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Ivka práce\Louny - ZŠ Školní\bez SO1\"/>
    </mc:Choice>
  </mc:AlternateContent>
  <bookViews>
    <workbookView xWindow="0" yWindow="0" windowWidth="0" windowHeight="0"/>
  </bookViews>
  <sheets>
    <sheet name="Rekapitulace stavby" sheetId="1" r:id="rId1"/>
    <sheet name="SO2 - spojovací krček" sheetId="2" r:id="rId2"/>
    <sheet name="SO3 - učební pavilon" sheetId="3" r:id="rId3"/>
    <sheet name="SO4 - pavilon družin" sheetId="4" r:id="rId4"/>
  </sheets>
  <definedNames>
    <definedName name="_xlnm.Print_Area" localSheetId="0">'Rekapitulace stavby'!$D$4:$AO$76,'Rekapitulace stavby'!$C$82:$AQ$98</definedName>
    <definedName name="_xlnm.Print_Titles" localSheetId="0">'Rekapitulace stavby'!$92:$92</definedName>
    <definedName name="_xlnm._FilterDatabase" localSheetId="1" hidden="1">'SO2 - spojovací krček'!$C$124:$K$161</definedName>
    <definedName name="_xlnm.Print_Area" localSheetId="1">'SO2 - spojovací krček'!$C$4:$J$76,'SO2 - spojovací krček'!$C$82:$J$106,'SO2 - spojovací krček'!$C$112:$K$161</definedName>
    <definedName name="_xlnm.Print_Titles" localSheetId="1">'SO2 - spojovací krček'!$124:$124</definedName>
    <definedName name="_xlnm._FilterDatabase" localSheetId="2" hidden="1">'SO3 - učební pavilon'!$C$126:$K$178</definedName>
    <definedName name="_xlnm.Print_Area" localSheetId="2">'SO3 - učební pavilon'!$C$4:$J$76,'SO3 - učební pavilon'!$C$82:$J$108,'SO3 - učební pavilon'!$C$114:$K$178</definedName>
    <definedName name="_xlnm.Print_Titles" localSheetId="2">'SO3 - učební pavilon'!$126:$126</definedName>
    <definedName name="_xlnm._FilterDatabase" localSheetId="3" hidden="1">'SO4 - pavilon družin'!$C$126:$K$183</definedName>
    <definedName name="_xlnm.Print_Area" localSheetId="3">'SO4 - pavilon družin'!$C$4:$J$76,'SO4 - pavilon družin'!$C$82:$J$108,'SO4 - pavilon družin'!$C$114:$K$183</definedName>
    <definedName name="_xlnm.Print_Titles" localSheetId="3">'SO4 - pavilon družin'!$126:$126</definedName>
  </definedNames>
  <calcPr/>
</workbook>
</file>

<file path=xl/calcChain.xml><?xml version="1.0" encoding="utf-8"?>
<calcChain xmlns="http://schemas.openxmlformats.org/spreadsheetml/2006/main">
  <c i="4" l="1" r="J37"/>
  <c r="J36"/>
  <c i="1" r="AY97"/>
  <c i="4" r="J35"/>
  <c i="1" r="AX97"/>
  <c i="4" r="BI183"/>
  <c r="BH183"/>
  <c r="BG183"/>
  <c r="BF183"/>
  <c r="T183"/>
  <c r="T182"/>
  <c r="R183"/>
  <c r="R182"/>
  <c r="P183"/>
  <c r="P182"/>
  <c r="BI181"/>
  <c r="BH181"/>
  <c r="BG181"/>
  <c r="BF181"/>
  <c r="T181"/>
  <c r="T180"/>
  <c r="T179"/>
  <c r="R181"/>
  <c r="R180"/>
  <c r="R179"/>
  <c r="P181"/>
  <c r="P180"/>
  <c r="P179"/>
  <c r="BI178"/>
  <c r="BH178"/>
  <c r="BG178"/>
  <c r="BF178"/>
  <c r="T178"/>
  <c r="R178"/>
  <c r="P178"/>
  <c r="BI177"/>
  <c r="BH177"/>
  <c r="BG177"/>
  <c r="BF177"/>
  <c r="T177"/>
  <c r="R177"/>
  <c r="P177"/>
  <c r="BI175"/>
  <c r="BH175"/>
  <c r="BG175"/>
  <c r="BF175"/>
  <c r="T175"/>
  <c r="R175"/>
  <c r="P175"/>
  <c r="BI168"/>
  <c r="BH168"/>
  <c r="BG168"/>
  <c r="BF168"/>
  <c r="T168"/>
  <c r="R168"/>
  <c r="P168"/>
  <c r="BI162"/>
  <c r="BH162"/>
  <c r="BG162"/>
  <c r="BF162"/>
  <c r="T162"/>
  <c r="R162"/>
  <c r="P162"/>
  <c r="BI160"/>
  <c r="BH160"/>
  <c r="BG160"/>
  <c r="BF160"/>
  <c r="T160"/>
  <c r="R160"/>
  <c r="P160"/>
  <c r="BI157"/>
  <c r="BH157"/>
  <c r="BG157"/>
  <c r="BF157"/>
  <c r="T157"/>
  <c r="R157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8"/>
  <c r="BH148"/>
  <c r="BG148"/>
  <c r="BF148"/>
  <c r="T148"/>
  <c r="R148"/>
  <c r="P148"/>
  <c r="BI142"/>
  <c r="BH142"/>
  <c r="BG142"/>
  <c r="BF142"/>
  <c r="T142"/>
  <c r="R142"/>
  <c r="P142"/>
  <c r="BI141"/>
  <c r="BH141"/>
  <c r="BG141"/>
  <c r="BF141"/>
  <c r="T141"/>
  <c r="R141"/>
  <c r="P141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4"/>
  <c r="BH134"/>
  <c r="BG134"/>
  <c r="BF134"/>
  <c r="T134"/>
  <c r="R134"/>
  <c r="P134"/>
  <c r="BI132"/>
  <c r="BH132"/>
  <c r="BG132"/>
  <c r="BF132"/>
  <c r="T132"/>
  <c r="T131"/>
  <c r="R132"/>
  <c r="R131"/>
  <c r="P132"/>
  <c r="P131"/>
  <c r="BI130"/>
  <c r="BH130"/>
  <c r="BG130"/>
  <c r="BF130"/>
  <c r="T130"/>
  <c r="T129"/>
  <c r="R130"/>
  <c r="R129"/>
  <c r="P130"/>
  <c r="P129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3" r="J37"/>
  <c r="J36"/>
  <c i="1" r="AY96"/>
  <c i="3" r="J35"/>
  <c i="1" r="AX96"/>
  <c i="3" r="BI178"/>
  <c r="BH178"/>
  <c r="BG178"/>
  <c r="BF178"/>
  <c r="T178"/>
  <c r="T177"/>
  <c r="R178"/>
  <c r="R177"/>
  <c r="P178"/>
  <c r="P177"/>
  <c r="BI176"/>
  <c r="BH176"/>
  <c r="BG176"/>
  <c r="BF176"/>
  <c r="T176"/>
  <c r="T175"/>
  <c r="T174"/>
  <c r="R176"/>
  <c r="R175"/>
  <c r="R174"/>
  <c r="P176"/>
  <c r="P175"/>
  <c r="P174"/>
  <c r="BI173"/>
  <c r="BH173"/>
  <c r="BG173"/>
  <c r="BF173"/>
  <c r="T173"/>
  <c r="R173"/>
  <c r="P173"/>
  <c r="BI172"/>
  <c r="BH172"/>
  <c r="BG172"/>
  <c r="BF172"/>
  <c r="T172"/>
  <c r="R172"/>
  <c r="P172"/>
  <c r="BI170"/>
  <c r="BH170"/>
  <c r="BG170"/>
  <c r="BF170"/>
  <c r="T170"/>
  <c r="R170"/>
  <c r="P170"/>
  <c r="BI167"/>
  <c r="BH167"/>
  <c r="BG167"/>
  <c r="BF167"/>
  <c r="T167"/>
  <c r="T158"/>
  <c r="R167"/>
  <c r="R158"/>
  <c r="P167"/>
  <c r="P158"/>
  <c r="BI159"/>
  <c r="BH159"/>
  <c r="BG159"/>
  <c r="BF159"/>
  <c r="T159"/>
  <c r="R159"/>
  <c r="P159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0"/>
  <c r="BH150"/>
  <c r="BG150"/>
  <c r="BF150"/>
  <c r="T150"/>
  <c r="R150"/>
  <c r="P150"/>
  <c r="BI147"/>
  <c r="BH147"/>
  <c r="BG147"/>
  <c r="BF147"/>
  <c r="T147"/>
  <c r="R147"/>
  <c r="P147"/>
  <c r="BI145"/>
  <c r="BH145"/>
  <c r="BG145"/>
  <c r="BF145"/>
  <c r="T145"/>
  <c r="R145"/>
  <c r="P145"/>
  <c r="BI143"/>
  <c r="BH143"/>
  <c r="BG143"/>
  <c r="BF143"/>
  <c r="T143"/>
  <c r="R143"/>
  <c r="P143"/>
  <c r="BI142"/>
  <c r="BH142"/>
  <c r="BG142"/>
  <c r="BF142"/>
  <c r="T142"/>
  <c r="R142"/>
  <c r="P142"/>
  <c r="BI139"/>
  <c r="BH139"/>
  <c r="BG139"/>
  <c r="BF139"/>
  <c r="T139"/>
  <c r="R139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BI135"/>
  <c r="BH135"/>
  <c r="BG135"/>
  <c r="BF135"/>
  <c r="T135"/>
  <c r="R135"/>
  <c r="P135"/>
  <c r="BI133"/>
  <c r="BH133"/>
  <c r="BG133"/>
  <c r="BF133"/>
  <c r="T133"/>
  <c r="T132"/>
  <c r="R133"/>
  <c r="R132"/>
  <c r="P133"/>
  <c r="P132"/>
  <c r="BI130"/>
  <c r="BH130"/>
  <c r="BG130"/>
  <c r="BF130"/>
  <c r="T130"/>
  <c r="T129"/>
  <c r="R130"/>
  <c r="R129"/>
  <c r="P130"/>
  <c r="P129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2" r="J37"/>
  <c r="J36"/>
  <c i="1" r="AY95"/>
  <c i="2" r="J35"/>
  <c i="1" r="AX95"/>
  <c i="2" r="BI161"/>
  <c r="BH161"/>
  <c r="BG161"/>
  <c r="BF161"/>
  <c r="T161"/>
  <c r="T160"/>
  <c r="R161"/>
  <c r="R160"/>
  <c r="P161"/>
  <c r="P160"/>
  <c r="BI159"/>
  <c r="BH159"/>
  <c r="BG159"/>
  <c r="BF159"/>
  <c r="T159"/>
  <c r="T158"/>
  <c r="T157"/>
  <c r="R159"/>
  <c r="R158"/>
  <c r="R157"/>
  <c r="P159"/>
  <c r="P158"/>
  <c r="P157"/>
  <c r="BI155"/>
  <c r="BH155"/>
  <c r="BG155"/>
  <c r="BF155"/>
  <c r="T155"/>
  <c r="R155"/>
  <c r="P155"/>
  <c r="BI154"/>
  <c r="BH154"/>
  <c r="BG154"/>
  <c r="BF154"/>
  <c r="T154"/>
  <c r="R154"/>
  <c r="P154"/>
  <c r="BI152"/>
  <c r="BH152"/>
  <c r="BG152"/>
  <c r="BF152"/>
  <c r="T152"/>
  <c r="R152"/>
  <c r="P152"/>
  <c r="BI149"/>
  <c r="BH149"/>
  <c r="BG149"/>
  <c r="BF149"/>
  <c r="T149"/>
  <c r="R149"/>
  <c r="P149"/>
  <c r="BI147"/>
  <c r="BH147"/>
  <c r="BG147"/>
  <c r="BF147"/>
  <c r="T147"/>
  <c r="R147"/>
  <c r="P147"/>
  <c r="BI146"/>
  <c r="BH146"/>
  <c r="BG146"/>
  <c r="BF146"/>
  <c r="T146"/>
  <c r="R146"/>
  <c r="P146"/>
  <c r="BI145"/>
  <c r="BH145"/>
  <c r="BG145"/>
  <c r="BF145"/>
  <c r="T145"/>
  <c r="R145"/>
  <c r="P145"/>
  <c r="BI142"/>
  <c r="BH142"/>
  <c r="BG142"/>
  <c r="BF142"/>
  <c r="T142"/>
  <c r="R142"/>
  <c r="P142"/>
  <c r="BI140"/>
  <c r="BH140"/>
  <c r="BG140"/>
  <c r="BF140"/>
  <c r="T140"/>
  <c r="R140"/>
  <c r="P140"/>
  <c r="BI139"/>
  <c r="BH139"/>
  <c r="BG139"/>
  <c r="BF139"/>
  <c r="T139"/>
  <c r="R139"/>
  <c r="P139"/>
  <c r="BI136"/>
  <c r="BH136"/>
  <c r="BG136"/>
  <c r="BF136"/>
  <c r="T136"/>
  <c r="R136"/>
  <c r="P136"/>
  <c r="BI135"/>
  <c r="BH135"/>
  <c r="BG135"/>
  <c r="BF135"/>
  <c r="T135"/>
  <c r="R135"/>
  <c r="P135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8"/>
  <c r="BH128"/>
  <c r="BG128"/>
  <c r="BF128"/>
  <c r="T128"/>
  <c r="T127"/>
  <c r="R128"/>
  <c r="R127"/>
  <c r="P128"/>
  <c r="P127"/>
  <c r="J122"/>
  <c r="J121"/>
  <c r="F121"/>
  <c r="F119"/>
  <c r="E117"/>
  <c r="J92"/>
  <c r="J91"/>
  <c r="F91"/>
  <c r="F89"/>
  <c r="E87"/>
  <c r="J18"/>
  <c r="E18"/>
  <c r="F122"/>
  <c r="J17"/>
  <c r="J12"/>
  <c r="J119"/>
  <c r="E7"/>
  <c r="E115"/>
  <c i="1" r="L90"/>
  <c r="AM90"/>
  <c r="AM89"/>
  <c r="L89"/>
  <c r="AM87"/>
  <c r="L87"/>
  <c r="L85"/>
  <c r="L84"/>
  <c i="4" r="BK183"/>
  <c r="BK181"/>
  <c r="BK178"/>
  <c r="BK177"/>
  <c r="J175"/>
  <c r="J168"/>
  <c r="BK162"/>
  <c r="BK160"/>
  <c r="J157"/>
  <c r="J155"/>
  <c r="J154"/>
  <c r="BK152"/>
  <c r="J149"/>
  <c r="J148"/>
  <c r="BK142"/>
  <c r="J141"/>
  <c r="J138"/>
  <c r="J137"/>
  <c r="J136"/>
  <c r="BK135"/>
  <c r="J134"/>
  <c r="BK132"/>
  <c r="J130"/>
  <c i="3" r="BK178"/>
  <c r="BK176"/>
  <c r="J173"/>
  <c r="J172"/>
  <c r="J170"/>
  <c r="J167"/>
  <c r="J159"/>
  <c r="J157"/>
  <c r="BK154"/>
  <c r="J153"/>
  <c r="J152"/>
  <c r="BK150"/>
  <c r="J147"/>
  <c r="J145"/>
  <c r="BK143"/>
  <c r="J142"/>
  <c r="BK139"/>
  <c r="BK138"/>
  <c r="J137"/>
  <c r="BK136"/>
  <c r="J135"/>
  <c r="J133"/>
  <c r="J130"/>
  <c i="2" r="BK161"/>
  <c r="BK159"/>
  <c r="BK154"/>
  <c r="J154"/>
  <c r="BK152"/>
  <c r="J152"/>
  <c r="BK149"/>
  <c r="J147"/>
  <c r="J146"/>
  <c r="J145"/>
  <c r="BK142"/>
  <c r="BK140"/>
  <c r="BK139"/>
  <c r="BK136"/>
  <c r="J135"/>
  <c r="J132"/>
  <c r="J131"/>
  <c r="BK130"/>
  <c r="BK128"/>
  <c i="1" r="AS94"/>
  <c i="4" r="J183"/>
  <c r="J181"/>
  <c r="J178"/>
  <c r="J177"/>
  <c r="BK175"/>
  <c r="BK168"/>
  <c r="J162"/>
  <c r="J160"/>
  <c r="BK157"/>
  <c r="BK155"/>
  <c r="BK154"/>
  <c r="J152"/>
  <c r="BK149"/>
  <c r="BK148"/>
  <c r="J142"/>
  <c r="BK141"/>
  <c r="BK138"/>
  <c r="BK137"/>
  <c r="BK136"/>
  <c r="J135"/>
  <c r="BK134"/>
  <c r="J132"/>
  <c r="BK130"/>
  <c i="3" r="J178"/>
  <c r="J176"/>
  <c r="BK173"/>
  <c r="BK172"/>
  <c r="BK170"/>
  <c r="BK167"/>
  <c r="BK159"/>
  <c r="BK157"/>
  <c r="J154"/>
  <c r="BK153"/>
  <c r="BK152"/>
  <c r="J150"/>
  <c r="BK147"/>
  <c r="BK145"/>
  <c r="J143"/>
  <c r="BK142"/>
  <c r="J139"/>
  <c r="J138"/>
  <c r="BK137"/>
  <c r="J136"/>
  <c r="BK135"/>
  <c r="BK133"/>
  <c r="BK130"/>
  <c i="2" r="J161"/>
  <c r="J159"/>
  <c r="BK155"/>
  <c r="J155"/>
  <c r="J149"/>
  <c r="BK147"/>
  <c r="BK146"/>
  <c r="BK145"/>
  <c r="J142"/>
  <c r="J140"/>
  <c r="J139"/>
  <c r="J136"/>
  <c r="BK135"/>
  <c r="BK132"/>
  <c r="BK131"/>
  <c r="J130"/>
  <c r="J128"/>
  <c l="1" r="BK129"/>
  <c r="J129"/>
  <c r="J99"/>
  <c r="R129"/>
  <c r="R126"/>
  <c r="BK138"/>
  <c r="J138"/>
  <c r="J101"/>
  <c r="R138"/>
  <c r="BK153"/>
  <c r="J153"/>
  <c r="J102"/>
  <c r="R153"/>
  <c i="3" r="BK134"/>
  <c r="J134"/>
  <c r="J100"/>
  <c r="T134"/>
  <c r="T128"/>
  <c r="P141"/>
  <c r="T141"/>
  <c r="P169"/>
  <c r="R169"/>
  <c i="4" r="BK133"/>
  <c r="J133"/>
  <c r="J100"/>
  <c r="T133"/>
  <c r="T128"/>
  <c r="BK140"/>
  <c r="R140"/>
  <c r="BK161"/>
  <c r="J161"/>
  <c r="J103"/>
  <c r="R161"/>
  <c r="BK174"/>
  <c r="J174"/>
  <c r="J104"/>
  <c r="P174"/>
  <c i="2" r="P129"/>
  <c r="P126"/>
  <c r="T129"/>
  <c r="T126"/>
  <c r="P138"/>
  <c r="T138"/>
  <c r="P153"/>
  <c r="T153"/>
  <c i="3" r="P134"/>
  <c r="P128"/>
  <c r="R134"/>
  <c r="R128"/>
  <c r="R127"/>
  <c r="BK141"/>
  <c r="J141"/>
  <c r="J102"/>
  <c r="R141"/>
  <c r="R140"/>
  <c r="BK169"/>
  <c r="J169"/>
  <c r="J104"/>
  <c r="T169"/>
  <c i="4" r="P133"/>
  <c r="P128"/>
  <c r="R133"/>
  <c r="R128"/>
  <c r="P140"/>
  <c r="T140"/>
  <c r="P161"/>
  <c r="T161"/>
  <c r="R174"/>
  <c r="T174"/>
  <c i="2" r="E85"/>
  <c r="F92"/>
  <c r="BE130"/>
  <c r="BE131"/>
  <c r="BE132"/>
  <c r="BE136"/>
  <c r="BE140"/>
  <c r="BE142"/>
  <c r="BE146"/>
  <c r="BE155"/>
  <c r="BE161"/>
  <c r="BK160"/>
  <c r="J160"/>
  <c r="J105"/>
  <c i="3" r="E85"/>
  <c r="BE130"/>
  <c r="BE136"/>
  <c r="BE139"/>
  <c r="BE143"/>
  <c r="BE145"/>
  <c r="BE150"/>
  <c r="BE152"/>
  <c r="BE153"/>
  <c r="BE154"/>
  <c r="BE157"/>
  <c r="BE159"/>
  <c r="BE170"/>
  <c r="BE172"/>
  <c r="BE178"/>
  <c r="BK177"/>
  <c r="J177"/>
  <c r="J107"/>
  <c i="4" r="J89"/>
  <c r="F92"/>
  <c r="BE132"/>
  <c r="BE135"/>
  <c r="BE136"/>
  <c r="BE137"/>
  <c r="BE138"/>
  <c r="BE142"/>
  <c r="BE149"/>
  <c r="BE152"/>
  <c r="BE154"/>
  <c r="BE155"/>
  <c r="BE168"/>
  <c r="BE181"/>
  <c r="BK129"/>
  <c r="J129"/>
  <c r="J98"/>
  <c i="2" r="J89"/>
  <c r="BE128"/>
  <c r="BE135"/>
  <c r="BE139"/>
  <c r="BE145"/>
  <c r="BE147"/>
  <c r="BE149"/>
  <c r="BE152"/>
  <c r="BE154"/>
  <c r="BE159"/>
  <c r="BK127"/>
  <c r="BK126"/>
  <c r="J126"/>
  <c r="J97"/>
  <c r="BK158"/>
  <c r="J158"/>
  <c r="J104"/>
  <c i="3" r="J89"/>
  <c r="F92"/>
  <c r="BE133"/>
  <c r="BE135"/>
  <c r="BE137"/>
  <c r="BE138"/>
  <c r="BE142"/>
  <c r="BE147"/>
  <c r="BE167"/>
  <c r="BE173"/>
  <c r="BE176"/>
  <c r="BK129"/>
  <c r="J129"/>
  <c r="J98"/>
  <c r="BK132"/>
  <c r="J132"/>
  <c r="J99"/>
  <c r="BK158"/>
  <c r="J158"/>
  <c r="J103"/>
  <c r="BK175"/>
  <c r="J175"/>
  <c r="J106"/>
  <c i="4" r="E85"/>
  <c r="BE130"/>
  <c r="BE134"/>
  <c r="BE141"/>
  <c r="BE148"/>
  <c r="BE157"/>
  <c r="BE160"/>
  <c r="BE162"/>
  <c r="BE175"/>
  <c r="BE177"/>
  <c r="BE178"/>
  <c r="BE183"/>
  <c r="BK131"/>
  <c r="J131"/>
  <c r="J99"/>
  <c r="BK180"/>
  <c r="J180"/>
  <c r="J106"/>
  <c r="BK182"/>
  <c r="J182"/>
  <c r="J107"/>
  <c i="2" r="F34"/>
  <c i="1" r="BA95"/>
  <c i="3" r="J34"/>
  <c i="1" r="AW96"/>
  <c i="4" r="F35"/>
  <c i="1" r="BB97"/>
  <c i="2" r="F37"/>
  <c i="1" r="BD95"/>
  <c i="3" r="F35"/>
  <c i="1" r="BB96"/>
  <c i="4" r="J34"/>
  <c i="1" r="AW97"/>
  <c i="4" r="F36"/>
  <c i="1" r="BC97"/>
  <c i="2" r="J34"/>
  <c i="1" r="AW95"/>
  <c i="2" r="F36"/>
  <c i="1" r="BC95"/>
  <c i="3" r="F37"/>
  <c i="1" r="BD96"/>
  <c i="4" r="F37"/>
  <c i="1" r="BD97"/>
  <c i="2" r="F35"/>
  <c i="1" r="BB95"/>
  <c i="3" r="F34"/>
  <c i="1" r="BA96"/>
  <c i="3" r="F36"/>
  <c i="1" r="BC96"/>
  <c i="4" r="F34"/>
  <c i="1" r="BA97"/>
  <c i="4" l="1" r="P139"/>
  <c r="P127"/>
  <c i="1" r="AU97"/>
  <c i="2" r="T137"/>
  <c r="T125"/>
  <c i="4" r="BK139"/>
  <c r="J139"/>
  <c r="J101"/>
  <c i="3" r="P140"/>
  <c r="P127"/>
  <c i="1" r="AU96"/>
  <c i="4" r="T139"/>
  <c r="T127"/>
  <c i="2" r="P137"/>
  <c r="P125"/>
  <c i="1" r="AU95"/>
  <c i="4" r="R139"/>
  <c r="R127"/>
  <c i="3" r="T140"/>
  <c r="T127"/>
  <c i="2" r="R137"/>
  <c r="R125"/>
  <c r="J127"/>
  <c r="J98"/>
  <c r="BK137"/>
  <c r="J137"/>
  <c r="J100"/>
  <c r="BK157"/>
  <c r="J157"/>
  <c r="J103"/>
  <c i="3" r="BK174"/>
  <c r="J174"/>
  <c r="J105"/>
  <c i="4" r="J140"/>
  <c r="J102"/>
  <c i="3" r="BK128"/>
  <c r="J128"/>
  <c r="J97"/>
  <c r="BK140"/>
  <c r="J140"/>
  <c r="J101"/>
  <c i="4" r="BK128"/>
  <c r="BK179"/>
  <c r="J179"/>
  <c r="J105"/>
  <c i="1" r="BB94"/>
  <c r="AX94"/>
  <c r="BD94"/>
  <c r="W33"/>
  <c i="2" r="F33"/>
  <c i="1" r="AZ95"/>
  <c i="3" r="J33"/>
  <c i="1" r="AV96"/>
  <c r="AT96"/>
  <c i="4" r="F33"/>
  <c i="1" r="AZ97"/>
  <c i="4" r="J33"/>
  <c i="1" r="AV97"/>
  <c r="AT97"/>
  <c r="BA94"/>
  <c r="W30"/>
  <c r="BC94"/>
  <c r="W32"/>
  <c i="2" r="J33"/>
  <c i="1" r="AV95"/>
  <c r="AT95"/>
  <c i="3" r="F33"/>
  <c i="1" r="AZ96"/>
  <c i="4" l="1" r="BK127"/>
  <c r="J127"/>
  <c r="J96"/>
  <c i="2" r="BK125"/>
  <c r="J125"/>
  <c r="J96"/>
  <c i="3" r="BK127"/>
  <c r="J127"/>
  <c i="4" r="J128"/>
  <c r="J97"/>
  <c i="1" r="AZ94"/>
  <c r="W29"/>
  <c r="AW94"/>
  <c r="AK30"/>
  <c r="AY94"/>
  <c r="AU94"/>
  <c r="W31"/>
  <c i="3" r="J30"/>
  <c i="1" r="AG96"/>
  <c r="AN96"/>
  <c i="3" l="1" r="J96"/>
  <c r="J39"/>
  <c i="1" r="AV94"/>
  <c r="AK29"/>
  <c i="4" r="J30"/>
  <c i="1" r="AG97"/>
  <c r="AN97"/>
  <c i="2" r="J30"/>
  <c i="1" r="AG95"/>
  <c r="AN95"/>
  <c i="4" l="1" r="J39"/>
  <c i="2" r="J39"/>
  <c i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<sst xmlns="http://schemas.openxmlformats.org/spreadsheetml/2006/main">
  <si>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</si>
  <si>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</si>
  <si>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</si>
  <si>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</si>
  <si>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</si>
  <si>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{cb7df78e-6992-40e3-b98d-2b0c8c69abbd}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</si>
  <si>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</si>
  <si>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</si>
  <si>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</si>
  <si>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</si>
  <si>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</si>
  <si>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</si>
  <si>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</si>
  <si>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</si>
  <si>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2021/04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</si>
  <si>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</si>
  <si>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</si>
  <si>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ZŠ Školní - výměna podlahových krytin</t>
  </si>
  <si>
    <t>KSO:</t>
  </si>
  <si>
    <t>CC-CZ:</t>
  </si>
  <si>
    <t>Místo:</t>
  </si>
  <si>
    <t>Louny</t>
  </si>
  <si>
    <t>Datum:</t>
  </si>
  <si>
    <t>22.4.2021</t>
  </si>
  <si>
    <t>Zadavatel:</t>
  </si>
  <si>
    <t>IČ:</t>
  </si>
  <si>
    <t>00265209</t>
  </si>
  <si>
    <t>Město Louny, Mírové náměstí 35, Louny</t>
  </si>
  <si>
    <t>DIČ:</t>
  </si>
  <si>
    <t>Uchazeč:</t>
  </si>
  <si>
    <t>Vyplň údaj</t>
  </si>
  <si>
    <t>Projektant:</t>
  </si>
  <si>
    <t>16421850</t>
  </si>
  <si>
    <t>Ing. Petr Reitinger, č.p. 10, Hřivice</t>
  </si>
  <si>
    <t>True</t>
  </si>
  <si>
    <t>Zpracovatel:</t>
  </si>
  <si>
    <t>04663713</t>
  </si>
  <si>
    <t>Bc. Iveta Reitingerová, B. Vrbenského 1081/32,Most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</si>
  <si>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</si>
  <si>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</si>
  <si>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</si>
  <si>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</si>
  <si>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</si>
  <si>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</si>
  <si>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</si>
  <si>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</si>
  <si>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</si>
  <si>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</si>
  <si>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</si>
  <si>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</si>
  <si>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</si>
  <si>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</si>
  <si>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</si>
  <si>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</si>
  <si>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</si>
  <si>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</si>
  <si>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</si>
  <si>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</si>
  <si>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</si>
  <si>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</si>
  <si>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</si>
  <si>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</si>
  <si>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</si>
  <si>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</si>
  <si>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</si>
  <si>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</si>
  <si>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</si>
  <si>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</si>
  <si>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</si>
  <si>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</si>
  <si>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</si>
  <si>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</si>
  <si>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</si>
  <si>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</si>
  <si>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</si>
  <si>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</si>
  <si>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</si>
  <si>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</si>
  <si>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</si>
  <si>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</si>
  <si>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</si>
  <si>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</si>
  <si>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</si>
  <si>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</si>
  <si>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SO2</t>
  </si>
  <si>
    <t>spojovací krček</t>
  </si>
  <si>
    <t>STA</t>
  </si>
  <si>
    <t>1</t>
  </si>
  <si>
    <t>{044fb967-b65d-423d-859c-e7ee5e33870b}</t>
  </si>
  <si>
    <t>2</t>
  </si>
  <si>
    <t>SO3</t>
  </si>
  <si>
    <t>učební pavilon</t>
  </si>
  <si>
    <t>{2010a24b-d306-4129-aec9-6ff9264953db}</t>
  </si>
  <si>
    <t>SO4</t>
  </si>
  <si>
    <t>pavilon družin</t>
  </si>
  <si>
    <t>{0fcd1b10-f751-4df4-b219-cc71aca2984e}</t>
  </si>
  <si>
    <t>KRYCÍ LIST SOUPISU PRACÍ</t>
  </si>
  <si>
    <t>Objekt:</t>
  </si>
  <si>
    <t>SO2 - spojovací krček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</si>
  <si>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</si>
  <si>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</si>
  <si>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</si>
  <si>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</si>
  <si>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</si>
  <si>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</si>
  <si>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9 - Ostatní konstrukce a práce, bourání</t>
  </si>
  <si>
    <t xml:space="preserve">    997 - Přesun sutě</t>
  </si>
  <si>
    <t>PSV - Práce a dodávky PSV</t>
  </si>
  <si>
    <t xml:space="preserve">    771 - Podlahy z dlaždic</t>
  </si>
  <si>
    <t xml:space="preserve">    776 - Podlahy povlakové</t>
  </si>
  <si>
    <t>VRN - Vedlejší rozpočtové náklady</t>
  </si>
  <si>
    <t xml:space="preserve">    VRN2 - Příprava staveniště</t>
  </si>
  <si>
    <t xml:space="preserve">    VRN8 - Přesun stavebních kapacit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</si>
  <si>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</si>
  <si>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</si>
  <si>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</si>
  <si>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</si>
  <si>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</si>
  <si>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</si>
  <si>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</si>
  <si>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</si>
  <si>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</si>
  <si>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</si>
  <si>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</si>
  <si>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</si>
  <si>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</si>
  <si>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</si>
  <si>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</si>
  <si>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</si>
  <si>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9</t>
  </si>
  <si>
    <t>Ostatní konstrukce a práce, bourání</t>
  </si>
  <si>
    <t>K</t>
  </si>
  <si>
    <t>952901111</t>
  </si>
  <si>
    <t>Vyčištění budov bytové a občanské výstavby při výšce podlaží do 4 m</t>
  </si>
  <si>
    <t>m2</t>
  </si>
  <si>
    <t>4</t>
  </si>
  <si>
    <t>1981481889</t>
  </si>
  <si>
    <t>997</t>
  </si>
  <si>
    <t>Přesun sutě</t>
  </si>
  <si>
    <t>997013212</t>
  </si>
  <si>
    <t>Vnitrostaveništní doprava suti a vybouraných hmot pro budovy v do 9 m ručně</t>
  </si>
  <si>
    <t>t</t>
  </si>
  <si>
    <t>372170404</t>
  </si>
  <si>
    <t>3</t>
  </si>
  <si>
    <t>997013501</t>
  </si>
  <si>
    <t>Odvoz suti a vybouraných hmot na skládku nebo meziskládku do 1 km se složením</t>
  </si>
  <si>
    <t>1697972941</t>
  </si>
  <si>
    <t>997013509</t>
  </si>
  <si>
    <t>Příplatek k odvozu suti a vybouraných hmot na skládku ZKD 1 km přes 1 km</t>
  </si>
  <si>
    <t>1860489359</t>
  </si>
  <si>
    <t>VV</t>
  </si>
  <si>
    <t>předpoklad 10 km</t>
  </si>
  <si>
    <t>3,599*10</t>
  </si>
  <si>
    <t>5</t>
  </si>
  <si>
    <t>997013609</t>
  </si>
  <si>
    <t>Poplatek za uložení na skládce (skládkovné) stavebního odpadu ze směsí nebo oddělených frakcí betonu, cihel a keramických výrobků kód odpadu 17 01 07</t>
  </si>
  <si>
    <t>-1638143860</t>
  </si>
  <si>
    <t>6</t>
  </si>
  <si>
    <t>997013631</t>
  </si>
  <si>
    <t>Poplatek za uložení na skládce (skládkovné) stavebního odpadu směsného kód odpadu 17 09 04</t>
  </si>
  <si>
    <t>782299125</t>
  </si>
  <si>
    <t>PSV</t>
  </si>
  <si>
    <t>Práce a dodávky PSV</t>
  </si>
  <si>
    <t>771</t>
  </si>
  <si>
    <t>Podlahy z dlaždic</t>
  </si>
  <si>
    <t>7</t>
  </si>
  <si>
    <t>771121011</t>
  </si>
  <si>
    <t>Nátěr penetrační na podlahu</t>
  </si>
  <si>
    <t>16</t>
  </si>
  <si>
    <t>-1649565423</t>
  </si>
  <si>
    <t>8</t>
  </si>
  <si>
    <t>771474112</t>
  </si>
  <si>
    <t>Montáž soklů z dlaždic keramických rovných flexibilní lepidlo v do 90 mm</t>
  </si>
  <si>
    <t>m</t>
  </si>
  <si>
    <t>-253436329</t>
  </si>
  <si>
    <t>2*27,12+2*26,60</t>
  </si>
  <si>
    <t>M</t>
  </si>
  <si>
    <t>59761416</t>
  </si>
  <si>
    <t>sokl-dlažba keramická slinutá hladká do interiéru i exteriéru 300x80mm</t>
  </si>
  <si>
    <t>kus</t>
  </si>
  <si>
    <t>32</t>
  </si>
  <si>
    <t>-1348411816</t>
  </si>
  <si>
    <t>107,44/0,3</t>
  </si>
  <si>
    <t>358,133*1,1 'Přepočtené koeficientem množství</t>
  </si>
  <si>
    <t>10</t>
  </si>
  <si>
    <t>771571810</t>
  </si>
  <si>
    <t>Demontáž podlah z dlaždic keramických kladených do malty</t>
  </si>
  <si>
    <t>-1731772339</t>
  </si>
  <si>
    <t>11</t>
  </si>
  <si>
    <t>771574263</t>
  </si>
  <si>
    <t>Montáž podlah keramických pro mechanické zatížení protiskluzných lepených flexibilním lepidlem do 12 ks/m2 včetně vyrovnání nerovností a spárování</t>
  </si>
  <si>
    <t>-213725045</t>
  </si>
  <si>
    <t>12</t>
  </si>
  <si>
    <t>59761409</t>
  </si>
  <si>
    <t>dlažba keramická slinutá protiskluzná do interiéru i exteriéru pro vysoké mechanické namáhání přes 9 do 12ks/m2</t>
  </si>
  <si>
    <t>1600587773</t>
  </si>
  <si>
    <t>247,615*1,1 'Přepočtené koeficientem množství</t>
  </si>
  <si>
    <t>13</t>
  </si>
  <si>
    <t>771577111</t>
  </si>
  <si>
    <t>Příplatek k montáži podlah keramických lepených flexibilním lepidlem za plochu do 5 m2</t>
  </si>
  <si>
    <t>-1991997445</t>
  </si>
  <si>
    <t>pokol topného kanálu</t>
  </si>
  <si>
    <t>3*0,6*0,6</t>
  </si>
  <si>
    <t>14</t>
  </si>
  <si>
    <t>998771102</t>
  </si>
  <si>
    <t>Přesun hmot tonážní pro podlahy z dlaždic v objektech v do 12 m</t>
  </si>
  <si>
    <t>1901893898</t>
  </si>
  <si>
    <t>776</t>
  </si>
  <si>
    <t>Podlahy povlakové</t>
  </si>
  <si>
    <t>776201811</t>
  </si>
  <si>
    <t>Demontáž lepených povlakových podlah ručně</t>
  </si>
  <si>
    <t>-471549028</t>
  </si>
  <si>
    <t>776410811</t>
  </si>
  <si>
    <t>Odstranění soklíků a lišt pryžových nebo plastových</t>
  </si>
  <si>
    <t>-389107951</t>
  </si>
  <si>
    <t>22+26,6+22*4*0,45</t>
  </si>
  <si>
    <t>VRN</t>
  </si>
  <si>
    <t>Vedlejší rozpočtové náklady</t>
  </si>
  <si>
    <t>VRN2</t>
  </si>
  <si>
    <t>Příprava staveniště</t>
  </si>
  <si>
    <t>17</t>
  </si>
  <si>
    <t>020001000</t>
  </si>
  <si>
    <t>%</t>
  </si>
  <si>
    <t>1024</t>
  </si>
  <si>
    <t>-423335642</t>
  </si>
  <si>
    <t>VRN8</t>
  </si>
  <si>
    <t>Přesun stavebních kapacit</t>
  </si>
  <si>
    <t>18</t>
  </si>
  <si>
    <t>080001000</t>
  </si>
  <si>
    <t>Další náklady na pracovníky</t>
  </si>
  <si>
    <t>-1522373514</t>
  </si>
  <si>
    <t>SO3 - učební pavilon</t>
  </si>
  <si>
    <t xml:space="preserve">    6 - Úpravy povrchů, podlahy a osazování výplní</t>
  </si>
  <si>
    <t xml:space="preserve">    784 - Dokončovací práce - malby a tapety</t>
  </si>
  <si>
    <t>Úpravy povrchů, podlahy a osazování výplní</t>
  </si>
  <si>
    <t>612325423</t>
  </si>
  <si>
    <t>Oprava vnitřní vápenocementové štukové omítky stěn v rozsahu plochy do 50%</t>
  </si>
  <si>
    <t>573472074</t>
  </si>
  <si>
    <t>248,64*0,07</t>
  </si>
  <si>
    <t>2058658434</t>
  </si>
  <si>
    <t>-1251700230</t>
  </si>
  <si>
    <t>-808362650</t>
  </si>
  <si>
    <t>607171016</t>
  </si>
  <si>
    <t>649207615</t>
  </si>
  <si>
    <t>1036136960</t>
  </si>
  <si>
    <t>759307610</t>
  </si>
  <si>
    <t>771471810</t>
  </si>
  <si>
    <t>Demontáž soklíků z dlaždic keramických kladených do malty rovných</t>
  </si>
  <si>
    <t>-2040759173</t>
  </si>
  <si>
    <t>3*2*(38,4+3,04)</t>
  </si>
  <si>
    <t>104721197</t>
  </si>
  <si>
    <t>-1673086471</t>
  </si>
  <si>
    <t>248,64/0,3</t>
  </si>
  <si>
    <t>828,8*1,1 'Přepočtené koeficientem množství</t>
  </si>
  <si>
    <t>-760354381</t>
  </si>
  <si>
    <t>15*0,6*0,6</t>
  </si>
  <si>
    <t>-1039557305</t>
  </si>
  <si>
    <t>1814380317</t>
  </si>
  <si>
    <t>1766066815</t>
  </si>
  <si>
    <t>1760780732</t>
  </si>
  <si>
    <t>2049142112</t>
  </si>
  <si>
    <t>1.NP</t>
  </si>
  <si>
    <t>154+3,64+8,28</t>
  </si>
  <si>
    <t>2. NP</t>
  </si>
  <si>
    <t>139+8,28+3,64</t>
  </si>
  <si>
    <t>3.NP</t>
  </si>
  <si>
    <t>139</t>
  </si>
  <si>
    <t>Součet</t>
  </si>
  <si>
    <t>-506344332</t>
  </si>
  <si>
    <t>3*2*(38,40+3,04)</t>
  </si>
  <si>
    <t>784</t>
  </si>
  <si>
    <t>Dokončovací práce - malby a tapety</t>
  </si>
  <si>
    <t>19</t>
  </si>
  <si>
    <t>784181101</t>
  </si>
  <si>
    <t>Základní akrylátová jednonásobná penetrace podkladu v místnostech výšky do 3,80m</t>
  </si>
  <si>
    <t>247774923</t>
  </si>
  <si>
    <t>20</t>
  </si>
  <si>
    <t>784211001</t>
  </si>
  <si>
    <t>Jednonásobné bílé malby ze směsí za mokra výborně otěruvzdorných v místnostech výšky do 3,80 m</t>
  </si>
  <si>
    <t>-260094272</t>
  </si>
  <si>
    <t>784211051</t>
  </si>
  <si>
    <t>Příplatek k cenám 1x maleb ze směsí za mokra otěruvzdorných za barevnou malbu tónovanou přípravky</t>
  </si>
  <si>
    <t>471844510</t>
  </si>
  <si>
    <t>22</t>
  </si>
  <si>
    <t>-2058874543</t>
  </si>
  <si>
    <t>23</t>
  </si>
  <si>
    <t>1023881053</t>
  </si>
  <si>
    <t>SO4 - pavilon družin</t>
  </si>
  <si>
    <t>2058786875</t>
  </si>
  <si>
    <t>-1576518480</t>
  </si>
  <si>
    <t>852857360</t>
  </si>
  <si>
    <t>41351716</t>
  </si>
  <si>
    <t>37437610</t>
  </si>
  <si>
    <t>566615333</t>
  </si>
  <si>
    <t>-1149872437</t>
  </si>
  <si>
    <t>-1689707193</t>
  </si>
  <si>
    <t>-1073490542</t>
  </si>
  <si>
    <t>1. NP</t>
  </si>
  <si>
    <t>2*(36+3,0)</t>
  </si>
  <si>
    <t>2.NP</t>
  </si>
  <si>
    <t>2*(19,75+3,04)</t>
  </si>
  <si>
    <t>674449516</t>
  </si>
  <si>
    <t>-867303990</t>
  </si>
  <si>
    <t>123,58/0,3</t>
  </si>
  <si>
    <t>411,933*1,1 'Přepočtené koeficientem množství</t>
  </si>
  <si>
    <t>2145498485</t>
  </si>
  <si>
    <t>7*0,6*0,6</t>
  </si>
  <si>
    <t>-1969702757</t>
  </si>
  <si>
    <t>2000457808</t>
  </si>
  <si>
    <t>203,82*1,1 'Přepočtené koeficientem množství</t>
  </si>
  <si>
    <t>1604467730</t>
  </si>
  <si>
    <t>936980432</t>
  </si>
  <si>
    <t>569607566</t>
  </si>
  <si>
    <t>113,12+16,5</t>
  </si>
  <si>
    <t>64,70+9,5</t>
  </si>
  <si>
    <t>-260424140</t>
  </si>
  <si>
    <t>1832649974</t>
  </si>
  <si>
    <t>123,58*0,07</t>
  </si>
  <si>
    <t>-1941790863</t>
  </si>
  <si>
    <t>2023866410</t>
  </si>
  <si>
    <t>1858772311</t>
  </si>
  <si>
    <t>2059928228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</si>
</sst>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30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36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37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38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2021/04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ZŠ Školní - výměna podlahových krytin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Louny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22.4.2021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Louny, Mírové náměstí 35, Louny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Ing. Petr Reitinger, č.p. 10, Hřivice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25.6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>Bc. Iveta Reitingerová, B. Vrbenského 1081/32,Most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ROUND(SUM(AG95:AG97),2)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ROUND(SUM(AS95:AS97),2)</f>
        <v>0</v>
      </c>
      <c r="AT94" s="114">
        <f>ROUND(SUM(AV94:AW94),2)</f>
        <v>0</v>
      </c>
      <c r="AU94" s="115">
        <f>ROUND(SUM(AU95:AU97),5)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ROUND(SUM(AZ95:AZ97),2)</f>
        <v>0</v>
      </c>
      <c r="BA94" s="114">
        <f>ROUND(SUM(BA95:BA97),2)</f>
        <v>0</v>
      </c>
      <c r="BB94" s="114">
        <f>ROUND(SUM(BB95:BB97),2)</f>
        <v>0</v>
      </c>
      <c r="BC94" s="114">
        <f>ROUND(SUM(BC95:BC97),2)</f>
        <v>0</v>
      </c>
      <c r="BD94" s="116">
        <f>ROUND(SUM(BD95:BD97),2)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</v>
      </c>
    </row>
    <row r="95" s="7" customFormat="1" ht="16.5" customHeight="1">
      <c r="A95" s="119" t="s">
        <v>83</v>
      </c>
      <c r="B95" s="120"/>
      <c r="C95" s="121"/>
      <c r="D95" s="122" t="s">
        <v>84</v>
      </c>
      <c r="E95" s="122"/>
      <c r="F95" s="122"/>
      <c r="G95" s="122"/>
      <c r="H95" s="122"/>
      <c r="I95" s="123"/>
      <c r="J95" s="122" t="s">
        <v>85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'SO2 - spojovací krček'!J30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86</v>
      </c>
      <c r="AR95" s="126"/>
      <c r="AS95" s="127">
        <v>0</v>
      </c>
      <c r="AT95" s="128">
        <f>ROUND(SUM(AV95:AW95),2)</f>
        <v>0</v>
      </c>
      <c r="AU95" s="129">
        <f>'SO2 - spojovací krček'!P125</f>
        <v>0</v>
      </c>
      <c r="AV95" s="128">
        <f>'SO2 - spojovací krček'!J33</f>
        <v>0</v>
      </c>
      <c r="AW95" s="128">
        <f>'SO2 - spojovací krček'!J34</f>
        <v>0</v>
      </c>
      <c r="AX95" s="128">
        <f>'SO2 - spojovací krček'!J35</f>
        <v>0</v>
      </c>
      <c r="AY95" s="128">
        <f>'SO2 - spojovací krček'!J36</f>
        <v>0</v>
      </c>
      <c r="AZ95" s="128">
        <f>'SO2 - spojovací krček'!F33</f>
        <v>0</v>
      </c>
      <c r="BA95" s="128">
        <f>'SO2 - spojovací krček'!F34</f>
        <v>0</v>
      </c>
      <c r="BB95" s="128">
        <f>'SO2 - spojovací krček'!F35</f>
        <v>0</v>
      </c>
      <c r="BC95" s="128">
        <f>'SO2 - spojovací krček'!F36</f>
        <v>0</v>
      </c>
      <c r="BD95" s="130">
        <f>'SO2 - spojovací krček'!F37</f>
        <v>0</v>
      </c>
      <c r="BE95" s="7"/>
      <c r="BT95" s="131" t="s">
        <v>87</v>
      </c>
      <c r="BV95" s="131" t="s">
        <v>81</v>
      </c>
      <c r="BW95" s="131" t="s">
        <v>88</v>
      </c>
      <c r="BX95" s="131" t="s">
        <v>5</v>
      </c>
      <c r="CL95" s="131" t="s">
        <v>1</v>
      </c>
      <c r="CM95" s="131" t="s">
        <v>89</v>
      </c>
    </row>
    <row r="96" s="7" customFormat="1" ht="16.5" customHeight="1">
      <c r="A96" s="119" t="s">
        <v>83</v>
      </c>
      <c r="B96" s="120"/>
      <c r="C96" s="121"/>
      <c r="D96" s="122" t="s">
        <v>90</v>
      </c>
      <c r="E96" s="122"/>
      <c r="F96" s="122"/>
      <c r="G96" s="122"/>
      <c r="H96" s="122"/>
      <c r="I96" s="123"/>
      <c r="J96" s="122" t="s">
        <v>91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'SO3 - učební pavilon'!J30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27">
        <v>0</v>
      </c>
      <c r="AT96" s="128">
        <f>ROUND(SUM(AV96:AW96),2)</f>
        <v>0</v>
      </c>
      <c r="AU96" s="129">
        <f>'SO3 - učební pavilon'!P127</f>
        <v>0</v>
      </c>
      <c r="AV96" s="128">
        <f>'SO3 - učební pavilon'!J33</f>
        <v>0</v>
      </c>
      <c r="AW96" s="128">
        <f>'SO3 - učební pavilon'!J34</f>
        <v>0</v>
      </c>
      <c r="AX96" s="128">
        <f>'SO3 - učební pavilon'!J35</f>
        <v>0</v>
      </c>
      <c r="AY96" s="128">
        <f>'SO3 - učební pavilon'!J36</f>
        <v>0</v>
      </c>
      <c r="AZ96" s="128">
        <f>'SO3 - učební pavilon'!F33</f>
        <v>0</v>
      </c>
      <c r="BA96" s="128">
        <f>'SO3 - učební pavilon'!F34</f>
        <v>0</v>
      </c>
      <c r="BB96" s="128">
        <f>'SO3 - učební pavilon'!F35</f>
        <v>0</v>
      </c>
      <c r="BC96" s="128">
        <f>'SO3 - učební pavilon'!F36</f>
        <v>0</v>
      </c>
      <c r="BD96" s="130">
        <f>'SO3 - učební pavilon'!F37</f>
        <v>0</v>
      </c>
      <c r="BE96" s="7"/>
      <c r="BT96" s="131" t="s">
        <v>87</v>
      </c>
      <c r="BV96" s="131" t="s">
        <v>81</v>
      </c>
      <c r="BW96" s="131" t="s">
        <v>92</v>
      </c>
      <c r="BX96" s="131" t="s">
        <v>5</v>
      </c>
      <c r="CL96" s="131" t="s">
        <v>1</v>
      </c>
      <c r="CM96" s="131" t="s">
        <v>89</v>
      </c>
    </row>
    <row r="97" s="7" customFormat="1" ht="16.5" customHeight="1">
      <c r="A97" s="119" t="s">
        <v>83</v>
      </c>
      <c r="B97" s="120"/>
      <c r="C97" s="121"/>
      <c r="D97" s="122" t="s">
        <v>93</v>
      </c>
      <c r="E97" s="122"/>
      <c r="F97" s="122"/>
      <c r="G97" s="122"/>
      <c r="H97" s="122"/>
      <c r="I97" s="123"/>
      <c r="J97" s="122" t="s">
        <v>94</v>
      </c>
      <c r="K97" s="122"/>
      <c r="L97" s="122"/>
      <c r="M97" s="122"/>
      <c r="N97" s="122"/>
      <c r="O97" s="122"/>
      <c r="P97" s="122"/>
      <c r="Q97" s="122"/>
      <c r="R97" s="122"/>
      <c r="S97" s="122"/>
      <c r="T97" s="122"/>
      <c r="U97" s="122"/>
      <c r="V97" s="122"/>
      <c r="W97" s="122"/>
      <c r="X97" s="122"/>
      <c r="Y97" s="122"/>
      <c r="Z97" s="122"/>
      <c r="AA97" s="122"/>
      <c r="AB97" s="122"/>
      <c r="AC97" s="122"/>
      <c r="AD97" s="122"/>
      <c r="AE97" s="122"/>
      <c r="AF97" s="122"/>
      <c r="AG97" s="124">
        <f>'SO4 - pavilon družin'!J30</f>
        <v>0</v>
      </c>
      <c r="AH97" s="123"/>
      <c r="AI97" s="123"/>
      <c r="AJ97" s="123"/>
      <c r="AK97" s="123"/>
      <c r="AL97" s="123"/>
      <c r="AM97" s="123"/>
      <c r="AN97" s="124">
        <f>SUM(AG97,AT97)</f>
        <v>0</v>
      </c>
      <c r="AO97" s="123"/>
      <c r="AP97" s="123"/>
      <c r="AQ97" s="125" t="s">
        <v>86</v>
      </c>
      <c r="AR97" s="126"/>
      <c r="AS97" s="132">
        <v>0</v>
      </c>
      <c r="AT97" s="133">
        <f>ROUND(SUM(AV97:AW97),2)</f>
        <v>0</v>
      </c>
      <c r="AU97" s="134">
        <f>'SO4 - pavilon družin'!P127</f>
        <v>0</v>
      </c>
      <c r="AV97" s="133">
        <f>'SO4 - pavilon družin'!J33</f>
        <v>0</v>
      </c>
      <c r="AW97" s="133">
        <f>'SO4 - pavilon družin'!J34</f>
        <v>0</v>
      </c>
      <c r="AX97" s="133">
        <f>'SO4 - pavilon družin'!J35</f>
        <v>0</v>
      </c>
      <c r="AY97" s="133">
        <f>'SO4 - pavilon družin'!J36</f>
        <v>0</v>
      </c>
      <c r="AZ97" s="133">
        <f>'SO4 - pavilon družin'!F33</f>
        <v>0</v>
      </c>
      <c r="BA97" s="133">
        <f>'SO4 - pavilon družin'!F34</f>
        <v>0</v>
      </c>
      <c r="BB97" s="133">
        <f>'SO4 - pavilon družin'!F35</f>
        <v>0</v>
      </c>
      <c r="BC97" s="133">
        <f>'SO4 - pavilon družin'!F36</f>
        <v>0</v>
      </c>
      <c r="BD97" s="135">
        <f>'SO4 - pavilon družin'!F37</f>
        <v>0</v>
      </c>
      <c r="BE97" s="7"/>
      <c r="BT97" s="131" t="s">
        <v>87</v>
      </c>
      <c r="BV97" s="131" t="s">
        <v>81</v>
      </c>
      <c r="BW97" s="131" t="s">
        <v>95</v>
      </c>
      <c r="BX97" s="131" t="s">
        <v>5</v>
      </c>
      <c r="CL97" s="131" t="s">
        <v>1</v>
      </c>
      <c r="CM97" s="131" t="s">
        <v>89</v>
      </c>
    </row>
    <row r="98" s="2" customFormat="1" ht="30" customHeight="1">
      <c r="A98" s="38"/>
      <c r="B98" s="39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  <row r="99" s="2" customFormat="1" ht="6.96" customHeight="1">
      <c r="A99" s="38"/>
      <c r="B99" s="66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</sheetData>
  <sheetProtection sheet="1" formatColumns="0" formatRows="0" objects="1" scenarios="1" spinCount="100000" saltValue="zBzv38vNsbrW2Z27P2/VslXzppiNMBi50GIOJ4UX92mRXxUi5vw/x8BA3mAEs26kgfy2zpjORgbNgOWj39HWsw==" hashValue="+w3H7FHCy+fNM93KV51ODYk0yU1ont9wErLzPwwWOdjfKDCcFKIQs5T678VV15E8i4BEGax9sE7gioSVnj5BhA==" algorithmName="SHA-512" password="CC35"/>
  <mergeCells count="50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N97:AP97"/>
    <mergeCell ref="AG97:AM97"/>
    <mergeCell ref="D97:H97"/>
    <mergeCell ref="J97:AF97"/>
    <mergeCell ref="AG94:AM94"/>
    <mergeCell ref="AN94:AP94"/>
    <mergeCell ref="AR2:BE2"/>
  </mergeCells>
  <hyperlinks>
    <hyperlink ref="A95" location="'SO2 - spojovací krček'!C2" display="/"/>
    <hyperlink ref="A96" location="'SO3 - učební pavilon'!C2" display="/"/>
    <hyperlink ref="A97" location="'SO4 - pavilon druži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89</v>
      </c>
    </row>
    <row r="4" s="1" customFormat="1" ht="24.96" customHeight="1">
      <c r="B4" s="20"/>
      <c r="D4" s="140" t="s">
        <v>96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ZŠ Školní - výměna podlahových krytin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98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22.4.2021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27</v>
      </c>
      <c r="F15" s="38"/>
      <c r="G15" s="38"/>
      <c r="H15" s="38"/>
      <c r="I15" s="147" t="s">
        <v>28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7" t="s">
        <v>25</v>
      </c>
      <c r="J20" s="146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33</v>
      </c>
      <c r="F21" s="38"/>
      <c r="G21" s="38"/>
      <c r="H21" s="38"/>
      <c r="I21" s="147" t="s">
        <v>28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35</v>
      </c>
      <c r="E23" s="38"/>
      <c r="F23" s="38"/>
      <c r="G23" s="38"/>
      <c r="H23" s="38"/>
      <c r="I23" s="147" t="s">
        <v>25</v>
      </c>
      <c r="J23" s="146" t="s">
        <v>36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37</v>
      </c>
      <c r="F24" s="38"/>
      <c r="G24" s="38"/>
      <c r="H24" s="38"/>
      <c r="I24" s="147" t="s">
        <v>28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38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39</v>
      </c>
      <c r="E30" s="38"/>
      <c r="F30" s="38"/>
      <c r="G30" s="38"/>
      <c r="H30" s="38"/>
      <c r="I30" s="144"/>
      <c r="J30" s="157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41</v>
      </c>
      <c r="G32" s="38"/>
      <c r="H32" s="38"/>
      <c r="I32" s="159" t="s">
        <v>40</v>
      </c>
      <c r="J32" s="15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43</v>
      </c>
      <c r="E33" s="142" t="s">
        <v>44</v>
      </c>
      <c r="F33" s="161">
        <f>ROUND((SUM(BE125:BE161)),  2)</f>
        <v>0</v>
      </c>
      <c r="G33" s="38"/>
      <c r="H33" s="38"/>
      <c r="I33" s="162">
        <v>0.20999999999999999</v>
      </c>
      <c r="J33" s="161">
        <f>ROUND(((SUM(BE125:BE161))*I33),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61">
        <f>ROUND((SUM(BF125:BF161)),  2)</f>
        <v>0</v>
      </c>
      <c r="G34" s="38"/>
      <c r="H34" s="38"/>
      <c r="I34" s="162">
        <v>0.14999999999999999</v>
      </c>
      <c r="J34" s="161">
        <f>ROUND(((SUM(BF125:BF161))*I34),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61">
        <f>ROUND((SUM(BG125:BG161)),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61">
        <f>ROUND((SUM(BH125:BH161)),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61">
        <f>ROUND((SUM(BI125:BI161)),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52</v>
      </c>
      <c r="E50" s="172"/>
      <c r="F50" s="172"/>
      <c r="G50" s="171" t="s">
        <v>53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7"/>
      <c r="J61" s="178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56</v>
      </c>
      <c r="E65" s="179"/>
      <c r="F65" s="179"/>
      <c r="G65" s="171" t="s">
        <v>57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7"/>
      <c r="J76" s="178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ZŠ Školní - výměna podlahových krytin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SO2 - spojovací krček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Louny</v>
      </c>
      <c r="G89" s="40"/>
      <c r="H89" s="40"/>
      <c r="I89" s="147" t="s">
        <v>22</v>
      </c>
      <c r="J89" s="79" t="str">
        <f>IF(J12="","",J12)</f>
        <v>22.4.2021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Louny, Mírové náměstí 35, Louny</v>
      </c>
      <c r="G91" s="40"/>
      <c r="H91" s="40"/>
      <c r="I91" s="147" t="s">
        <v>31</v>
      </c>
      <c r="J91" s="36" t="str">
        <f>E21</f>
        <v>Ing. Petr Reitinger, č.p. 10, Hřivice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54.4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47" t="s">
        <v>35</v>
      </c>
      <c r="J92" s="36" t="str">
        <f>E24</f>
        <v>Bc. Iveta Reitingerová, B. Vrbenského 1081/32,Most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100</v>
      </c>
      <c r="D94" s="189"/>
      <c r="E94" s="189"/>
      <c r="F94" s="189"/>
      <c r="G94" s="189"/>
      <c r="H94" s="189"/>
      <c r="I94" s="190"/>
      <c r="J94" s="191" t="s">
        <v>101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102</v>
      </c>
      <c r="D96" s="40"/>
      <c r="E96" s="40"/>
      <c r="F96" s="40"/>
      <c r="G96" s="40"/>
      <c r="H96" s="40"/>
      <c r="I96" s="144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93"/>
      <c r="C97" s="194"/>
      <c r="D97" s="195" t="s">
        <v>104</v>
      </c>
      <c r="E97" s="196"/>
      <c r="F97" s="196"/>
      <c r="G97" s="196"/>
      <c r="H97" s="196"/>
      <c r="I97" s="197"/>
      <c r="J97" s="198">
        <f>J126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105</v>
      </c>
      <c r="E98" s="203"/>
      <c r="F98" s="203"/>
      <c r="G98" s="203"/>
      <c r="H98" s="203"/>
      <c r="I98" s="204"/>
      <c r="J98" s="205">
        <f>J127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106</v>
      </c>
      <c r="E99" s="203"/>
      <c r="F99" s="203"/>
      <c r="G99" s="203"/>
      <c r="H99" s="203"/>
      <c r="I99" s="204"/>
      <c r="J99" s="205">
        <f>J129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93"/>
      <c r="C100" s="194"/>
      <c r="D100" s="195" t="s">
        <v>107</v>
      </c>
      <c r="E100" s="196"/>
      <c r="F100" s="196"/>
      <c r="G100" s="196"/>
      <c r="H100" s="196"/>
      <c r="I100" s="197"/>
      <c r="J100" s="198">
        <f>J137</f>
        <v>0</v>
      </c>
      <c r="K100" s="194"/>
      <c r="L100" s="199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200"/>
      <c r="C101" s="201"/>
      <c r="D101" s="202" t="s">
        <v>108</v>
      </c>
      <c r="E101" s="203"/>
      <c r="F101" s="203"/>
      <c r="G101" s="203"/>
      <c r="H101" s="203"/>
      <c r="I101" s="204"/>
      <c r="J101" s="205">
        <f>J138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109</v>
      </c>
      <c r="E102" s="203"/>
      <c r="F102" s="203"/>
      <c r="G102" s="203"/>
      <c r="H102" s="203"/>
      <c r="I102" s="204"/>
      <c r="J102" s="205">
        <f>J153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93"/>
      <c r="C103" s="194"/>
      <c r="D103" s="195" t="s">
        <v>110</v>
      </c>
      <c r="E103" s="196"/>
      <c r="F103" s="196"/>
      <c r="G103" s="196"/>
      <c r="H103" s="196"/>
      <c r="I103" s="197"/>
      <c r="J103" s="198">
        <f>J157</f>
        <v>0</v>
      </c>
      <c r="K103" s="194"/>
      <c r="L103" s="199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200"/>
      <c r="C104" s="201"/>
      <c r="D104" s="202" t="s">
        <v>111</v>
      </c>
      <c r="E104" s="203"/>
      <c r="F104" s="203"/>
      <c r="G104" s="203"/>
      <c r="H104" s="203"/>
      <c r="I104" s="204"/>
      <c r="J104" s="205">
        <f>J158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112</v>
      </c>
      <c r="E105" s="203"/>
      <c r="F105" s="203"/>
      <c r="G105" s="203"/>
      <c r="H105" s="203"/>
      <c r="I105" s="204"/>
      <c r="J105" s="205">
        <f>J160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183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186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113</v>
      </c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7" t="str">
        <f>E7</f>
        <v>ZŠ Školní - výměna podlahových krytin</v>
      </c>
      <c r="F115" s="32"/>
      <c r="G115" s="32"/>
      <c r="H115" s="32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97</v>
      </c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SO2 - spojovací krček</v>
      </c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20</v>
      </c>
      <c r="D119" s="40"/>
      <c r="E119" s="40"/>
      <c r="F119" s="27" t="str">
        <f>F12</f>
        <v>Louny</v>
      </c>
      <c r="G119" s="40"/>
      <c r="H119" s="40"/>
      <c r="I119" s="147" t="s">
        <v>22</v>
      </c>
      <c r="J119" s="79" t="str">
        <f>IF(J12="","",J12)</f>
        <v>22.4.2021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25.65" customHeight="1">
      <c r="A121" s="38"/>
      <c r="B121" s="39"/>
      <c r="C121" s="32" t="s">
        <v>24</v>
      </c>
      <c r="D121" s="40"/>
      <c r="E121" s="40"/>
      <c r="F121" s="27" t="str">
        <f>E15</f>
        <v>Město Louny, Mírové náměstí 35, Louny</v>
      </c>
      <c r="G121" s="40"/>
      <c r="H121" s="40"/>
      <c r="I121" s="147" t="s">
        <v>31</v>
      </c>
      <c r="J121" s="36" t="str">
        <f>E21</f>
        <v>Ing. Petr Reitinger, č.p. 10, Hřivice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54.45" customHeight="1">
      <c r="A122" s="38"/>
      <c r="B122" s="39"/>
      <c r="C122" s="32" t="s">
        <v>29</v>
      </c>
      <c r="D122" s="40"/>
      <c r="E122" s="40"/>
      <c r="F122" s="27" t="str">
        <f>IF(E18="","",E18)</f>
        <v>Vyplň údaj</v>
      </c>
      <c r="G122" s="40"/>
      <c r="H122" s="40"/>
      <c r="I122" s="147" t="s">
        <v>35</v>
      </c>
      <c r="J122" s="36" t="str">
        <f>E24</f>
        <v>Bc. Iveta Reitingerová, B. Vrbenského 1081/32,Most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4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207"/>
      <c r="B124" s="208"/>
      <c r="C124" s="209" t="s">
        <v>114</v>
      </c>
      <c r="D124" s="210" t="s">
        <v>64</v>
      </c>
      <c r="E124" s="210" t="s">
        <v>60</v>
      </c>
      <c r="F124" s="210" t="s">
        <v>61</v>
      </c>
      <c r="G124" s="210" t="s">
        <v>115</v>
      </c>
      <c r="H124" s="210" t="s">
        <v>116</v>
      </c>
      <c r="I124" s="211" t="s">
        <v>117</v>
      </c>
      <c r="J124" s="212" t="s">
        <v>101</v>
      </c>
      <c r="K124" s="213" t="s">
        <v>118</v>
      </c>
      <c r="L124" s="214"/>
      <c r="M124" s="100" t="s">
        <v>1</v>
      </c>
      <c r="N124" s="101" t="s">
        <v>43</v>
      </c>
      <c r="O124" s="101" t="s">
        <v>119</v>
      </c>
      <c r="P124" s="101" t="s">
        <v>120</v>
      </c>
      <c r="Q124" s="101" t="s">
        <v>121</v>
      </c>
      <c r="R124" s="101" t="s">
        <v>122</v>
      </c>
      <c r="S124" s="101" t="s">
        <v>123</v>
      </c>
      <c r="T124" s="102" t="s">
        <v>124</v>
      </c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</row>
    <row r="125" s="2" customFormat="1" ht="22.8" customHeight="1">
      <c r="A125" s="38"/>
      <c r="B125" s="39"/>
      <c r="C125" s="107" t="s">
        <v>125</v>
      </c>
      <c r="D125" s="40"/>
      <c r="E125" s="40"/>
      <c r="F125" s="40"/>
      <c r="G125" s="40"/>
      <c r="H125" s="40"/>
      <c r="I125" s="144"/>
      <c r="J125" s="215">
        <f>BK125</f>
        <v>0</v>
      </c>
      <c r="K125" s="40"/>
      <c r="L125" s="44"/>
      <c r="M125" s="103"/>
      <c r="N125" s="216"/>
      <c r="O125" s="104"/>
      <c r="P125" s="217">
        <f>P126+P137+P157</f>
        <v>0</v>
      </c>
      <c r="Q125" s="104"/>
      <c r="R125" s="217">
        <f>R126+R137+R157</f>
        <v>7.2433697500000003</v>
      </c>
      <c r="S125" s="104"/>
      <c r="T125" s="218">
        <f>T126+T137+T157</f>
        <v>3.59922955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78</v>
      </c>
      <c r="AU125" s="17" t="s">
        <v>103</v>
      </c>
      <c r="BK125" s="219">
        <f>BK126+BK137+BK157</f>
        <v>0</v>
      </c>
    </row>
    <row r="126" s="12" customFormat="1" ht="25.92" customHeight="1">
      <c r="A126" s="12"/>
      <c r="B126" s="220"/>
      <c r="C126" s="221"/>
      <c r="D126" s="222" t="s">
        <v>78</v>
      </c>
      <c r="E126" s="223" t="s">
        <v>126</v>
      </c>
      <c r="F126" s="223" t="s">
        <v>127</v>
      </c>
      <c r="G126" s="221"/>
      <c r="H126" s="221"/>
      <c r="I126" s="224"/>
      <c r="J126" s="225">
        <f>BK126</f>
        <v>0</v>
      </c>
      <c r="K126" s="221"/>
      <c r="L126" s="226"/>
      <c r="M126" s="227"/>
      <c r="N126" s="228"/>
      <c r="O126" s="228"/>
      <c r="P126" s="229">
        <f>P127+P129</f>
        <v>0</v>
      </c>
      <c r="Q126" s="228"/>
      <c r="R126" s="229">
        <f>R127+R129</f>
        <v>0.0099046000000000012</v>
      </c>
      <c r="S126" s="228"/>
      <c r="T126" s="230">
        <f>T127+T129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1" t="s">
        <v>87</v>
      </c>
      <c r="AT126" s="232" t="s">
        <v>78</v>
      </c>
      <c r="AU126" s="232" t="s">
        <v>79</v>
      </c>
      <c r="AY126" s="231" t="s">
        <v>128</v>
      </c>
      <c r="BK126" s="233">
        <f>BK127+BK129</f>
        <v>0</v>
      </c>
    </row>
    <row r="127" s="12" customFormat="1" ht="22.8" customHeight="1">
      <c r="A127" s="12"/>
      <c r="B127" s="220"/>
      <c r="C127" s="221"/>
      <c r="D127" s="222" t="s">
        <v>78</v>
      </c>
      <c r="E127" s="234" t="s">
        <v>129</v>
      </c>
      <c r="F127" s="234" t="s">
        <v>130</v>
      </c>
      <c r="G127" s="221"/>
      <c r="H127" s="221"/>
      <c r="I127" s="224"/>
      <c r="J127" s="235">
        <f>BK127</f>
        <v>0</v>
      </c>
      <c r="K127" s="221"/>
      <c r="L127" s="226"/>
      <c r="M127" s="227"/>
      <c r="N127" s="228"/>
      <c r="O127" s="228"/>
      <c r="P127" s="229">
        <f>P128</f>
        <v>0</v>
      </c>
      <c r="Q127" s="228"/>
      <c r="R127" s="229">
        <f>R128</f>
        <v>0.0099046000000000012</v>
      </c>
      <c r="S127" s="228"/>
      <c r="T127" s="230">
        <f>T128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1" t="s">
        <v>87</v>
      </c>
      <c r="AT127" s="232" t="s">
        <v>78</v>
      </c>
      <c r="AU127" s="232" t="s">
        <v>87</v>
      </c>
      <c r="AY127" s="231" t="s">
        <v>128</v>
      </c>
      <c r="BK127" s="233">
        <f>BK128</f>
        <v>0</v>
      </c>
    </row>
    <row r="128" s="2" customFormat="1" ht="21.75" customHeight="1">
      <c r="A128" s="38"/>
      <c r="B128" s="39"/>
      <c r="C128" s="236" t="s">
        <v>87</v>
      </c>
      <c r="D128" s="236" t="s">
        <v>131</v>
      </c>
      <c r="E128" s="237" t="s">
        <v>132</v>
      </c>
      <c r="F128" s="238" t="s">
        <v>133</v>
      </c>
      <c r="G128" s="239" t="s">
        <v>134</v>
      </c>
      <c r="H128" s="240">
        <v>247.61500000000001</v>
      </c>
      <c r="I128" s="241"/>
      <c r="J128" s="242">
        <f>ROUND(I128*H128,2)</f>
        <v>0</v>
      </c>
      <c r="K128" s="243"/>
      <c r="L128" s="44"/>
      <c r="M128" s="244" t="s">
        <v>1</v>
      </c>
      <c r="N128" s="245" t="s">
        <v>44</v>
      </c>
      <c r="O128" s="91"/>
      <c r="P128" s="246">
        <f>O128*H128</f>
        <v>0</v>
      </c>
      <c r="Q128" s="246">
        <v>4.0000000000000003E-05</v>
      </c>
      <c r="R128" s="246">
        <f>Q128*H128</f>
        <v>0.0099046000000000012</v>
      </c>
      <c r="S128" s="246">
        <v>0</v>
      </c>
      <c r="T128" s="247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8" t="s">
        <v>135</v>
      </c>
      <c r="AT128" s="248" t="s">
        <v>131</v>
      </c>
      <c r="AU128" s="248" t="s">
        <v>89</v>
      </c>
      <c r="AY128" s="17" t="s">
        <v>128</v>
      </c>
      <c r="BE128" s="249">
        <f>IF(N128="základní",J128,0)</f>
        <v>0</v>
      </c>
      <c r="BF128" s="249">
        <f>IF(N128="snížená",J128,0)</f>
        <v>0</v>
      </c>
      <c r="BG128" s="249">
        <f>IF(N128="zákl. přenesená",J128,0)</f>
        <v>0</v>
      </c>
      <c r="BH128" s="249">
        <f>IF(N128="sníž. přenesená",J128,0)</f>
        <v>0</v>
      </c>
      <c r="BI128" s="249">
        <f>IF(N128="nulová",J128,0)</f>
        <v>0</v>
      </c>
      <c r="BJ128" s="17" t="s">
        <v>87</v>
      </c>
      <c r="BK128" s="249">
        <f>ROUND(I128*H128,2)</f>
        <v>0</v>
      </c>
      <c r="BL128" s="17" t="s">
        <v>135</v>
      </c>
      <c r="BM128" s="248" t="s">
        <v>136</v>
      </c>
    </row>
    <row r="129" s="12" customFormat="1" ht="22.8" customHeight="1">
      <c r="A129" s="12"/>
      <c r="B129" s="220"/>
      <c r="C129" s="221"/>
      <c r="D129" s="222" t="s">
        <v>78</v>
      </c>
      <c r="E129" s="234" t="s">
        <v>137</v>
      </c>
      <c r="F129" s="234" t="s">
        <v>138</v>
      </c>
      <c r="G129" s="221"/>
      <c r="H129" s="221"/>
      <c r="I129" s="224"/>
      <c r="J129" s="235">
        <f>BK129</f>
        <v>0</v>
      </c>
      <c r="K129" s="221"/>
      <c r="L129" s="226"/>
      <c r="M129" s="227"/>
      <c r="N129" s="228"/>
      <c r="O129" s="228"/>
      <c r="P129" s="229">
        <f>SUM(P130:P136)</f>
        <v>0</v>
      </c>
      <c r="Q129" s="228"/>
      <c r="R129" s="229">
        <f>SUM(R130:R136)</f>
        <v>0</v>
      </c>
      <c r="S129" s="228"/>
      <c r="T129" s="230">
        <f>SUM(T130:T136)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1" t="s">
        <v>87</v>
      </c>
      <c r="AT129" s="232" t="s">
        <v>78</v>
      </c>
      <c r="AU129" s="232" t="s">
        <v>87</v>
      </c>
      <c r="AY129" s="231" t="s">
        <v>128</v>
      </c>
      <c r="BK129" s="233">
        <f>SUM(BK130:BK136)</f>
        <v>0</v>
      </c>
    </row>
    <row r="130" s="2" customFormat="1" ht="21.75" customHeight="1">
      <c r="A130" s="38"/>
      <c r="B130" s="39"/>
      <c r="C130" s="236" t="s">
        <v>89</v>
      </c>
      <c r="D130" s="236" t="s">
        <v>131</v>
      </c>
      <c r="E130" s="237" t="s">
        <v>139</v>
      </c>
      <c r="F130" s="238" t="s">
        <v>140</v>
      </c>
      <c r="G130" s="239" t="s">
        <v>141</v>
      </c>
      <c r="H130" s="240">
        <v>3.5990000000000002</v>
      </c>
      <c r="I130" s="241"/>
      <c r="J130" s="242">
        <f>ROUND(I130*H130,2)</f>
        <v>0</v>
      </c>
      <c r="K130" s="243"/>
      <c r="L130" s="44"/>
      <c r="M130" s="244" t="s">
        <v>1</v>
      </c>
      <c r="N130" s="245" t="s">
        <v>44</v>
      </c>
      <c r="O130" s="91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8" t="s">
        <v>135</v>
      </c>
      <c r="AT130" s="248" t="s">
        <v>131</v>
      </c>
      <c r="AU130" s="248" t="s">
        <v>89</v>
      </c>
      <c r="AY130" s="17" t="s">
        <v>128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7" t="s">
        <v>87</v>
      </c>
      <c r="BK130" s="249">
        <f>ROUND(I130*H130,2)</f>
        <v>0</v>
      </c>
      <c r="BL130" s="17" t="s">
        <v>135</v>
      </c>
      <c r="BM130" s="248" t="s">
        <v>142</v>
      </c>
    </row>
    <row r="131" s="2" customFormat="1" ht="21.75" customHeight="1">
      <c r="A131" s="38"/>
      <c r="B131" s="39"/>
      <c r="C131" s="236" t="s">
        <v>143</v>
      </c>
      <c r="D131" s="236" t="s">
        <v>131</v>
      </c>
      <c r="E131" s="237" t="s">
        <v>144</v>
      </c>
      <c r="F131" s="238" t="s">
        <v>145</v>
      </c>
      <c r="G131" s="239" t="s">
        <v>141</v>
      </c>
      <c r="H131" s="240">
        <v>3.5990000000000002</v>
      </c>
      <c r="I131" s="241"/>
      <c r="J131" s="242">
        <f>ROUND(I131*H131,2)</f>
        <v>0</v>
      </c>
      <c r="K131" s="243"/>
      <c r="L131" s="44"/>
      <c r="M131" s="244" t="s">
        <v>1</v>
      </c>
      <c r="N131" s="245" t="s">
        <v>44</v>
      </c>
      <c r="O131" s="91"/>
      <c r="P131" s="246">
        <f>O131*H131</f>
        <v>0</v>
      </c>
      <c r="Q131" s="246">
        <v>0</v>
      </c>
      <c r="R131" s="246">
        <f>Q131*H131</f>
        <v>0</v>
      </c>
      <c r="S131" s="246">
        <v>0</v>
      </c>
      <c r="T131" s="247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48" t="s">
        <v>135</v>
      </c>
      <c r="AT131" s="248" t="s">
        <v>131</v>
      </c>
      <c r="AU131" s="248" t="s">
        <v>89</v>
      </c>
      <c r="AY131" s="17" t="s">
        <v>128</v>
      </c>
      <c r="BE131" s="249">
        <f>IF(N131="základní",J131,0)</f>
        <v>0</v>
      </c>
      <c r="BF131" s="249">
        <f>IF(N131="snížená",J131,0)</f>
        <v>0</v>
      </c>
      <c r="BG131" s="249">
        <f>IF(N131="zákl. přenesená",J131,0)</f>
        <v>0</v>
      </c>
      <c r="BH131" s="249">
        <f>IF(N131="sníž. přenesená",J131,0)</f>
        <v>0</v>
      </c>
      <c r="BI131" s="249">
        <f>IF(N131="nulová",J131,0)</f>
        <v>0</v>
      </c>
      <c r="BJ131" s="17" t="s">
        <v>87</v>
      </c>
      <c r="BK131" s="249">
        <f>ROUND(I131*H131,2)</f>
        <v>0</v>
      </c>
      <c r="BL131" s="17" t="s">
        <v>135</v>
      </c>
      <c r="BM131" s="248" t="s">
        <v>146</v>
      </c>
    </row>
    <row r="132" s="2" customFormat="1" ht="21.75" customHeight="1">
      <c r="A132" s="38"/>
      <c r="B132" s="39"/>
      <c r="C132" s="236" t="s">
        <v>135</v>
      </c>
      <c r="D132" s="236" t="s">
        <v>131</v>
      </c>
      <c r="E132" s="237" t="s">
        <v>147</v>
      </c>
      <c r="F132" s="238" t="s">
        <v>148</v>
      </c>
      <c r="G132" s="239" t="s">
        <v>141</v>
      </c>
      <c r="H132" s="240">
        <v>35.990000000000002</v>
      </c>
      <c r="I132" s="241"/>
      <c r="J132" s="242">
        <f>ROUND(I132*H132,2)</f>
        <v>0</v>
      </c>
      <c r="K132" s="243"/>
      <c r="L132" s="44"/>
      <c r="M132" s="244" t="s">
        <v>1</v>
      </c>
      <c r="N132" s="245" t="s">
        <v>44</v>
      </c>
      <c r="O132" s="91"/>
      <c r="P132" s="246">
        <f>O132*H132</f>
        <v>0</v>
      </c>
      <c r="Q132" s="246">
        <v>0</v>
      </c>
      <c r="R132" s="246">
        <f>Q132*H132</f>
        <v>0</v>
      </c>
      <c r="S132" s="246">
        <v>0</v>
      </c>
      <c r="T132" s="24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8" t="s">
        <v>135</v>
      </c>
      <c r="AT132" s="248" t="s">
        <v>131</v>
      </c>
      <c r="AU132" s="248" t="s">
        <v>89</v>
      </c>
      <c r="AY132" s="17" t="s">
        <v>128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7" t="s">
        <v>87</v>
      </c>
      <c r="BK132" s="249">
        <f>ROUND(I132*H132,2)</f>
        <v>0</v>
      </c>
      <c r="BL132" s="17" t="s">
        <v>135</v>
      </c>
      <c r="BM132" s="248" t="s">
        <v>149</v>
      </c>
    </row>
    <row r="133" s="13" customFormat="1">
      <c r="A133" s="13"/>
      <c r="B133" s="250"/>
      <c r="C133" s="251"/>
      <c r="D133" s="252" t="s">
        <v>150</v>
      </c>
      <c r="E133" s="253" t="s">
        <v>1</v>
      </c>
      <c r="F133" s="254" t="s">
        <v>151</v>
      </c>
      <c r="G133" s="251"/>
      <c r="H133" s="253" t="s">
        <v>1</v>
      </c>
      <c r="I133" s="255"/>
      <c r="J133" s="251"/>
      <c r="K133" s="251"/>
      <c r="L133" s="256"/>
      <c r="M133" s="257"/>
      <c r="N133" s="258"/>
      <c r="O133" s="258"/>
      <c r="P133" s="258"/>
      <c r="Q133" s="258"/>
      <c r="R133" s="258"/>
      <c r="S133" s="258"/>
      <c r="T133" s="259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60" t="s">
        <v>150</v>
      </c>
      <c r="AU133" s="260" t="s">
        <v>89</v>
      </c>
      <c r="AV133" s="13" t="s">
        <v>87</v>
      </c>
      <c r="AW133" s="13" t="s">
        <v>34</v>
      </c>
      <c r="AX133" s="13" t="s">
        <v>79</v>
      </c>
      <c r="AY133" s="260" t="s">
        <v>128</v>
      </c>
    </row>
    <row r="134" s="14" customFormat="1">
      <c r="A134" s="14"/>
      <c r="B134" s="261"/>
      <c r="C134" s="262"/>
      <c r="D134" s="252" t="s">
        <v>150</v>
      </c>
      <c r="E134" s="263" t="s">
        <v>1</v>
      </c>
      <c r="F134" s="264" t="s">
        <v>152</v>
      </c>
      <c r="G134" s="262"/>
      <c r="H134" s="265">
        <v>35.990000000000002</v>
      </c>
      <c r="I134" s="266"/>
      <c r="J134" s="262"/>
      <c r="K134" s="262"/>
      <c r="L134" s="267"/>
      <c r="M134" s="268"/>
      <c r="N134" s="269"/>
      <c r="O134" s="269"/>
      <c r="P134" s="269"/>
      <c r="Q134" s="269"/>
      <c r="R134" s="269"/>
      <c r="S134" s="269"/>
      <c r="T134" s="270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71" t="s">
        <v>150</v>
      </c>
      <c r="AU134" s="271" t="s">
        <v>89</v>
      </c>
      <c r="AV134" s="14" t="s">
        <v>89</v>
      </c>
      <c r="AW134" s="14" t="s">
        <v>34</v>
      </c>
      <c r="AX134" s="14" t="s">
        <v>87</v>
      </c>
      <c r="AY134" s="271" t="s">
        <v>128</v>
      </c>
    </row>
    <row r="135" s="2" customFormat="1" ht="44.25" customHeight="1">
      <c r="A135" s="38"/>
      <c r="B135" s="39"/>
      <c r="C135" s="236" t="s">
        <v>153</v>
      </c>
      <c r="D135" s="236" t="s">
        <v>131</v>
      </c>
      <c r="E135" s="237" t="s">
        <v>154</v>
      </c>
      <c r="F135" s="238" t="s">
        <v>155</v>
      </c>
      <c r="G135" s="239" t="s">
        <v>141</v>
      </c>
      <c r="H135" s="240">
        <v>3.0449999999999999</v>
      </c>
      <c r="I135" s="241"/>
      <c r="J135" s="242">
        <f>ROUND(I135*H135,2)</f>
        <v>0</v>
      </c>
      <c r="K135" s="243"/>
      <c r="L135" s="44"/>
      <c r="M135" s="244" t="s">
        <v>1</v>
      </c>
      <c r="N135" s="245" t="s">
        <v>44</v>
      </c>
      <c r="O135" s="91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8" t="s">
        <v>135</v>
      </c>
      <c r="AT135" s="248" t="s">
        <v>131</v>
      </c>
      <c r="AU135" s="248" t="s">
        <v>89</v>
      </c>
      <c r="AY135" s="17" t="s">
        <v>128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7" t="s">
        <v>87</v>
      </c>
      <c r="BK135" s="249">
        <f>ROUND(I135*H135,2)</f>
        <v>0</v>
      </c>
      <c r="BL135" s="17" t="s">
        <v>135</v>
      </c>
      <c r="BM135" s="248" t="s">
        <v>156</v>
      </c>
    </row>
    <row r="136" s="2" customFormat="1" ht="21.75" customHeight="1">
      <c r="A136" s="38"/>
      <c r="B136" s="39"/>
      <c r="C136" s="236" t="s">
        <v>157</v>
      </c>
      <c r="D136" s="236" t="s">
        <v>131</v>
      </c>
      <c r="E136" s="237" t="s">
        <v>158</v>
      </c>
      <c r="F136" s="238" t="s">
        <v>159</v>
      </c>
      <c r="G136" s="239" t="s">
        <v>141</v>
      </c>
      <c r="H136" s="240">
        <v>0.55400000000000005</v>
      </c>
      <c r="I136" s="241"/>
      <c r="J136" s="242">
        <f>ROUND(I136*H136,2)</f>
        <v>0</v>
      </c>
      <c r="K136" s="243"/>
      <c r="L136" s="44"/>
      <c r="M136" s="244" t="s">
        <v>1</v>
      </c>
      <c r="N136" s="245" t="s">
        <v>44</v>
      </c>
      <c r="O136" s="91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135</v>
      </c>
      <c r="AT136" s="248" t="s">
        <v>131</v>
      </c>
      <c r="AU136" s="248" t="s">
        <v>89</v>
      </c>
      <c r="AY136" s="17" t="s">
        <v>128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87</v>
      </c>
      <c r="BK136" s="249">
        <f>ROUND(I136*H136,2)</f>
        <v>0</v>
      </c>
      <c r="BL136" s="17" t="s">
        <v>135</v>
      </c>
      <c r="BM136" s="248" t="s">
        <v>160</v>
      </c>
    </row>
    <row r="137" s="12" customFormat="1" ht="25.92" customHeight="1">
      <c r="A137" s="12"/>
      <c r="B137" s="220"/>
      <c r="C137" s="221"/>
      <c r="D137" s="222" t="s">
        <v>78</v>
      </c>
      <c r="E137" s="223" t="s">
        <v>161</v>
      </c>
      <c r="F137" s="223" t="s">
        <v>162</v>
      </c>
      <c r="G137" s="221"/>
      <c r="H137" s="221"/>
      <c r="I137" s="224"/>
      <c r="J137" s="225">
        <f>BK137</f>
        <v>0</v>
      </c>
      <c r="K137" s="221"/>
      <c r="L137" s="226"/>
      <c r="M137" s="227"/>
      <c r="N137" s="228"/>
      <c r="O137" s="228"/>
      <c r="P137" s="229">
        <f>P138+P153</f>
        <v>0</v>
      </c>
      <c r="Q137" s="228"/>
      <c r="R137" s="229">
        <f>R138+R153</f>
        <v>7.2334651500000007</v>
      </c>
      <c r="S137" s="228"/>
      <c r="T137" s="230">
        <f>T138+T153</f>
        <v>3.59922955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31" t="s">
        <v>89</v>
      </c>
      <c r="AT137" s="232" t="s">
        <v>78</v>
      </c>
      <c r="AU137" s="232" t="s">
        <v>79</v>
      </c>
      <c r="AY137" s="231" t="s">
        <v>128</v>
      </c>
      <c r="BK137" s="233">
        <f>BK138+BK153</f>
        <v>0</v>
      </c>
    </row>
    <row r="138" s="12" customFormat="1" ht="22.8" customHeight="1">
      <c r="A138" s="12"/>
      <c r="B138" s="220"/>
      <c r="C138" s="221"/>
      <c r="D138" s="222" t="s">
        <v>78</v>
      </c>
      <c r="E138" s="234" t="s">
        <v>163</v>
      </c>
      <c r="F138" s="234" t="s">
        <v>164</v>
      </c>
      <c r="G138" s="221"/>
      <c r="H138" s="221"/>
      <c r="I138" s="224"/>
      <c r="J138" s="235">
        <f>BK138</f>
        <v>0</v>
      </c>
      <c r="K138" s="221"/>
      <c r="L138" s="226"/>
      <c r="M138" s="227"/>
      <c r="N138" s="228"/>
      <c r="O138" s="228"/>
      <c r="P138" s="229">
        <f>SUM(P139:P152)</f>
        <v>0</v>
      </c>
      <c r="Q138" s="228"/>
      <c r="R138" s="229">
        <f>SUM(R139:R152)</f>
        <v>7.2334651500000007</v>
      </c>
      <c r="S138" s="228"/>
      <c r="T138" s="230">
        <f>SUM(T139:T152)</f>
        <v>3.04526955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31" t="s">
        <v>89</v>
      </c>
      <c r="AT138" s="232" t="s">
        <v>78</v>
      </c>
      <c r="AU138" s="232" t="s">
        <v>87</v>
      </c>
      <c r="AY138" s="231" t="s">
        <v>128</v>
      </c>
      <c r="BK138" s="233">
        <f>SUM(BK139:BK152)</f>
        <v>0</v>
      </c>
    </row>
    <row r="139" s="2" customFormat="1" ht="16.5" customHeight="1">
      <c r="A139" s="38"/>
      <c r="B139" s="39"/>
      <c r="C139" s="236" t="s">
        <v>165</v>
      </c>
      <c r="D139" s="236" t="s">
        <v>131</v>
      </c>
      <c r="E139" s="237" t="s">
        <v>166</v>
      </c>
      <c r="F139" s="238" t="s">
        <v>167</v>
      </c>
      <c r="G139" s="239" t="s">
        <v>134</v>
      </c>
      <c r="H139" s="240">
        <v>247.61500000000001</v>
      </c>
      <c r="I139" s="241"/>
      <c r="J139" s="242">
        <f>ROUND(I139*H139,2)</f>
        <v>0</v>
      </c>
      <c r="K139" s="243"/>
      <c r="L139" s="44"/>
      <c r="M139" s="244" t="s">
        <v>1</v>
      </c>
      <c r="N139" s="245" t="s">
        <v>44</v>
      </c>
      <c r="O139" s="91"/>
      <c r="P139" s="246">
        <f>O139*H139</f>
        <v>0</v>
      </c>
      <c r="Q139" s="246">
        <v>0.00029999999999999997</v>
      </c>
      <c r="R139" s="246">
        <f>Q139*H139</f>
        <v>0.074284499999999989</v>
      </c>
      <c r="S139" s="246">
        <v>0</v>
      </c>
      <c r="T139" s="24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8" t="s">
        <v>168</v>
      </c>
      <c r="AT139" s="248" t="s">
        <v>131</v>
      </c>
      <c r="AU139" s="248" t="s">
        <v>89</v>
      </c>
      <c r="AY139" s="17" t="s">
        <v>128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87</v>
      </c>
      <c r="BK139" s="249">
        <f>ROUND(I139*H139,2)</f>
        <v>0</v>
      </c>
      <c r="BL139" s="17" t="s">
        <v>168</v>
      </c>
      <c r="BM139" s="248" t="s">
        <v>169</v>
      </c>
    </row>
    <row r="140" s="2" customFormat="1" ht="21.75" customHeight="1">
      <c r="A140" s="38"/>
      <c r="B140" s="39"/>
      <c r="C140" s="236" t="s">
        <v>170</v>
      </c>
      <c r="D140" s="236" t="s">
        <v>131</v>
      </c>
      <c r="E140" s="237" t="s">
        <v>171</v>
      </c>
      <c r="F140" s="238" t="s">
        <v>172</v>
      </c>
      <c r="G140" s="239" t="s">
        <v>173</v>
      </c>
      <c r="H140" s="240">
        <v>107.44</v>
      </c>
      <c r="I140" s="241"/>
      <c r="J140" s="242">
        <f>ROUND(I140*H140,2)</f>
        <v>0</v>
      </c>
      <c r="K140" s="243"/>
      <c r="L140" s="44"/>
      <c r="M140" s="244" t="s">
        <v>1</v>
      </c>
      <c r="N140" s="245" t="s">
        <v>44</v>
      </c>
      <c r="O140" s="91"/>
      <c r="P140" s="246">
        <f>O140*H140</f>
        <v>0</v>
      </c>
      <c r="Q140" s="246">
        <v>0.00042999999999999999</v>
      </c>
      <c r="R140" s="246">
        <f>Q140*H140</f>
        <v>0.046199199999999996</v>
      </c>
      <c r="S140" s="246">
        <v>0</v>
      </c>
      <c r="T140" s="247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48" t="s">
        <v>168</v>
      </c>
      <c r="AT140" s="248" t="s">
        <v>131</v>
      </c>
      <c r="AU140" s="248" t="s">
        <v>89</v>
      </c>
      <c r="AY140" s="17" t="s">
        <v>128</v>
      </c>
      <c r="BE140" s="249">
        <f>IF(N140="základní",J140,0)</f>
        <v>0</v>
      </c>
      <c r="BF140" s="249">
        <f>IF(N140="snížená",J140,0)</f>
        <v>0</v>
      </c>
      <c r="BG140" s="249">
        <f>IF(N140="zákl. přenesená",J140,0)</f>
        <v>0</v>
      </c>
      <c r="BH140" s="249">
        <f>IF(N140="sníž. přenesená",J140,0)</f>
        <v>0</v>
      </c>
      <c r="BI140" s="249">
        <f>IF(N140="nulová",J140,0)</f>
        <v>0</v>
      </c>
      <c r="BJ140" s="17" t="s">
        <v>87</v>
      </c>
      <c r="BK140" s="249">
        <f>ROUND(I140*H140,2)</f>
        <v>0</v>
      </c>
      <c r="BL140" s="17" t="s">
        <v>168</v>
      </c>
      <c r="BM140" s="248" t="s">
        <v>174</v>
      </c>
    </row>
    <row r="141" s="14" customFormat="1">
      <c r="A141" s="14"/>
      <c r="B141" s="261"/>
      <c r="C141" s="262"/>
      <c r="D141" s="252" t="s">
        <v>150</v>
      </c>
      <c r="E141" s="263" t="s">
        <v>1</v>
      </c>
      <c r="F141" s="264" t="s">
        <v>175</v>
      </c>
      <c r="G141" s="262"/>
      <c r="H141" s="265">
        <v>107.44</v>
      </c>
      <c r="I141" s="266"/>
      <c r="J141" s="262"/>
      <c r="K141" s="262"/>
      <c r="L141" s="267"/>
      <c r="M141" s="268"/>
      <c r="N141" s="269"/>
      <c r="O141" s="269"/>
      <c r="P141" s="269"/>
      <c r="Q141" s="269"/>
      <c r="R141" s="269"/>
      <c r="S141" s="269"/>
      <c r="T141" s="270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T141" s="271" t="s">
        <v>150</v>
      </c>
      <c r="AU141" s="271" t="s">
        <v>89</v>
      </c>
      <c r="AV141" s="14" t="s">
        <v>89</v>
      </c>
      <c r="AW141" s="14" t="s">
        <v>34</v>
      </c>
      <c r="AX141" s="14" t="s">
        <v>87</v>
      </c>
      <c r="AY141" s="271" t="s">
        <v>128</v>
      </c>
    </row>
    <row r="142" s="2" customFormat="1" ht="21.75" customHeight="1">
      <c r="A142" s="38"/>
      <c r="B142" s="39"/>
      <c r="C142" s="272" t="s">
        <v>129</v>
      </c>
      <c r="D142" s="272" t="s">
        <v>176</v>
      </c>
      <c r="E142" s="273" t="s">
        <v>177</v>
      </c>
      <c r="F142" s="274" t="s">
        <v>178</v>
      </c>
      <c r="G142" s="275" t="s">
        <v>179</v>
      </c>
      <c r="H142" s="276">
        <v>393.94600000000003</v>
      </c>
      <c r="I142" s="277"/>
      <c r="J142" s="278">
        <f>ROUND(I142*H142,2)</f>
        <v>0</v>
      </c>
      <c r="K142" s="279"/>
      <c r="L142" s="280"/>
      <c r="M142" s="281" t="s">
        <v>1</v>
      </c>
      <c r="N142" s="282" t="s">
        <v>44</v>
      </c>
      <c r="O142" s="91"/>
      <c r="P142" s="246">
        <f>O142*H142</f>
        <v>0</v>
      </c>
      <c r="Q142" s="246">
        <v>0.00044999999999999999</v>
      </c>
      <c r="R142" s="246">
        <f>Q142*H142</f>
        <v>0.17727570000000001</v>
      </c>
      <c r="S142" s="246">
        <v>0</v>
      </c>
      <c r="T142" s="24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8" t="s">
        <v>180</v>
      </c>
      <c r="AT142" s="248" t="s">
        <v>176</v>
      </c>
      <c r="AU142" s="248" t="s">
        <v>89</v>
      </c>
      <c r="AY142" s="17" t="s">
        <v>128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87</v>
      </c>
      <c r="BK142" s="249">
        <f>ROUND(I142*H142,2)</f>
        <v>0</v>
      </c>
      <c r="BL142" s="17" t="s">
        <v>168</v>
      </c>
      <c r="BM142" s="248" t="s">
        <v>181</v>
      </c>
    </row>
    <row r="143" s="14" customFormat="1">
      <c r="A143" s="14"/>
      <c r="B143" s="261"/>
      <c r="C143" s="262"/>
      <c r="D143" s="252" t="s">
        <v>150</v>
      </c>
      <c r="E143" s="263" t="s">
        <v>1</v>
      </c>
      <c r="F143" s="264" t="s">
        <v>182</v>
      </c>
      <c r="G143" s="262"/>
      <c r="H143" s="265">
        <v>358.13299999999998</v>
      </c>
      <c r="I143" s="266"/>
      <c r="J143" s="262"/>
      <c r="K143" s="262"/>
      <c r="L143" s="267"/>
      <c r="M143" s="268"/>
      <c r="N143" s="269"/>
      <c r="O143" s="269"/>
      <c r="P143" s="269"/>
      <c r="Q143" s="269"/>
      <c r="R143" s="269"/>
      <c r="S143" s="269"/>
      <c r="T143" s="270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71" t="s">
        <v>150</v>
      </c>
      <c r="AU143" s="271" t="s">
        <v>89</v>
      </c>
      <c r="AV143" s="14" t="s">
        <v>89</v>
      </c>
      <c r="AW143" s="14" t="s">
        <v>34</v>
      </c>
      <c r="AX143" s="14" t="s">
        <v>87</v>
      </c>
      <c r="AY143" s="271" t="s">
        <v>128</v>
      </c>
    </row>
    <row r="144" s="14" customFormat="1">
      <c r="A144" s="14"/>
      <c r="B144" s="261"/>
      <c r="C144" s="262"/>
      <c r="D144" s="252" t="s">
        <v>150</v>
      </c>
      <c r="E144" s="262"/>
      <c r="F144" s="264" t="s">
        <v>183</v>
      </c>
      <c r="G144" s="262"/>
      <c r="H144" s="265">
        <v>393.94600000000003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1" t="s">
        <v>150</v>
      </c>
      <c r="AU144" s="271" t="s">
        <v>89</v>
      </c>
      <c r="AV144" s="14" t="s">
        <v>89</v>
      </c>
      <c r="AW144" s="14" t="s">
        <v>4</v>
      </c>
      <c r="AX144" s="14" t="s">
        <v>87</v>
      </c>
      <c r="AY144" s="271" t="s">
        <v>128</v>
      </c>
    </row>
    <row r="145" s="2" customFormat="1" ht="21.75" customHeight="1">
      <c r="A145" s="38"/>
      <c r="B145" s="39"/>
      <c r="C145" s="236" t="s">
        <v>184</v>
      </c>
      <c r="D145" s="236" t="s">
        <v>131</v>
      </c>
      <c r="E145" s="237" t="s">
        <v>185</v>
      </c>
      <c r="F145" s="238" t="s">
        <v>186</v>
      </c>
      <c r="G145" s="239" t="s">
        <v>134</v>
      </c>
      <c r="H145" s="240">
        <v>36.615000000000002</v>
      </c>
      <c r="I145" s="241"/>
      <c r="J145" s="242">
        <f>ROUND(I145*H145,2)</f>
        <v>0</v>
      </c>
      <c r="K145" s="243"/>
      <c r="L145" s="44"/>
      <c r="M145" s="244" t="s">
        <v>1</v>
      </c>
      <c r="N145" s="245" t="s">
        <v>44</v>
      </c>
      <c r="O145" s="91"/>
      <c r="P145" s="246">
        <f>O145*H145</f>
        <v>0</v>
      </c>
      <c r="Q145" s="246">
        <v>0</v>
      </c>
      <c r="R145" s="246">
        <f>Q145*H145</f>
        <v>0</v>
      </c>
      <c r="S145" s="246">
        <v>0.083169999999999994</v>
      </c>
      <c r="T145" s="247">
        <f>S145*H145</f>
        <v>3.04526955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8" t="s">
        <v>168</v>
      </c>
      <c r="AT145" s="248" t="s">
        <v>131</v>
      </c>
      <c r="AU145" s="248" t="s">
        <v>89</v>
      </c>
      <c r="AY145" s="17" t="s">
        <v>128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87</v>
      </c>
      <c r="BK145" s="249">
        <f>ROUND(I145*H145,2)</f>
        <v>0</v>
      </c>
      <c r="BL145" s="17" t="s">
        <v>168</v>
      </c>
      <c r="BM145" s="248" t="s">
        <v>187</v>
      </c>
    </row>
    <row r="146" s="2" customFormat="1" ht="33" customHeight="1">
      <c r="A146" s="38"/>
      <c r="B146" s="39"/>
      <c r="C146" s="236" t="s">
        <v>188</v>
      </c>
      <c r="D146" s="236" t="s">
        <v>131</v>
      </c>
      <c r="E146" s="237" t="s">
        <v>189</v>
      </c>
      <c r="F146" s="238" t="s">
        <v>190</v>
      </c>
      <c r="G146" s="239" t="s">
        <v>134</v>
      </c>
      <c r="H146" s="240">
        <v>247.61500000000001</v>
      </c>
      <c r="I146" s="241"/>
      <c r="J146" s="242">
        <f>ROUND(I146*H146,2)</f>
        <v>0</v>
      </c>
      <c r="K146" s="243"/>
      <c r="L146" s="44"/>
      <c r="M146" s="244" t="s">
        <v>1</v>
      </c>
      <c r="N146" s="245" t="s">
        <v>44</v>
      </c>
      <c r="O146" s="91"/>
      <c r="P146" s="246">
        <f>O146*H146</f>
        <v>0</v>
      </c>
      <c r="Q146" s="246">
        <v>0.0068900000000000003</v>
      </c>
      <c r="R146" s="246">
        <f>Q146*H146</f>
        <v>1.7060673500000001</v>
      </c>
      <c r="S146" s="246">
        <v>0</v>
      </c>
      <c r="T146" s="247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8" t="s">
        <v>168</v>
      </c>
      <c r="AT146" s="248" t="s">
        <v>131</v>
      </c>
      <c r="AU146" s="248" t="s">
        <v>89</v>
      </c>
      <c r="AY146" s="17" t="s">
        <v>128</v>
      </c>
      <c r="BE146" s="249">
        <f>IF(N146="základní",J146,0)</f>
        <v>0</v>
      </c>
      <c r="BF146" s="249">
        <f>IF(N146="snížená",J146,0)</f>
        <v>0</v>
      </c>
      <c r="BG146" s="249">
        <f>IF(N146="zákl. přenesená",J146,0)</f>
        <v>0</v>
      </c>
      <c r="BH146" s="249">
        <f>IF(N146="sníž. přenesená",J146,0)</f>
        <v>0</v>
      </c>
      <c r="BI146" s="249">
        <f>IF(N146="nulová",J146,0)</f>
        <v>0</v>
      </c>
      <c r="BJ146" s="17" t="s">
        <v>87</v>
      </c>
      <c r="BK146" s="249">
        <f>ROUND(I146*H146,2)</f>
        <v>0</v>
      </c>
      <c r="BL146" s="17" t="s">
        <v>168</v>
      </c>
      <c r="BM146" s="248" t="s">
        <v>191</v>
      </c>
    </row>
    <row r="147" s="2" customFormat="1" ht="33" customHeight="1">
      <c r="A147" s="38"/>
      <c r="B147" s="39"/>
      <c r="C147" s="272" t="s">
        <v>192</v>
      </c>
      <c r="D147" s="272" t="s">
        <v>176</v>
      </c>
      <c r="E147" s="273" t="s">
        <v>193</v>
      </c>
      <c r="F147" s="274" t="s">
        <v>194</v>
      </c>
      <c r="G147" s="275" t="s">
        <v>134</v>
      </c>
      <c r="H147" s="276">
        <v>272.37700000000001</v>
      </c>
      <c r="I147" s="277"/>
      <c r="J147" s="278">
        <f>ROUND(I147*H147,2)</f>
        <v>0</v>
      </c>
      <c r="K147" s="279"/>
      <c r="L147" s="280"/>
      <c r="M147" s="281" t="s">
        <v>1</v>
      </c>
      <c r="N147" s="282" t="s">
        <v>44</v>
      </c>
      <c r="O147" s="91"/>
      <c r="P147" s="246">
        <f>O147*H147</f>
        <v>0</v>
      </c>
      <c r="Q147" s="246">
        <v>0.019199999999999998</v>
      </c>
      <c r="R147" s="246">
        <f>Q147*H147</f>
        <v>5.2296383999999998</v>
      </c>
      <c r="S147" s="246">
        <v>0</v>
      </c>
      <c r="T147" s="24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8" t="s">
        <v>180</v>
      </c>
      <c r="AT147" s="248" t="s">
        <v>176</v>
      </c>
      <c r="AU147" s="248" t="s">
        <v>89</v>
      </c>
      <c r="AY147" s="17" t="s">
        <v>128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7" t="s">
        <v>87</v>
      </c>
      <c r="BK147" s="249">
        <f>ROUND(I147*H147,2)</f>
        <v>0</v>
      </c>
      <c r="BL147" s="17" t="s">
        <v>168</v>
      </c>
      <c r="BM147" s="248" t="s">
        <v>195</v>
      </c>
    </row>
    <row r="148" s="14" customFormat="1">
      <c r="A148" s="14"/>
      <c r="B148" s="261"/>
      <c r="C148" s="262"/>
      <c r="D148" s="252" t="s">
        <v>150</v>
      </c>
      <c r="E148" s="262"/>
      <c r="F148" s="264" t="s">
        <v>196</v>
      </c>
      <c r="G148" s="262"/>
      <c r="H148" s="265">
        <v>272.37700000000001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1" t="s">
        <v>150</v>
      </c>
      <c r="AU148" s="271" t="s">
        <v>89</v>
      </c>
      <c r="AV148" s="14" t="s">
        <v>89</v>
      </c>
      <c r="AW148" s="14" t="s">
        <v>4</v>
      </c>
      <c r="AX148" s="14" t="s">
        <v>87</v>
      </c>
      <c r="AY148" s="271" t="s">
        <v>128</v>
      </c>
    </row>
    <row r="149" s="2" customFormat="1" ht="21.75" customHeight="1">
      <c r="A149" s="38"/>
      <c r="B149" s="39"/>
      <c r="C149" s="236" t="s">
        <v>197</v>
      </c>
      <c r="D149" s="236" t="s">
        <v>131</v>
      </c>
      <c r="E149" s="237" t="s">
        <v>198</v>
      </c>
      <c r="F149" s="238" t="s">
        <v>199</v>
      </c>
      <c r="G149" s="239" t="s">
        <v>134</v>
      </c>
      <c r="H149" s="240">
        <v>1.0800000000000001</v>
      </c>
      <c r="I149" s="241"/>
      <c r="J149" s="242">
        <f>ROUND(I149*H149,2)</f>
        <v>0</v>
      </c>
      <c r="K149" s="243"/>
      <c r="L149" s="44"/>
      <c r="M149" s="244" t="s">
        <v>1</v>
      </c>
      <c r="N149" s="245" t="s">
        <v>44</v>
      </c>
      <c r="O149" s="91"/>
      <c r="P149" s="246">
        <f>O149*H149</f>
        <v>0</v>
      </c>
      <c r="Q149" s="246">
        <v>0</v>
      </c>
      <c r="R149" s="246">
        <f>Q149*H149</f>
        <v>0</v>
      </c>
      <c r="S149" s="246">
        <v>0</v>
      </c>
      <c r="T149" s="24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8" t="s">
        <v>168</v>
      </c>
      <c r="AT149" s="248" t="s">
        <v>131</v>
      </c>
      <c r="AU149" s="248" t="s">
        <v>89</v>
      </c>
      <c r="AY149" s="17" t="s">
        <v>128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87</v>
      </c>
      <c r="BK149" s="249">
        <f>ROUND(I149*H149,2)</f>
        <v>0</v>
      </c>
      <c r="BL149" s="17" t="s">
        <v>168</v>
      </c>
      <c r="BM149" s="248" t="s">
        <v>200</v>
      </c>
    </row>
    <row r="150" s="13" customFormat="1">
      <c r="A150" s="13"/>
      <c r="B150" s="250"/>
      <c r="C150" s="251"/>
      <c r="D150" s="252" t="s">
        <v>150</v>
      </c>
      <c r="E150" s="253" t="s">
        <v>1</v>
      </c>
      <c r="F150" s="254" t="s">
        <v>201</v>
      </c>
      <c r="G150" s="251"/>
      <c r="H150" s="253" t="s">
        <v>1</v>
      </c>
      <c r="I150" s="255"/>
      <c r="J150" s="251"/>
      <c r="K150" s="251"/>
      <c r="L150" s="256"/>
      <c r="M150" s="257"/>
      <c r="N150" s="258"/>
      <c r="O150" s="258"/>
      <c r="P150" s="258"/>
      <c r="Q150" s="258"/>
      <c r="R150" s="258"/>
      <c r="S150" s="258"/>
      <c r="T150" s="259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60" t="s">
        <v>150</v>
      </c>
      <c r="AU150" s="260" t="s">
        <v>89</v>
      </c>
      <c r="AV150" s="13" t="s">
        <v>87</v>
      </c>
      <c r="AW150" s="13" t="s">
        <v>34</v>
      </c>
      <c r="AX150" s="13" t="s">
        <v>79</v>
      </c>
      <c r="AY150" s="260" t="s">
        <v>128</v>
      </c>
    </row>
    <row r="151" s="14" customFormat="1">
      <c r="A151" s="14"/>
      <c r="B151" s="261"/>
      <c r="C151" s="262"/>
      <c r="D151" s="252" t="s">
        <v>150</v>
      </c>
      <c r="E151" s="263" t="s">
        <v>1</v>
      </c>
      <c r="F151" s="264" t="s">
        <v>202</v>
      </c>
      <c r="G151" s="262"/>
      <c r="H151" s="265">
        <v>1.0800000000000001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1" t="s">
        <v>150</v>
      </c>
      <c r="AU151" s="271" t="s">
        <v>89</v>
      </c>
      <c r="AV151" s="14" t="s">
        <v>89</v>
      </c>
      <c r="AW151" s="14" t="s">
        <v>34</v>
      </c>
      <c r="AX151" s="14" t="s">
        <v>87</v>
      </c>
      <c r="AY151" s="271" t="s">
        <v>128</v>
      </c>
    </row>
    <row r="152" s="2" customFormat="1" ht="21.75" customHeight="1">
      <c r="A152" s="38"/>
      <c r="B152" s="39"/>
      <c r="C152" s="236" t="s">
        <v>203</v>
      </c>
      <c r="D152" s="236" t="s">
        <v>131</v>
      </c>
      <c r="E152" s="237" t="s">
        <v>204</v>
      </c>
      <c r="F152" s="238" t="s">
        <v>205</v>
      </c>
      <c r="G152" s="239" t="s">
        <v>141</v>
      </c>
      <c r="H152" s="240">
        <v>7.2329999999999997</v>
      </c>
      <c r="I152" s="241"/>
      <c r="J152" s="242">
        <f>ROUND(I152*H152,2)</f>
        <v>0</v>
      </c>
      <c r="K152" s="243"/>
      <c r="L152" s="44"/>
      <c r="M152" s="244" t="s">
        <v>1</v>
      </c>
      <c r="N152" s="245" t="s">
        <v>44</v>
      </c>
      <c r="O152" s="91"/>
      <c r="P152" s="246">
        <f>O152*H152</f>
        <v>0</v>
      </c>
      <c r="Q152" s="246">
        <v>0</v>
      </c>
      <c r="R152" s="246">
        <f>Q152*H152</f>
        <v>0</v>
      </c>
      <c r="S152" s="246">
        <v>0</v>
      </c>
      <c r="T152" s="24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8" t="s">
        <v>168</v>
      </c>
      <c r="AT152" s="248" t="s">
        <v>131</v>
      </c>
      <c r="AU152" s="248" t="s">
        <v>89</v>
      </c>
      <c r="AY152" s="17" t="s">
        <v>128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7" t="s">
        <v>87</v>
      </c>
      <c r="BK152" s="249">
        <f>ROUND(I152*H152,2)</f>
        <v>0</v>
      </c>
      <c r="BL152" s="17" t="s">
        <v>168</v>
      </c>
      <c r="BM152" s="248" t="s">
        <v>206</v>
      </c>
    </row>
    <row r="153" s="12" customFormat="1" ht="22.8" customHeight="1">
      <c r="A153" s="12"/>
      <c r="B153" s="220"/>
      <c r="C153" s="221"/>
      <c r="D153" s="222" t="s">
        <v>78</v>
      </c>
      <c r="E153" s="234" t="s">
        <v>207</v>
      </c>
      <c r="F153" s="234" t="s">
        <v>208</v>
      </c>
      <c r="G153" s="221"/>
      <c r="H153" s="221"/>
      <c r="I153" s="224"/>
      <c r="J153" s="235">
        <f>BK153</f>
        <v>0</v>
      </c>
      <c r="K153" s="221"/>
      <c r="L153" s="226"/>
      <c r="M153" s="227"/>
      <c r="N153" s="228"/>
      <c r="O153" s="228"/>
      <c r="P153" s="229">
        <f>SUM(P154:P156)</f>
        <v>0</v>
      </c>
      <c r="Q153" s="228"/>
      <c r="R153" s="229">
        <f>SUM(R154:R156)</f>
        <v>0</v>
      </c>
      <c r="S153" s="228"/>
      <c r="T153" s="230">
        <f>SUM(T154:T156)</f>
        <v>0.55396000000000001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31" t="s">
        <v>89</v>
      </c>
      <c r="AT153" s="232" t="s">
        <v>78</v>
      </c>
      <c r="AU153" s="232" t="s">
        <v>87</v>
      </c>
      <c r="AY153" s="231" t="s">
        <v>128</v>
      </c>
      <c r="BK153" s="233">
        <f>SUM(BK154:BK156)</f>
        <v>0</v>
      </c>
    </row>
    <row r="154" s="2" customFormat="1" ht="16.5" customHeight="1">
      <c r="A154" s="38"/>
      <c r="B154" s="39"/>
      <c r="C154" s="236" t="s">
        <v>8</v>
      </c>
      <c r="D154" s="236" t="s">
        <v>131</v>
      </c>
      <c r="E154" s="237" t="s">
        <v>209</v>
      </c>
      <c r="F154" s="238" t="s">
        <v>210</v>
      </c>
      <c r="G154" s="239" t="s">
        <v>134</v>
      </c>
      <c r="H154" s="240">
        <v>211</v>
      </c>
      <c r="I154" s="241"/>
      <c r="J154" s="242">
        <f>ROUND(I154*H154,2)</f>
        <v>0</v>
      </c>
      <c r="K154" s="243"/>
      <c r="L154" s="44"/>
      <c r="M154" s="244" t="s">
        <v>1</v>
      </c>
      <c r="N154" s="245" t="s">
        <v>44</v>
      </c>
      <c r="O154" s="91"/>
      <c r="P154" s="246">
        <f>O154*H154</f>
        <v>0</v>
      </c>
      <c r="Q154" s="246">
        <v>0</v>
      </c>
      <c r="R154" s="246">
        <f>Q154*H154</f>
        <v>0</v>
      </c>
      <c r="S154" s="246">
        <v>0.0025000000000000001</v>
      </c>
      <c r="T154" s="247">
        <f>S154*H154</f>
        <v>0.52749999999999997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8" t="s">
        <v>168</v>
      </c>
      <c r="AT154" s="248" t="s">
        <v>131</v>
      </c>
      <c r="AU154" s="248" t="s">
        <v>89</v>
      </c>
      <c r="AY154" s="17" t="s">
        <v>128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7" t="s">
        <v>87</v>
      </c>
      <c r="BK154" s="249">
        <f>ROUND(I154*H154,2)</f>
        <v>0</v>
      </c>
      <c r="BL154" s="17" t="s">
        <v>168</v>
      </c>
      <c r="BM154" s="248" t="s">
        <v>211</v>
      </c>
    </row>
    <row r="155" s="2" customFormat="1" ht="16.5" customHeight="1">
      <c r="A155" s="38"/>
      <c r="B155" s="39"/>
      <c r="C155" s="236" t="s">
        <v>168</v>
      </c>
      <c r="D155" s="236" t="s">
        <v>131</v>
      </c>
      <c r="E155" s="237" t="s">
        <v>212</v>
      </c>
      <c r="F155" s="238" t="s">
        <v>213</v>
      </c>
      <c r="G155" s="239" t="s">
        <v>173</v>
      </c>
      <c r="H155" s="240">
        <v>88.200000000000003</v>
      </c>
      <c r="I155" s="241"/>
      <c r="J155" s="242">
        <f>ROUND(I155*H155,2)</f>
        <v>0</v>
      </c>
      <c r="K155" s="243"/>
      <c r="L155" s="44"/>
      <c r="M155" s="244" t="s">
        <v>1</v>
      </c>
      <c r="N155" s="245" t="s">
        <v>44</v>
      </c>
      <c r="O155" s="91"/>
      <c r="P155" s="246">
        <f>O155*H155</f>
        <v>0</v>
      </c>
      <c r="Q155" s="246">
        <v>0</v>
      </c>
      <c r="R155" s="246">
        <f>Q155*H155</f>
        <v>0</v>
      </c>
      <c r="S155" s="246">
        <v>0.00029999999999999997</v>
      </c>
      <c r="T155" s="247">
        <f>S155*H155</f>
        <v>0.026459999999999997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8" t="s">
        <v>168</v>
      </c>
      <c r="AT155" s="248" t="s">
        <v>131</v>
      </c>
      <c r="AU155" s="248" t="s">
        <v>89</v>
      </c>
      <c r="AY155" s="17" t="s">
        <v>128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87</v>
      </c>
      <c r="BK155" s="249">
        <f>ROUND(I155*H155,2)</f>
        <v>0</v>
      </c>
      <c r="BL155" s="17" t="s">
        <v>168</v>
      </c>
      <c r="BM155" s="248" t="s">
        <v>214</v>
      </c>
    </row>
    <row r="156" s="14" customFormat="1">
      <c r="A156" s="14"/>
      <c r="B156" s="261"/>
      <c r="C156" s="262"/>
      <c r="D156" s="252" t="s">
        <v>150</v>
      </c>
      <c r="E156" s="263" t="s">
        <v>1</v>
      </c>
      <c r="F156" s="264" t="s">
        <v>215</v>
      </c>
      <c r="G156" s="262"/>
      <c r="H156" s="265">
        <v>88.200000000000003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1" t="s">
        <v>150</v>
      </c>
      <c r="AU156" s="271" t="s">
        <v>89</v>
      </c>
      <c r="AV156" s="14" t="s">
        <v>89</v>
      </c>
      <c r="AW156" s="14" t="s">
        <v>34</v>
      </c>
      <c r="AX156" s="14" t="s">
        <v>87</v>
      </c>
      <c r="AY156" s="271" t="s">
        <v>128</v>
      </c>
    </row>
    <row r="157" s="12" customFormat="1" ht="25.92" customHeight="1">
      <c r="A157" s="12"/>
      <c r="B157" s="220"/>
      <c r="C157" s="221"/>
      <c r="D157" s="222" t="s">
        <v>78</v>
      </c>
      <c r="E157" s="223" t="s">
        <v>216</v>
      </c>
      <c r="F157" s="223" t="s">
        <v>217</v>
      </c>
      <c r="G157" s="221"/>
      <c r="H157" s="221"/>
      <c r="I157" s="224"/>
      <c r="J157" s="225">
        <f>BK157</f>
        <v>0</v>
      </c>
      <c r="K157" s="221"/>
      <c r="L157" s="226"/>
      <c r="M157" s="227"/>
      <c r="N157" s="228"/>
      <c r="O157" s="228"/>
      <c r="P157" s="229">
        <f>P158+P160</f>
        <v>0</v>
      </c>
      <c r="Q157" s="228"/>
      <c r="R157" s="229">
        <f>R158+R160</f>
        <v>0</v>
      </c>
      <c r="S157" s="228"/>
      <c r="T157" s="230">
        <f>T158+T160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31" t="s">
        <v>153</v>
      </c>
      <c r="AT157" s="232" t="s">
        <v>78</v>
      </c>
      <c r="AU157" s="232" t="s">
        <v>79</v>
      </c>
      <c r="AY157" s="231" t="s">
        <v>128</v>
      </c>
      <c r="BK157" s="233">
        <f>BK158+BK160</f>
        <v>0</v>
      </c>
    </row>
    <row r="158" s="12" customFormat="1" ht="22.8" customHeight="1">
      <c r="A158" s="12"/>
      <c r="B158" s="220"/>
      <c r="C158" s="221"/>
      <c r="D158" s="222" t="s">
        <v>78</v>
      </c>
      <c r="E158" s="234" t="s">
        <v>218</v>
      </c>
      <c r="F158" s="234" t="s">
        <v>219</v>
      </c>
      <c r="G158" s="221"/>
      <c r="H158" s="221"/>
      <c r="I158" s="224"/>
      <c r="J158" s="235">
        <f>BK158</f>
        <v>0</v>
      </c>
      <c r="K158" s="221"/>
      <c r="L158" s="226"/>
      <c r="M158" s="227"/>
      <c r="N158" s="228"/>
      <c r="O158" s="228"/>
      <c r="P158" s="229">
        <f>P159</f>
        <v>0</v>
      </c>
      <c r="Q158" s="228"/>
      <c r="R158" s="229">
        <f>R159</f>
        <v>0</v>
      </c>
      <c r="S158" s="228"/>
      <c r="T158" s="230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1" t="s">
        <v>153</v>
      </c>
      <c r="AT158" s="232" t="s">
        <v>78</v>
      </c>
      <c r="AU158" s="232" t="s">
        <v>87</v>
      </c>
      <c r="AY158" s="231" t="s">
        <v>128</v>
      </c>
      <c r="BK158" s="233">
        <f>BK159</f>
        <v>0</v>
      </c>
    </row>
    <row r="159" s="2" customFormat="1" ht="16.5" customHeight="1">
      <c r="A159" s="38"/>
      <c r="B159" s="39"/>
      <c r="C159" s="236" t="s">
        <v>220</v>
      </c>
      <c r="D159" s="236" t="s">
        <v>131</v>
      </c>
      <c r="E159" s="237" t="s">
        <v>221</v>
      </c>
      <c r="F159" s="238" t="s">
        <v>219</v>
      </c>
      <c r="G159" s="239" t="s">
        <v>222</v>
      </c>
      <c r="H159" s="283"/>
      <c r="I159" s="241"/>
      <c r="J159" s="242">
        <f>ROUND(I159*H159,2)</f>
        <v>0</v>
      </c>
      <c r="K159" s="243"/>
      <c r="L159" s="44"/>
      <c r="M159" s="244" t="s">
        <v>1</v>
      </c>
      <c r="N159" s="245" t="s">
        <v>44</v>
      </c>
      <c r="O159" s="91"/>
      <c r="P159" s="246">
        <f>O159*H159</f>
        <v>0</v>
      </c>
      <c r="Q159" s="246">
        <v>0</v>
      </c>
      <c r="R159" s="246">
        <f>Q159*H159</f>
        <v>0</v>
      </c>
      <c r="S159" s="246">
        <v>0</v>
      </c>
      <c r="T159" s="247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8" t="s">
        <v>223</v>
      </c>
      <c r="AT159" s="248" t="s">
        <v>131</v>
      </c>
      <c r="AU159" s="248" t="s">
        <v>89</v>
      </c>
      <c r="AY159" s="17" t="s">
        <v>128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87</v>
      </c>
      <c r="BK159" s="249">
        <f>ROUND(I159*H159,2)</f>
        <v>0</v>
      </c>
      <c r="BL159" s="17" t="s">
        <v>223</v>
      </c>
      <c r="BM159" s="248" t="s">
        <v>224</v>
      </c>
    </row>
    <row r="160" s="12" customFormat="1" ht="22.8" customHeight="1">
      <c r="A160" s="12"/>
      <c r="B160" s="220"/>
      <c r="C160" s="221"/>
      <c r="D160" s="222" t="s">
        <v>78</v>
      </c>
      <c r="E160" s="234" t="s">
        <v>225</v>
      </c>
      <c r="F160" s="234" t="s">
        <v>226</v>
      </c>
      <c r="G160" s="221"/>
      <c r="H160" s="221"/>
      <c r="I160" s="224"/>
      <c r="J160" s="235">
        <f>BK160</f>
        <v>0</v>
      </c>
      <c r="K160" s="221"/>
      <c r="L160" s="226"/>
      <c r="M160" s="227"/>
      <c r="N160" s="228"/>
      <c r="O160" s="228"/>
      <c r="P160" s="229">
        <f>P161</f>
        <v>0</v>
      </c>
      <c r="Q160" s="228"/>
      <c r="R160" s="229">
        <f>R161</f>
        <v>0</v>
      </c>
      <c r="S160" s="228"/>
      <c r="T160" s="230">
        <f>T161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31" t="s">
        <v>153</v>
      </c>
      <c r="AT160" s="232" t="s">
        <v>78</v>
      </c>
      <c r="AU160" s="232" t="s">
        <v>87</v>
      </c>
      <c r="AY160" s="231" t="s">
        <v>128</v>
      </c>
      <c r="BK160" s="233">
        <f>BK161</f>
        <v>0</v>
      </c>
    </row>
    <row r="161" s="2" customFormat="1" ht="16.5" customHeight="1">
      <c r="A161" s="38"/>
      <c r="B161" s="39"/>
      <c r="C161" s="236" t="s">
        <v>227</v>
      </c>
      <c r="D161" s="236" t="s">
        <v>131</v>
      </c>
      <c r="E161" s="237" t="s">
        <v>228</v>
      </c>
      <c r="F161" s="238" t="s">
        <v>229</v>
      </c>
      <c r="G161" s="239" t="s">
        <v>222</v>
      </c>
      <c r="H161" s="283"/>
      <c r="I161" s="241"/>
      <c r="J161" s="242">
        <f>ROUND(I161*H161,2)</f>
        <v>0</v>
      </c>
      <c r="K161" s="243"/>
      <c r="L161" s="44"/>
      <c r="M161" s="284" t="s">
        <v>1</v>
      </c>
      <c r="N161" s="285" t="s">
        <v>44</v>
      </c>
      <c r="O161" s="286"/>
      <c r="P161" s="287">
        <f>O161*H161</f>
        <v>0</v>
      </c>
      <c r="Q161" s="287">
        <v>0</v>
      </c>
      <c r="R161" s="287">
        <f>Q161*H161</f>
        <v>0</v>
      </c>
      <c r="S161" s="287">
        <v>0</v>
      </c>
      <c r="T161" s="288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8" t="s">
        <v>223</v>
      </c>
      <c r="AT161" s="248" t="s">
        <v>131</v>
      </c>
      <c r="AU161" s="248" t="s">
        <v>89</v>
      </c>
      <c r="AY161" s="17" t="s">
        <v>128</v>
      </c>
      <c r="BE161" s="249">
        <f>IF(N161="základní",J161,0)</f>
        <v>0</v>
      </c>
      <c r="BF161" s="249">
        <f>IF(N161="snížená",J161,0)</f>
        <v>0</v>
      </c>
      <c r="BG161" s="249">
        <f>IF(N161="zákl. přenesená",J161,0)</f>
        <v>0</v>
      </c>
      <c r="BH161" s="249">
        <f>IF(N161="sníž. přenesená",J161,0)</f>
        <v>0</v>
      </c>
      <c r="BI161" s="249">
        <f>IF(N161="nulová",J161,0)</f>
        <v>0</v>
      </c>
      <c r="BJ161" s="17" t="s">
        <v>87</v>
      </c>
      <c r="BK161" s="249">
        <f>ROUND(I161*H161,2)</f>
        <v>0</v>
      </c>
      <c r="BL161" s="17" t="s">
        <v>223</v>
      </c>
      <c r="BM161" s="248" t="s">
        <v>230</v>
      </c>
    </row>
    <row r="162" s="2" customFormat="1" ht="6.96" customHeight="1">
      <c r="A162" s="38"/>
      <c r="B162" s="66"/>
      <c r="C162" s="67"/>
      <c r="D162" s="67"/>
      <c r="E162" s="67"/>
      <c r="F162" s="67"/>
      <c r="G162" s="67"/>
      <c r="H162" s="67"/>
      <c r="I162" s="183"/>
      <c r="J162" s="67"/>
      <c r="K162" s="67"/>
      <c r="L162" s="44"/>
      <c r="M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</sheetData>
  <sheetProtection sheet="1" autoFilter="0" formatColumns="0" formatRows="0" objects="1" scenarios="1" spinCount="100000" saltValue="zx2zBaxtwdL0g9bdLzS3c9ZNmDjuuD0k6AUaXM16bIXN+1wzIDnJ4Oyk65qHMn2MUWyNXJ4QeNFzpViQwF7K+A==" hashValue="9Hbr2JLxH76vxMIBaO68U1XePZt2Pi1y5mFPaYjv1tW73HA5B8gRyYiJqxMlQTd/3WEOrEgg5r/K20hFv7L3Hg==" algorithmName="SHA-512" password="CC35"/>
  <autoFilter ref="C124:K161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92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89</v>
      </c>
    </row>
    <row r="4" s="1" customFormat="1" ht="24.96" customHeight="1">
      <c r="B4" s="20"/>
      <c r="D4" s="140" t="s">
        <v>96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ZŠ Školní - výměna podlahových krytin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231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22.4.2021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27</v>
      </c>
      <c r="F15" s="38"/>
      <c r="G15" s="38"/>
      <c r="H15" s="38"/>
      <c r="I15" s="147" t="s">
        <v>28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7" t="s">
        <v>25</v>
      </c>
      <c r="J20" s="146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33</v>
      </c>
      <c r="F21" s="38"/>
      <c r="G21" s="38"/>
      <c r="H21" s="38"/>
      <c r="I21" s="147" t="s">
        <v>28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35</v>
      </c>
      <c r="E23" s="38"/>
      <c r="F23" s="38"/>
      <c r="G23" s="38"/>
      <c r="H23" s="38"/>
      <c r="I23" s="147" t="s">
        <v>25</v>
      </c>
      <c r="J23" s="146" t="s">
        <v>36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37</v>
      </c>
      <c r="F24" s="38"/>
      <c r="G24" s="38"/>
      <c r="H24" s="38"/>
      <c r="I24" s="147" t="s">
        <v>28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38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39</v>
      </c>
      <c r="E30" s="38"/>
      <c r="F30" s="38"/>
      <c r="G30" s="38"/>
      <c r="H30" s="38"/>
      <c r="I30" s="144"/>
      <c r="J30" s="157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41</v>
      </c>
      <c r="G32" s="38"/>
      <c r="H32" s="38"/>
      <c r="I32" s="159" t="s">
        <v>40</v>
      </c>
      <c r="J32" s="15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43</v>
      </c>
      <c r="E33" s="142" t="s">
        <v>44</v>
      </c>
      <c r="F33" s="161">
        <f>ROUND((SUM(BE127:BE178)),  2)</f>
        <v>0</v>
      </c>
      <c r="G33" s="38"/>
      <c r="H33" s="38"/>
      <c r="I33" s="162">
        <v>0.20999999999999999</v>
      </c>
      <c r="J33" s="161">
        <f>ROUND(((SUM(BE127:BE178))*I33),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61">
        <f>ROUND((SUM(BF127:BF178)),  2)</f>
        <v>0</v>
      </c>
      <c r="G34" s="38"/>
      <c r="H34" s="38"/>
      <c r="I34" s="162">
        <v>0.14999999999999999</v>
      </c>
      <c r="J34" s="161">
        <f>ROUND(((SUM(BF127:BF178))*I34),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61">
        <f>ROUND((SUM(BG127:BG178)),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61">
        <f>ROUND((SUM(BH127:BH178)),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61">
        <f>ROUND((SUM(BI127:BI178)),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52</v>
      </c>
      <c r="E50" s="172"/>
      <c r="F50" s="172"/>
      <c r="G50" s="171" t="s">
        <v>53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7"/>
      <c r="J61" s="178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56</v>
      </c>
      <c r="E65" s="179"/>
      <c r="F65" s="179"/>
      <c r="G65" s="171" t="s">
        <v>57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7"/>
      <c r="J76" s="178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ZŠ Školní - výměna podlahových krytin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SO3 - učební pavilon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Louny</v>
      </c>
      <c r="G89" s="40"/>
      <c r="H89" s="40"/>
      <c r="I89" s="147" t="s">
        <v>22</v>
      </c>
      <c r="J89" s="79" t="str">
        <f>IF(J12="","",J12)</f>
        <v>22.4.2021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Louny, Mírové náměstí 35, Louny</v>
      </c>
      <c r="G91" s="40"/>
      <c r="H91" s="40"/>
      <c r="I91" s="147" t="s">
        <v>31</v>
      </c>
      <c r="J91" s="36" t="str">
        <f>E21</f>
        <v>Ing. Petr Reitinger, č.p. 10, Hřivice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54.4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47" t="s">
        <v>35</v>
      </c>
      <c r="J92" s="36" t="str">
        <f>E24</f>
        <v>Bc. Iveta Reitingerová, B. Vrbenského 1081/32,Most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100</v>
      </c>
      <c r="D94" s="189"/>
      <c r="E94" s="189"/>
      <c r="F94" s="189"/>
      <c r="G94" s="189"/>
      <c r="H94" s="189"/>
      <c r="I94" s="190"/>
      <c r="J94" s="191" t="s">
        <v>101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102</v>
      </c>
      <c r="D96" s="40"/>
      <c r="E96" s="40"/>
      <c r="F96" s="40"/>
      <c r="G96" s="40"/>
      <c r="H96" s="40"/>
      <c r="I96" s="144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93"/>
      <c r="C97" s="194"/>
      <c r="D97" s="195" t="s">
        <v>104</v>
      </c>
      <c r="E97" s="196"/>
      <c r="F97" s="196"/>
      <c r="G97" s="196"/>
      <c r="H97" s="196"/>
      <c r="I97" s="197"/>
      <c r="J97" s="198">
        <f>J128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232</v>
      </c>
      <c r="E98" s="203"/>
      <c r="F98" s="203"/>
      <c r="G98" s="203"/>
      <c r="H98" s="203"/>
      <c r="I98" s="204"/>
      <c r="J98" s="205">
        <f>J129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105</v>
      </c>
      <c r="E99" s="203"/>
      <c r="F99" s="203"/>
      <c r="G99" s="203"/>
      <c r="H99" s="203"/>
      <c r="I99" s="204"/>
      <c r="J99" s="205">
        <f>J132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106</v>
      </c>
      <c r="E100" s="203"/>
      <c r="F100" s="203"/>
      <c r="G100" s="203"/>
      <c r="H100" s="203"/>
      <c r="I100" s="204"/>
      <c r="J100" s="205">
        <f>J134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3"/>
      <c r="C101" s="194"/>
      <c r="D101" s="195" t="s">
        <v>107</v>
      </c>
      <c r="E101" s="196"/>
      <c r="F101" s="196"/>
      <c r="G101" s="196"/>
      <c r="H101" s="196"/>
      <c r="I101" s="197"/>
      <c r="J101" s="198">
        <f>J140</f>
        <v>0</v>
      </c>
      <c r="K101" s="194"/>
      <c r="L101" s="19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0"/>
      <c r="C102" s="201"/>
      <c r="D102" s="202" t="s">
        <v>108</v>
      </c>
      <c r="E102" s="203"/>
      <c r="F102" s="203"/>
      <c r="G102" s="203"/>
      <c r="H102" s="203"/>
      <c r="I102" s="204"/>
      <c r="J102" s="205">
        <f>J141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109</v>
      </c>
      <c r="E103" s="203"/>
      <c r="F103" s="203"/>
      <c r="G103" s="203"/>
      <c r="H103" s="203"/>
      <c r="I103" s="204"/>
      <c r="J103" s="205">
        <f>J158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233</v>
      </c>
      <c r="E104" s="203"/>
      <c r="F104" s="203"/>
      <c r="G104" s="203"/>
      <c r="H104" s="203"/>
      <c r="I104" s="204"/>
      <c r="J104" s="205">
        <f>J169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3"/>
      <c r="C105" s="194"/>
      <c r="D105" s="195" t="s">
        <v>110</v>
      </c>
      <c r="E105" s="196"/>
      <c r="F105" s="196"/>
      <c r="G105" s="196"/>
      <c r="H105" s="196"/>
      <c r="I105" s="197"/>
      <c r="J105" s="198">
        <f>J174</f>
        <v>0</v>
      </c>
      <c r="K105" s="194"/>
      <c r="L105" s="19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0"/>
      <c r="C106" s="201"/>
      <c r="D106" s="202" t="s">
        <v>111</v>
      </c>
      <c r="E106" s="203"/>
      <c r="F106" s="203"/>
      <c r="G106" s="203"/>
      <c r="H106" s="203"/>
      <c r="I106" s="204"/>
      <c r="J106" s="205">
        <f>J175</f>
        <v>0</v>
      </c>
      <c r="K106" s="201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0"/>
      <c r="C107" s="201"/>
      <c r="D107" s="202" t="s">
        <v>112</v>
      </c>
      <c r="E107" s="203"/>
      <c r="F107" s="203"/>
      <c r="G107" s="203"/>
      <c r="H107" s="203"/>
      <c r="I107" s="204"/>
      <c r="J107" s="205">
        <f>J177</f>
        <v>0</v>
      </c>
      <c r="K107" s="201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183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186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113</v>
      </c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7" t="str">
        <f>E7</f>
        <v>ZŠ Školní - výměna podlahových krytin</v>
      </c>
      <c r="F117" s="32"/>
      <c r="G117" s="32"/>
      <c r="H117" s="32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97</v>
      </c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SO3 - učební pavilon</v>
      </c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Louny</v>
      </c>
      <c r="G121" s="40"/>
      <c r="H121" s="40"/>
      <c r="I121" s="147" t="s">
        <v>22</v>
      </c>
      <c r="J121" s="79" t="str">
        <f>IF(J12="","",J12)</f>
        <v>22.4.2021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E15</f>
        <v>Město Louny, Mírové náměstí 35, Louny</v>
      </c>
      <c r="G123" s="40"/>
      <c r="H123" s="40"/>
      <c r="I123" s="147" t="s">
        <v>31</v>
      </c>
      <c r="J123" s="36" t="str">
        <f>E21</f>
        <v>Ing. Petr Reitinger, č.p. 10, Hřivice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54.45" customHeight="1">
      <c r="A124" s="38"/>
      <c r="B124" s="39"/>
      <c r="C124" s="32" t="s">
        <v>29</v>
      </c>
      <c r="D124" s="40"/>
      <c r="E124" s="40"/>
      <c r="F124" s="27" t="str">
        <f>IF(E18="","",E18)</f>
        <v>Vyplň údaj</v>
      </c>
      <c r="G124" s="40"/>
      <c r="H124" s="40"/>
      <c r="I124" s="147" t="s">
        <v>35</v>
      </c>
      <c r="J124" s="36" t="str">
        <f>E24</f>
        <v>Bc. Iveta Reitingerová, B. Vrbenského 1081/32,Most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4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7"/>
      <c r="B126" s="208"/>
      <c r="C126" s="209" t="s">
        <v>114</v>
      </c>
      <c r="D126" s="210" t="s">
        <v>64</v>
      </c>
      <c r="E126" s="210" t="s">
        <v>60</v>
      </c>
      <c r="F126" s="210" t="s">
        <v>61</v>
      </c>
      <c r="G126" s="210" t="s">
        <v>115</v>
      </c>
      <c r="H126" s="210" t="s">
        <v>116</v>
      </c>
      <c r="I126" s="211" t="s">
        <v>117</v>
      </c>
      <c r="J126" s="212" t="s">
        <v>101</v>
      </c>
      <c r="K126" s="213" t="s">
        <v>118</v>
      </c>
      <c r="L126" s="214"/>
      <c r="M126" s="100" t="s">
        <v>1</v>
      </c>
      <c r="N126" s="101" t="s">
        <v>43</v>
      </c>
      <c r="O126" s="101" t="s">
        <v>119</v>
      </c>
      <c r="P126" s="101" t="s">
        <v>120</v>
      </c>
      <c r="Q126" s="101" t="s">
        <v>121</v>
      </c>
      <c r="R126" s="101" t="s">
        <v>122</v>
      </c>
      <c r="S126" s="101" t="s">
        <v>123</v>
      </c>
      <c r="T126" s="102" t="s">
        <v>124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8"/>
      <c r="B127" s="39"/>
      <c r="C127" s="107" t="s">
        <v>125</v>
      </c>
      <c r="D127" s="40"/>
      <c r="E127" s="40"/>
      <c r="F127" s="40"/>
      <c r="G127" s="40"/>
      <c r="H127" s="40"/>
      <c r="I127" s="144"/>
      <c r="J127" s="215">
        <f>BK127</f>
        <v>0</v>
      </c>
      <c r="K127" s="40"/>
      <c r="L127" s="44"/>
      <c r="M127" s="103"/>
      <c r="N127" s="216"/>
      <c r="O127" s="104"/>
      <c r="P127" s="217">
        <f>P128+P140+P174</f>
        <v>0</v>
      </c>
      <c r="Q127" s="104"/>
      <c r="R127" s="217">
        <f>R128+R140+R174</f>
        <v>13.065416149999997</v>
      </c>
      <c r="S127" s="104"/>
      <c r="T127" s="218">
        <f>T128+T140+T174</f>
        <v>4.5823435999999997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78</v>
      </c>
      <c r="AU127" s="17" t="s">
        <v>103</v>
      </c>
      <c r="BK127" s="219">
        <f>BK128+BK140+BK174</f>
        <v>0</v>
      </c>
    </row>
    <row r="128" s="12" customFormat="1" ht="25.92" customHeight="1">
      <c r="A128" s="12"/>
      <c r="B128" s="220"/>
      <c r="C128" s="221"/>
      <c r="D128" s="222" t="s">
        <v>78</v>
      </c>
      <c r="E128" s="223" t="s">
        <v>126</v>
      </c>
      <c r="F128" s="223" t="s">
        <v>127</v>
      </c>
      <c r="G128" s="221"/>
      <c r="H128" s="221"/>
      <c r="I128" s="224"/>
      <c r="J128" s="225">
        <f>BK128</f>
        <v>0</v>
      </c>
      <c r="K128" s="221"/>
      <c r="L128" s="226"/>
      <c r="M128" s="227"/>
      <c r="N128" s="228"/>
      <c r="O128" s="228"/>
      <c r="P128" s="229">
        <f>P129+P132+P134</f>
        <v>0</v>
      </c>
      <c r="Q128" s="228"/>
      <c r="R128" s="229">
        <f>R129+R132+R134</f>
        <v>0.51253560000000009</v>
      </c>
      <c r="S128" s="228"/>
      <c r="T128" s="230">
        <f>T129+T132+T134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1" t="s">
        <v>87</v>
      </c>
      <c r="AT128" s="232" t="s">
        <v>78</v>
      </c>
      <c r="AU128" s="232" t="s">
        <v>79</v>
      </c>
      <c r="AY128" s="231" t="s">
        <v>128</v>
      </c>
      <c r="BK128" s="233">
        <f>BK129+BK132+BK134</f>
        <v>0</v>
      </c>
    </row>
    <row r="129" s="12" customFormat="1" ht="22.8" customHeight="1">
      <c r="A129" s="12"/>
      <c r="B129" s="220"/>
      <c r="C129" s="221"/>
      <c r="D129" s="222" t="s">
        <v>78</v>
      </c>
      <c r="E129" s="234" t="s">
        <v>157</v>
      </c>
      <c r="F129" s="234" t="s">
        <v>234</v>
      </c>
      <c r="G129" s="221"/>
      <c r="H129" s="221"/>
      <c r="I129" s="224"/>
      <c r="J129" s="235">
        <f>BK129</f>
        <v>0</v>
      </c>
      <c r="K129" s="221"/>
      <c r="L129" s="226"/>
      <c r="M129" s="227"/>
      <c r="N129" s="228"/>
      <c r="O129" s="228"/>
      <c r="P129" s="229">
        <f>SUM(P130:P131)</f>
        <v>0</v>
      </c>
      <c r="Q129" s="228"/>
      <c r="R129" s="229">
        <f>SUM(R130:R131)</f>
        <v>0.49430200000000007</v>
      </c>
      <c r="S129" s="228"/>
      <c r="T129" s="230">
        <f>SUM(T130:T131)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1" t="s">
        <v>87</v>
      </c>
      <c r="AT129" s="232" t="s">
        <v>78</v>
      </c>
      <c r="AU129" s="232" t="s">
        <v>87</v>
      </c>
      <c r="AY129" s="231" t="s">
        <v>128</v>
      </c>
      <c r="BK129" s="233">
        <f>SUM(BK130:BK131)</f>
        <v>0</v>
      </c>
    </row>
    <row r="130" s="2" customFormat="1" ht="21.75" customHeight="1">
      <c r="A130" s="38"/>
      <c r="B130" s="39"/>
      <c r="C130" s="236" t="s">
        <v>87</v>
      </c>
      <c r="D130" s="236" t="s">
        <v>131</v>
      </c>
      <c r="E130" s="237" t="s">
        <v>235</v>
      </c>
      <c r="F130" s="238" t="s">
        <v>236</v>
      </c>
      <c r="G130" s="239" t="s">
        <v>134</v>
      </c>
      <c r="H130" s="240">
        <v>17.405000000000001</v>
      </c>
      <c r="I130" s="241"/>
      <c r="J130" s="242">
        <f>ROUND(I130*H130,2)</f>
        <v>0</v>
      </c>
      <c r="K130" s="243"/>
      <c r="L130" s="44"/>
      <c r="M130" s="244" t="s">
        <v>1</v>
      </c>
      <c r="N130" s="245" t="s">
        <v>44</v>
      </c>
      <c r="O130" s="91"/>
      <c r="P130" s="246">
        <f>O130*H130</f>
        <v>0</v>
      </c>
      <c r="Q130" s="246">
        <v>0.028400000000000002</v>
      </c>
      <c r="R130" s="246">
        <f>Q130*H130</f>
        <v>0.49430200000000007</v>
      </c>
      <c r="S130" s="246">
        <v>0</v>
      </c>
      <c r="T130" s="24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8" t="s">
        <v>135</v>
      </c>
      <c r="AT130" s="248" t="s">
        <v>131</v>
      </c>
      <c r="AU130" s="248" t="s">
        <v>89</v>
      </c>
      <c r="AY130" s="17" t="s">
        <v>128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7" t="s">
        <v>87</v>
      </c>
      <c r="BK130" s="249">
        <f>ROUND(I130*H130,2)</f>
        <v>0</v>
      </c>
      <c r="BL130" s="17" t="s">
        <v>135</v>
      </c>
      <c r="BM130" s="248" t="s">
        <v>237</v>
      </c>
    </row>
    <row r="131" s="14" customFormat="1">
      <c r="A131" s="14"/>
      <c r="B131" s="261"/>
      <c r="C131" s="262"/>
      <c r="D131" s="252" t="s">
        <v>150</v>
      </c>
      <c r="E131" s="263" t="s">
        <v>1</v>
      </c>
      <c r="F131" s="264" t="s">
        <v>238</v>
      </c>
      <c r="G131" s="262"/>
      <c r="H131" s="265">
        <v>17.405000000000001</v>
      </c>
      <c r="I131" s="266"/>
      <c r="J131" s="262"/>
      <c r="K131" s="262"/>
      <c r="L131" s="267"/>
      <c r="M131" s="268"/>
      <c r="N131" s="269"/>
      <c r="O131" s="269"/>
      <c r="P131" s="269"/>
      <c r="Q131" s="269"/>
      <c r="R131" s="269"/>
      <c r="S131" s="269"/>
      <c r="T131" s="270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1" t="s">
        <v>150</v>
      </c>
      <c r="AU131" s="271" t="s">
        <v>89</v>
      </c>
      <c r="AV131" s="14" t="s">
        <v>89</v>
      </c>
      <c r="AW131" s="14" t="s">
        <v>34</v>
      </c>
      <c r="AX131" s="14" t="s">
        <v>87</v>
      </c>
      <c r="AY131" s="271" t="s">
        <v>128</v>
      </c>
    </row>
    <row r="132" s="12" customFormat="1" ht="22.8" customHeight="1">
      <c r="A132" s="12"/>
      <c r="B132" s="220"/>
      <c r="C132" s="221"/>
      <c r="D132" s="222" t="s">
        <v>78</v>
      </c>
      <c r="E132" s="234" t="s">
        <v>129</v>
      </c>
      <c r="F132" s="234" t="s">
        <v>130</v>
      </c>
      <c r="G132" s="221"/>
      <c r="H132" s="221"/>
      <c r="I132" s="224"/>
      <c r="J132" s="235">
        <f>BK132</f>
        <v>0</v>
      </c>
      <c r="K132" s="221"/>
      <c r="L132" s="226"/>
      <c r="M132" s="227"/>
      <c r="N132" s="228"/>
      <c r="O132" s="228"/>
      <c r="P132" s="229">
        <f>P133</f>
        <v>0</v>
      </c>
      <c r="Q132" s="228"/>
      <c r="R132" s="229">
        <f>R133</f>
        <v>0.018233599999999999</v>
      </c>
      <c r="S132" s="228"/>
      <c r="T132" s="230">
        <f>T133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31" t="s">
        <v>87</v>
      </c>
      <c r="AT132" s="232" t="s">
        <v>78</v>
      </c>
      <c r="AU132" s="232" t="s">
        <v>87</v>
      </c>
      <c r="AY132" s="231" t="s">
        <v>128</v>
      </c>
      <c r="BK132" s="233">
        <f>BK133</f>
        <v>0</v>
      </c>
    </row>
    <row r="133" s="2" customFormat="1" ht="21.75" customHeight="1">
      <c r="A133" s="38"/>
      <c r="B133" s="39"/>
      <c r="C133" s="236" t="s">
        <v>89</v>
      </c>
      <c r="D133" s="236" t="s">
        <v>131</v>
      </c>
      <c r="E133" s="237" t="s">
        <v>132</v>
      </c>
      <c r="F133" s="238" t="s">
        <v>133</v>
      </c>
      <c r="G133" s="239" t="s">
        <v>134</v>
      </c>
      <c r="H133" s="240">
        <v>455.83999999999998</v>
      </c>
      <c r="I133" s="241"/>
      <c r="J133" s="242">
        <f>ROUND(I133*H133,2)</f>
        <v>0</v>
      </c>
      <c r="K133" s="243"/>
      <c r="L133" s="44"/>
      <c r="M133" s="244" t="s">
        <v>1</v>
      </c>
      <c r="N133" s="245" t="s">
        <v>44</v>
      </c>
      <c r="O133" s="91"/>
      <c r="P133" s="246">
        <f>O133*H133</f>
        <v>0</v>
      </c>
      <c r="Q133" s="246">
        <v>4.0000000000000003E-05</v>
      </c>
      <c r="R133" s="246">
        <f>Q133*H133</f>
        <v>0.018233599999999999</v>
      </c>
      <c r="S133" s="246">
        <v>0</v>
      </c>
      <c r="T133" s="247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48" t="s">
        <v>135</v>
      </c>
      <c r="AT133" s="248" t="s">
        <v>131</v>
      </c>
      <c r="AU133" s="248" t="s">
        <v>89</v>
      </c>
      <c r="AY133" s="17" t="s">
        <v>128</v>
      </c>
      <c r="BE133" s="249">
        <f>IF(N133="základní",J133,0)</f>
        <v>0</v>
      </c>
      <c r="BF133" s="249">
        <f>IF(N133="snížená",J133,0)</f>
        <v>0</v>
      </c>
      <c r="BG133" s="249">
        <f>IF(N133="zákl. přenesená",J133,0)</f>
        <v>0</v>
      </c>
      <c r="BH133" s="249">
        <f>IF(N133="sníž. přenesená",J133,0)</f>
        <v>0</v>
      </c>
      <c r="BI133" s="249">
        <f>IF(N133="nulová",J133,0)</f>
        <v>0</v>
      </c>
      <c r="BJ133" s="17" t="s">
        <v>87</v>
      </c>
      <c r="BK133" s="249">
        <f>ROUND(I133*H133,2)</f>
        <v>0</v>
      </c>
      <c r="BL133" s="17" t="s">
        <v>135</v>
      </c>
      <c r="BM133" s="248" t="s">
        <v>239</v>
      </c>
    </row>
    <row r="134" s="12" customFormat="1" ht="22.8" customHeight="1">
      <c r="A134" s="12"/>
      <c r="B134" s="220"/>
      <c r="C134" s="221"/>
      <c r="D134" s="222" t="s">
        <v>78</v>
      </c>
      <c r="E134" s="234" t="s">
        <v>137</v>
      </c>
      <c r="F134" s="234" t="s">
        <v>138</v>
      </c>
      <c r="G134" s="221"/>
      <c r="H134" s="221"/>
      <c r="I134" s="224"/>
      <c r="J134" s="235">
        <f>BK134</f>
        <v>0</v>
      </c>
      <c r="K134" s="221"/>
      <c r="L134" s="226"/>
      <c r="M134" s="227"/>
      <c r="N134" s="228"/>
      <c r="O134" s="228"/>
      <c r="P134" s="229">
        <f>SUM(P135:P139)</f>
        <v>0</v>
      </c>
      <c r="Q134" s="228"/>
      <c r="R134" s="229">
        <f>SUM(R135:R139)</f>
        <v>0</v>
      </c>
      <c r="S134" s="228"/>
      <c r="T134" s="230">
        <f>SUM(T135:T139)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31" t="s">
        <v>87</v>
      </c>
      <c r="AT134" s="232" t="s">
        <v>78</v>
      </c>
      <c r="AU134" s="232" t="s">
        <v>87</v>
      </c>
      <c r="AY134" s="231" t="s">
        <v>128</v>
      </c>
      <c r="BK134" s="233">
        <f>SUM(BK135:BK139)</f>
        <v>0</v>
      </c>
    </row>
    <row r="135" s="2" customFormat="1" ht="21.75" customHeight="1">
      <c r="A135" s="38"/>
      <c r="B135" s="39"/>
      <c r="C135" s="236" t="s">
        <v>143</v>
      </c>
      <c r="D135" s="236" t="s">
        <v>131</v>
      </c>
      <c r="E135" s="237" t="s">
        <v>139</v>
      </c>
      <c r="F135" s="238" t="s">
        <v>140</v>
      </c>
      <c r="G135" s="239" t="s">
        <v>141</v>
      </c>
      <c r="H135" s="240">
        <v>4.5819999999999999</v>
      </c>
      <c r="I135" s="241"/>
      <c r="J135" s="242">
        <f>ROUND(I135*H135,2)</f>
        <v>0</v>
      </c>
      <c r="K135" s="243"/>
      <c r="L135" s="44"/>
      <c r="M135" s="244" t="s">
        <v>1</v>
      </c>
      <c r="N135" s="245" t="s">
        <v>44</v>
      </c>
      <c r="O135" s="91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8" t="s">
        <v>135</v>
      </c>
      <c r="AT135" s="248" t="s">
        <v>131</v>
      </c>
      <c r="AU135" s="248" t="s">
        <v>89</v>
      </c>
      <c r="AY135" s="17" t="s">
        <v>128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7" t="s">
        <v>87</v>
      </c>
      <c r="BK135" s="249">
        <f>ROUND(I135*H135,2)</f>
        <v>0</v>
      </c>
      <c r="BL135" s="17" t="s">
        <v>135</v>
      </c>
      <c r="BM135" s="248" t="s">
        <v>240</v>
      </c>
    </row>
    <row r="136" s="2" customFormat="1" ht="21.75" customHeight="1">
      <c r="A136" s="38"/>
      <c r="B136" s="39"/>
      <c r="C136" s="236" t="s">
        <v>135</v>
      </c>
      <c r="D136" s="236" t="s">
        <v>131</v>
      </c>
      <c r="E136" s="237" t="s">
        <v>144</v>
      </c>
      <c r="F136" s="238" t="s">
        <v>145</v>
      </c>
      <c r="G136" s="239" t="s">
        <v>141</v>
      </c>
      <c r="H136" s="240">
        <v>4.5819999999999999</v>
      </c>
      <c r="I136" s="241"/>
      <c r="J136" s="242">
        <f>ROUND(I136*H136,2)</f>
        <v>0</v>
      </c>
      <c r="K136" s="243"/>
      <c r="L136" s="44"/>
      <c r="M136" s="244" t="s">
        <v>1</v>
      </c>
      <c r="N136" s="245" t="s">
        <v>44</v>
      </c>
      <c r="O136" s="91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135</v>
      </c>
      <c r="AT136" s="248" t="s">
        <v>131</v>
      </c>
      <c r="AU136" s="248" t="s">
        <v>89</v>
      </c>
      <c r="AY136" s="17" t="s">
        <v>128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87</v>
      </c>
      <c r="BK136" s="249">
        <f>ROUND(I136*H136,2)</f>
        <v>0</v>
      </c>
      <c r="BL136" s="17" t="s">
        <v>135</v>
      </c>
      <c r="BM136" s="248" t="s">
        <v>241</v>
      </c>
    </row>
    <row r="137" s="2" customFormat="1" ht="21.75" customHeight="1">
      <c r="A137" s="38"/>
      <c r="B137" s="39"/>
      <c r="C137" s="236" t="s">
        <v>153</v>
      </c>
      <c r="D137" s="236" t="s">
        <v>131</v>
      </c>
      <c r="E137" s="237" t="s">
        <v>147</v>
      </c>
      <c r="F137" s="238" t="s">
        <v>148</v>
      </c>
      <c r="G137" s="239" t="s">
        <v>141</v>
      </c>
      <c r="H137" s="240">
        <v>4.5819999999999999</v>
      </c>
      <c r="I137" s="241"/>
      <c r="J137" s="242">
        <f>ROUND(I137*H137,2)</f>
        <v>0</v>
      </c>
      <c r="K137" s="243"/>
      <c r="L137" s="44"/>
      <c r="M137" s="244" t="s">
        <v>1</v>
      </c>
      <c r="N137" s="245" t="s">
        <v>44</v>
      </c>
      <c r="O137" s="91"/>
      <c r="P137" s="246">
        <f>O137*H137</f>
        <v>0</v>
      </c>
      <c r="Q137" s="246">
        <v>0</v>
      </c>
      <c r="R137" s="246">
        <f>Q137*H137</f>
        <v>0</v>
      </c>
      <c r="S137" s="246">
        <v>0</v>
      </c>
      <c r="T137" s="24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8" t="s">
        <v>135</v>
      </c>
      <c r="AT137" s="248" t="s">
        <v>131</v>
      </c>
      <c r="AU137" s="248" t="s">
        <v>89</v>
      </c>
      <c r="AY137" s="17" t="s">
        <v>128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87</v>
      </c>
      <c r="BK137" s="249">
        <f>ROUND(I137*H137,2)</f>
        <v>0</v>
      </c>
      <c r="BL137" s="17" t="s">
        <v>135</v>
      </c>
      <c r="BM137" s="248" t="s">
        <v>242</v>
      </c>
    </row>
    <row r="138" s="2" customFormat="1" ht="44.25" customHeight="1">
      <c r="A138" s="38"/>
      <c r="B138" s="39"/>
      <c r="C138" s="236" t="s">
        <v>157</v>
      </c>
      <c r="D138" s="236" t="s">
        <v>131</v>
      </c>
      <c r="E138" s="237" t="s">
        <v>154</v>
      </c>
      <c r="F138" s="238" t="s">
        <v>155</v>
      </c>
      <c r="G138" s="239" t="s">
        <v>141</v>
      </c>
      <c r="H138" s="240">
        <v>3.3679999999999999</v>
      </c>
      <c r="I138" s="241"/>
      <c r="J138" s="242">
        <f>ROUND(I138*H138,2)</f>
        <v>0</v>
      </c>
      <c r="K138" s="243"/>
      <c r="L138" s="44"/>
      <c r="M138" s="244" t="s">
        <v>1</v>
      </c>
      <c r="N138" s="245" t="s">
        <v>44</v>
      </c>
      <c r="O138" s="91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8" t="s">
        <v>135</v>
      </c>
      <c r="AT138" s="248" t="s">
        <v>131</v>
      </c>
      <c r="AU138" s="248" t="s">
        <v>89</v>
      </c>
      <c r="AY138" s="17" t="s">
        <v>128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7" t="s">
        <v>87</v>
      </c>
      <c r="BK138" s="249">
        <f>ROUND(I138*H138,2)</f>
        <v>0</v>
      </c>
      <c r="BL138" s="17" t="s">
        <v>135</v>
      </c>
      <c r="BM138" s="248" t="s">
        <v>243</v>
      </c>
    </row>
    <row r="139" s="2" customFormat="1" ht="21.75" customHeight="1">
      <c r="A139" s="38"/>
      <c r="B139" s="39"/>
      <c r="C139" s="236" t="s">
        <v>165</v>
      </c>
      <c r="D139" s="236" t="s">
        <v>131</v>
      </c>
      <c r="E139" s="237" t="s">
        <v>158</v>
      </c>
      <c r="F139" s="238" t="s">
        <v>159</v>
      </c>
      <c r="G139" s="239" t="s">
        <v>141</v>
      </c>
      <c r="H139" s="240">
        <v>1.214</v>
      </c>
      <c r="I139" s="241"/>
      <c r="J139" s="242">
        <f>ROUND(I139*H139,2)</f>
        <v>0</v>
      </c>
      <c r="K139" s="243"/>
      <c r="L139" s="44"/>
      <c r="M139" s="244" t="s">
        <v>1</v>
      </c>
      <c r="N139" s="245" t="s">
        <v>44</v>
      </c>
      <c r="O139" s="91"/>
      <c r="P139" s="246">
        <f>O139*H139</f>
        <v>0</v>
      </c>
      <c r="Q139" s="246">
        <v>0</v>
      </c>
      <c r="R139" s="246">
        <f>Q139*H139</f>
        <v>0</v>
      </c>
      <c r="S139" s="246">
        <v>0</v>
      </c>
      <c r="T139" s="247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48" t="s">
        <v>135</v>
      </c>
      <c r="AT139" s="248" t="s">
        <v>131</v>
      </c>
      <c r="AU139" s="248" t="s">
        <v>89</v>
      </c>
      <c r="AY139" s="17" t="s">
        <v>128</v>
      </c>
      <c r="BE139" s="249">
        <f>IF(N139="základní",J139,0)</f>
        <v>0</v>
      </c>
      <c r="BF139" s="249">
        <f>IF(N139="snížená",J139,0)</f>
        <v>0</v>
      </c>
      <c r="BG139" s="249">
        <f>IF(N139="zákl. přenesená",J139,0)</f>
        <v>0</v>
      </c>
      <c r="BH139" s="249">
        <f>IF(N139="sníž. přenesená",J139,0)</f>
        <v>0</v>
      </c>
      <c r="BI139" s="249">
        <f>IF(N139="nulová",J139,0)</f>
        <v>0</v>
      </c>
      <c r="BJ139" s="17" t="s">
        <v>87</v>
      </c>
      <c r="BK139" s="249">
        <f>ROUND(I139*H139,2)</f>
        <v>0</v>
      </c>
      <c r="BL139" s="17" t="s">
        <v>135</v>
      </c>
      <c r="BM139" s="248" t="s">
        <v>244</v>
      </c>
    </row>
    <row r="140" s="12" customFormat="1" ht="25.92" customHeight="1">
      <c r="A140" s="12"/>
      <c r="B140" s="220"/>
      <c r="C140" s="221"/>
      <c r="D140" s="222" t="s">
        <v>78</v>
      </c>
      <c r="E140" s="223" t="s">
        <v>161</v>
      </c>
      <c r="F140" s="223" t="s">
        <v>162</v>
      </c>
      <c r="G140" s="221"/>
      <c r="H140" s="221"/>
      <c r="I140" s="224"/>
      <c r="J140" s="225">
        <f>BK140</f>
        <v>0</v>
      </c>
      <c r="K140" s="221"/>
      <c r="L140" s="226"/>
      <c r="M140" s="227"/>
      <c r="N140" s="228"/>
      <c r="O140" s="228"/>
      <c r="P140" s="229">
        <f>P141+P158+P169</f>
        <v>0</v>
      </c>
      <c r="Q140" s="228"/>
      <c r="R140" s="229">
        <f>R141+R158+R169</f>
        <v>12.552880549999998</v>
      </c>
      <c r="S140" s="228"/>
      <c r="T140" s="230">
        <f>T141+T158+T169</f>
        <v>4.5823435999999997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1" t="s">
        <v>89</v>
      </c>
      <c r="AT140" s="232" t="s">
        <v>78</v>
      </c>
      <c r="AU140" s="232" t="s">
        <v>79</v>
      </c>
      <c r="AY140" s="231" t="s">
        <v>128</v>
      </c>
      <c r="BK140" s="233">
        <f>BK141+BK158+BK169</f>
        <v>0</v>
      </c>
    </row>
    <row r="141" s="12" customFormat="1" ht="22.8" customHeight="1">
      <c r="A141" s="12"/>
      <c r="B141" s="220"/>
      <c r="C141" s="221"/>
      <c r="D141" s="222" t="s">
        <v>78</v>
      </c>
      <c r="E141" s="234" t="s">
        <v>163</v>
      </c>
      <c r="F141" s="234" t="s">
        <v>164</v>
      </c>
      <c r="G141" s="221"/>
      <c r="H141" s="221"/>
      <c r="I141" s="224"/>
      <c r="J141" s="235">
        <f>BK141</f>
        <v>0</v>
      </c>
      <c r="K141" s="221"/>
      <c r="L141" s="226"/>
      <c r="M141" s="227"/>
      <c r="N141" s="228"/>
      <c r="O141" s="228"/>
      <c r="P141" s="229">
        <f>SUM(P142:P157)</f>
        <v>0</v>
      </c>
      <c r="Q141" s="228"/>
      <c r="R141" s="229">
        <f>SUM(R142:R157)</f>
        <v>12.546788799999998</v>
      </c>
      <c r="S141" s="228"/>
      <c r="T141" s="230">
        <f>SUM(T142:T157)</f>
        <v>3.3681516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31" t="s">
        <v>89</v>
      </c>
      <c r="AT141" s="232" t="s">
        <v>78</v>
      </c>
      <c r="AU141" s="232" t="s">
        <v>87</v>
      </c>
      <c r="AY141" s="231" t="s">
        <v>128</v>
      </c>
      <c r="BK141" s="233">
        <f>SUM(BK142:BK157)</f>
        <v>0</v>
      </c>
    </row>
    <row r="142" s="2" customFormat="1" ht="16.5" customHeight="1">
      <c r="A142" s="38"/>
      <c r="B142" s="39"/>
      <c r="C142" s="236" t="s">
        <v>170</v>
      </c>
      <c r="D142" s="236" t="s">
        <v>131</v>
      </c>
      <c r="E142" s="237" t="s">
        <v>166</v>
      </c>
      <c r="F142" s="238" t="s">
        <v>167</v>
      </c>
      <c r="G142" s="239" t="s">
        <v>134</v>
      </c>
      <c r="H142" s="240">
        <v>455.83999999999998</v>
      </c>
      <c r="I142" s="241"/>
      <c r="J142" s="242">
        <f>ROUND(I142*H142,2)</f>
        <v>0</v>
      </c>
      <c r="K142" s="243"/>
      <c r="L142" s="44"/>
      <c r="M142" s="244" t="s">
        <v>1</v>
      </c>
      <c r="N142" s="245" t="s">
        <v>44</v>
      </c>
      <c r="O142" s="91"/>
      <c r="P142" s="246">
        <f>O142*H142</f>
        <v>0</v>
      </c>
      <c r="Q142" s="246">
        <v>0.00029999999999999997</v>
      </c>
      <c r="R142" s="246">
        <f>Q142*H142</f>
        <v>0.13675199999999999</v>
      </c>
      <c r="S142" s="246">
        <v>0</v>
      </c>
      <c r="T142" s="247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8" t="s">
        <v>168</v>
      </c>
      <c r="AT142" s="248" t="s">
        <v>131</v>
      </c>
      <c r="AU142" s="248" t="s">
        <v>89</v>
      </c>
      <c r="AY142" s="17" t="s">
        <v>128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87</v>
      </c>
      <c r="BK142" s="249">
        <f>ROUND(I142*H142,2)</f>
        <v>0</v>
      </c>
      <c r="BL142" s="17" t="s">
        <v>168</v>
      </c>
      <c r="BM142" s="248" t="s">
        <v>245</v>
      </c>
    </row>
    <row r="143" s="2" customFormat="1" ht="21.75" customHeight="1">
      <c r="A143" s="38"/>
      <c r="B143" s="39"/>
      <c r="C143" s="236" t="s">
        <v>129</v>
      </c>
      <c r="D143" s="236" t="s">
        <v>131</v>
      </c>
      <c r="E143" s="237" t="s">
        <v>246</v>
      </c>
      <c r="F143" s="238" t="s">
        <v>247</v>
      </c>
      <c r="G143" s="239" t="s">
        <v>173</v>
      </c>
      <c r="H143" s="240">
        <v>248.63999999999999</v>
      </c>
      <c r="I143" s="241"/>
      <c r="J143" s="242">
        <f>ROUND(I143*H143,2)</f>
        <v>0</v>
      </c>
      <c r="K143" s="243"/>
      <c r="L143" s="44"/>
      <c r="M143" s="244" t="s">
        <v>1</v>
      </c>
      <c r="N143" s="245" t="s">
        <v>44</v>
      </c>
      <c r="O143" s="91"/>
      <c r="P143" s="246">
        <f>O143*H143</f>
        <v>0</v>
      </c>
      <c r="Q143" s="246">
        <v>0</v>
      </c>
      <c r="R143" s="246">
        <f>Q143*H143</f>
        <v>0</v>
      </c>
      <c r="S143" s="246">
        <v>0.01174</v>
      </c>
      <c r="T143" s="247">
        <f>S143*H143</f>
        <v>2.9190336000000001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48" t="s">
        <v>168</v>
      </c>
      <c r="AT143" s="248" t="s">
        <v>131</v>
      </c>
      <c r="AU143" s="248" t="s">
        <v>89</v>
      </c>
      <c r="AY143" s="17" t="s">
        <v>128</v>
      </c>
      <c r="BE143" s="249">
        <f>IF(N143="základní",J143,0)</f>
        <v>0</v>
      </c>
      <c r="BF143" s="249">
        <f>IF(N143="snížená",J143,0)</f>
        <v>0</v>
      </c>
      <c r="BG143" s="249">
        <f>IF(N143="zákl. přenesená",J143,0)</f>
        <v>0</v>
      </c>
      <c r="BH143" s="249">
        <f>IF(N143="sníž. přenesená",J143,0)</f>
        <v>0</v>
      </c>
      <c r="BI143" s="249">
        <f>IF(N143="nulová",J143,0)</f>
        <v>0</v>
      </c>
      <c r="BJ143" s="17" t="s">
        <v>87</v>
      </c>
      <c r="BK143" s="249">
        <f>ROUND(I143*H143,2)</f>
        <v>0</v>
      </c>
      <c r="BL143" s="17" t="s">
        <v>168</v>
      </c>
      <c r="BM143" s="248" t="s">
        <v>248</v>
      </c>
    </row>
    <row r="144" s="14" customFormat="1">
      <c r="A144" s="14"/>
      <c r="B144" s="261"/>
      <c r="C144" s="262"/>
      <c r="D144" s="252" t="s">
        <v>150</v>
      </c>
      <c r="E144" s="263" t="s">
        <v>1</v>
      </c>
      <c r="F144" s="264" t="s">
        <v>249</v>
      </c>
      <c r="G144" s="262"/>
      <c r="H144" s="265">
        <v>248.63999999999999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1" t="s">
        <v>150</v>
      </c>
      <c r="AU144" s="271" t="s">
        <v>89</v>
      </c>
      <c r="AV144" s="14" t="s">
        <v>89</v>
      </c>
      <c r="AW144" s="14" t="s">
        <v>34</v>
      </c>
      <c r="AX144" s="14" t="s">
        <v>87</v>
      </c>
      <c r="AY144" s="271" t="s">
        <v>128</v>
      </c>
    </row>
    <row r="145" s="2" customFormat="1" ht="21.75" customHeight="1">
      <c r="A145" s="38"/>
      <c r="B145" s="39"/>
      <c r="C145" s="236" t="s">
        <v>184</v>
      </c>
      <c r="D145" s="236" t="s">
        <v>131</v>
      </c>
      <c r="E145" s="237" t="s">
        <v>171</v>
      </c>
      <c r="F145" s="238" t="s">
        <v>172</v>
      </c>
      <c r="G145" s="239" t="s">
        <v>173</v>
      </c>
      <c r="H145" s="240">
        <v>248.63999999999999</v>
      </c>
      <c r="I145" s="241"/>
      <c r="J145" s="242">
        <f>ROUND(I145*H145,2)</f>
        <v>0</v>
      </c>
      <c r="K145" s="243"/>
      <c r="L145" s="44"/>
      <c r="M145" s="244" t="s">
        <v>1</v>
      </c>
      <c r="N145" s="245" t="s">
        <v>44</v>
      </c>
      <c r="O145" s="91"/>
      <c r="P145" s="246">
        <f>O145*H145</f>
        <v>0</v>
      </c>
      <c r="Q145" s="246">
        <v>0.00042999999999999999</v>
      </c>
      <c r="R145" s="246">
        <f>Q145*H145</f>
        <v>0.10691519999999999</v>
      </c>
      <c r="S145" s="246">
        <v>0</v>
      </c>
      <c r="T145" s="247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48" t="s">
        <v>168</v>
      </c>
      <c r="AT145" s="248" t="s">
        <v>131</v>
      </c>
      <c r="AU145" s="248" t="s">
        <v>89</v>
      </c>
      <c r="AY145" s="17" t="s">
        <v>128</v>
      </c>
      <c r="BE145" s="249">
        <f>IF(N145="základní",J145,0)</f>
        <v>0</v>
      </c>
      <c r="BF145" s="249">
        <f>IF(N145="snížená",J145,0)</f>
        <v>0</v>
      </c>
      <c r="BG145" s="249">
        <f>IF(N145="zákl. přenesená",J145,0)</f>
        <v>0</v>
      </c>
      <c r="BH145" s="249">
        <f>IF(N145="sníž. přenesená",J145,0)</f>
        <v>0</v>
      </c>
      <c r="BI145" s="249">
        <f>IF(N145="nulová",J145,0)</f>
        <v>0</v>
      </c>
      <c r="BJ145" s="17" t="s">
        <v>87</v>
      </c>
      <c r="BK145" s="249">
        <f>ROUND(I145*H145,2)</f>
        <v>0</v>
      </c>
      <c r="BL145" s="17" t="s">
        <v>168</v>
      </c>
      <c r="BM145" s="248" t="s">
        <v>250</v>
      </c>
    </row>
    <row r="146" s="14" customFormat="1">
      <c r="A146" s="14"/>
      <c r="B146" s="261"/>
      <c r="C146" s="262"/>
      <c r="D146" s="252" t="s">
        <v>150</v>
      </c>
      <c r="E146" s="263" t="s">
        <v>1</v>
      </c>
      <c r="F146" s="264" t="s">
        <v>249</v>
      </c>
      <c r="G146" s="262"/>
      <c r="H146" s="265">
        <v>248.63999999999999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150</v>
      </c>
      <c r="AU146" s="271" t="s">
        <v>89</v>
      </c>
      <c r="AV146" s="14" t="s">
        <v>89</v>
      </c>
      <c r="AW146" s="14" t="s">
        <v>34</v>
      </c>
      <c r="AX146" s="14" t="s">
        <v>87</v>
      </c>
      <c r="AY146" s="271" t="s">
        <v>128</v>
      </c>
    </row>
    <row r="147" s="2" customFormat="1" ht="21.75" customHeight="1">
      <c r="A147" s="38"/>
      <c r="B147" s="39"/>
      <c r="C147" s="272" t="s">
        <v>188</v>
      </c>
      <c r="D147" s="272" t="s">
        <v>176</v>
      </c>
      <c r="E147" s="273" t="s">
        <v>177</v>
      </c>
      <c r="F147" s="274" t="s">
        <v>178</v>
      </c>
      <c r="G147" s="275" t="s">
        <v>179</v>
      </c>
      <c r="H147" s="276">
        <v>911.67999999999995</v>
      </c>
      <c r="I147" s="277"/>
      <c r="J147" s="278">
        <f>ROUND(I147*H147,2)</f>
        <v>0</v>
      </c>
      <c r="K147" s="279"/>
      <c r="L147" s="280"/>
      <c r="M147" s="281" t="s">
        <v>1</v>
      </c>
      <c r="N147" s="282" t="s">
        <v>44</v>
      </c>
      <c r="O147" s="91"/>
      <c r="P147" s="246">
        <f>O147*H147</f>
        <v>0</v>
      </c>
      <c r="Q147" s="246">
        <v>0.00044999999999999999</v>
      </c>
      <c r="R147" s="246">
        <f>Q147*H147</f>
        <v>0.41025599999999995</v>
      </c>
      <c r="S147" s="246">
        <v>0</v>
      </c>
      <c r="T147" s="247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48" t="s">
        <v>180</v>
      </c>
      <c r="AT147" s="248" t="s">
        <v>176</v>
      </c>
      <c r="AU147" s="248" t="s">
        <v>89</v>
      </c>
      <c r="AY147" s="17" t="s">
        <v>128</v>
      </c>
      <c r="BE147" s="249">
        <f>IF(N147="základní",J147,0)</f>
        <v>0</v>
      </c>
      <c r="BF147" s="249">
        <f>IF(N147="snížená",J147,0)</f>
        <v>0</v>
      </c>
      <c r="BG147" s="249">
        <f>IF(N147="zákl. přenesená",J147,0)</f>
        <v>0</v>
      </c>
      <c r="BH147" s="249">
        <f>IF(N147="sníž. přenesená",J147,0)</f>
        <v>0</v>
      </c>
      <c r="BI147" s="249">
        <f>IF(N147="nulová",J147,0)</f>
        <v>0</v>
      </c>
      <c r="BJ147" s="17" t="s">
        <v>87</v>
      </c>
      <c r="BK147" s="249">
        <f>ROUND(I147*H147,2)</f>
        <v>0</v>
      </c>
      <c r="BL147" s="17" t="s">
        <v>168</v>
      </c>
      <c r="BM147" s="248" t="s">
        <v>251</v>
      </c>
    </row>
    <row r="148" s="14" customFormat="1">
      <c r="A148" s="14"/>
      <c r="B148" s="261"/>
      <c r="C148" s="262"/>
      <c r="D148" s="252" t="s">
        <v>150</v>
      </c>
      <c r="E148" s="263" t="s">
        <v>1</v>
      </c>
      <c r="F148" s="264" t="s">
        <v>252</v>
      </c>
      <c r="G148" s="262"/>
      <c r="H148" s="265">
        <v>828.79999999999995</v>
      </c>
      <c r="I148" s="266"/>
      <c r="J148" s="262"/>
      <c r="K148" s="262"/>
      <c r="L148" s="267"/>
      <c r="M148" s="268"/>
      <c r="N148" s="269"/>
      <c r="O148" s="269"/>
      <c r="P148" s="269"/>
      <c r="Q148" s="269"/>
      <c r="R148" s="269"/>
      <c r="S148" s="269"/>
      <c r="T148" s="270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T148" s="271" t="s">
        <v>150</v>
      </c>
      <c r="AU148" s="271" t="s">
        <v>89</v>
      </c>
      <c r="AV148" s="14" t="s">
        <v>89</v>
      </c>
      <c r="AW148" s="14" t="s">
        <v>34</v>
      </c>
      <c r="AX148" s="14" t="s">
        <v>87</v>
      </c>
      <c r="AY148" s="271" t="s">
        <v>128</v>
      </c>
    </row>
    <row r="149" s="14" customFormat="1">
      <c r="A149" s="14"/>
      <c r="B149" s="261"/>
      <c r="C149" s="262"/>
      <c r="D149" s="252" t="s">
        <v>150</v>
      </c>
      <c r="E149" s="262"/>
      <c r="F149" s="264" t="s">
        <v>253</v>
      </c>
      <c r="G149" s="262"/>
      <c r="H149" s="265">
        <v>911.67999999999995</v>
      </c>
      <c r="I149" s="266"/>
      <c r="J149" s="262"/>
      <c r="K149" s="262"/>
      <c r="L149" s="267"/>
      <c r="M149" s="268"/>
      <c r="N149" s="269"/>
      <c r="O149" s="269"/>
      <c r="P149" s="269"/>
      <c r="Q149" s="269"/>
      <c r="R149" s="269"/>
      <c r="S149" s="269"/>
      <c r="T149" s="270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  <c r="AE149" s="14"/>
      <c r="AT149" s="271" t="s">
        <v>150</v>
      </c>
      <c r="AU149" s="271" t="s">
        <v>89</v>
      </c>
      <c r="AV149" s="14" t="s">
        <v>89</v>
      </c>
      <c r="AW149" s="14" t="s">
        <v>4</v>
      </c>
      <c r="AX149" s="14" t="s">
        <v>87</v>
      </c>
      <c r="AY149" s="271" t="s">
        <v>128</v>
      </c>
    </row>
    <row r="150" s="2" customFormat="1" ht="21.75" customHeight="1">
      <c r="A150" s="38"/>
      <c r="B150" s="39"/>
      <c r="C150" s="236" t="s">
        <v>192</v>
      </c>
      <c r="D150" s="236" t="s">
        <v>131</v>
      </c>
      <c r="E150" s="237" t="s">
        <v>185</v>
      </c>
      <c r="F150" s="238" t="s">
        <v>186</v>
      </c>
      <c r="G150" s="239" t="s">
        <v>134</v>
      </c>
      <c r="H150" s="240">
        <v>5.4000000000000004</v>
      </c>
      <c r="I150" s="241"/>
      <c r="J150" s="242">
        <f>ROUND(I150*H150,2)</f>
        <v>0</v>
      </c>
      <c r="K150" s="243"/>
      <c r="L150" s="44"/>
      <c r="M150" s="244" t="s">
        <v>1</v>
      </c>
      <c r="N150" s="245" t="s">
        <v>44</v>
      </c>
      <c r="O150" s="91"/>
      <c r="P150" s="246">
        <f>O150*H150</f>
        <v>0</v>
      </c>
      <c r="Q150" s="246">
        <v>0</v>
      </c>
      <c r="R150" s="246">
        <f>Q150*H150</f>
        <v>0</v>
      </c>
      <c r="S150" s="246">
        <v>0.083169999999999994</v>
      </c>
      <c r="T150" s="247">
        <f>S150*H150</f>
        <v>0.44911800000000002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8" t="s">
        <v>168</v>
      </c>
      <c r="AT150" s="248" t="s">
        <v>131</v>
      </c>
      <c r="AU150" s="248" t="s">
        <v>89</v>
      </c>
      <c r="AY150" s="17" t="s">
        <v>128</v>
      </c>
      <c r="BE150" s="249">
        <f>IF(N150="základní",J150,0)</f>
        <v>0</v>
      </c>
      <c r="BF150" s="249">
        <f>IF(N150="snížená",J150,0)</f>
        <v>0</v>
      </c>
      <c r="BG150" s="249">
        <f>IF(N150="zákl. přenesená",J150,0)</f>
        <v>0</v>
      </c>
      <c r="BH150" s="249">
        <f>IF(N150="sníž. přenesená",J150,0)</f>
        <v>0</v>
      </c>
      <c r="BI150" s="249">
        <f>IF(N150="nulová",J150,0)</f>
        <v>0</v>
      </c>
      <c r="BJ150" s="17" t="s">
        <v>87</v>
      </c>
      <c r="BK150" s="249">
        <f>ROUND(I150*H150,2)</f>
        <v>0</v>
      </c>
      <c r="BL150" s="17" t="s">
        <v>168</v>
      </c>
      <c r="BM150" s="248" t="s">
        <v>254</v>
      </c>
    </row>
    <row r="151" s="14" customFormat="1">
      <c r="A151" s="14"/>
      <c r="B151" s="261"/>
      <c r="C151" s="262"/>
      <c r="D151" s="252" t="s">
        <v>150</v>
      </c>
      <c r="E151" s="263" t="s">
        <v>1</v>
      </c>
      <c r="F151" s="264" t="s">
        <v>255</v>
      </c>
      <c r="G151" s="262"/>
      <c r="H151" s="265">
        <v>5.4000000000000004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1" t="s">
        <v>150</v>
      </c>
      <c r="AU151" s="271" t="s">
        <v>89</v>
      </c>
      <c r="AV151" s="14" t="s">
        <v>89</v>
      </c>
      <c r="AW151" s="14" t="s">
        <v>34</v>
      </c>
      <c r="AX151" s="14" t="s">
        <v>87</v>
      </c>
      <c r="AY151" s="271" t="s">
        <v>128</v>
      </c>
    </row>
    <row r="152" s="2" customFormat="1" ht="33" customHeight="1">
      <c r="A152" s="38"/>
      <c r="B152" s="39"/>
      <c r="C152" s="236" t="s">
        <v>197</v>
      </c>
      <c r="D152" s="236" t="s">
        <v>131</v>
      </c>
      <c r="E152" s="237" t="s">
        <v>189</v>
      </c>
      <c r="F152" s="238" t="s">
        <v>190</v>
      </c>
      <c r="G152" s="239" t="s">
        <v>134</v>
      </c>
      <c r="H152" s="240">
        <v>455.83999999999998</v>
      </c>
      <c r="I152" s="241"/>
      <c r="J152" s="242">
        <f>ROUND(I152*H152,2)</f>
        <v>0</v>
      </c>
      <c r="K152" s="243"/>
      <c r="L152" s="44"/>
      <c r="M152" s="244" t="s">
        <v>1</v>
      </c>
      <c r="N152" s="245" t="s">
        <v>44</v>
      </c>
      <c r="O152" s="91"/>
      <c r="P152" s="246">
        <f>O152*H152</f>
        <v>0</v>
      </c>
      <c r="Q152" s="246">
        <v>0.0068900000000000003</v>
      </c>
      <c r="R152" s="246">
        <f>Q152*H152</f>
        <v>3.1407376</v>
      </c>
      <c r="S152" s="246">
        <v>0</v>
      </c>
      <c r="T152" s="247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8" t="s">
        <v>168</v>
      </c>
      <c r="AT152" s="248" t="s">
        <v>131</v>
      </c>
      <c r="AU152" s="248" t="s">
        <v>89</v>
      </c>
      <c r="AY152" s="17" t="s">
        <v>128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7" t="s">
        <v>87</v>
      </c>
      <c r="BK152" s="249">
        <f>ROUND(I152*H152,2)</f>
        <v>0</v>
      </c>
      <c r="BL152" s="17" t="s">
        <v>168</v>
      </c>
      <c r="BM152" s="248" t="s">
        <v>256</v>
      </c>
    </row>
    <row r="153" s="2" customFormat="1" ht="33" customHeight="1">
      <c r="A153" s="38"/>
      <c r="B153" s="39"/>
      <c r="C153" s="272" t="s">
        <v>203</v>
      </c>
      <c r="D153" s="272" t="s">
        <v>176</v>
      </c>
      <c r="E153" s="273" t="s">
        <v>193</v>
      </c>
      <c r="F153" s="274" t="s">
        <v>194</v>
      </c>
      <c r="G153" s="275" t="s">
        <v>134</v>
      </c>
      <c r="H153" s="276">
        <v>455.83999999999998</v>
      </c>
      <c r="I153" s="277"/>
      <c r="J153" s="278">
        <f>ROUND(I153*H153,2)</f>
        <v>0</v>
      </c>
      <c r="K153" s="279"/>
      <c r="L153" s="280"/>
      <c r="M153" s="281" t="s">
        <v>1</v>
      </c>
      <c r="N153" s="282" t="s">
        <v>44</v>
      </c>
      <c r="O153" s="91"/>
      <c r="P153" s="246">
        <f>O153*H153</f>
        <v>0</v>
      </c>
      <c r="Q153" s="246">
        <v>0.019199999999999998</v>
      </c>
      <c r="R153" s="246">
        <f>Q153*H153</f>
        <v>8.752127999999999</v>
      </c>
      <c r="S153" s="246">
        <v>0</v>
      </c>
      <c r="T153" s="247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48" t="s">
        <v>180</v>
      </c>
      <c r="AT153" s="248" t="s">
        <v>176</v>
      </c>
      <c r="AU153" s="248" t="s">
        <v>89</v>
      </c>
      <c r="AY153" s="17" t="s">
        <v>128</v>
      </c>
      <c r="BE153" s="249">
        <f>IF(N153="základní",J153,0)</f>
        <v>0</v>
      </c>
      <c r="BF153" s="249">
        <f>IF(N153="snížená",J153,0)</f>
        <v>0</v>
      </c>
      <c r="BG153" s="249">
        <f>IF(N153="zákl. přenesená",J153,0)</f>
        <v>0</v>
      </c>
      <c r="BH153" s="249">
        <f>IF(N153="sníž. přenesená",J153,0)</f>
        <v>0</v>
      </c>
      <c r="BI153" s="249">
        <f>IF(N153="nulová",J153,0)</f>
        <v>0</v>
      </c>
      <c r="BJ153" s="17" t="s">
        <v>87</v>
      </c>
      <c r="BK153" s="249">
        <f>ROUND(I153*H153,2)</f>
        <v>0</v>
      </c>
      <c r="BL153" s="17" t="s">
        <v>168</v>
      </c>
      <c r="BM153" s="248" t="s">
        <v>257</v>
      </c>
    </row>
    <row r="154" s="2" customFormat="1" ht="21.75" customHeight="1">
      <c r="A154" s="38"/>
      <c r="B154" s="39"/>
      <c r="C154" s="236" t="s">
        <v>8</v>
      </c>
      <c r="D154" s="236" t="s">
        <v>131</v>
      </c>
      <c r="E154" s="237" t="s">
        <v>198</v>
      </c>
      <c r="F154" s="238" t="s">
        <v>199</v>
      </c>
      <c r="G154" s="239" t="s">
        <v>134</v>
      </c>
      <c r="H154" s="240">
        <v>5.4000000000000004</v>
      </c>
      <c r="I154" s="241"/>
      <c r="J154" s="242">
        <f>ROUND(I154*H154,2)</f>
        <v>0</v>
      </c>
      <c r="K154" s="243"/>
      <c r="L154" s="44"/>
      <c r="M154" s="244" t="s">
        <v>1</v>
      </c>
      <c r="N154" s="245" t="s">
        <v>44</v>
      </c>
      <c r="O154" s="91"/>
      <c r="P154" s="246">
        <f>O154*H154</f>
        <v>0</v>
      </c>
      <c r="Q154" s="246">
        <v>0</v>
      </c>
      <c r="R154" s="246">
        <f>Q154*H154</f>
        <v>0</v>
      </c>
      <c r="S154" s="246">
        <v>0</v>
      </c>
      <c r="T154" s="24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8" t="s">
        <v>168</v>
      </c>
      <c r="AT154" s="248" t="s">
        <v>131</v>
      </c>
      <c r="AU154" s="248" t="s">
        <v>89</v>
      </c>
      <c r="AY154" s="17" t="s">
        <v>128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7" t="s">
        <v>87</v>
      </c>
      <c r="BK154" s="249">
        <f>ROUND(I154*H154,2)</f>
        <v>0</v>
      </c>
      <c r="BL154" s="17" t="s">
        <v>168</v>
      </c>
      <c r="BM154" s="248" t="s">
        <v>258</v>
      </c>
    </row>
    <row r="155" s="13" customFormat="1">
      <c r="A155" s="13"/>
      <c r="B155" s="250"/>
      <c r="C155" s="251"/>
      <c r="D155" s="252" t="s">
        <v>150</v>
      </c>
      <c r="E155" s="253" t="s">
        <v>1</v>
      </c>
      <c r="F155" s="254" t="s">
        <v>201</v>
      </c>
      <c r="G155" s="251"/>
      <c r="H155" s="253" t="s">
        <v>1</v>
      </c>
      <c r="I155" s="255"/>
      <c r="J155" s="251"/>
      <c r="K155" s="251"/>
      <c r="L155" s="256"/>
      <c r="M155" s="257"/>
      <c r="N155" s="258"/>
      <c r="O155" s="258"/>
      <c r="P155" s="258"/>
      <c r="Q155" s="258"/>
      <c r="R155" s="258"/>
      <c r="S155" s="258"/>
      <c r="T155" s="259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0" t="s">
        <v>150</v>
      </c>
      <c r="AU155" s="260" t="s">
        <v>89</v>
      </c>
      <c r="AV155" s="13" t="s">
        <v>87</v>
      </c>
      <c r="AW155" s="13" t="s">
        <v>34</v>
      </c>
      <c r="AX155" s="13" t="s">
        <v>79</v>
      </c>
      <c r="AY155" s="260" t="s">
        <v>128</v>
      </c>
    </row>
    <row r="156" s="14" customFormat="1">
      <c r="A156" s="14"/>
      <c r="B156" s="261"/>
      <c r="C156" s="262"/>
      <c r="D156" s="252" t="s">
        <v>150</v>
      </c>
      <c r="E156" s="263" t="s">
        <v>1</v>
      </c>
      <c r="F156" s="264" t="s">
        <v>255</v>
      </c>
      <c r="G156" s="262"/>
      <c r="H156" s="265">
        <v>5.4000000000000004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1" t="s">
        <v>150</v>
      </c>
      <c r="AU156" s="271" t="s">
        <v>89</v>
      </c>
      <c r="AV156" s="14" t="s">
        <v>89</v>
      </c>
      <c r="AW156" s="14" t="s">
        <v>34</v>
      </c>
      <c r="AX156" s="14" t="s">
        <v>87</v>
      </c>
      <c r="AY156" s="271" t="s">
        <v>128</v>
      </c>
    </row>
    <row r="157" s="2" customFormat="1" ht="21.75" customHeight="1">
      <c r="A157" s="38"/>
      <c r="B157" s="39"/>
      <c r="C157" s="236" t="s">
        <v>168</v>
      </c>
      <c r="D157" s="236" t="s">
        <v>131</v>
      </c>
      <c r="E157" s="237" t="s">
        <v>204</v>
      </c>
      <c r="F157" s="238" t="s">
        <v>205</v>
      </c>
      <c r="G157" s="239" t="s">
        <v>141</v>
      </c>
      <c r="H157" s="240">
        <v>12.547000000000001</v>
      </c>
      <c r="I157" s="241"/>
      <c r="J157" s="242">
        <f>ROUND(I157*H157,2)</f>
        <v>0</v>
      </c>
      <c r="K157" s="243"/>
      <c r="L157" s="44"/>
      <c r="M157" s="244" t="s">
        <v>1</v>
      </c>
      <c r="N157" s="245" t="s">
        <v>44</v>
      </c>
      <c r="O157" s="91"/>
      <c r="P157" s="246">
        <f>O157*H157</f>
        <v>0</v>
      </c>
      <c r="Q157" s="246">
        <v>0</v>
      </c>
      <c r="R157" s="246">
        <f>Q157*H157</f>
        <v>0</v>
      </c>
      <c r="S157" s="246">
        <v>0</v>
      </c>
      <c r="T157" s="24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8" t="s">
        <v>168</v>
      </c>
      <c r="AT157" s="248" t="s">
        <v>131</v>
      </c>
      <c r="AU157" s="248" t="s">
        <v>89</v>
      </c>
      <c r="AY157" s="17" t="s">
        <v>128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7" t="s">
        <v>87</v>
      </c>
      <c r="BK157" s="249">
        <f>ROUND(I157*H157,2)</f>
        <v>0</v>
      </c>
      <c r="BL157" s="17" t="s">
        <v>168</v>
      </c>
      <c r="BM157" s="248" t="s">
        <v>259</v>
      </c>
    </row>
    <row r="158" s="12" customFormat="1" ht="22.8" customHeight="1">
      <c r="A158" s="12"/>
      <c r="B158" s="220"/>
      <c r="C158" s="221"/>
      <c r="D158" s="222" t="s">
        <v>78</v>
      </c>
      <c r="E158" s="234" t="s">
        <v>207</v>
      </c>
      <c r="F158" s="234" t="s">
        <v>208</v>
      </c>
      <c r="G158" s="221"/>
      <c r="H158" s="221"/>
      <c r="I158" s="224"/>
      <c r="J158" s="235">
        <f>BK158</f>
        <v>0</v>
      </c>
      <c r="K158" s="221"/>
      <c r="L158" s="226"/>
      <c r="M158" s="227"/>
      <c r="N158" s="228"/>
      <c r="O158" s="228"/>
      <c r="P158" s="229">
        <f>SUM(P159:P168)</f>
        <v>0</v>
      </c>
      <c r="Q158" s="228"/>
      <c r="R158" s="229">
        <f>SUM(R159:R168)</f>
        <v>0</v>
      </c>
      <c r="S158" s="228"/>
      <c r="T158" s="230">
        <f>SUM(T159:T168)</f>
        <v>1.2141919999999999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1" t="s">
        <v>89</v>
      </c>
      <c r="AT158" s="232" t="s">
        <v>78</v>
      </c>
      <c r="AU158" s="232" t="s">
        <v>87</v>
      </c>
      <c r="AY158" s="231" t="s">
        <v>128</v>
      </c>
      <c r="BK158" s="233">
        <f>SUM(BK159:BK168)</f>
        <v>0</v>
      </c>
    </row>
    <row r="159" s="2" customFormat="1" ht="16.5" customHeight="1">
      <c r="A159" s="38"/>
      <c r="B159" s="39"/>
      <c r="C159" s="236" t="s">
        <v>220</v>
      </c>
      <c r="D159" s="236" t="s">
        <v>131</v>
      </c>
      <c r="E159" s="237" t="s">
        <v>209</v>
      </c>
      <c r="F159" s="238" t="s">
        <v>210</v>
      </c>
      <c r="G159" s="239" t="s">
        <v>134</v>
      </c>
      <c r="H159" s="240">
        <v>455.83999999999998</v>
      </c>
      <c r="I159" s="241"/>
      <c r="J159" s="242">
        <f>ROUND(I159*H159,2)</f>
        <v>0</v>
      </c>
      <c r="K159" s="243"/>
      <c r="L159" s="44"/>
      <c r="M159" s="244" t="s">
        <v>1</v>
      </c>
      <c r="N159" s="245" t="s">
        <v>44</v>
      </c>
      <c r="O159" s="91"/>
      <c r="P159" s="246">
        <f>O159*H159</f>
        <v>0</v>
      </c>
      <c r="Q159" s="246">
        <v>0</v>
      </c>
      <c r="R159" s="246">
        <f>Q159*H159</f>
        <v>0</v>
      </c>
      <c r="S159" s="246">
        <v>0.0025000000000000001</v>
      </c>
      <c r="T159" s="247">
        <f>S159*H159</f>
        <v>1.1396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8" t="s">
        <v>168</v>
      </c>
      <c r="AT159" s="248" t="s">
        <v>131</v>
      </c>
      <c r="AU159" s="248" t="s">
        <v>89</v>
      </c>
      <c r="AY159" s="17" t="s">
        <v>128</v>
      </c>
      <c r="BE159" s="249">
        <f>IF(N159="základní",J159,0)</f>
        <v>0</v>
      </c>
      <c r="BF159" s="249">
        <f>IF(N159="snížená",J159,0)</f>
        <v>0</v>
      </c>
      <c r="BG159" s="249">
        <f>IF(N159="zákl. přenesená",J159,0)</f>
        <v>0</v>
      </c>
      <c r="BH159" s="249">
        <f>IF(N159="sníž. přenesená",J159,0)</f>
        <v>0</v>
      </c>
      <c r="BI159" s="249">
        <f>IF(N159="nulová",J159,0)</f>
        <v>0</v>
      </c>
      <c r="BJ159" s="17" t="s">
        <v>87</v>
      </c>
      <c r="BK159" s="249">
        <f>ROUND(I159*H159,2)</f>
        <v>0</v>
      </c>
      <c r="BL159" s="17" t="s">
        <v>168</v>
      </c>
      <c r="BM159" s="248" t="s">
        <v>260</v>
      </c>
    </row>
    <row r="160" s="13" customFormat="1">
      <c r="A160" s="13"/>
      <c r="B160" s="250"/>
      <c r="C160" s="251"/>
      <c r="D160" s="252" t="s">
        <v>150</v>
      </c>
      <c r="E160" s="253" t="s">
        <v>1</v>
      </c>
      <c r="F160" s="254" t="s">
        <v>261</v>
      </c>
      <c r="G160" s="251"/>
      <c r="H160" s="253" t="s">
        <v>1</v>
      </c>
      <c r="I160" s="255"/>
      <c r="J160" s="251"/>
      <c r="K160" s="251"/>
      <c r="L160" s="256"/>
      <c r="M160" s="257"/>
      <c r="N160" s="258"/>
      <c r="O160" s="258"/>
      <c r="P160" s="258"/>
      <c r="Q160" s="258"/>
      <c r="R160" s="258"/>
      <c r="S160" s="258"/>
      <c r="T160" s="259"/>
      <c r="U160" s="13"/>
      <c r="V160" s="13"/>
      <c r="W160" s="13"/>
      <c r="X160" s="13"/>
      <c r="Y160" s="13"/>
      <c r="Z160" s="13"/>
      <c r="AA160" s="13"/>
      <c r="AB160" s="13"/>
      <c r="AC160" s="13"/>
      <c r="AD160" s="13"/>
      <c r="AE160" s="13"/>
      <c r="AT160" s="260" t="s">
        <v>150</v>
      </c>
      <c r="AU160" s="260" t="s">
        <v>89</v>
      </c>
      <c r="AV160" s="13" t="s">
        <v>87</v>
      </c>
      <c r="AW160" s="13" t="s">
        <v>34</v>
      </c>
      <c r="AX160" s="13" t="s">
        <v>79</v>
      </c>
      <c r="AY160" s="260" t="s">
        <v>128</v>
      </c>
    </row>
    <row r="161" s="14" customFormat="1">
      <c r="A161" s="14"/>
      <c r="B161" s="261"/>
      <c r="C161" s="262"/>
      <c r="D161" s="252" t="s">
        <v>150</v>
      </c>
      <c r="E161" s="263" t="s">
        <v>1</v>
      </c>
      <c r="F161" s="264" t="s">
        <v>262</v>
      </c>
      <c r="G161" s="262"/>
      <c r="H161" s="265">
        <v>165.91999999999999</v>
      </c>
      <c r="I161" s="266"/>
      <c r="J161" s="262"/>
      <c r="K161" s="262"/>
      <c r="L161" s="267"/>
      <c r="M161" s="268"/>
      <c r="N161" s="269"/>
      <c r="O161" s="269"/>
      <c r="P161" s="269"/>
      <c r="Q161" s="269"/>
      <c r="R161" s="269"/>
      <c r="S161" s="269"/>
      <c r="T161" s="270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71" t="s">
        <v>150</v>
      </c>
      <c r="AU161" s="271" t="s">
        <v>89</v>
      </c>
      <c r="AV161" s="14" t="s">
        <v>89</v>
      </c>
      <c r="AW161" s="14" t="s">
        <v>34</v>
      </c>
      <c r="AX161" s="14" t="s">
        <v>79</v>
      </c>
      <c r="AY161" s="271" t="s">
        <v>128</v>
      </c>
    </row>
    <row r="162" s="13" customFormat="1">
      <c r="A162" s="13"/>
      <c r="B162" s="250"/>
      <c r="C162" s="251"/>
      <c r="D162" s="252" t="s">
        <v>150</v>
      </c>
      <c r="E162" s="253" t="s">
        <v>1</v>
      </c>
      <c r="F162" s="254" t="s">
        <v>263</v>
      </c>
      <c r="G162" s="251"/>
      <c r="H162" s="253" t="s">
        <v>1</v>
      </c>
      <c r="I162" s="255"/>
      <c r="J162" s="251"/>
      <c r="K162" s="251"/>
      <c r="L162" s="256"/>
      <c r="M162" s="257"/>
      <c r="N162" s="258"/>
      <c r="O162" s="258"/>
      <c r="P162" s="258"/>
      <c r="Q162" s="258"/>
      <c r="R162" s="258"/>
      <c r="S162" s="258"/>
      <c r="T162" s="259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60" t="s">
        <v>150</v>
      </c>
      <c r="AU162" s="260" t="s">
        <v>89</v>
      </c>
      <c r="AV162" s="13" t="s">
        <v>87</v>
      </c>
      <c r="AW162" s="13" t="s">
        <v>34</v>
      </c>
      <c r="AX162" s="13" t="s">
        <v>79</v>
      </c>
      <c r="AY162" s="260" t="s">
        <v>128</v>
      </c>
    </row>
    <row r="163" s="14" customFormat="1">
      <c r="A163" s="14"/>
      <c r="B163" s="261"/>
      <c r="C163" s="262"/>
      <c r="D163" s="252" t="s">
        <v>150</v>
      </c>
      <c r="E163" s="263" t="s">
        <v>1</v>
      </c>
      <c r="F163" s="264" t="s">
        <v>264</v>
      </c>
      <c r="G163" s="262"/>
      <c r="H163" s="265">
        <v>150.91999999999999</v>
      </c>
      <c r="I163" s="266"/>
      <c r="J163" s="262"/>
      <c r="K163" s="262"/>
      <c r="L163" s="267"/>
      <c r="M163" s="268"/>
      <c r="N163" s="269"/>
      <c r="O163" s="269"/>
      <c r="P163" s="269"/>
      <c r="Q163" s="269"/>
      <c r="R163" s="269"/>
      <c r="S163" s="269"/>
      <c r="T163" s="270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71" t="s">
        <v>150</v>
      </c>
      <c r="AU163" s="271" t="s">
        <v>89</v>
      </c>
      <c r="AV163" s="14" t="s">
        <v>89</v>
      </c>
      <c r="AW163" s="14" t="s">
        <v>34</v>
      </c>
      <c r="AX163" s="14" t="s">
        <v>79</v>
      </c>
      <c r="AY163" s="271" t="s">
        <v>128</v>
      </c>
    </row>
    <row r="164" s="13" customFormat="1">
      <c r="A164" s="13"/>
      <c r="B164" s="250"/>
      <c r="C164" s="251"/>
      <c r="D164" s="252" t="s">
        <v>150</v>
      </c>
      <c r="E164" s="253" t="s">
        <v>1</v>
      </c>
      <c r="F164" s="254" t="s">
        <v>265</v>
      </c>
      <c r="G164" s="251"/>
      <c r="H164" s="253" t="s">
        <v>1</v>
      </c>
      <c r="I164" s="255"/>
      <c r="J164" s="251"/>
      <c r="K164" s="251"/>
      <c r="L164" s="256"/>
      <c r="M164" s="257"/>
      <c r="N164" s="258"/>
      <c r="O164" s="258"/>
      <c r="P164" s="258"/>
      <c r="Q164" s="258"/>
      <c r="R164" s="258"/>
      <c r="S164" s="258"/>
      <c r="T164" s="259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60" t="s">
        <v>150</v>
      </c>
      <c r="AU164" s="260" t="s">
        <v>89</v>
      </c>
      <c r="AV164" s="13" t="s">
        <v>87</v>
      </c>
      <c r="AW164" s="13" t="s">
        <v>34</v>
      </c>
      <c r="AX164" s="13" t="s">
        <v>79</v>
      </c>
      <c r="AY164" s="260" t="s">
        <v>128</v>
      </c>
    </row>
    <row r="165" s="14" customFormat="1">
      <c r="A165" s="14"/>
      <c r="B165" s="261"/>
      <c r="C165" s="262"/>
      <c r="D165" s="252" t="s">
        <v>150</v>
      </c>
      <c r="E165" s="263" t="s">
        <v>1</v>
      </c>
      <c r="F165" s="264" t="s">
        <v>266</v>
      </c>
      <c r="G165" s="262"/>
      <c r="H165" s="265">
        <v>139</v>
      </c>
      <c r="I165" s="266"/>
      <c r="J165" s="262"/>
      <c r="K165" s="262"/>
      <c r="L165" s="267"/>
      <c r="M165" s="268"/>
      <c r="N165" s="269"/>
      <c r="O165" s="269"/>
      <c r="P165" s="269"/>
      <c r="Q165" s="269"/>
      <c r="R165" s="269"/>
      <c r="S165" s="269"/>
      <c r="T165" s="270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71" t="s">
        <v>150</v>
      </c>
      <c r="AU165" s="271" t="s">
        <v>89</v>
      </c>
      <c r="AV165" s="14" t="s">
        <v>89</v>
      </c>
      <c r="AW165" s="14" t="s">
        <v>34</v>
      </c>
      <c r="AX165" s="14" t="s">
        <v>79</v>
      </c>
      <c r="AY165" s="271" t="s">
        <v>128</v>
      </c>
    </row>
    <row r="166" s="15" customFormat="1">
      <c r="A166" s="15"/>
      <c r="B166" s="289"/>
      <c r="C166" s="290"/>
      <c r="D166" s="252" t="s">
        <v>150</v>
      </c>
      <c r="E166" s="291" t="s">
        <v>1</v>
      </c>
      <c r="F166" s="292" t="s">
        <v>267</v>
      </c>
      <c r="G166" s="290"/>
      <c r="H166" s="293">
        <v>455.83999999999998</v>
      </c>
      <c r="I166" s="294"/>
      <c r="J166" s="290"/>
      <c r="K166" s="290"/>
      <c r="L166" s="295"/>
      <c r="M166" s="296"/>
      <c r="N166" s="297"/>
      <c r="O166" s="297"/>
      <c r="P166" s="297"/>
      <c r="Q166" s="297"/>
      <c r="R166" s="297"/>
      <c r="S166" s="297"/>
      <c r="T166" s="298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T166" s="299" t="s">
        <v>150</v>
      </c>
      <c r="AU166" s="299" t="s">
        <v>89</v>
      </c>
      <c r="AV166" s="15" t="s">
        <v>135</v>
      </c>
      <c r="AW166" s="15" t="s">
        <v>34</v>
      </c>
      <c r="AX166" s="15" t="s">
        <v>87</v>
      </c>
      <c r="AY166" s="299" t="s">
        <v>128</v>
      </c>
    </row>
    <row r="167" s="2" customFormat="1" ht="16.5" customHeight="1">
      <c r="A167" s="38"/>
      <c r="B167" s="39"/>
      <c r="C167" s="236" t="s">
        <v>227</v>
      </c>
      <c r="D167" s="236" t="s">
        <v>131</v>
      </c>
      <c r="E167" s="237" t="s">
        <v>212</v>
      </c>
      <c r="F167" s="238" t="s">
        <v>213</v>
      </c>
      <c r="G167" s="239" t="s">
        <v>173</v>
      </c>
      <c r="H167" s="240">
        <v>248.63999999999999</v>
      </c>
      <c r="I167" s="241"/>
      <c r="J167" s="242">
        <f>ROUND(I167*H167,2)</f>
        <v>0</v>
      </c>
      <c r="K167" s="243"/>
      <c r="L167" s="44"/>
      <c r="M167" s="244" t="s">
        <v>1</v>
      </c>
      <c r="N167" s="245" t="s">
        <v>44</v>
      </c>
      <c r="O167" s="91"/>
      <c r="P167" s="246">
        <f>O167*H167</f>
        <v>0</v>
      </c>
      <c r="Q167" s="246">
        <v>0</v>
      </c>
      <c r="R167" s="246">
        <f>Q167*H167</f>
        <v>0</v>
      </c>
      <c r="S167" s="246">
        <v>0.00029999999999999997</v>
      </c>
      <c r="T167" s="247">
        <f>S167*H167</f>
        <v>0.074591999999999992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48" t="s">
        <v>168</v>
      </c>
      <c r="AT167" s="248" t="s">
        <v>131</v>
      </c>
      <c r="AU167" s="248" t="s">
        <v>89</v>
      </c>
      <c r="AY167" s="17" t="s">
        <v>128</v>
      </c>
      <c r="BE167" s="249">
        <f>IF(N167="základní",J167,0)</f>
        <v>0</v>
      </c>
      <c r="BF167" s="249">
        <f>IF(N167="snížená",J167,0)</f>
        <v>0</v>
      </c>
      <c r="BG167" s="249">
        <f>IF(N167="zákl. přenesená",J167,0)</f>
        <v>0</v>
      </c>
      <c r="BH167" s="249">
        <f>IF(N167="sníž. přenesená",J167,0)</f>
        <v>0</v>
      </c>
      <c r="BI167" s="249">
        <f>IF(N167="nulová",J167,0)</f>
        <v>0</v>
      </c>
      <c r="BJ167" s="17" t="s">
        <v>87</v>
      </c>
      <c r="BK167" s="249">
        <f>ROUND(I167*H167,2)</f>
        <v>0</v>
      </c>
      <c r="BL167" s="17" t="s">
        <v>168</v>
      </c>
      <c r="BM167" s="248" t="s">
        <v>268</v>
      </c>
    </row>
    <row r="168" s="14" customFormat="1">
      <c r="A168" s="14"/>
      <c r="B168" s="261"/>
      <c r="C168" s="262"/>
      <c r="D168" s="252" t="s">
        <v>150</v>
      </c>
      <c r="E168" s="263" t="s">
        <v>1</v>
      </c>
      <c r="F168" s="264" t="s">
        <v>269</v>
      </c>
      <c r="G168" s="262"/>
      <c r="H168" s="265">
        <v>248.63999999999999</v>
      </c>
      <c r="I168" s="266"/>
      <c r="J168" s="262"/>
      <c r="K168" s="262"/>
      <c r="L168" s="267"/>
      <c r="M168" s="268"/>
      <c r="N168" s="269"/>
      <c r="O168" s="269"/>
      <c r="P168" s="269"/>
      <c r="Q168" s="269"/>
      <c r="R168" s="269"/>
      <c r="S168" s="269"/>
      <c r="T168" s="270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T168" s="271" t="s">
        <v>150</v>
      </c>
      <c r="AU168" s="271" t="s">
        <v>89</v>
      </c>
      <c r="AV168" s="14" t="s">
        <v>89</v>
      </c>
      <c r="AW168" s="14" t="s">
        <v>34</v>
      </c>
      <c r="AX168" s="14" t="s">
        <v>87</v>
      </c>
      <c r="AY168" s="271" t="s">
        <v>128</v>
      </c>
    </row>
    <row r="169" s="12" customFormat="1" ht="22.8" customHeight="1">
      <c r="A169" s="12"/>
      <c r="B169" s="220"/>
      <c r="C169" s="221"/>
      <c r="D169" s="222" t="s">
        <v>78</v>
      </c>
      <c r="E169" s="234" t="s">
        <v>270</v>
      </c>
      <c r="F169" s="234" t="s">
        <v>271</v>
      </c>
      <c r="G169" s="221"/>
      <c r="H169" s="221"/>
      <c r="I169" s="224"/>
      <c r="J169" s="235">
        <f>BK169</f>
        <v>0</v>
      </c>
      <c r="K169" s="221"/>
      <c r="L169" s="226"/>
      <c r="M169" s="227"/>
      <c r="N169" s="228"/>
      <c r="O169" s="228"/>
      <c r="P169" s="229">
        <f>SUM(P170:P173)</f>
        <v>0</v>
      </c>
      <c r="Q169" s="228"/>
      <c r="R169" s="229">
        <f>SUM(R170:R173)</f>
        <v>0.0060917500000000017</v>
      </c>
      <c r="S169" s="228"/>
      <c r="T169" s="230">
        <f>SUM(T170:T173)</f>
        <v>0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1" t="s">
        <v>89</v>
      </c>
      <c r="AT169" s="232" t="s">
        <v>78</v>
      </c>
      <c r="AU169" s="232" t="s">
        <v>87</v>
      </c>
      <c r="AY169" s="231" t="s">
        <v>128</v>
      </c>
      <c r="BK169" s="233">
        <f>SUM(BK170:BK173)</f>
        <v>0</v>
      </c>
    </row>
    <row r="170" s="2" customFormat="1" ht="21.75" customHeight="1">
      <c r="A170" s="38"/>
      <c r="B170" s="39"/>
      <c r="C170" s="236" t="s">
        <v>272</v>
      </c>
      <c r="D170" s="236" t="s">
        <v>131</v>
      </c>
      <c r="E170" s="237" t="s">
        <v>273</v>
      </c>
      <c r="F170" s="238" t="s">
        <v>274</v>
      </c>
      <c r="G170" s="239" t="s">
        <v>134</v>
      </c>
      <c r="H170" s="240">
        <v>17.405000000000001</v>
      </c>
      <c r="I170" s="241"/>
      <c r="J170" s="242">
        <f>ROUND(I170*H170,2)</f>
        <v>0</v>
      </c>
      <c r="K170" s="243"/>
      <c r="L170" s="44"/>
      <c r="M170" s="244" t="s">
        <v>1</v>
      </c>
      <c r="N170" s="245" t="s">
        <v>44</v>
      </c>
      <c r="O170" s="91"/>
      <c r="P170" s="246">
        <f>O170*H170</f>
        <v>0</v>
      </c>
      <c r="Q170" s="246">
        <v>0.00020000000000000001</v>
      </c>
      <c r="R170" s="246">
        <f>Q170*H170</f>
        <v>0.0034810000000000006</v>
      </c>
      <c r="S170" s="246">
        <v>0</v>
      </c>
      <c r="T170" s="247">
        <f>S170*H170</f>
        <v>0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8" t="s">
        <v>168</v>
      </c>
      <c r="AT170" s="248" t="s">
        <v>131</v>
      </c>
      <c r="AU170" s="248" t="s">
        <v>89</v>
      </c>
      <c r="AY170" s="17" t="s">
        <v>128</v>
      </c>
      <c r="BE170" s="249">
        <f>IF(N170="základní",J170,0)</f>
        <v>0</v>
      </c>
      <c r="BF170" s="249">
        <f>IF(N170="snížená",J170,0)</f>
        <v>0</v>
      </c>
      <c r="BG170" s="249">
        <f>IF(N170="zákl. přenesená",J170,0)</f>
        <v>0</v>
      </c>
      <c r="BH170" s="249">
        <f>IF(N170="sníž. přenesená",J170,0)</f>
        <v>0</v>
      </c>
      <c r="BI170" s="249">
        <f>IF(N170="nulová",J170,0)</f>
        <v>0</v>
      </c>
      <c r="BJ170" s="17" t="s">
        <v>87</v>
      </c>
      <c r="BK170" s="249">
        <f>ROUND(I170*H170,2)</f>
        <v>0</v>
      </c>
      <c r="BL170" s="17" t="s">
        <v>168</v>
      </c>
      <c r="BM170" s="248" t="s">
        <v>275</v>
      </c>
    </row>
    <row r="171" s="14" customFormat="1">
      <c r="A171" s="14"/>
      <c r="B171" s="261"/>
      <c r="C171" s="262"/>
      <c r="D171" s="252" t="s">
        <v>150</v>
      </c>
      <c r="E171" s="263" t="s">
        <v>1</v>
      </c>
      <c r="F171" s="264" t="s">
        <v>238</v>
      </c>
      <c r="G171" s="262"/>
      <c r="H171" s="265">
        <v>17.405000000000001</v>
      </c>
      <c r="I171" s="266"/>
      <c r="J171" s="262"/>
      <c r="K171" s="262"/>
      <c r="L171" s="267"/>
      <c r="M171" s="268"/>
      <c r="N171" s="269"/>
      <c r="O171" s="269"/>
      <c r="P171" s="269"/>
      <c r="Q171" s="269"/>
      <c r="R171" s="269"/>
      <c r="S171" s="269"/>
      <c r="T171" s="270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71" t="s">
        <v>150</v>
      </c>
      <c r="AU171" s="271" t="s">
        <v>89</v>
      </c>
      <c r="AV171" s="14" t="s">
        <v>89</v>
      </c>
      <c r="AW171" s="14" t="s">
        <v>34</v>
      </c>
      <c r="AX171" s="14" t="s">
        <v>87</v>
      </c>
      <c r="AY171" s="271" t="s">
        <v>128</v>
      </c>
    </row>
    <row r="172" s="2" customFormat="1" ht="21.75" customHeight="1">
      <c r="A172" s="38"/>
      <c r="B172" s="39"/>
      <c r="C172" s="236" t="s">
        <v>276</v>
      </c>
      <c r="D172" s="236" t="s">
        <v>131</v>
      </c>
      <c r="E172" s="237" t="s">
        <v>277</v>
      </c>
      <c r="F172" s="238" t="s">
        <v>278</v>
      </c>
      <c r="G172" s="239" t="s">
        <v>134</v>
      </c>
      <c r="H172" s="240">
        <v>17.405000000000001</v>
      </c>
      <c r="I172" s="241"/>
      <c r="J172" s="242">
        <f>ROUND(I172*H172,2)</f>
        <v>0</v>
      </c>
      <c r="K172" s="243"/>
      <c r="L172" s="44"/>
      <c r="M172" s="244" t="s">
        <v>1</v>
      </c>
      <c r="N172" s="245" t="s">
        <v>44</v>
      </c>
      <c r="O172" s="91"/>
      <c r="P172" s="246">
        <f>O172*H172</f>
        <v>0</v>
      </c>
      <c r="Q172" s="246">
        <v>0.00012999999999999999</v>
      </c>
      <c r="R172" s="246">
        <f>Q172*H172</f>
        <v>0.0022626500000000002</v>
      </c>
      <c r="S172" s="246">
        <v>0</v>
      </c>
      <c r="T172" s="247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48" t="s">
        <v>168</v>
      </c>
      <c r="AT172" s="248" t="s">
        <v>131</v>
      </c>
      <c r="AU172" s="248" t="s">
        <v>89</v>
      </c>
      <c r="AY172" s="17" t="s">
        <v>128</v>
      </c>
      <c r="BE172" s="249">
        <f>IF(N172="základní",J172,0)</f>
        <v>0</v>
      </c>
      <c r="BF172" s="249">
        <f>IF(N172="snížená",J172,0)</f>
        <v>0</v>
      </c>
      <c r="BG172" s="249">
        <f>IF(N172="zákl. přenesená",J172,0)</f>
        <v>0</v>
      </c>
      <c r="BH172" s="249">
        <f>IF(N172="sníž. přenesená",J172,0)</f>
        <v>0</v>
      </c>
      <c r="BI172" s="249">
        <f>IF(N172="nulová",J172,0)</f>
        <v>0</v>
      </c>
      <c r="BJ172" s="17" t="s">
        <v>87</v>
      </c>
      <c r="BK172" s="249">
        <f>ROUND(I172*H172,2)</f>
        <v>0</v>
      </c>
      <c r="BL172" s="17" t="s">
        <v>168</v>
      </c>
      <c r="BM172" s="248" t="s">
        <v>279</v>
      </c>
    </row>
    <row r="173" s="2" customFormat="1" ht="21.75" customHeight="1">
      <c r="A173" s="38"/>
      <c r="B173" s="39"/>
      <c r="C173" s="236" t="s">
        <v>7</v>
      </c>
      <c r="D173" s="236" t="s">
        <v>131</v>
      </c>
      <c r="E173" s="237" t="s">
        <v>280</v>
      </c>
      <c r="F173" s="238" t="s">
        <v>281</v>
      </c>
      <c r="G173" s="239" t="s">
        <v>134</v>
      </c>
      <c r="H173" s="240">
        <v>17.405000000000001</v>
      </c>
      <c r="I173" s="241"/>
      <c r="J173" s="242">
        <f>ROUND(I173*H173,2)</f>
        <v>0</v>
      </c>
      <c r="K173" s="243"/>
      <c r="L173" s="44"/>
      <c r="M173" s="244" t="s">
        <v>1</v>
      </c>
      <c r="N173" s="245" t="s">
        <v>44</v>
      </c>
      <c r="O173" s="91"/>
      <c r="P173" s="246">
        <f>O173*H173</f>
        <v>0</v>
      </c>
      <c r="Q173" s="246">
        <v>2.0000000000000002E-05</v>
      </c>
      <c r="R173" s="246">
        <f>Q173*H173</f>
        <v>0.00034810000000000006</v>
      </c>
      <c r="S173" s="246">
        <v>0</v>
      </c>
      <c r="T173" s="247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48" t="s">
        <v>168</v>
      </c>
      <c r="AT173" s="248" t="s">
        <v>131</v>
      </c>
      <c r="AU173" s="248" t="s">
        <v>89</v>
      </c>
      <c r="AY173" s="17" t="s">
        <v>128</v>
      </c>
      <c r="BE173" s="249">
        <f>IF(N173="základní",J173,0)</f>
        <v>0</v>
      </c>
      <c r="BF173" s="249">
        <f>IF(N173="snížená",J173,0)</f>
        <v>0</v>
      </c>
      <c r="BG173" s="249">
        <f>IF(N173="zákl. přenesená",J173,0)</f>
        <v>0</v>
      </c>
      <c r="BH173" s="249">
        <f>IF(N173="sníž. přenesená",J173,0)</f>
        <v>0</v>
      </c>
      <c r="BI173" s="249">
        <f>IF(N173="nulová",J173,0)</f>
        <v>0</v>
      </c>
      <c r="BJ173" s="17" t="s">
        <v>87</v>
      </c>
      <c r="BK173" s="249">
        <f>ROUND(I173*H173,2)</f>
        <v>0</v>
      </c>
      <c r="BL173" s="17" t="s">
        <v>168</v>
      </c>
      <c r="BM173" s="248" t="s">
        <v>282</v>
      </c>
    </row>
    <row r="174" s="12" customFormat="1" ht="25.92" customHeight="1">
      <c r="A174" s="12"/>
      <c r="B174" s="220"/>
      <c r="C174" s="221"/>
      <c r="D174" s="222" t="s">
        <v>78</v>
      </c>
      <c r="E174" s="223" t="s">
        <v>216</v>
      </c>
      <c r="F174" s="223" t="s">
        <v>217</v>
      </c>
      <c r="G174" s="221"/>
      <c r="H174" s="221"/>
      <c r="I174" s="224"/>
      <c r="J174" s="225">
        <f>BK174</f>
        <v>0</v>
      </c>
      <c r="K174" s="221"/>
      <c r="L174" s="226"/>
      <c r="M174" s="227"/>
      <c r="N174" s="228"/>
      <c r="O174" s="228"/>
      <c r="P174" s="229">
        <f>P175+P177</f>
        <v>0</v>
      </c>
      <c r="Q174" s="228"/>
      <c r="R174" s="229">
        <f>R175+R177</f>
        <v>0</v>
      </c>
      <c r="S174" s="228"/>
      <c r="T174" s="230">
        <f>T175+T177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1" t="s">
        <v>153</v>
      </c>
      <c r="AT174" s="232" t="s">
        <v>78</v>
      </c>
      <c r="AU174" s="232" t="s">
        <v>79</v>
      </c>
      <c r="AY174" s="231" t="s">
        <v>128</v>
      </c>
      <c r="BK174" s="233">
        <f>BK175+BK177</f>
        <v>0</v>
      </c>
    </row>
    <row r="175" s="12" customFormat="1" ht="22.8" customHeight="1">
      <c r="A175" s="12"/>
      <c r="B175" s="220"/>
      <c r="C175" s="221"/>
      <c r="D175" s="222" t="s">
        <v>78</v>
      </c>
      <c r="E175" s="234" t="s">
        <v>218</v>
      </c>
      <c r="F175" s="234" t="s">
        <v>219</v>
      </c>
      <c r="G175" s="221"/>
      <c r="H175" s="221"/>
      <c r="I175" s="224"/>
      <c r="J175" s="235">
        <f>BK175</f>
        <v>0</v>
      </c>
      <c r="K175" s="221"/>
      <c r="L175" s="226"/>
      <c r="M175" s="227"/>
      <c r="N175" s="228"/>
      <c r="O175" s="228"/>
      <c r="P175" s="229">
        <f>P176</f>
        <v>0</v>
      </c>
      <c r="Q175" s="228"/>
      <c r="R175" s="229">
        <f>R176</f>
        <v>0</v>
      </c>
      <c r="S175" s="228"/>
      <c r="T175" s="230">
        <f>T176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31" t="s">
        <v>153</v>
      </c>
      <c r="AT175" s="232" t="s">
        <v>78</v>
      </c>
      <c r="AU175" s="232" t="s">
        <v>87</v>
      </c>
      <c r="AY175" s="231" t="s">
        <v>128</v>
      </c>
      <c r="BK175" s="233">
        <f>BK176</f>
        <v>0</v>
      </c>
    </row>
    <row r="176" s="2" customFormat="1" ht="16.5" customHeight="1">
      <c r="A176" s="38"/>
      <c r="B176" s="39"/>
      <c r="C176" s="236" t="s">
        <v>283</v>
      </c>
      <c r="D176" s="236" t="s">
        <v>131</v>
      </c>
      <c r="E176" s="237" t="s">
        <v>221</v>
      </c>
      <c r="F176" s="238" t="s">
        <v>219</v>
      </c>
      <c r="G176" s="239" t="s">
        <v>222</v>
      </c>
      <c r="H176" s="283"/>
      <c r="I176" s="241"/>
      <c r="J176" s="242">
        <f>ROUND(I176*H176,2)</f>
        <v>0</v>
      </c>
      <c r="K176" s="243"/>
      <c r="L176" s="44"/>
      <c r="M176" s="244" t="s">
        <v>1</v>
      </c>
      <c r="N176" s="245" t="s">
        <v>44</v>
      </c>
      <c r="O176" s="91"/>
      <c r="P176" s="246">
        <f>O176*H176</f>
        <v>0</v>
      </c>
      <c r="Q176" s="246">
        <v>0</v>
      </c>
      <c r="R176" s="246">
        <f>Q176*H176</f>
        <v>0</v>
      </c>
      <c r="S176" s="246">
        <v>0</v>
      </c>
      <c r="T176" s="247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48" t="s">
        <v>223</v>
      </c>
      <c r="AT176" s="248" t="s">
        <v>131</v>
      </c>
      <c r="AU176" s="248" t="s">
        <v>89</v>
      </c>
      <c r="AY176" s="17" t="s">
        <v>128</v>
      </c>
      <c r="BE176" s="249">
        <f>IF(N176="základní",J176,0)</f>
        <v>0</v>
      </c>
      <c r="BF176" s="249">
        <f>IF(N176="snížená",J176,0)</f>
        <v>0</v>
      </c>
      <c r="BG176" s="249">
        <f>IF(N176="zákl. přenesená",J176,0)</f>
        <v>0</v>
      </c>
      <c r="BH176" s="249">
        <f>IF(N176="sníž. přenesená",J176,0)</f>
        <v>0</v>
      </c>
      <c r="BI176" s="249">
        <f>IF(N176="nulová",J176,0)</f>
        <v>0</v>
      </c>
      <c r="BJ176" s="17" t="s">
        <v>87</v>
      </c>
      <c r="BK176" s="249">
        <f>ROUND(I176*H176,2)</f>
        <v>0</v>
      </c>
      <c r="BL176" s="17" t="s">
        <v>223</v>
      </c>
      <c r="BM176" s="248" t="s">
        <v>284</v>
      </c>
    </row>
    <row r="177" s="12" customFormat="1" ht="22.8" customHeight="1">
      <c r="A177" s="12"/>
      <c r="B177" s="220"/>
      <c r="C177" s="221"/>
      <c r="D177" s="222" t="s">
        <v>78</v>
      </c>
      <c r="E177" s="234" t="s">
        <v>225</v>
      </c>
      <c r="F177" s="234" t="s">
        <v>226</v>
      </c>
      <c r="G177" s="221"/>
      <c r="H177" s="221"/>
      <c r="I177" s="224"/>
      <c r="J177" s="235">
        <f>BK177</f>
        <v>0</v>
      </c>
      <c r="K177" s="221"/>
      <c r="L177" s="226"/>
      <c r="M177" s="227"/>
      <c r="N177" s="228"/>
      <c r="O177" s="228"/>
      <c r="P177" s="229">
        <f>P178</f>
        <v>0</v>
      </c>
      <c r="Q177" s="228"/>
      <c r="R177" s="229">
        <f>R178</f>
        <v>0</v>
      </c>
      <c r="S177" s="228"/>
      <c r="T177" s="230">
        <f>T178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31" t="s">
        <v>153</v>
      </c>
      <c r="AT177" s="232" t="s">
        <v>78</v>
      </c>
      <c r="AU177" s="232" t="s">
        <v>87</v>
      </c>
      <c r="AY177" s="231" t="s">
        <v>128</v>
      </c>
      <c r="BK177" s="233">
        <f>BK178</f>
        <v>0</v>
      </c>
    </row>
    <row r="178" s="2" customFormat="1" ht="16.5" customHeight="1">
      <c r="A178" s="38"/>
      <c r="B178" s="39"/>
      <c r="C178" s="236" t="s">
        <v>285</v>
      </c>
      <c r="D178" s="236" t="s">
        <v>131</v>
      </c>
      <c r="E178" s="237" t="s">
        <v>228</v>
      </c>
      <c r="F178" s="238" t="s">
        <v>229</v>
      </c>
      <c r="G178" s="239" t="s">
        <v>222</v>
      </c>
      <c r="H178" s="283"/>
      <c r="I178" s="241"/>
      <c r="J178" s="242">
        <f>ROUND(I178*H178,2)</f>
        <v>0</v>
      </c>
      <c r="K178" s="243"/>
      <c r="L178" s="44"/>
      <c r="M178" s="284" t="s">
        <v>1</v>
      </c>
      <c r="N178" s="285" t="s">
        <v>44</v>
      </c>
      <c r="O178" s="286"/>
      <c r="P178" s="287">
        <f>O178*H178</f>
        <v>0</v>
      </c>
      <c r="Q178" s="287">
        <v>0</v>
      </c>
      <c r="R178" s="287">
        <f>Q178*H178</f>
        <v>0</v>
      </c>
      <c r="S178" s="287">
        <v>0</v>
      </c>
      <c r="T178" s="288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8" t="s">
        <v>223</v>
      </c>
      <c r="AT178" s="248" t="s">
        <v>131</v>
      </c>
      <c r="AU178" s="248" t="s">
        <v>89</v>
      </c>
      <c r="AY178" s="17" t="s">
        <v>128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17" t="s">
        <v>87</v>
      </c>
      <c r="BK178" s="249">
        <f>ROUND(I178*H178,2)</f>
        <v>0</v>
      </c>
      <c r="BL178" s="17" t="s">
        <v>223</v>
      </c>
      <c r="BM178" s="248" t="s">
        <v>286</v>
      </c>
    </row>
    <row r="179" s="2" customFormat="1" ht="6.96" customHeight="1">
      <c r="A179" s="38"/>
      <c r="B179" s="66"/>
      <c r="C179" s="67"/>
      <c r="D179" s="67"/>
      <c r="E179" s="67"/>
      <c r="F179" s="67"/>
      <c r="G179" s="67"/>
      <c r="H179" s="67"/>
      <c r="I179" s="183"/>
      <c r="J179" s="67"/>
      <c r="K179" s="67"/>
      <c r="L179" s="44"/>
      <c r="M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</sheetData>
  <sheetProtection sheet="1" autoFilter="0" formatColumns="0" formatRows="0" objects="1" scenarios="1" spinCount="100000" saltValue="4+8pps8IfYeWWJTw24Xck0ugdQgqqoi8CZa8llwSp9w5QIJBK9mg3vQmpw0W7Wx6UHhZoDAm8N1ZT3Mh78xdvg==" hashValue="fgai3JfqVmF6mfDA+uTQI3r2mINVC9SnHneWLJ87emJvVeZvnzHKZLTlOGwCIMwSw0I8LHP/HgWiqHSglK1JQQ==" algorithmName="SHA-512" password="CC35"/>
  <autoFilter ref="C126:K178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89</v>
      </c>
    </row>
    <row r="4" s="1" customFormat="1" ht="24.96" customHeight="1">
      <c r="B4" s="20"/>
      <c r="D4" s="140" t="s">
        <v>96</v>
      </c>
      <c r="I4" s="136"/>
      <c r="L4" s="20"/>
      <c r="M4" s="141" t="s">
        <v>10</v>
      </c>
      <c r="AT4" s="17" t="s">
        <v>4</v>
      </c>
    </row>
    <row r="5" s="1" customFormat="1" ht="6.96" customHeight="1">
      <c r="B5" s="20"/>
      <c r="I5" s="136"/>
      <c r="L5" s="20"/>
    </row>
    <row r="6" s="1" customFormat="1" ht="12" customHeight="1">
      <c r="B6" s="20"/>
      <c r="D6" s="142" t="s">
        <v>16</v>
      </c>
      <c r="I6" s="136"/>
      <c r="L6" s="20"/>
    </row>
    <row r="7" s="1" customFormat="1" ht="16.5" customHeight="1">
      <c r="B7" s="20"/>
      <c r="E7" s="143" t="str">
        <f>'Rekapitulace stavby'!K6</f>
        <v>ZŠ Školní - výměna podlahových krytin</v>
      </c>
      <c r="F7" s="142"/>
      <c r="G7" s="142"/>
      <c r="H7" s="142"/>
      <c r="I7" s="136"/>
      <c r="L7" s="20"/>
    </row>
    <row r="8" s="2" customFormat="1" ht="12" customHeight="1">
      <c r="A8" s="38"/>
      <c r="B8" s="44"/>
      <c r="C8" s="38"/>
      <c r="D8" s="142" t="s">
        <v>97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5" t="s">
        <v>287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2" t="s">
        <v>18</v>
      </c>
      <c r="E11" s="38"/>
      <c r="F11" s="146" t="s">
        <v>1</v>
      </c>
      <c r="G11" s="38"/>
      <c r="H11" s="38"/>
      <c r="I11" s="147" t="s">
        <v>19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2" t="s">
        <v>20</v>
      </c>
      <c r="E12" s="38"/>
      <c r="F12" s="146" t="s">
        <v>21</v>
      </c>
      <c r="G12" s="38"/>
      <c r="H12" s="38"/>
      <c r="I12" s="147" t="s">
        <v>22</v>
      </c>
      <c r="J12" s="148" t="str">
        <f>'Rekapitulace stavby'!AN8</f>
        <v>22.4.2021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2" t="s">
        <v>24</v>
      </c>
      <c r="E14" s="38"/>
      <c r="F14" s="38"/>
      <c r="G14" s="38"/>
      <c r="H14" s="38"/>
      <c r="I14" s="147" t="s">
        <v>25</v>
      </c>
      <c r="J14" s="146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6" t="s">
        <v>27</v>
      </c>
      <c r="F15" s="38"/>
      <c r="G15" s="38"/>
      <c r="H15" s="38"/>
      <c r="I15" s="147" t="s">
        <v>28</v>
      </c>
      <c r="J15" s="146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2" t="s">
        <v>29</v>
      </c>
      <c r="E17" s="38"/>
      <c r="F17" s="38"/>
      <c r="G17" s="38"/>
      <c r="H17" s="38"/>
      <c r="I17" s="147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2" t="s">
        <v>31</v>
      </c>
      <c r="E20" s="38"/>
      <c r="F20" s="38"/>
      <c r="G20" s="38"/>
      <c r="H20" s="38"/>
      <c r="I20" s="147" t="s">
        <v>25</v>
      </c>
      <c r="J20" s="146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6" t="s">
        <v>33</v>
      </c>
      <c r="F21" s="38"/>
      <c r="G21" s="38"/>
      <c r="H21" s="38"/>
      <c r="I21" s="147" t="s">
        <v>28</v>
      </c>
      <c r="J21" s="146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2" t="s">
        <v>35</v>
      </c>
      <c r="E23" s="38"/>
      <c r="F23" s="38"/>
      <c r="G23" s="38"/>
      <c r="H23" s="38"/>
      <c r="I23" s="147" t="s">
        <v>25</v>
      </c>
      <c r="J23" s="146" t="s">
        <v>36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6" t="s">
        <v>37</v>
      </c>
      <c r="F24" s="38"/>
      <c r="G24" s="38"/>
      <c r="H24" s="38"/>
      <c r="I24" s="147" t="s">
        <v>28</v>
      </c>
      <c r="J24" s="146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2" t="s">
        <v>38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6" t="s">
        <v>39</v>
      </c>
      <c r="E30" s="38"/>
      <c r="F30" s="38"/>
      <c r="G30" s="38"/>
      <c r="H30" s="38"/>
      <c r="I30" s="144"/>
      <c r="J30" s="157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8" t="s">
        <v>41</v>
      </c>
      <c r="G32" s="38"/>
      <c r="H32" s="38"/>
      <c r="I32" s="159" t="s">
        <v>40</v>
      </c>
      <c r="J32" s="158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0" t="s">
        <v>43</v>
      </c>
      <c r="E33" s="142" t="s">
        <v>44</v>
      </c>
      <c r="F33" s="161">
        <f>ROUND((SUM(BE127:BE183)),  2)</f>
        <v>0</v>
      </c>
      <c r="G33" s="38"/>
      <c r="H33" s="38"/>
      <c r="I33" s="162">
        <v>0.20999999999999999</v>
      </c>
      <c r="J33" s="161">
        <f>ROUND(((SUM(BE127:BE183))*I33),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2" t="s">
        <v>45</v>
      </c>
      <c r="F34" s="161">
        <f>ROUND((SUM(BF127:BF183)),  2)</f>
        <v>0</v>
      </c>
      <c r="G34" s="38"/>
      <c r="H34" s="38"/>
      <c r="I34" s="162">
        <v>0.14999999999999999</v>
      </c>
      <c r="J34" s="161">
        <f>ROUND(((SUM(BF127:BF183))*I34),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46</v>
      </c>
      <c r="F35" s="161">
        <f>ROUND((SUM(BG127:BG183)),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47</v>
      </c>
      <c r="F36" s="161">
        <f>ROUND((SUM(BH127:BH183)),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48</v>
      </c>
      <c r="F37" s="161">
        <f>ROUND((SUM(BI127:BI183)),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3"/>
      <c r="D39" s="164" t="s">
        <v>49</v>
      </c>
      <c r="E39" s="165"/>
      <c r="F39" s="165"/>
      <c r="G39" s="166" t="s">
        <v>50</v>
      </c>
      <c r="H39" s="167" t="s">
        <v>51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I41" s="136"/>
      <c r="L41" s="20"/>
    </row>
    <row r="42" s="1" customFormat="1" ht="14.4" customHeight="1">
      <c r="B42" s="20"/>
      <c r="I42" s="136"/>
      <c r="L42" s="20"/>
    </row>
    <row r="43" s="1" customFormat="1" ht="14.4" customHeight="1">
      <c r="B43" s="20"/>
      <c r="I43" s="136"/>
      <c r="L43" s="20"/>
    </row>
    <row r="44" s="1" customFormat="1" ht="14.4" customHeight="1">
      <c r="B44" s="20"/>
      <c r="I44" s="136"/>
      <c r="L44" s="20"/>
    </row>
    <row r="45" s="1" customFormat="1" ht="14.4" customHeight="1">
      <c r="B45" s="20"/>
      <c r="I45" s="136"/>
      <c r="L45" s="20"/>
    </row>
    <row r="46" s="1" customFormat="1" ht="14.4" customHeight="1">
      <c r="B46" s="20"/>
      <c r="I46" s="136"/>
      <c r="L46" s="20"/>
    </row>
    <row r="47" s="1" customFormat="1" ht="14.4" customHeight="1">
      <c r="B47" s="20"/>
      <c r="I47" s="136"/>
      <c r="L47" s="20"/>
    </row>
    <row r="48" s="1" customFormat="1" ht="14.4" customHeight="1">
      <c r="B48" s="20"/>
      <c r="I48" s="136"/>
      <c r="L48" s="20"/>
    </row>
    <row r="49" s="1" customFormat="1" ht="14.4" customHeight="1">
      <c r="B49" s="20"/>
      <c r="I49" s="136"/>
      <c r="L49" s="20"/>
    </row>
    <row r="50" s="2" customFormat="1" ht="14.4" customHeight="1">
      <c r="B50" s="63"/>
      <c r="D50" s="171" t="s">
        <v>52</v>
      </c>
      <c r="E50" s="172"/>
      <c r="F50" s="172"/>
      <c r="G50" s="171" t="s">
        <v>53</v>
      </c>
      <c r="H50" s="172"/>
      <c r="I50" s="173"/>
      <c r="J50" s="172"/>
      <c r="K50" s="172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7"/>
      <c r="J61" s="178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1" t="s">
        <v>56</v>
      </c>
      <c r="E65" s="179"/>
      <c r="F65" s="179"/>
      <c r="G65" s="171" t="s">
        <v>57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7"/>
      <c r="J76" s="178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99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ZŠ Školní - výměna podlahových krytin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SO4 - pavilon družin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Louny</v>
      </c>
      <c r="G89" s="40"/>
      <c r="H89" s="40"/>
      <c r="I89" s="147" t="s">
        <v>22</v>
      </c>
      <c r="J89" s="79" t="str">
        <f>IF(J12="","",J12)</f>
        <v>22.4.2021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25.65" customHeight="1">
      <c r="A91" s="38"/>
      <c r="B91" s="39"/>
      <c r="C91" s="32" t="s">
        <v>24</v>
      </c>
      <c r="D91" s="40"/>
      <c r="E91" s="40"/>
      <c r="F91" s="27" t="str">
        <f>E15</f>
        <v>Město Louny, Mírové náměstí 35, Louny</v>
      </c>
      <c r="G91" s="40"/>
      <c r="H91" s="40"/>
      <c r="I91" s="147" t="s">
        <v>31</v>
      </c>
      <c r="J91" s="36" t="str">
        <f>E21</f>
        <v>Ing. Petr Reitinger, č.p. 10, Hřivice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54.4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147" t="s">
        <v>35</v>
      </c>
      <c r="J92" s="36" t="str">
        <f>E24</f>
        <v>Bc. Iveta Reitingerová, B. Vrbenského 1081/32,Most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100</v>
      </c>
      <c r="D94" s="189"/>
      <c r="E94" s="189"/>
      <c r="F94" s="189"/>
      <c r="G94" s="189"/>
      <c r="H94" s="189"/>
      <c r="I94" s="190"/>
      <c r="J94" s="191" t="s">
        <v>101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102</v>
      </c>
      <c r="D96" s="40"/>
      <c r="E96" s="40"/>
      <c r="F96" s="40"/>
      <c r="G96" s="40"/>
      <c r="H96" s="40"/>
      <c r="I96" s="144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103</v>
      </c>
    </row>
    <row r="97" s="9" customFormat="1" ht="24.96" customHeight="1">
      <c r="A97" s="9"/>
      <c r="B97" s="193"/>
      <c r="C97" s="194"/>
      <c r="D97" s="195" t="s">
        <v>104</v>
      </c>
      <c r="E97" s="196"/>
      <c r="F97" s="196"/>
      <c r="G97" s="196"/>
      <c r="H97" s="196"/>
      <c r="I97" s="197"/>
      <c r="J97" s="198">
        <f>J128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232</v>
      </c>
      <c r="E98" s="203"/>
      <c r="F98" s="203"/>
      <c r="G98" s="203"/>
      <c r="H98" s="203"/>
      <c r="I98" s="204"/>
      <c r="J98" s="205">
        <f>J129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105</v>
      </c>
      <c r="E99" s="203"/>
      <c r="F99" s="203"/>
      <c r="G99" s="203"/>
      <c r="H99" s="203"/>
      <c r="I99" s="204"/>
      <c r="J99" s="205">
        <f>J131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106</v>
      </c>
      <c r="E100" s="203"/>
      <c r="F100" s="203"/>
      <c r="G100" s="203"/>
      <c r="H100" s="203"/>
      <c r="I100" s="204"/>
      <c r="J100" s="205">
        <f>J133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3"/>
      <c r="C101" s="194"/>
      <c r="D101" s="195" t="s">
        <v>107</v>
      </c>
      <c r="E101" s="196"/>
      <c r="F101" s="196"/>
      <c r="G101" s="196"/>
      <c r="H101" s="196"/>
      <c r="I101" s="197"/>
      <c r="J101" s="198">
        <f>J139</f>
        <v>0</v>
      </c>
      <c r="K101" s="194"/>
      <c r="L101" s="199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0"/>
      <c r="C102" s="201"/>
      <c r="D102" s="202" t="s">
        <v>108</v>
      </c>
      <c r="E102" s="203"/>
      <c r="F102" s="203"/>
      <c r="G102" s="203"/>
      <c r="H102" s="203"/>
      <c r="I102" s="204"/>
      <c r="J102" s="205">
        <f>J140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0"/>
      <c r="C103" s="201"/>
      <c r="D103" s="202" t="s">
        <v>109</v>
      </c>
      <c r="E103" s="203"/>
      <c r="F103" s="203"/>
      <c r="G103" s="203"/>
      <c r="H103" s="203"/>
      <c r="I103" s="204"/>
      <c r="J103" s="205">
        <f>J161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233</v>
      </c>
      <c r="E104" s="203"/>
      <c r="F104" s="203"/>
      <c r="G104" s="203"/>
      <c r="H104" s="203"/>
      <c r="I104" s="204"/>
      <c r="J104" s="205">
        <f>J174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3"/>
      <c r="C105" s="194"/>
      <c r="D105" s="195" t="s">
        <v>110</v>
      </c>
      <c r="E105" s="196"/>
      <c r="F105" s="196"/>
      <c r="G105" s="196"/>
      <c r="H105" s="196"/>
      <c r="I105" s="197"/>
      <c r="J105" s="198">
        <f>J179</f>
        <v>0</v>
      </c>
      <c r="K105" s="194"/>
      <c r="L105" s="199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0"/>
      <c r="C106" s="201"/>
      <c r="D106" s="202" t="s">
        <v>111</v>
      </c>
      <c r="E106" s="203"/>
      <c r="F106" s="203"/>
      <c r="G106" s="203"/>
      <c r="H106" s="203"/>
      <c r="I106" s="204"/>
      <c r="J106" s="205">
        <f>J180</f>
        <v>0</v>
      </c>
      <c r="K106" s="201"/>
      <c r="L106" s="20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0"/>
      <c r="C107" s="201"/>
      <c r="D107" s="202" t="s">
        <v>112</v>
      </c>
      <c r="E107" s="203"/>
      <c r="F107" s="203"/>
      <c r="G107" s="203"/>
      <c r="H107" s="203"/>
      <c r="I107" s="204"/>
      <c r="J107" s="205">
        <f>J182</f>
        <v>0</v>
      </c>
      <c r="K107" s="201"/>
      <c r="L107" s="20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144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183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186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113</v>
      </c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187" t="str">
        <f>E7</f>
        <v>ZŠ Školní - výměna podlahových krytin</v>
      </c>
      <c r="F117" s="32"/>
      <c r="G117" s="32"/>
      <c r="H117" s="32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97</v>
      </c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SO4 - pavilon družin</v>
      </c>
      <c r="F119" s="40"/>
      <c r="G119" s="40"/>
      <c r="H119" s="40"/>
      <c r="I119" s="144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20</v>
      </c>
      <c r="D121" s="40"/>
      <c r="E121" s="40"/>
      <c r="F121" s="27" t="str">
        <f>F12</f>
        <v>Louny</v>
      </c>
      <c r="G121" s="40"/>
      <c r="H121" s="40"/>
      <c r="I121" s="147" t="s">
        <v>22</v>
      </c>
      <c r="J121" s="79" t="str">
        <f>IF(J12="","",J12)</f>
        <v>22.4.2021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144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25.65" customHeight="1">
      <c r="A123" s="38"/>
      <c r="B123" s="39"/>
      <c r="C123" s="32" t="s">
        <v>24</v>
      </c>
      <c r="D123" s="40"/>
      <c r="E123" s="40"/>
      <c r="F123" s="27" t="str">
        <f>E15</f>
        <v>Město Louny, Mírové náměstí 35, Louny</v>
      </c>
      <c r="G123" s="40"/>
      <c r="H123" s="40"/>
      <c r="I123" s="147" t="s">
        <v>31</v>
      </c>
      <c r="J123" s="36" t="str">
        <f>E21</f>
        <v>Ing. Petr Reitinger, č.p. 10, Hřivice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54.45" customHeight="1">
      <c r="A124" s="38"/>
      <c r="B124" s="39"/>
      <c r="C124" s="32" t="s">
        <v>29</v>
      </c>
      <c r="D124" s="40"/>
      <c r="E124" s="40"/>
      <c r="F124" s="27" t="str">
        <f>IF(E18="","",E18)</f>
        <v>Vyplň údaj</v>
      </c>
      <c r="G124" s="40"/>
      <c r="H124" s="40"/>
      <c r="I124" s="147" t="s">
        <v>35</v>
      </c>
      <c r="J124" s="36" t="str">
        <f>E24</f>
        <v>Bc. Iveta Reitingerová, B. Vrbenského 1081/32,Most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144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207"/>
      <c r="B126" s="208"/>
      <c r="C126" s="209" t="s">
        <v>114</v>
      </c>
      <c r="D126" s="210" t="s">
        <v>64</v>
      </c>
      <c r="E126" s="210" t="s">
        <v>60</v>
      </c>
      <c r="F126" s="210" t="s">
        <v>61</v>
      </c>
      <c r="G126" s="210" t="s">
        <v>115</v>
      </c>
      <c r="H126" s="210" t="s">
        <v>116</v>
      </c>
      <c r="I126" s="211" t="s">
        <v>117</v>
      </c>
      <c r="J126" s="212" t="s">
        <v>101</v>
      </c>
      <c r="K126" s="213" t="s">
        <v>118</v>
      </c>
      <c r="L126" s="214"/>
      <c r="M126" s="100" t="s">
        <v>1</v>
      </c>
      <c r="N126" s="101" t="s">
        <v>43</v>
      </c>
      <c r="O126" s="101" t="s">
        <v>119</v>
      </c>
      <c r="P126" s="101" t="s">
        <v>120</v>
      </c>
      <c r="Q126" s="101" t="s">
        <v>121</v>
      </c>
      <c r="R126" s="101" t="s">
        <v>122</v>
      </c>
      <c r="S126" s="101" t="s">
        <v>123</v>
      </c>
      <c r="T126" s="102" t="s">
        <v>124</v>
      </c>
      <c r="U126" s="207"/>
      <c r="V126" s="207"/>
      <c r="W126" s="207"/>
      <c r="X126" s="207"/>
      <c r="Y126" s="207"/>
      <c r="Z126" s="207"/>
      <c r="AA126" s="207"/>
      <c r="AB126" s="207"/>
      <c r="AC126" s="207"/>
      <c r="AD126" s="207"/>
      <c r="AE126" s="207"/>
    </row>
    <row r="127" s="2" customFormat="1" ht="22.8" customHeight="1">
      <c r="A127" s="38"/>
      <c r="B127" s="39"/>
      <c r="C127" s="107" t="s">
        <v>125</v>
      </c>
      <c r="D127" s="40"/>
      <c r="E127" s="40"/>
      <c r="F127" s="40"/>
      <c r="G127" s="40"/>
      <c r="H127" s="40"/>
      <c r="I127" s="144"/>
      <c r="J127" s="215">
        <f>BK127</f>
        <v>0</v>
      </c>
      <c r="K127" s="40"/>
      <c r="L127" s="44"/>
      <c r="M127" s="103"/>
      <c r="N127" s="216"/>
      <c r="O127" s="104"/>
      <c r="P127" s="217">
        <f>P128+P139+P179</f>
        <v>0</v>
      </c>
      <c r="Q127" s="104"/>
      <c r="R127" s="217">
        <f>R128+R139+R179</f>
        <v>6.2840593499999997</v>
      </c>
      <c r="S127" s="104"/>
      <c r="T127" s="218">
        <f>T128+T139+T179</f>
        <v>2.2070416000000002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78</v>
      </c>
      <c r="AU127" s="17" t="s">
        <v>103</v>
      </c>
      <c r="BK127" s="219">
        <f>BK128+BK139+BK179</f>
        <v>0</v>
      </c>
    </row>
    <row r="128" s="12" customFormat="1" ht="25.92" customHeight="1">
      <c r="A128" s="12"/>
      <c r="B128" s="220"/>
      <c r="C128" s="221"/>
      <c r="D128" s="222" t="s">
        <v>78</v>
      </c>
      <c r="E128" s="223" t="s">
        <v>126</v>
      </c>
      <c r="F128" s="223" t="s">
        <v>127</v>
      </c>
      <c r="G128" s="221"/>
      <c r="H128" s="221"/>
      <c r="I128" s="224"/>
      <c r="J128" s="225">
        <f>BK128</f>
        <v>0</v>
      </c>
      <c r="K128" s="221"/>
      <c r="L128" s="226"/>
      <c r="M128" s="227"/>
      <c r="N128" s="228"/>
      <c r="O128" s="228"/>
      <c r="P128" s="229">
        <f>P129+P131+P133</f>
        <v>0</v>
      </c>
      <c r="Q128" s="228"/>
      <c r="R128" s="229">
        <f>R129+R131+R133</f>
        <v>0.25384119999999999</v>
      </c>
      <c r="S128" s="228"/>
      <c r="T128" s="230">
        <f>T129+T131+T133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31" t="s">
        <v>87</v>
      </c>
      <c r="AT128" s="232" t="s">
        <v>78</v>
      </c>
      <c r="AU128" s="232" t="s">
        <v>79</v>
      </c>
      <c r="AY128" s="231" t="s">
        <v>128</v>
      </c>
      <c r="BK128" s="233">
        <f>BK129+BK131+BK133</f>
        <v>0</v>
      </c>
    </row>
    <row r="129" s="12" customFormat="1" ht="22.8" customHeight="1">
      <c r="A129" s="12"/>
      <c r="B129" s="220"/>
      <c r="C129" s="221"/>
      <c r="D129" s="222" t="s">
        <v>78</v>
      </c>
      <c r="E129" s="234" t="s">
        <v>157</v>
      </c>
      <c r="F129" s="234" t="s">
        <v>234</v>
      </c>
      <c r="G129" s="221"/>
      <c r="H129" s="221"/>
      <c r="I129" s="224"/>
      <c r="J129" s="235">
        <f>BK129</f>
        <v>0</v>
      </c>
      <c r="K129" s="221"/>
      <c r="L129" s="226"/>
      <c r="M129" s="227"/>
      <c r="N129" s="228"/>
      <c r="O129" s="228"/>
      <c r="P129" s="229">
        <f>P130</f>
        <v>0</v>
      </c>
      <c r="Q129" s="228"/>
      <c r="R129" s="229">
        <f>R130</f>
        <v>0.2456884</v>
      </c>
      <c r="S129" s="228"/>
      <c r="T129" s="230">
        <f>T130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31" t="s">
        <v>87</v>
      </c>
      <c r="AT129" s="232" t="s">
        <v>78</v>
      </c>
      <c r="AU129" s="232" t="s">
        <v>87</v>
      </c>
      <c r="AY129" s="231" t="s">
        <v>128</v>
      </c>
      <c r="BK129" s="233">
        <f>BK130</f>
        <v>0</v>
      </c>
    </row>
    <row r="130" s="2" customFormat="1" ht="21.75" customHeight="1">
      <c r="A130" s="38"/>
      <c r="B130" s="39"/>
      <c r="C130" s="236" t="s">
        <v>87</v>
      </c>
      <c r="D130" s="236" t="s">
        <v>131</v>
      </c>
      <c r="E130" s="237" t="s">
        <v>235</v>
      </c>
      <c r="F130" s="238" t="s">
        <v>236</v>
      </c>
      <c r="G130" s="239" t="s">
        <v>134</v>
      </c>
      <c r="H130" s="240">
        <v>8.6509999999999998</v>
      </c>
      <c r="I130" s="241"/>
      <c r="J130" s="242">
        <f>ROUND(I130*H130,2)</f>
        <v>0</v>
      </c>
      <c r="K130" s="243"/>
      <c r="L130" s="44"/>
      <c r="M130" s="244" t="s">
        <v>1</v>
      </c>
      <c r="N130" s="245" t="s">
        <v>44</v>
      </c>
      <c r="O130" s="91"/>
      <c r="P130" s="246">
        <f>O130*H130</f>
        <v>0</v>
      </c>
      <c r="Q130" s="246">
        <v>0.028400000000000002</v>
      </c>
      <c r="R130" s="246">
        <f>Q130*H130</f>
        <v>0.2456884</v>
      </c>
      <c r="S130" s="246">
        <v>0</v>
      </c>
      <c r="T130" s="247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48" t="s">
        <v>135</v>
      </c>
      <c r="AT130" s="248" t="s">
        <v>131</v>
      </c>
      <c r="AU130" s="248" t="s">
        <v>89</v>
      </c>
      <c r="AY130" s="17" t="s">
        <v>128</v>
      </c>
      <c r="BE130" s="249">
        <f>IF(N130="základní",J130,0)</f>
        <v>0</v>
      </c>
      <c r="BF130" s="249">
        <f>IF(N130="snížená",J130,0)</f>
        <v>0</v>
      </c>
      <c r="BG130" s="249">
        <f>IF(N130="zákl. přenesená",J130,0)</f>
        <v>0</v>
      </c>
      <c r="BH130" s="249">
        <f>IF(N130="sníž. přenesená",J130,0)</f>
        <v>0</v>
      </c>
      <c r="BI130" s="249">
        <f>IF(N130="nulová",J130,0)</f>
        <v>0</v>
      </c>
      <c r="BJ130" s="17" t="s">
        <v>87</v>
      </c>
      <c r="BK130" s="249">
        <f>ROUND(I130*H130,2)</f>
        <v>0</v>
      </c>
      <c r="BL130" s="17" t="s">
        <v>135</v>
      </c>
      <c r="BM130" s="248" t="s">
        <v>288</v>
      </c>
    </row>
    <row r="131" s="12" customFormat="1" ht="22.8" customHeight="1">
      <c r="A131" s="12"/>
      <c r="B131" s="220"/>
      <c r="C131" s="221"/>
      <c r="D131" s="222" t="s">
        <v>78</v>
      </c>
      <c r="E131" s="234" t="s">
        <v>129</v>
      </c>
      <c r="F131" s="234" t="s">
        <v>130</v>
      </c>
      <c r="G131" s="221"/>
      <c r="H131" s="221"/>
      <c r="I131" s="224"/>
      <c r="J131" s="235">
        <f>BK131</f>
        <v>0</v>
      </c>
      <c r="K131" s="221"/>
      <c r="L131" s="226"/>
      <c r="M131" s="227"/>
      <c r="N131" s="228"/>
      <c r="O131" s="228"/>
      <c r="P131" s="229">
        <f>P132</f>
        <v>0</v>
      </c>
      <c r="Q131" s="228"/>
      <c r="R131" s="229">
        <f>R132</f>
        <v>0.0081528</v>
      </c>
      <c r="S131" s="228"/>
      <c r="T131" s="230">
        <f>T132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1" t="s">
        <v>87</v>
      </c>
      <c r="AT131" s="232" t="s">
        <v>78</v>
      </c>
      <c r="AU131" s="232" t="s">
        <v>87</v>
      </c>
      <c r="AY131" s="231" t="s">
        <v>128</v>
      </c>
      <c r="BK131" s="233">
        <f>BK132</f>
        <v>0</v>
      </c>
    </row>
    <row r="132" s="2" customFormat="1" ht="21.75" customHeight="1">
      <c r="A132" s="38"/>
      <c r="B132" s="39"/>
      <c r="C132" s="236" t="s">
        <v>89</v>
      </c>
      <c r="D132" s="236" t="s">
        <v>131</v>
      </c>
      <c r="E132" s="237" t="s">
        <v>132</v>
      </c>
      <c r="F132" s="238" t="s">
        <v>133</v>
      </c>
      <c r="G132" s="239" t="s">
        <v>134</v>
      </c>
      <c r="H132" s="240">
        <v>203.81999999999999</v>
      </c>
      <c r="I132" s="241"/>
      <c r="J132" s="242">
        <f>ROUND(I132*H132,2)</f>
        <v>0</v>
      </c>
      <c r="K132" s="243"/>
      <c r="L132" s="44"/>
      <c r="M132" s="244" t="s">
        <v>1</v>
      </c>
      <c r="N132" s="245" t="s">
        <v>44</v>
      </c>
      <c r="O132" s="91"/>
      <c r="P132" s="246">
        <f>O132*H132</f>
        <v>0</v>
      </c>
      <c r="Q132" s="246">
        <v>4.0000000000000003E-05</v>
      </c>
      <c r="R132" s="246">
        <f>Q132*H132</f>
        <v>0.0081528</v>
      </c>
      <c r="S132" s="246">
        <v>0</v>
      </c>
      <c r="T132" s="247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8" t="s">
        <v>135</v>
      </c>
      <c r="AT132" s="248" t="s">
        <v>131</v>
      </c>
      <c r="AU132" s="248" t="s">
        <v>89</v>
      </c>
      <c r="AY132" s="17" t="s">
        <v>128</v>
      </c>
      <c r="BE132" s="249">
        <f>IF(N132="základní",J132,0)</f>
        <v>0</v>
      </c>
      <c r="BF132" s="249">
        <f>IF(N132="snížená",J132,0)</f>
        <v>0</v>
      </c>
      <c r="BG132" s="249">
        <f>IF(N132="zákl. přenesená",J132,0)</f>
        <v>0</v>
      </c>
      <c r="BH132" s="249">
        <f>IF(N132="sníž. přenesená",J132,0)</f>
        <v>0</v>
      </c>
      <c r="BI132" s="249">
        <f>IF(N132="nulová",J132,0)</f>
        <v>0</v>
      </c>
      <c r="BJ132" s="17" t="s">
        <v>87</v>
      </c>
      <c r="BK132" s="249">
        <f>ROUND(I132*H132,2)</f>
        <v>0</v>
      </c>
      <c r="BL132" s="17" t="s">
        <v>135</v>
      </c>
      <c r="BM132" s="248" t="s">
        <v>289</v>
      </c>
    </row>
    <row r="133" s="12" customFormat="1" ht="22.8" customHeight="1">
      <c r="A133" s="12"/>
      <c r="B133" s="220"/>
      <c r="C133" s="221"/>
      <c r="D133" s="222" t="s">
        <v>78</v>
      </c>
      <c r="E133" s="234" t="s">
        <v>137</v>
      </c>
      <c r="F133" s="234" t="s">
        <v>138</v>
      </c>
      <c r="G133" s="221"/>
      <c r="H133" s="221"/>
      <c r="I133" s="224"/>
      <c r="J133" s="235">
        <f>BK133</f>
        <v>0</v>
      </c>
      <c r="K133" s="221"/>
      <c r="L133" s="226"/>
      <c r="M133" s="227"/>
      <c r="N133" s="228"/>
      <c r="O133" s="228"/>
      <c r="P133" s="229">
        <f>SUM(P134:P138)</f>
        <v>0</v>
      </c>
      <c r="Q133" s="228"/>
      <c r="R133" s="229">
        <f>SUM(R134:R138)</f>
        <v>0</v>
      </c>
      <c r="S133" s="228"/>
      <c r="T133" s="230">
        <f>SUM(T134:T138)</f>
        <v>0</v>
      </c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R133" s="231" t="s">
        <v>87</v>
      </c>
      <c r="AT133" s="232" t="s">
        <v>78</v>
      </c>
      <c r="AU133" s="232" t="s">
        <v>87</v>
      </c>
      <c r="AY133" s="231" t="s">
        <v>128</v>
      </c>
      <c r="BK133" s="233">
        <f>SUM(BK134:BK138)</f>
        <v>0</v>
      </c>
    </row>
    <row r="134" s="2" customFormat="1" ht="21.75" customHeight="1">
      <c r="A134" s="38"/>
      <c r="B134" s="39"/>
      <c r="C134" s="236" t="s">
        <v>143</v>
      </c>
      <c r="D134" s="236" t="s">
        <v>131</v>
      </c>
      <c r="E134" s="237" t="s">
        <v>139</v>
      </c>
      <c r="F134" s="238" t="s">
        <v>140</v>
      </c>
      <c r="G134" s="239" t="s">
        <v>141</v>
      </c>
      <c r="H134" s="240">
        <v>2.2069999999999999</v>
      </c>
      <c r="I134" s="241"/>
      <c r="J134" s="242">
        <f>ROUND(I134*H134,2)</f>
        <v>0</v>
      </c>
      <c r="K134" s="243"/>
      <c r="L134" s="44"/>
      <c r="M134" s="244" t="s">
        <v>1</v>
      </c>
      <c r="N134" s="245" t="s">
        <v>44</v>
      </c>
      <c r="O134" s="91"/>
      <c r="P134" s="246">
        <f>O134*H134</f>
        <v>0</v>
      </c>
      <c r="Q134" s="246">
        <v>0</v>
      </c>
      <c r="R134" s="246">
        <f>Q134*H134</f>
        <v>0</v>
      </c>
      <c r="S134" s="246">
        <v>0</v>
      </c>
      <c r="T134" s="247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8" t="s">
        <v>135</v>
      </c>
      <c r="AT134" s="248" t="s">
        <v>131</v>
      </c>
      <c r="AU134" s="248" t="s">
        <v>89</v>
      </c>
      <c r="AY134" s="17" t="s">
        <v>128</v>
      </c>
      <c r="BE134" s="249">
        <f>IF(N134="základní",J134,0)</f>
        <v>0</v>
      </c>
      <c r="BF134" s="249">
        <f>IF(N134="snížená",J134,0)</f>
        <v>0</v>
      </c>
      <c r="BG134" s="249">
        <f>IF(N134="zákl. přenesená",J134,0)</f>
        <v>0</v>
      </c>
      <c r="BH134" s="249">
        <f>IF(N134="sníž. přenesená",J134,0)</f>
        <v>0</v>
      </c>
      <c r="BI134" s="249">
        <f>IF(N134="nulová",J134,0)</f>
        <v>0</v>
      </c>
      <c r="BJ134" s="17" t="s">
        <v>87</v>
      </c>
      <c r="BK134" s="249">
        <f>ROUND(I134*H134,2)</f>
        <v>0</v>
      </c>
      <c r="BL134" s="17" t="s">
        <v>135</v>
      </c>
      <c r="BM134" s="248" t="s">
        <v>290</v>
      </c>
    </row>
    <row r="135" s="2" customFormat="1" ht="21.75" customHeight="1">
      <c r="A135" s="38"/>
      <c r="B135" s="39"/>
      <c r="C135" s="236" t="s">
        <v>135</v>
      </c>
      <c r="D135" s="236" t="s">
        <v>131</v>
      </c>
      <c r="E135" s="237" t="s">
        <v>144</v>
      </c>
      <c r="F135" s="238" t="s">
        <v>145</v>
      </c>
      <c r="G135" s="239" t="s">
        <v>141</v>
      </c>
      <c r="H135" s="240">
        <v>2.2069999999999999</v>
      </c>
      <c r="I135" s="241"/>
      <c r="J135" s="242">
        <f>ROUND(I135*H135,2)</f>
        <v>0</v>
      </c>
      <c r="K135" s="243"/>
      <c r="L135" s="44"/>
      <c r="M135" s="244" t="s">
        <v>1</v>
      </c>
      <c r="N135" s="245" t="s">
        <v>44</v>
      </c>
      <c r="O135" s="91"/>
      <c r="P135" s="246">
        <f>O135*H135</f>
        <v>0</v>
      </c>
      <c r="Q135" s="246">
        <v>0</v>
      </c>
      <c r="R135" s="246">
        <f>Q135*H135</f>
        <v>0</v>
      </c>
      <c r="S135" s="246">
        <v>0</v>
      </c>
      <c r="T135" s="247">
        <f>S135*H135</f>
        <v>0</v>
      </c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R135" s="248" t="s">
        <v>135</v>
      </c>
      <c r="AT135" s="248" t="s">
        <v>131</v>
      </c>
      <c r="AU135" s="248" t="s">
        <v>89</v>
      </c>
      <c r="AY135" s="17" t="s">
        <v>128</v>
      </c>
      <c r="BE135" s="249">
        <f>IF(N135="základní",J135,0)</f>
        <v>0</v>
      </c>
      <c r="BF135" s="249">
        <f>IF(N135="snížená",J135,0)</f>
        <v>0</v>
      </c>
      <c r="BG135" s="249">
        <f>IF(N135="zákl. přenesená",J135,0)</f>
        <v>0</v>
      </c>
      <c r="BH135" s="249">
        <f>IF(N135="sníž. přenesená",J135,0)</f>
        <v>0</v>
      </c>
      <c r="BI135" s="249">
        <f>IF(N135="nulová",J135,0)</f>
        <v>0</v>
      </c>
      <c r="BJ135" s="17" t="s">
        <v>87</v>
      </c>
      <c r="BK135" s="249">
        <f>ROUND(I135*H135,2)</f>
        <v>0</v>
      </c>
      <c r="BL135" s="17" t="s">
        <v>135</v>
      </c>
      <c r="BM135" s="248" t="s">
        <v>291</v>
      </c>
    </row>
    <row r="136" s="2" customFormat="1" ht="21.75" customHeight="1">
      <c r="A136" s="38"/>
      <c r="B136" s="39"/>
      <c r="C136" s="236" t="s">
        <v>153</v>
      </c>
      <c r="D136" s="236" t="s">
        <v>131</v>
      </c>
      <c r="E136" s="237" t="s">
        <v>147</v>
      </c>
      <c r="F136" s="238" t="s">
        <v>148</v>
      </c>
      <c r="G136" s="239" t="s">
        <v>141</v>
      </c>
      <c r="H136" s="240">
        <v>2.2069999999999999</v>
      </c>
      <c r="I136" s="241"/>
      <c r="J136" s="242">
        <f>ROUND(I136*H136,2)</f>
        <v>0</v>
      </c>
      <c r="K136" s="243"/>
      <c r="L136" s="44"/>
      <c r="M136" s="244" t="s">
        <v>1</v>
      </c>
      <c r="N136" s="245" t="s">
        <v>44</v>
      </c>
      <c r="O136" s="91"/>
      <c r="P136" s="246">
        <f>O136*H136</f>
        <v>0</v>
      </c>
      <c r="Q136" s="246">
        <v>0</v>
      </c>
      <c r="R136" s="246">
        <f>Q136*H136</f>
        <v>0</v>
      </c>
      <c r="S136" s="246">
        <v>0</v>
      </c>
      <c r="T136" s="247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8" t="s">
        <v>135</v>
      </c>
      <c r="AT136" s="248" t="s">
        <v>131</v>
      </c>
      <c r="AU136" s="248" t="s">
        <v>89</v>
      </c>
      <c r="AY136" s="17" t="s">
        <v>128</v>
      </c>
      <c r="BE136" s="249">
        <f>IF(N136="základní",J136,0)</f>
        <v>0</v>
      </c>
      <c r="BF136" s="249">
        <f>IF(N136="snížená",J136,0)</f>
        <v>0</v>
      </c>
      <c r="BG136" s="249">
        <f>IF(N136="zákl. přenesená",J136,0)</f>
        <v>0</v>
      </c>
      <c r="BH136" s="249">
        <f>IF(N136="sníž. přenesená",J136,0)</f>
        <v>0</v>
      </c>
      <c r="BI136" s="249">
        <f>IF(N136="nulová",J136,0)</f>
        <v>0</v>
      </c>
      <c r="BJ136" s="17" t="s">
        <v>87</v>
      </c>
      <c r="BK136" s="249">
        <f>ROUND(I136*H136,2)</f>
        <v>0</v>
      </c>
      <c r="BL136" s="17" t="s">
        <v>135</v>
      </c>
      <c r="BM136" s="248" t="s">
        <v>292</v>
      </c>
    </row>
    <row r="137" s="2" customFormat="1" ht="44.25" customHeight="1">
      <c r="A137" s="38"/>
      <c r="B137" s="39"/>
      <c r="C137" s="236" t="s">
        <v>157</v>
      </c>
      <c r="D137" s="236" t="s">
        <v>131</v>
      </c>
      <c r="E137" s="237" t="s">
        <v>154</v>
      </c>
      <c r="F137" s="238" t="s">
        <v>155</v>
      </c>
      <c r="G137" s="239" t="s">
        <v>141</v>
      </c>
      <c r="H137" s="240">
        <v>1.6599999999999999</v>
      </c>
      <c r="I137" s="241"/>
      <c r="J137" s="242">
        <f>ROUND(I137*H137,2)</f>
        <v>0</v>
      </c>
      <c r="K137" s="243"/>
      <c r="L137" s="44"/>
      <c r="M137" s="244" t="s">
        <v>1</v>
      </c>
      <c r="N137" s="245" t="s">
        <v>44</v>
      </c>
      <c r="O137" s="91"/>
      <c r="P137" s="246">
        <f>O137*H137</f>
        <v>0</v>
      </c>
      <c r="Q137" s="246">
        <v>0</v>
      </c>
      <c r="R137" s="246">
        <f>Q137*H137</f>
        <v>0</v>
      </c>
      <c r="S137" s="246">
        <v>0</v>
      </c>
      <c r="T137" s="247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8" t="s">
        <v>135</v>
      </c>
      <c r="AT137" s="248" t="s">
        <v>131</v>
      </c>
      <c r="AU137" s="248" t="s">
        <v>89</v>
      </c>
      <c r="AY137" s="17" t="s">
        <v>128</v>
      </c>
      <c r="BE137" s="249">
        <f>IF(N137="základní",J137,0)</f>
        <v>0</v>
      </c>
      <c r="BF137" s="249">
        <f>IF(N137="snížená",J137,0)</f>
        <v>0</v>
      </c>
      <c r="BG137" s="249">
        <f>IF(N137="zákl. přenesená",J137,0)</f>
        <v>0</v>
      </c>
      <c r="BH137" s="249">
        <f>IF(N137="sníž. přenesená",J137,0)</f>
        <v>0</v>
      </c>
      <c r="BI137" s="249">
        <f>IF(N137="nulová",J137,0)</f>
        <v>0</v>
      </c>
      <c r="BJ137" s="17" t="s">
        <v>87</v>
      </c>
      <c r="BK137" s="249">
        <f>ROUND(I137*H137,2)</f>
        <v>0</v>
      </c>
      <c r="BL137" s="17" t="s">
        <v>135</v>
      </c>
      <c r="BM137" s="248" t="s">
        <v>293</v>
      </c>
    </row>
    <row r="138" s="2" customFormat="1" ht="21.75" customHeight="1">
      <c r="A138" s="38"/>
      <c r="B138" s="39"/>
      <c r="C138" s="236" t="s">
        <v>165</v>
      </c>
      <c r="D138" s="236" t="s">
        <v>131</v>
      </c>
      <c r="E138" s="237" t="s">
        <v>158</v>
      </c>
      <c r="F138" s="238" t="s">
        <v>159</v>
      </c>
      <c r="G138" s="239" t="s">
        <v>141</v>
      </c>
      <c r="H138" s="240">
        <v>0.54700000000000004</v>
      </c>
      <c r="I138" s="241"/>
      <c r="J138" s="242">
        <f>ROUND(I138*H138,2)</f>
        <v>0</v>
      </c>
      <c r="K138" s="243"/>
      <c r="L138" s="44"/>
      <c r="M138" s="244" t="s">
        <v>1</v>
      </c>
      <c r="N138" s="245" t="s">
        <v>44</v>
      </c>
      <c r="O138" s="91"/>
      <c r="P138" s="246">
        <f>O138*H138</f>
        <v>0</v>
      </c>
      <c r="Q138" s="246">
        <v>0</v>
      </c>
      <c r="R138" s="246">
        <f>Q138*H138</f>
        <v>0</v>
      </c>
      <c r="S138" s="246">
        <v>0</v>
      </c>
      <c r="T138" s="247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8" t="s">
        <v>135</v>
      </c>
      <c r="AT138" s="248" t="s">
        <v>131</v>
      </c>
      <c r="AU138" s="248" t="s">
        <v>89</v>
      </c>
      <c r="AY138" s="17" t="s">
        <v>128</v>
      </c>
      <c r="BE138" s="249">
        <f>IF(N138="základní",J138,0)</f>
        <v>0</v>
      </c>
      <c r="BF138" s="249">
        <f>IF(N138="snížená",J138,0)</f>
        <v>0</v>
      </c>
      <c r="BG138" s="249">
        <f>IF(N138="zákl. přenesená",J138,0)</f>
        <v>0</v>
      </c>
      <c r="BH138" s="249">
        <f>IF(N138="sníž. přenesená",J138,0)</f>
        <v>0</v>
      </c>
      <c r="BI138" s="249">
        <f>IF(N138="nulová",J138,0)</f>
        <v>0</v>
      </c>
      <c r="BJ138" s="17" t="s">
        <v>87</v>
      </c>
      <c r="BK138" s="249">
        <f>ROUND(I138*H138,2)</f>
        <v>0</v>
      </c>
      <c r="BL138" s="17" t="s">
        <v>135</v>
      </c>
      <c r="BM138" s="248" t="s">
        <v>294</v>
      </c>
    </row>
    <row r="139" s="12" customFormat="1" ht="25.92" customHeight="1">
      <c r="A139" s="12"/>
      <c r="B139" s="220"/>
      <c r="C139" s="221"/>
      <c r="D139" s="222" t="s">
        <v>78</v>
      </c>
      <c r="E139" s="223" t="s">
        <v>161</v>
      </c>
      <c r="F139" s="223" t="s">
        <v>162</v>
      </c>
      <c r="G139" s="221"/>
      <c r="H139" s="221"/>
      <c r="I139" s="224"/>
      <c r="J139" s="225">
        <f>BK139</f>
        <v>0</v>
      </c>
      <c r="K139" s="221"/>
      <c r="L139" s="226"/>
      <c r="M139" s="227"/>
      <c r="N139" s="228"/>
      <c r="O139" s="228"/>
      <c r="P139" s="229">
        <f>P140+P161+P174</f>
        <v>0</v>
      </c>
      <c r="Q139" s="228"/>
      <c r="R139" s="229">
        <f>R140+R161+R174</f>
        <v>6.0302181499999996</v>
      </c>
      <c r="S139" s="228"/>
      <c r="T139" s="230">
        <f>T140+T161+T174</f>
        <v>2.2070416000000002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31" t="s">
        <v>89</v>
      </c>
      <c r="AT139" s="232" t="s">
        <v>78</v>
      </c>
      <c r="AU139" s="232" t="s">
        <v>79</v>
      </c>
      <c r="AY139" s="231" t="s">
        <v>128</v>
      </c>
      <c r="BK139" s="233">
        <f>BK140+BK161+BK174</f>
        <v>0</v>
      </c>
    </row>
    <row r="140" s="12" customFormat="1" ht="22.8" customHeight="1">
      <c r="A140" s="12"/>
      <c r="B140" s="220"/>
      <c r="C140" s="221"/>
      <c r="D140" s="222" t="s">
        <v>78</v>
      </c>
      <c r="E140" s="234" t="s">
        <v>163</v>
      </c>
      <c r="F140" s="234" t="s">
        <v>164</v>
      </c>
      <c r="G140" s="221"/>
      <c r="H140" s="221"/>
      <c r="I140" s="224"/>
      <c r="J140" s="235">
        <f>BK140</f>
        <v>0</v>
      </c>
      <c r="K140" s="221"/>
      <c r="L140" s="226"/>
      <c r="M140" s="227"/>
      <c r="N140" s="228"/>
      <c r="O140" s="228"/>
      <c r="P140" s="229">
        <f>SUM(P141:P160)</f>
        <v>0</v>
      </c>
      <c r="Q140" s="228"/>
      <c r="R140" s="229">
        <f>SUM(R141:R160)</f>
        <v>6.0271903</v>
      </c>
      <c r="S140" s="228"/>
      <c r="T140" s="230">
        <f>SUM(T141:T160)</f>
        <v>1.6604175999999999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1" t="s">
        <v>89</v>
      </c>
      <c r="AT140" s="232" t="s">
        <v>78</v>
      </c>
      <c r="AU140" s="232" t="s">
        <v>87</v>
      </c>
      <c r="AY140" s="231" t="s">
        <v>128</v>
      </c>
      <c r="BK140" s="233">
        <f>SUM(BK141:BK160)</f>
        <v>0</v>
      </c>
    </row>
    <row r="141" s="2" customFormat="1" ht="16.5" customHeight="1">
      <c r="A141" s="38"/>
      <c r="B141" s="39"/>
      <c r="C141" s="236" t="s">
        <v>170</v>
      </c>
      <c r="D141" s="236" t="s">
        <v>131</v>
      </c>
      <c r="E141" s="237" t="s">
        <v>166</v>
      </c>
      <c r="F141" s="238" t="s">
        <v>167</v>
      </c>
      <c r="G141" s="239" t="s">
        <v>134</v>
      </c>
      <c r="H141" s="240">
        <v>203.81999999999999</v>
      </c>
      <c r="I141" s="241"/>
      <c r="J141" s="242">
        <f>ROUND(I141*H141,2)</f>
        <v>0</v>
      </c>
      <c r="K141" s="243"/>
      <c r="L141" s="44"/>
      <c r="M141" s="244" t="s">
        <v>1</v>
      </c>
      <c r="N141" s="245" t="s">
        <v>44</v>
      </c>
      <c r="O141" s="91"/>
      <c r="P141" s="246">
        <f>O141*H141</f>
        <v>0</v>
      </c>
      <c r="Q141" s="246">
        <v>0.00029999999999999997</v>
      </c>
      <c r="R141" s="246">
        <f>Q141*H141</f>
        <v>0.061145999999999992</v>
      </c>
      <c r="S141" s="246">
        <v>0</v>
      </c>
      <c r="T141" s="247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8" t="s">
        <v>168</v>
      </c>
      <c r="AT141" s="248" t="s">
        <v>131</v>
      </c>
      <c r="AU141" s="248" t="s">
        <v>89</v>
      </c>
      <c r="AY141" s="17" t="s">
        <v>128</v>
      </c>
      <c r="BE141" s="249">
        <f>IF(N141="základní",J141,0)</f>
        <v>0</v>
      </c>
      <c r="BF141" s="249">
        <f>IF(N141="snížená",J141,0)</f>
        <v>0</v>
      </c>
      <c r="BG141" s="249">
        <f>IF(N141="zákl. přenesená",J141,0)</f>
        <v>0</v>
      </c>
      <c r="BH141" s="249">
        <f>IF(N141="sníž. přenesená",J141,0)</f>
        <v>0</v>
      </c>
      <c r="BI141" s="249">
        <f>IF(N141="nulová",J141,0)</f>
        <v>0</v>
      </c>
      <c r="BJ141" s="17" t="s">
        <v>87</v>
      </c>
      <c r="BK141" s="249">
        <f>ROUND(I141*H141,2)</f>
        <v>0</v>
      </c>
      <c r="BL141" s="17" t="s">
        <v>168</v>
      </c>
      <c r="BM141" s="248" t="s">
        <v>295</v>
      </c>
    </row>
    <row r="142" s="2" customFormat="1" ht="21.75" customHeight="1">
      <c r="A142" s="38"/>
      <c r="B142" s="39"/>
      <c r="C142" s="236" t="s">
        <v>129</v>
      </c>
      <c r="D142" s="236" t="s">
        <v>131</v>
      </c>
      <c r="E142" s="237" t="s">
        <v>246</v>
      </c>
      <c r="F142" s="238" t="s">
        <v>247</v>
      </c>
      <c r="G142" s="239" t="s">
        <v>173</v>
      </c>
      <c r="H142" s="240">
        <v>123.58</v>
      </c>
      <c r="I142" s="241"/>
      <c r="J142" s="242">
        <f>ROUND(I142*H142,2)</f>
        <v>0</v>
      </c>
      <c r="K142" s="243"/>
      <c r="L142" s="44"/>
      <c r="M142" s="244" t="s">
        <v>1</v>
      </c>
      <c r="N142" s="245" t="s">
        <v>44</v>
      </c>
      <c r="O142" s="91"/>
      <c r="P142" s="246">
        <f>O142*H142</f>
        <v>0</v>
      </c>
      <c r="Q142" s="246">
        <v>0</v>
      </c>
      <c r="R142" s="246">
        <f>Q142*H142</f>
        <v>0</v>
      </c>
      <c r="S142" s="246">
        <v>0.01174</v>
      </c>
      <c r="T142" s="247">
        <f>S142*H142</f>
        <v>1.4508292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8" t="s">
        <v>168</v>
      </c>
      <c r="AT142" s="248" t="s">
        <v>131</v>
      </c>
      <c r="AU142" s="248" t="s">
        <v>89</v>
      </c>
      <c r="AY142" s="17" t="s">
        <v>128</v>
      </c>
      <c r="BE142" s="249">
        <f>IF(N142="základní",J142,0)</f>
        <v>0</v>
      </c>
      <c r="BF142" s="249">
        <f>IF(N142="snížená",J142,0)</f>
        <v>0</v>
      </c>
      <c r="BG142" s="249">
        <f>IF(N142="zákl. přenesená",J142,0)</f>
        <v>0</v>
      </c>
      <c r="BH142" s="249">
        <f>IF(N142="sníž. přenesená",J142,0)</f>
        <v>0</v>
      </c>
      <c r="BI142" s="249">
        <f>IF(N142="nulová",J142,0)</f>
        <v>0</v>
      </c>
      <c r="BJ142" s="17" t="s">
        <v>87</v>
      </c>
      <c r="BK142" s="249">
        <f>ROUND(I142*H142,2)</f>
        <v>0</v>
      </c>
      <c r="BL142" s="17" t="s">
        <v>168</v>
      </c>
      <c r="BM142" s="248" t="s">
        <v>296</v>
      </c>
    </row>
    <row r="143" s="13" customFormat="1">
      <c r="A143" s="13"/>
      <c r="B143" s="250"/>
      <c r="C143" s="251"/>
      <c r="D143" s="252" t="s">
        <v>150</v>
      </c>
      <c r="E143" s="253" t="s">
        <v>1</v>
      </c>
      <c r="F143" s="254" t="s">
        <v>297</v>
      </c>
      <c r="G143" s="251"/>
      <c r="H143" s="253" t="s">
        <v>1</v>
      </c>
      <c r="I143" s="255"/>
      <c r="J143" s="251"/>
      <c r="K143" s="251"/>
      <c r="L143" s="256"/>
      <c r="M143" s="257"/>
      <c r="N143" s="258"/>
      <c r="O143" s="258"/>
      <c r="P143" s="258"/>
      <c r="Q143" s="258"/>
      <c r="R143" s="258"/>
      <c r="S143" s="258"/>
      <c r="T143" s="259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60" t="s">
        <v>150</v>
      </c>
      <c r="AU143" s="260" t="s">
        <v>89</v>
      </c>
      <c r="AV143" s="13" t="s">
        <v>87</v>
      </c>
      <c r="AW143" s="13" t="s">
        <v>34</v>
      </c>
      <c r="AX143" s="13" t="s">
        <v>79</v>
      </c>
      <c r="AY143" s="260" t="s">
        <v>128</v>
      </c>
    </row>
    <row r="144" s="14" customFormat="1">
      <c r="A144" s="14"/>
      <c r="B144" s="261"/>
      <c r="C144" s="262"/>
      <c r="D144" s="252" t="s">
        <v>150</v>
      </c>
      <c r="E144" s="263" t="s">
        <v>1</v>
      </c>
      <c r="F144" s="264" t="s">
        <v>298</v>
      </c>
      <c r="G144" s="262"/>
      <c r="H144" s="265">
        <v>78</v>
      </c>
      <c r="I144" s="266"/>
      <c r="J144" s="262"/>
      <c r="K144" s="262"/>
      <c r="L144" s="267"/>
      <c r="M144" s="268"/>
      <c r="N144" s="269"/>
      <c r="O144" s="269"/>
      <c r="P144" s="269"/>
      <c r="Q144" s="269"/>
      <c r="R144" s="269"/>
      <c r="S144" s="269"/>
      <c r="T144" s="270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71" t="s">
        <v>150</v>
      </c>
      <c r="AU144" s="271" t="s">
        <v>89</v>
      </c>
      <c r="AV144" s="14" t="s">
        <v>89</v>
      </c>
      <c r="AW144" s="14" t="s">
        <v>34</v>
      </c>
      <c r="AX144" s="14" t="s">
        <v>79</v>
      </c>
      <c r="AY144" s="271" t="s">
        <v>128</v>
      </c>
    </row>
    <row r="145" s="13" customFormat="1">
      <c r="A145" s="13"/>
      <c r="B145" s="250"/>
      <c r="C145" s="251"/>
      <c r="D145" s="252" t="s">
        <v>150</v>
      </c>
      <c r="E145" s="253" t="s">
        <v>1</v>
      </c>
      <c r="F145" s="254" t="s">
        <v>299</v>
      </c>
      <c r="G145" s="251"/>
      <c r="H145" s="253" t="s">
        <v>1</v>
      </c>
      <c r="I145" s="255"/>
      <c r="J145" s="251"/>
      <c r="K145" s="251"/>
      <c r="L145" s="256"/>
      <c r="M145" s="257"/>
      <c r="N145" s="258"/>
      <c r="O145" s="258"/>
      <c r="P145" s="258"/>
      <c r="Q145" s="258"/>
      <c r="R145" s="258"/>
      <c r="S145" s="258"/>
      <c r="T145" s="259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60" t="s">
        <v>150</v>
      </c>
      <c r="AU145" s="260" t="s">
        <v>89</v>
      </c>
      <c r="AV145" s="13" t="s">
        <v>87</v>
      </c>
      <c r="AW145" s="13" t="s">
        <v>34</v>
      </c>
      <c r="AX145" s="13" t="s">
        <v>79</v>
      </c>
      <c r="AY145" s="260" t="s">
        <v>128</v>
      </c>
    </row>
    <row r="146" s="14" customFormat="1">
      <c r="A146" s="14"/>
      <c r="B146" s="261"/>
      <c r="C146" s="262"/>
      <c r="D146" s="252" t="s">
        <v>150</v>
      </c>
      <c r="E146" s="263" t="s">
        <v>1</v>
      </c>
      <c r="F146" s="264" t="s">
        <v>300</v>
      </c>
      <c r="G146" s="262"/>
      <c r="H146" s="265">
        <v>45.579999999999998</v>
      </c>
      <c r="I146" s="266"/>
      <c r="J146" s="262"/>
      <c r="K146" s="262"/>
      <c r="L146" s="267"/>
      <c r="M146" s="268"/>
      <c r="N146" s="269"/>
      <c r="O146" s="269"/>
      <c r="P146" s="269"/>
      <c r="Q146" s="269"/>
      <c r="R146" s="269"/>
      <c r="S146" s="269"/>
      <c r="T146" s="270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71" t="s">
        <v>150</v>
      </c>
      <c r="AU146" s="271" t="s">
        <v>89</v>
      </c>
      <c r="AV146" s="14" t="s">
        <v>89</v>
      </c>
      <c r="AW146" s="14" t="s">
        <v>34</v>
      </c>
      <c r="AX146" s="14" t="s">
        <v>79</v>
      </c>
      <c r="AY146" s="271" t="s">
        <v>128</v>
      </c>
    </row>
    <row r="147" s="15" customFormat="1">
      <c r="A147" s="15"/>
      <c r="B147" s="289"/>
      <c r="C147" s="290"/>
      <c r="D147" s="252" t="s">
        <v>150</v>
      </c>
      <c r="E147" s="291" t="s">
        <v>1</v>
      </c>
      <c r="F147" s="292" t="s">
        <v>267</v>
      </c>
      <c r="G147" s="290"/>
      <c r="H147" s="293">
        <v>123.58</v>
      </c>
      <c r="I147" s="294"/>
      <c r="J147" s="290"/>
      <c r="K147" s="290"/>
      <c r="L147" s="295"/>
      <c r="M147" s="296"/>
      <c r="N147" s="297"/>
      <c r="O147" s="297"/>
      <c r="P147" s="297"/>
      <c r="Q147" s="297"/>
      <c r="R147" s="297"/>
      <c r="S147" s="297"/>
      <c r="T147" s="298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99" t="s">
        <v>150</v>
      </c>
      <c r="AU147" s="299" t="s">
        <v>89</v>
      </c>
      <c r="AV147" s="15" t="s">
        <v>135</v>
      </c>
      <c r="AW147" s="15" t="s">
        <v>34</v>
      </c>
      <c r="AX147" s="15" t="s">
        <v>87</v>
      </c>
      <c r="AY147" s="299" t="s">
        <v>128</v>
      </c>
    </row>
    <row r="148" s="2" customFormat="1" ht="21.75" customHeight="1">
      <c r="A148" s="38"/>
      <c r="B148" s="39"/>
      <c r="C148" s="236" t="s">
        <v>184</v>
      </c>
      <c r="D148" s="236" t="s">
        <v>131</v>
      </c>
      <c r="E148" s="237" t="s">
        <v>171</v>
      </c>
      <c r="F148" s="238" t="s">
        <v>172</v>
      </c>
      <c r="G148" s="239" t="s">
        <v>173</v>
      </c>
      <c r="H148" s="240">
        <v>123.58</v>
      </c>
      <c r="I148" s="241"/>
      <c r="J148" s="242">
        <f>ROUND(I148*H148,2)</f>
        <v>0</v>
      </c>
      <c r="K148" s="243"/>
      <c r="L148" s="44"/>
      <c r="M148" s="244" t="s">
        <v>1</v>
      </c>
      <c r="N148" s="245" t="s">
        <v>44</v>
      </c>
      <c r="O148" s="91"/>
      <c r="P148" s="246">
        <f>O148*H148</f>
        <v>0</v>
      </c>
      <c r="Q148" s="246">
        <v>0.00042999999999999999</v>
      </c>
      <c r="R148" s="246">
        <f>Q148*H148</f>
        <v>0.053139399999999996</v>
      </c>
      <c r="S148" s="246">
        <v>0</v>
      </c>
      <c r="T148" s="247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48" t="s">
        <v>168</v>
      </c>
      <c r="AT148" s="248" t="s">
        <v>131</v>
      </c>
      <c r="AU148" s="248" t="s">
        <v>89</v>
      </c>
      <c r="AY148" s="17" t="s">
        <v>128</v>
      </c>
      <c r="BE148" s="249">
        <f>IF(N148="základní",J148,0)</f>
        <v>0</v>
      </c>
      <c r="BF148" s="249">
        <f>IF(N148="snížená",J148,0)</f>
        <v>0</v>
      </c>
      <c r="BG148" s="249">
        <f>IF(N148="zákl. přenesená",J148,0)</f>
        <v>0</v>
      </c>
      <c r="BH148" s="249">
        <f>IF(N148="sníž. přenesená",J148,0)</f>
        <v>0</v>
      </c>
      <c r="BI148" s="249">
        <f>IF(N148="nulová",J148,0)</f>
        <v>0</v>
      </c>
      <c r="BJ148" s="17" t="s">
        <v>87</v>
      </c>
      <c r="BK148" s="249">
        <f>ROUND(I148*H148,2)</f>
        <v>0</v>
      </c>
      <c r="BL148" s="17" t="s">
        <v>168</v>
      </c>
      <c r="BM148" s="248" t="s">
        <v>301</v>
      </c>
    </row>
    <row r="149" s="2" customFormat="1" ht="21.75" customHeight="1">
      <c r="A149" s="38"/>
      <c r="B149" s="39"/>
      <c r="C149" s="272" t="s">
        <v>188</v>
      </c>
      <c r="D149" s="272" t="s">
        <v>176</v>
      </c>
      <c r="E149" s="273" t="s">
        <v>177</v>
      </c>
      <c r="F149" s="274" t="s">
        <v>178</v>
      </c>
      <c r="G149" s="275" t="s">
        <v>179</v>
      </c>
      <c r="H149" s="276">
        <v>453.12599999999998</v>
      </c>
      <c r="I149" s="277"/>
      <c r="J149" s="278">
        <f>ROUND(I149*H149,2)</f>
        <v>0</v>
      </c>
      <c r="K149" s="279"/>
      <c r="L149" s="280"/>
      <c r="M149" s="281" t="s">
        <v>1</v>
      </c>
      <c r="N149" s="282" t="s">
        <v>44</v>
      </c>
      <c r="O149" s="91"/>
      <c r="P149" s="246">
        <f>O149*H149</f>
        <v>0</v>
      </c>
      <c r="Q149" s="246">
        <v>0.00044999999999999999</v>
      </c>
      <c r="R149" s="246">
        <f>Q149*H149</f>
        <v>0.2039067</v>
      </c>
      <c r="S149" s="246">
        <v>0</v>
      </c>
      <c r="T149" s="247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48" t="s">
        <v>180</v>
      </c>
      <c r="AT149" s="248" t="s">
        <v>176</v>
      </c>
      <c r="AU149" s="248" t="s">
        <v>89</v>
      </c>
      <c r="AY149" s="17" t="s">
        <v>128</v>
      </c>
      <c r="BE149" s="249">
        <f>IF(N149="základní",J149,0)</f>
        <v>0</v>
      </c>
      <c r="BF149" s="249">
        <f>IF(N149="snížená",J149,0)</f>
        <v>0</v>
      </c>
      <c r="BG149" s="249">
        <f>IF(N149="zákl. přenesená",J149,0)</f>
        <v>0</v>
      </c>
      <c r="BH149" s="249">
        <f>IF(N149="sníž. přenesená",J149,0)</f>
        <v>0</v>
      </c>
      <c r="BI149" s="249">
        <f>IF(N149="nulová",J149,0)</f>
        <v>0</v>
      </c>
      <c r="BJ149" s="17" t="s">
        <v>87</v>
      </c>
      <c r="BK149" s="249">
        <f>ROUND(I149*H149,2)</f>
        <v>0</v>
      </c>
      <c r="BL149" s="17" t="s">
        <v>168</v>
      </c>
      <c r="BM149" s="248" t="s">
        <v>302</v>
      </c>
    </row>
    <row r="150" s="14" customFormat="1">
      <c r="A150" s="14"/>
      <c r="B150" s="261"/>
      <c r="C150" s="262"/>
      <c r="D150" s="252" t="s">
        <v>150</v>
      </c>
      <c r="E150" s="263" t="s">
        <v>1</v>
      </c>
      <c r="F150" s="264" t="s">
        <v>303</v>
      </c>
      <c r="G150" s="262"/>
      <c r="H150" s="265">
        <v>411.93299999999999</v>
      </c>
      <c r="I150" s="266"/>
      <c r="J150" s="262"/>
      <c r="K150" s="262"/>
      <c r="L150" s="267"/>
      <c r="M150" s="268"/>
      <c r="N150" s="269"/>
      <c r="O150" s="269"/>
      <c r="P150" s="269"/>
      <c r="Q150" s="269"/>
      <c r="R150" s="269"/>
      <c r="S150" s="269"/>
      <c r="T150" s="270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71" t="s">
        <v>150</v>
      </c>
      <c r="AU150" s="271" t="s">
        <v>89</v>
      </c>
      <c r="AV150" s="14" t="s">
        <v>89</v>
      </c>
      <c r="AW150" s="14" t="s">
        <v>34</v>
      </c>
      <c r="AX150" s="14" t="s">
        <v>87</v>
      </c>
      <c r="AY150" s="271" t="s">
        <v>128</v>
      </c>
    </row>
    <row r="151" s="14" customFormat="1">
      <c r="A151" s="14"/>
      <c r="B151" s="261"/>
      <c r="C151" s="262"/>
      <c r="D151" s="252" t="s">
        <v>150</v>
      </c>
      <c r="E151" s="262"/>
      <c r="F151" s="264" t="s">
        <v>304</v>
      </c>
      <c r="G151" s="262"/>
      <c r="H151" s="265">
        <v>453.12599999999998</v>
      </c>
      <c r="I151" s="266"/>
      <c r="J151" s="262"/>
      <c r="K151" s="262"/>
      <c r="L151" s="267"/>
      <c r="M151" s="268"/>
      <c r="N151" s="269"/>
      <c r="O151" s="269"/>
      <c r="P151" s="269"/>
      <c r="Q151" s="269"/>
      <c r="R151" s="269"/>
      <c r="S151" s="269"/>
      <c r="T151" s="270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71" t="s">
        <v>150</v>
      </c>
      <c r="AU151" s="271" t="s">
        <v>89</v>
      </c>
      <c r="AV151" s="14" t="s">
        <v>89</v>
      </c>
      <c r="AW151" s="14" t="s">
        <v>4</v>
      </c>
      <c r="AX151" s="14" t="s">
        <v>87</v>
      </c>
      <c r="AY151" s="271" t="s">
        <v>128</v>
      </c>
    </row>
    <row r="152" s="2" customFormat="1" ht="21.75" customHeight="1">
      <c r="A152" s="38"/>
      <c r="B152" s="39"/>
      <c r="C152" s="236" t="s">
        <v>192</v>
      </c>
      <c r="D152" s="236" t="s">
        <v>131</v>
      </c>
      <c r="E152" s="237" t="s">
        <v>185</v>
      </c>
      <c r="F152" s="238" t="s">
        <v>186</v>
      </c>
      <c r="G152" s="239" t="s">
        <v>134</v>
      </c>
      <c r="H152" s="240">
        <v>2.52</v>
      </c>
      <c r="I152" s="241"/>
      <c r="J152" s="242">
        <f>ROUND(I152*H152,2)</f>
        <v>0</v>
      </c>
      <c r="K152" s="243"/>
      <c r="L152" s="44"/>
      <c r="M152" s="244" t="s">
        <v>1</v>
      </c>
      <c r="N152" s="245" t="s">
        <v>44</v>
      </c>
      <c r="O152" s="91"/>
      <c r="P152" s="246">
        <f>O152*H152</f>
        <v>0</v>
      </c>
      <c r="Q152" s="246">
        <v>0</v>
      </c>
      <c r="R152" s="246">
        <f>Q152*H152</f>
        <v>0</v>
      </c>
      <c r="S152" s="246">
        <v>0.083169999999999994</v>
      </c>
      <c r="T152" s="247">
        <f>S152*H152</f>
        <v>0.20958839999999998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8" t="s">
        <v>168</v>
      </c>
      <c r="AT152" s="248" t="s">
        <v>131</v>
      </c>
      <c r="AU152" s="248" t="s">
        <v>89</v>
      </c>
      <c r="AY152" s="17" t="s">
        <v>128</v>
      </c>
      <c r="BE152" s="249">
        <f>IF(N152="základní",J152,0)</f>
        <v>0</v>
      </c>
      <c r="BF152" s="249">
        <f>IF(N152="snížená",J152,0)</f>
        <v>0</v>
      </c>
      <c r="BG152" s="249">
        <f>IF(N152="zákl. přenesená",J152,0)</f>
        <v>0</v>
      </c>
      <c r="BH152" s="249">
        <f>IF(N152="sníž. přenesená",J152,0)</f>
        <v>0</v>
      </c>
      <c r="BI152" s="249">
        <f>IF(N152="nulová",J152,0)</f>
        <v>0</v>
      </c>
      <c r="BJ152" s="17" t="s">
        <v>87</v>
      </c>
      <c r="BK152" s="249">
        <f>ROUND(I152*H152,2)</f>
        <v>0</v>
      </c>
      <c r="BL152" s="17" t="s">
        <v>168</v>
      </c>
      <c r="BM152" s="248" t="s">
        <v>305</v>
      </c>
    </row>
    <row r="153" s="14" customFormat="1">
      <c r="A153" s="14"/>
      <c r="B153" s="261"/>
      <c r="C153" s="262"/>
      <c r="D153" s="252" t="s">
        <v>150</v>
      </c>
      <c r="E153" s="263" t="s">
        <v>1</v>
      </c>
      <c r="F153" s="264" t="s">
        <v>306</v>
      </c>
      <c r="G153" s="262"/>
      <c r="H153" s="265">
        <v>2.52</v>
      </c>
      <c r="I153" s="266"/>
      <c r="J153" s="262"/>
      <c r="K153" s="262"/>
      <c r="L153" s="267"/>
      <c r="M153" s="268"/>
      <c r="N153" s="269"/>
      <c r="O153" s="269"/>
      <c r="P153" s="269"/>
      <c r="Q153" s="269"/>
      <c r="R153" s="269"/>
      <c r="S153" s="269"/>
      <c r="T153" s="270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T153" s="271" t="s">
        <v>150</v>
      </c>
      <c r="AU153" s="271" t="s">
        <v>89</v>
      </c>
      <c r="AV153" s="14" t="s">
        <v>89</v>
      </c>
      <c r="AW153" s="14" t="s">
        <v>34</v>
      </c>
      <c r="AX153" s="14" t="s">
        <v>87</v>
      </c>
      <c r="AY153" s="271" t="s">
        <v>128</v>
      </c>
    </row>
    <row r="154" s="2" customFormat="1" ht="33" customHeight="1">
      <c r="A154" s="38"/>
      <c r="B154" s="39"/>
      <c r="C154" s="236" t="s">
        <v>197</v>
      </c>
      <c r="D154" s="236" t="s">
        <v>131</v>
      </c>
      <c r="E154" s="237" t="s">
        <v>189</v>
      </c>
      <c r="F154" s="238" t="s">
        <v>190</v>
      </c>
      <c r="G154" s="239" t="s">
        <v>134</v>
      </c>
      <c r="H154" s="240">
        <v>203.81999999999999</v>
      </c>
      <c r="I154" s="241"/>
      <c r="J154" s="242">
        <f>ROUND(I154*H154,2)</f>
        <v>0</v>
      </c>
      <c r="K154" s="243"/>
      <c r="L154" s="44"/>
      <c r="M154" s="244" t="s">
        <v>1</v>
      </c>
      <c r="N154" s="245" t="s">
        <v>44</v>
      </c>
      <c r="O154" s="91"/>
      <c r="P154" s="246">
        <f>O154*H154</f>
        <v>0</v>
      </c>
      <c r="Q154" s="246">
        <v>0.0068900000000000003</v>
      </c>
      <c r="R154" s="246">
        <f>Q154*H154</f>
        <v>1.4043198000000001</v>
      </c>
      <c r="S154" s="246">
        <v>0</v>
      </c>
      <c r="T154" s="247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48" t="s">
        <v>168</v>
      </c>
      <c r="AT154" s="248" t="s">
        <v>131</v>
      </c>
      <c r="AU154" s="248" t="s">
        <v>89</v>
      </c>
      <c r="AY154" s="17" t="s">
        <v>128</v>
      </c>
      <c r="BE154" s="249">
        <f>IF(N154="základní",J154,0)</f>
        <v>0</v>
      </c>
      <c r="BF154" s="249">
        <f>IF(N154="snížená",J154,0)</f>
        <v>0</v>
      </c>
      <c r="BG154" s="249">
        <f>IF(N154="zákl. přenesená",J154,0)</f>
        <v>0</v>
      </c>
      <c r="BH154" s="249">
        <f>IF(N154="sníž. přenesená",J154,0)</f>
        <v>0</v>
      </c>
      <c r="BI154" s="249">
        <f>IF(N154="nulová",J154,0)</f>
        <v>0</v>
      </c>
      <c r="BJ154" s="17" t="s">
        <v>87</v>
      </c>
      <c r="BK154" s="249">
        <f>ROUND(I154*H154,2)</f>
        <v>0</v>
      </c>
      <c r="BL154" s="17" t="s">
        <v>168</v>
      </c>
      <c r="BM154" s="248" t="s">
        <v>307</v>
      </c>
    </row>
    <row r="155" s="2" customFormat="1" ht="33" customHeight="1">
      <c r="A155" s="38"/>
      <c r="B155" s="39"/>
      <c r="C155" s="272" t="s">
        <v>203</v>
      </c>
      <c r="D155" s="272" t="s">
        <v>176</v>
      </c>
      <c r="E155" s="273" t="s">
        <v>193</v>
      </c>
      <c r="F155" s="274" t="s">
        <v>194</v>
      </c>
      <c r="G155" s="275" t="s">
        <v>134</v>
      </c>
      <c r="H155" s="276">
        <v>224.202</v>
      </c>
      <c r="I155" s="277"/>
      <c r="J155" s="278">
        <f>ROUND(I155*H155,2)</f>
        <v>0</v>
      </c>
      <c r="K155" s="279"/>
      <c r="L155" s="280"/>
      <c r="M155" s="281" t="s">
        <v>1</v>
      </c>
      <c r="N155" s="282" t="s">
        <v>44</v>
      </c>
      <c r="O155" s="91"/>
      <c r="P155" s="246">
        <f>O155*H155</f>
        <v>0</v>
      </c>
      <c r="Q155" s="246">
        <v>0.019199999999999998</v>
      </c>
      <c r="R155" s="246">
        <f>Q155*H155</f>
        <v>4.3046783999999993</v>
      </c>
      <c r="S155" s="246">
        <v>0</v>
      </c>
      <c r="T155" s="247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48" t="s">
        <v>180</v>
      </c>
      <c r="AT155" s="248" t="s">
        <v>176</v>
      </c>
      <c r="AU155" s="248" t="s">
        <v>89</v>
      </c>
      <c r="AY155" s="17" t="s">
        <v>128</v>
      </c>
      <c r="BE155" s="249">
        <f>IF(N155="základní",J155,0)</f>
        <v>0</v>
      </c>
      <c r="BF155" s="249">
        <f>IF(N155="snížená",J155,0)</f>
        <v>0</v>
      </c>
      <c r="BG155" s="249">
        <f>IF(N155="zákl. přenesená",J155,0)</f>
        <v>0</v>
      </c>
      <c r="BH155" s="249">
        <f>IF(N155="sníž. přenesená",J155,0)</f>
        <v>0</v>
      </c>
      <c r="BI155" s="249">
        <f>IF(N155="nulová",J155,0)</f>
        <v>0</v>
      </c>
      <c r="BJ155" s="17" t="s">
        <v>87</v>
      </c>
      <c r="BK155" s="249">
        <f>ROUND(I155*H155,2)</f>
        <v>0</v>
      </c>
      <c r="BL155" s="17" t="s">
        <v>168</v>
      </c>
      <c r="BM155" s="248" t="s">
        <v>308</v>
      </c>
    </row>
    <row r="156" s="14" customFormat="1">
      <c r="A156" s="14"/>
      <c r="B156" s="261"/>
      <c r="C156" s="262"/>
      <c r="D156" s="252" t="s">
        <v>150</v>
      </c>
      <c r="E156" s="262"/>
      <c r="F156" s="264" t="s">
        <v>309</v>
      </c>
      <c r="G156" s="262"/>
      <c r="H156" s="265">
        <v>224.202</v>
      </c>
      <c r="I156" s="266"/>
      <c r="J156" s="262"/>
      <c r="K156" s="262"/>
      <c r="L156" s="267"/>
      <c r="M156" s="268"/>
      <c r="N156" s="269"/>
      <c r="O156" s="269"/>
      <c r="P156" s="269"/>
      <c r="Q156" s="269"/>
      <c r="R156" s="269"/>
      <c r="S156" s="269"/>
      <c r="T156" s="270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1" t="s">
        <v>150</v>
      </c>
      <c r="AU156" s="271" t="s">
        <v>89</v>
      </c>
      <c r="AV156" s="14" t="s">
        <v>89</v>
      </c>
      <c r="AW156" s="14" t="s">
        <v>4</v>
      </c>
      <c r="AX156" s="14" t="s">
        <v>87</v>
      </c>
      <c r="AY156" s="271" t="s">
        <v>128</v>
      </c>
    </row>
    <row r="157" s="2" customFormat="1" ht="21.75" customHeight="1">
      <c r="A157" s="38"/>
      <c r="B157" s="39"/>
      <c r="C157" s="236" t="s">
        <v>8</v>
      </c>
      <c r="D157" s="236" t="s">
        <v>131</v>
      </c>
      <c r="E157" s="237" t="s">
        <v>198</v>
      </c>
      <c r="F157" s="238" t="s">
        <v>199</v>
      </c>
      <c r="G157" s="239" t="s">
        <v>134</v>
      </c>
      <c r="H157" s="240">
        <v>2.52</v>
      </c>
      <c r="I157" s="241"/>
      <c r="J157" s="242">
        <f>ROUND(I157*H157,2)</f>
        <v>0</v>
      </c>
      <c r="K157" s="243"/>
      <c r="L157" s="44"/>
      <c r="M157" s="244" t="s">
        <v>1</v>
      </c>
      <c r="N157" s="245" t="s">
        <v>44</v>
      </c>
      <c r="O157" s="91"/>
      <c r="P157" s="246">
        <f>O157*H157</f>
        <v>0</v>
      </c>
      <c r="Q157" s="246">
        <v>0</v>
      </c>
      <c r="R157" s="246">
        <f>Q157*H157</f>
        <v>0</v>
      </c>
      <c r="S157" s="246">
        <v>0</v>
      </c>
      <c r="T157" s="247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48" t="s">
        <v>168</v>
      </c>
      <c r="AT157" s="248" t="s">
        <v>131</v>
      </c>
      <c r="AU157" s="248" t="s">
        <v>89</v>
      </c>
      <c r="AY157" s="17" t="s">
        <v>128</v>
      </c>
      <c r="BE157" s="249">
        <f>IF(N157="základní",J157,0)</f>
        <v>0</v>
      </c>
      <c r="BF157" s="249">
        <f>IF(N157="snížená",J157,0)</f>
        <v>0</v>
      </c>
      <c r="BG157" s="249">
        <f>IF(N157="zákl. přenesená",J157,0)</f>
        <v>0</v>
      </c>
      <c r="BH157" s="249">
        <f>IF(N157="sníž. přenesená",J157,0)</f>
        <v>0</v>
      </c>
      <c r="BI157" s="249">
        <f>IF(N157="nulová",J157,0)</f>
        <v>0</v>
      </c>
      <c r="BJ157" s="17" t="s">
        <v>87</v>
      </c>
      <c r="BK157" s="249">
        <f>ROUND(I157*H157,2)</f>
        <v>0</v>
      </c>
      <c r="BL157" s="17" t="s">
        <v>168</v>
      </c>
      <c r="BM157" s="248" t="s">
        <v>310</v>
      </c>
    </row>
    <row r="158" s="13" customFormat="1">
      <c r="A158" s="13"/>
      <c r="B158" s="250"/>
      <c r="C158" s="251"/>
      <c r="D158" s="252" t="s">
        <v>150</v>
      </c>
      <c r="E158" s="253" t="s">
        <v>1</v>
      </c>
      <c r="F158" s="254" t="s">
        <v>201</v>
      </c>
      <c r="G158" s="251"/>
      <c r="H158" s="253" t="s">
        <v>1</v>
      </c>
      <c r="I158" s="255"/>
      <c r="J158" s="251"/>
      <c r="K158" s="251"/>
      <c r="L158" s="256"/>
      <c r="M158" s="257"/>
      <c r="N158" s="258"/>
      <c r="O158" s="258"/>
      <c r="P158" s="258"/>
      <c r="Q158" s="258"/>
      <c r="R158" s="258"/>
      <c r="S158" s="258"/>
      <c r="T158" s="259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60" t="s">
        <v>150</v>
      </c>
      <c r="AU158" s="260" t="s">
        <v>89</v>
      </c>
      <c r="AV158" s="13" t="s">
        <v>87</v>
      </c>
      <c r="AW158" s="13" t="s">
        <v>34</v>
      </c>
      <c r="AX158" s="13" t="s">
        <v>79</v>
      </c>
      <c r="AY158" s="260" t="s">
        <v>128</v>
      </c>
    </row>
    <row r="159" s="14" customFormat="1">
      <c r="A159" s="14"/>
      <c r="B159" s="261"/>
      <c r="C159" s="262"/>
      <c r="D159" s="252" t="s">
        <v>150</v>
      </c>
      <c r="E159" s="263" t="s">
        <v>1</v>
      </c>
      <c r="F159" s="264" t="s">
        <v>306</v>
      </c>
      <c r="G159" s="262"/>
      <c r="H159" s="265">
        <v>2.52</v>
      </c>
      <c r="I159" s="266"/>
      <c r="J159" s="262"/>
      <c r="K159" s="262"/>
      <c r="L159" s="267"/>
      <c r="M159" s="268"/>
      <c r="N159" s="269"/>
      <c r="O159" s="269"/>
      <c r="P159" s="269"/>
      <c r="Q159" s="269"/>
      <c r="R159" s="269"/>
      <c r="S159" s="269"/>
      <c r="T159" s="270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T159" s="271" t="s">
        <v>150</v>
      </c>
      <c r="AU159" s="271" t="s">
        <v>89</v>
      </c>
      <c r="AV159" s="14" t="s">
        <v>89</v>
      </c>
      <c r="AW159" s="14" t="s">
        <v>34</v>
      </c>
      <c r="AX159" s="14" t="s">
        <v>87</v>
      </c>
      <c r="AY159" s="271" t="s">
        <v>128</v>
      </c>
    </row>
    <row r="160" s="2" customFormat="1" ht="21.75" customHeight="1">
      <c r="A160" s="38"/>
      <c r="B160" s="39"/>
      <c r="C160" s="236" t="s">
        <v>168</v>
      </c>
      <c r="D160" s="236" t="s">
        <v>131</v>
      </c>
      <c r="E160" s="237" t="s">
        <v>204</v>
      </c>
      <c r="F160" s="238" t="s">
        <v>205</v>
      </c>
      <c r="G160" s="239" t="s">
        <v>141</v>
      </c>
      <c r="H160" s="240">
        <v>6.0270000000000001</v>
      </c>
      <c r="I160" s="241"/>
      <c r="J160" s="242">
        <f>ROUND(I160*H160,2)</f>
        <v>0</v>
      </c>
      <c r="K160" s="243"/>
      <c r="L160" s="44"/>
      <c r="M160" s="244" t="s">
        <v>1</v>
      </c>
      <c r="N160" s="245" t="s">
        <v>44</v>
      </c>
      <c r="O160" s="91"/>
      <c r="P160" s="246">
        <f>O160*H160</f>
        <v>0</v>
      </c>
      <c r="Q160" s="246">
        <v>0</v>
      </c>
      <c r="R160" s="246">
        <f>Q160*H160</f>
        <v>0</v>
      </c>
      <c r="S160" s="246">
        <v>0</v>
      </c>
      <c r="T160" s="247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48" t="s">
        <v>168</v>
      </c>
      <c r="AT160" s="248" t="s">
        <v>131</v>
      </c>
      <c r="AU160" s="248" t="s">
        <v>89</v>
      </c>
      <c r="AY160" s="17" t="s">
        <v>128</v>
      </c>
      <c r="BE160" s="249">
        <f>IF(N160="základní",J160,0)</f>
        <v>0</v>
      </c>
      <c r="BF160" s="249">
        <f>IF(N160="snížená",J160,0)</f>
        <v>0</v>
      </c>
      <c r="BG160" s="249">
        <f>IF(N160="zákl. přenesená",J160,0)</f>
        <v>0</v>
      </c>
      <c r="BH160" s="249">
        <f>IF(N160="sníž. přenesená",J160,0)</f>
        <v>0</v>
      </c>
      <c r="BI160" s="249">
        <f>IF(N160="nulová",J160,0)</f>
        <v>0</v>
      </c>
      <c r="BJ160" s="17" t="s">
        <v>87</v>
      </c>
      <c r="BK160" s="249">
        <f>ROUND(I160*H160,2)</f>
        <v>0</v>
      </c>
      <c r="BL160" s="17" t="s">
        <v>168</v>
      </c>
      <c r="BM160" s="248" t="s">
        <v>311</v>
      </c>
    </row>
    <row r="161" s="12" customFormat="1" ht="22.8" customHeight="1">
      <c r="A161" s="12"/>
      <c r="B161" s="220"/>
      <c r="C161" s="221"/>
      <c r="D161" s="222" t="s">
        <v>78</v>
      </c>
      <c r="E161" s="234" t="s">
        <v>207</v>
      </c>
      <c r="F161" s="234" t="s">
        <v>208</v>
      </c>
      <c r="G161" s="221"/>
      <c r="H161" s="221"/>
      <c r="I161" s="224"/>
      <c r="J161" s="235">
        <f>BK161</f>
        <v>0</v>
      </c>
      <c r="K161" s="221"/>
      <c r="L161" s="226"/>
      <c r="M161" s="227"/>
      <c r="N161" s="228"/>
      <c r="O161" s="228"/>
      <c r="P161" s="229">
        <f>SUM(P162:P173)</f>
        <v>0</v>
      </c>
      <c r="Q161" s="228"/>
      <c r="R161" s="229">
        <f>SUM(R162:R173)</f>
        <v>0</v>
      </c>
      <c r="S161" s="228"/>
      <c r="T161" s="230">
        <f>SUM(T162:T173)</f>
        <v>0.546624</v>
      </c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R161" s="231" t="s">
        <v>89</v>
      </c>
      <c r="AT161" s="232" t="s">
        <v>78</v>
      </c>
      <c r="AU161" s="232" t="s">
        <v>87</v>
      </c>
      <c r="AY161" s="231" t="s">
        <v>128</v>
      </c>
      <c r="BK161" s="233">
        <f>SUM(BK162:BK173)</f>
        <v>0</v>
      </c>
    </row>
    <row r="162" s="2" customFormat="1" ht="16.5" customHeight="1">
      <c r="A162" s="38"/>
      <c r="B162" s="39"/>
      <c r="C162" s="236" t="s">
        <v>220</v>
      </c>
      <c r="D162" s="236" t="s">
        <v>131</v>
      </c>
      <c r="E162" s="237" t="s">
        <v>209</v>
      </c>
      <c r="F162" s="238" t="s">
        <v>210</v>
      </c>
      <c r="G162" s="239" t="s">
        <v>134</v>
      </c>
      <c r="H162" s="240">
        <v>203.81999999999999</v>
      </c>
      <c r="I162" s="241"/>
      <c r="J162" s="242">
        <f>ROUND(I162*H162,2)</f>
        <v>0</v>
      </c>
      <c r="K162" s="243"/>
      <c r="L162" s="44"/>
      <c r="M162" s="244" t="s">
        <v>1</v>
      </c>
      <c r="N162" s="245" t="s">
        <v>44</v>
      </c>
      <c r="O162" s="91"/>
      <c r="P162" s="246">
        <f>O162*H162</f>
        <v>0</v>
      </c>
      <c r="Q162" s="246">
        <v>0</v>
      </c>
      <c r="R162" s="246">
        <f>Q162*H162</f>
        <v>0</v>
      </c>
      <c r="S162" s="246">
        <v>0.0025000000000000001</v>
      </c>
      <c r="T162" s="247">
        <f>S162*H162</f>
        <v>0.50954999999999995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48" t="s">
        <v>168</v>
      </c>
      <c r="AT162" s="248" t="s">
        <v>131</v>
      </c>
      <c r="AU162" s="248" t="s">
        <v>89</v>
      </c>
      <c r="AY162" s="17" t="s">
        <v>128</v>
      </c>
      <c r="BE162" s="249">
        <f>IF(N162="základní",J162,0)</f>
        <v>0</v>
      </c>
      <c r="BF162" s="249">
        <f>IF(N162="snížená",J162,0)</f>
        <v>0</v>
      </c>
      <c r="BG162" s="249">
        <f>IF(N162="zákl. přenesená",J162,0)</f>
        <v>0</v>
      </c>
      <c r="BH162" s="249">
        <f>IF(N162="sníž. přenesená",J162,0)</f>
        <v>0</v>
      </c>
      <c r="BI162" s="249">
        <f>IF(N162="nulová",J162,0)</f>
        <v>0</v>
      </c>
      <c r="BJ162" s="17" t="s">
        <v>87</v>
      </c>
      <c r="BK162" s="249">
        <f>ROUND(I162*H162,2)</f>
        <v>0</v>
      </c>
      <c r="BL162" s="17" t="s">
        <v>168</v>
      </c>
      <c r="BM162" s="248" t="s">
        <v>312</v>
      </c>
    </row>
    <row r="163" s="13" customFormat="1">
      <c r="A163" s="13"/>
      <c r="B163" s="250"/>
      <c r="C163" s="251"/>
      <c r="D163" s="252" t="s">
        <v>150</v>
      </c>
      <c r="E163" s="253" t="s">
        <v>1</v>
      </c>
      <c r="F163" s="254" t="s">
        <v>261</v>
      </c>
      <c r="G163" s="251"/>
      <c r="H163" s="253" t="s">
        <v>1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60" t="s">
        <v>150</v>
      </c>
      <c r="AU163" s="260" t="s">
        <v>89</v>
      </c>
      <c r="AV163" s="13" t="s">
        <v>87</v>
      </c>
      <c r="AW163" s="13" t="s">
        <v>34</v>
      </c>
      <c r="AX163" s="13" t="s">
        <v>79</v>
      </c>
      <c r="AY163" s="260" t="s">
        <v>128</v>
      </c>
    </row>
    <row r="164" s="14" customFormat="1">
      <c r="A164" s="14"/>
      <c r="B164" s="261"/>
      <c r="C164" s="262"/>
      <c r="D164" s="252" t="s">
        <v>150</v>
      </c>
      <c r="E164" s="263" t="s">
        <v>1</v>
      </c>
      <c r="F164" s="264" t="s">
        <v>313</v>
      </c>
      <c r="G164" s="262"/>
      <c r="H164" s="265">
        <v>129.62000000000001</v>
      </c>
      <c r="I164" s="266"/>
      <c r="J164" s="262"/>
      <c r="K164" s="262"/>
      <c r="L164" s="267"/>
      <c r="M164" s="268"/>
      <c r="N164" s="269"/>
      <c r="O164" s="269"/>
      <c r="P164" s="269"/>
      <c r="Q164" s="269"/>
      <c r="R164" s="269"/>
      <c r="S164" s="269"/>
      <c r="T164" s="270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71" t="s">
        <v>150</v>
      </c>
      <c r="AU164" s="271" t="s">
        <v>89</v>
      </c>
      <c r="AV164" s="14" t="s">
        <v>89</v>
      </c>
      <c r="AW164" s="14" t="s">
        <v>34</v>
      </c>
      <c r="AX164" s="14" t="s">
        <v>79</v>
      </c>
      <c r="AY164" s="271" t="s">
        <v>128</v>
      </c>
    </row>
    <row r="165" s="13" customFormat="1">
      <c r="A165" s="13"/>
      <c r="B165" s="250"/>
      <c r="C165" s="251"/>
      <c r="D165" s="252" t="s">
        <v>150</v>
      </c>
      <c r="E165" s="253" t="s">
        <v>1</v>
      </c>
      <c r="F165" s="254" t="s">
        <v>263</v>
      </c>
      <c r="G165" s="251"/>
      <c r="H165" s="253" t="s">
        <v>1</v>
      </c>
      <c r="I165" s="255"/>
      <c r="J165" s="251"/>
      <c r="K165" s="251"/>
      <c r="L165" s="256"/>
      <c r="M165" s="257"/>
      <c r="N165" s="258"/>
      <c r="O165" s="258"/>
      <c r="P165" s="258"/>
      <c r="Q165" s="258"/>
      <c r="R165" s="258"/>
      <c r="S165" s="258"/>
      <c r="T165" s="259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60" t="s">
        <v>150</v>
      </c>
      <c r="AU165" s="260" t="s">
        <v>89</v>
      </c>
      <c r="AV165" s="13" t="s">
        <v>87</v>
      </c>
      <c r="AW165" s="13" t="s">
        <v>34</v>
      </c>
      <c r="AX165" s="13" t="s">
        <v>79</v>
      </c>
      <c r="AY165" s="260" t="s">
        <v>128</v>
      </c>
    </row>
    <row r="166" s="14" customFormat="1">
      <c r="A166" s="14"/>
      <c r="B166" s="261"/>
      <c r="C166" s="262"/>
      <c r="D166" s="252" t="s">
        <v>150</v>
      </c>
      <c r="E166" s="263" t="s">
        <v>1</v>
      </c>
      <c r="F166" s="264" t="s">
        <v>314</v>
      </c>
      <c r="G166" s="262"/>
      <c r="H166" s="265">
        <v>74.200000000000003</v>
      </c>
      <c r="I166" s="266"/>
      <c r="J166" s="262"/>
      <c r="K166" s="262"/>
      <c r="L166" s="267"/>
      <c r="M166" s="268"/>
      <c r="N166" s="269"/>
      <c r="O166" s="269"/>
      <c r="P166" s="269"/>
      <c r="Q166" s="269"/>
      <c r="R166" s="269"/>
      <c r="S166" s="269"/>
      <c r="T166" s="270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T166" s="271" t="s">
        <v>150</v>
      </c>
      <c r="AU166" s="271" t="s">
        <v>89</v>
      </c>
      <c r="AV166" s="14" t="s">
        <v>89</v>
      </c>
      <c r="AW166" s="14" t="s">
        <v>34</v>
      </c>
      <c r="AX166" s="14" t="s">
        <v>79</v>
      </c>
      <c r="AY166" s="271" t="s">
        <v>128</v>
      </c>
    </row>
    <row r="167" s="15" customFormat="1">
      <c r="A167" s="15"/>
      <c r="B167" s="289"/>
      <c r="C167" s="290"/>
      <c r="D167" s="252" t="s">
        <v>150</v>
      </c>
      <c r="E167" s="291" t="s">
        <v>1</v>
      </c>
      <c r="F167" s="292" t="s">
        <v>267</v>
      </c>
      <c r="G167" s="290"/>
      <c r="H167" s="293">
        <v>203.81999999999999</v>
      </c>
      <c r="I167" s="294"/>
      <c r="J167" s="290"/>
      <c r="K167" s="290"/>
      <c r="L167" s="295"/>
      <c r="M167" s="296"/>
      <c r="N167" s="297"/>
      <c r="O167" s="297"/>
      <c r="P167" s="297"/>
      <c r="Q167" s="297"/>
      <c r="R167" s="297"/>
      <c r="S167" s="297"/>
      <c r="T167" s="298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T167" s="299" t="s">
        <v>150</v>
      </c>
      <c r="AU167" s="299" t="s">
        <v>89</v>
      </c>
      <c r="AV167" s="15" t="s">
        <v>135</v>
      </c>
      <c r="AW167" s="15" t="s">
        <v>34</v>
      </c>
      <c r="AX167" s="15" t="s">
        <v>87</v>
      </c>
      <c r="AY167" s="299" t="s">
        <v>128</v>
      </c>
    </row>
    <row r="168" s="2" customFormat="1" ht="16.5" customHeight="1">
      <c r="A168" s="38"/>
      <c r="B168" s="39"/>
      <c r="C168" s="236" t="s">
        <v>227</v>
      </c>
      <c r="D168" s="236" t="s">
        <v>131</v>
      </c>
      <c r="E168" s="237" t="s">
        <v>212</v>
      </c>
      <c r="F168" s="238" t="s">
        <v>213</v>
      </c>
      <c r="G168" s="239" t="s">
        <v>173</v>
      </c>
      <c r="H168" s="240">
        <v>123.58</v>
      </c>
      <c r="I168" s="241"/>
      <c r="J168" s="242">
        <f>ROUND(I168*H168,2)</f>
        <v>0</v>
      </c>
      <c r="K168" s="243"/>
      <c r="L168" s="44"/>
      <c r="M168" s="244" t="s">
        <v>1</v>
      </c>
      <c r="N168" s="245" t="s">
        <v>44</v>
      </c>
      <c r="O168" s="91"/>
      <c r="P168" s="246">
        <f>O168*H168</f>
        <v>0</v>
      </c>
      <c r="Q168" s="246">
        <v>0</v>
      </c>
      <c r="R168" s="246">
        <f>Q168*H168</f>
        <v>0</v>
      </c>
      <c r="S168" s="246">
        <v>0.00029999999999999997</v>
      </c>
      <c r="T168" s="247">
        <f>S168*H168</f>
        <v>0.037073999999999996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48" t="s">
        <v>168</v>
      </c>
      <c r="AT168" s="248" t="s">
        <v>131</v>
      </c>
      <c r="AU168" s="248" t="s">
        <v>89</v>
      </c>
      <c r="AY168" s="17" t="s">
        <v>128</v>
      </c>
      <c r="BE168" s="249">
        <f>IF(N168="základní",J168,0)</f>
        <v>0</v>
      </c>
      <c r="BF168" s="249">
        <f>IF(N168="snížená",J168,0)</f>
        <v>0</v>
      </c>
      <c r="BG168" s="249">
        <f>IF(N168="zákl. přenesená",J168,0)</f>
        <v>0</v>
      </c>
      <c r="BH168" s="249">
        <f>IF(N168="sníž. přenesená",J168,0)</f>
        <v>0</v>
      </c>
      <c r="BI168" s="249">
        <f>IF(N168="nulová",J168,0)</f>
        <v>0</v>
      </c>
      <c r="BJ168" s="17" t="s">
        <v>87</v>
      </c>
      <c r="BK168" s="249">
        <f>ROUND(I168*H168,2)</f>
        <v>0</v>
      </c>
      <c r="BL168" s="17" t="s">
        <v>168</v>
      </c>
      <c r="BM168" s="248" t="s">
        <v>315</v>
      </c>
    </row>
    <row r="169" s="13" customFormat="1">
      <c r="A169" s="13"/>
      <c r="B169" s="250"/>
      <c r="C169" s="251"/>
      <c r="D169" s="252" t="s">
        <v>150</v>
      </c>
      <c r="E169" s="253" t="s">
        <v>1</v>
      </c>
      <c r="F169" s="254" t="s">
        <v>297</v>
      </c>
      <c r="G169" s="251"/>
      <c r="H169" s="253" t="s">
        <v>1</v>
      </c>
      <c r="I169" s="255"/>
      <c r="J169" s="251"/>
      <c r="K169" s="251"/>
      <c r="L169" s="256"/>
      <c r="M169" s="257"/>
      <c r="N169" s="258"/>
      <c r="O169" s="258"/>
      <c r="P169" s="258"/>
      <c r="Q169" s="258"/>
      <c r="R169" s="258"/>
      <c r="S169" s="258"/>
      <c r="T169" s="259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60" t="s">
        <v>150</v>
      </c>
      <c r="AU169" s="260" t="s">
        <v>89</v>
      </c>
      <c r="AV169" s="13" t="s">
        <v>87</v>
      </c>
      <c r="AW169" s="13" t="s">
        <v>34</v>
      </c>
      <c r="AX169" s="13" t="s">
        <v>79</v>
      </c>
      <c r="AY169" s="260" t="s">
        <v>128</v>
      </c>
    </row>
    <row r="170" s="14" customFormat="1">
      <c r="A170" s="14"/>
      <c r="B170" s="261"/>
      <c r="C170" s="262"/>
      <c r="D170" s="252" t="s">
        <v>150</v>
      </c>
      <c r="E170" s="263" t="s">
        <v>1</v>
      </c>
      <c r="F170" s="264" t="s">
        <v>298</v>
      </c>
      <c r="G170" s="262"/>
      <c r="H170" s="265">
        <v>78</v>
      </c>
      <c r="I170" s="266"/>
      <c r="J170" s="262"/>
      <c r="K170" s="262"/>
      <c r="L170" s="267"/>
      <c r="M170" s="268"/>
      <c r="N170" s="269"/>
      <c r="O170" s="269"/>
      <c r="P170" s="269"/>
      <c r="Q170" s="269"/>
      <c r="R170" s="269"/>
      <c r="S170" s="269"/>
      <c r="T170" s="270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71" t="s">
        <v>150</v>
      </c>
      <c r="AU170" s="271" t="s">
        <v>89</v>
      </c>
      <c r="AV170" s="14" t="s">
        <v>89</v>
      </c>
      <c r="AW170" s="14" t="s">
        <v>34</v>
      </c>
      <c r="AX170" s="14" t="s">
        <v>79</v>
      </c>
      <c r="AY170" s="271" t="s">
        <v>128</v>
      </c>
    </row>
    <row r="171" s="13" customFormat="1">
      <c r="A171" s="13"/>
      <c r="B171" s="250"/>
      <c r="C171" s="251"/>
      <c r="D171" s="252" t="s">
        <v>150</v>
      </c>
      <c r="E171" s="253" t="s">
        <v>1</v>
      </c>
      <c r="F171" s="254" t="s">
        <v>299</v>
      </c>
      <c r="G171" s="251"/>
      <c r="H171" s="253" t="s">
        <v>1</v>
      </c>
      <c r="I171" s="255"/>
      <c r="J171" s="251"/>
      <c r="K171" s="251"/>
      <c r="L171" s="256"/>
      <c r="M171" s="257"/>
      <c r="N171" s="258"/>
      <c r="O171" s="258"/>
      <c r="P171" s="258"/>
      <c r="Q171" s="258"/>
      <c r="R171" s="258"/>
      <c r="S171" s="258"/>
      <c r="T171" s="259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60" t="s">
        <v>150</v>
      </c>
      <c r="AU171" s="260" t="s">
        <v>89</v>
      </c>
      <c r="AV171" s="13" t="s">
        <v>87</v>
      </c>
      <c r="AW171" s="13" t="s">
        <v>34</v>
      </c>
      <c r="AX171" s="13" t="s">
        <v>79</v>
      </c>
      <c r="AY171" s="260" t="s">
        <v>128</v>
      </c>
    </row>
    <row r="172" s="14" customFormat="1">
      <c r="A172" s="14"/>
      <c r="B172" s="261"/>
      <c r="C172" s="262"/>
      <c r="D172" s="252" t="s">
        <v>150</v>
      </c>
      <c r="E172" s="263" t="s">
        <v>1</v>
      </c>
      <c r="F172" s="264" t="s">
        <v>300</v>
      </c>
      <c r="G172" s="262"/>
      <c r="H172" s="265">
        <v>45.579999999999998</v>
      </c>
      <c r="I172" s="266"/>
      <c r="J172" s="262"/>
      <c r="K172" s="262"/>
      <c r="L172" s="267"/>
      <c r="M172" s="268"/>
      <c r="N172" s="269"/>
      <c r="O172" s="269"/>
      <c r="P172" s="269"/>
      <c r="Q172" s="269"/>
      <c r="R172" s="269"/>
      <c r="S172" s="269"/>
      <c r="T172" s="270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71" t="s">
        <v>150</v>
      </c>
      <c r="AU172" s="271" t="s">
        <v>89</v>
      </c>
      <c r="AV172" s="14" t="s">
        <v>89</v>
      </c>
      <c r="AW172" s="14" t="s">
        <v>34</v>
      </c>
      <c r="AX172" s="14" t="s">
        <v>79</v>
      </c>
      <c r="AY172" s="271" t="s">
        <v>128</v>
      </c>
    </row>
    <row r="173" s="15" customFormat="1">
      <c r="A173" s="15"/>
      <c r="B173" s="289"/>
      <c r="C173" s="290"/>
      <c r="D173" s="252" t="s">
        <v>150</v>
      </c>
      <c r="E173" s="291" t="s">
        <v>1</v>
      </c>
      <c r="F173" s="292" t="s">
        <v>267</v>
      </c>
      <c r="G173" s="290"/>
      <c r="H173" s="293">
        <v>123.58</v>
      </c>
      <c r="I173" s="294"/>
      <c r="J173" s="290"/>
      <c r="K173" s="290"/>
      <c r="L173" s="295"/>
      <c r="M173" s="296"/>
      <c r="N173" s="297"/>
      <c r="O173" s="297"/>
      <c r="P173" s="297"/>
      <c r="Q173" s="297"/>
      <c r="R173" s="297"/>
      <c r="S173" s="297"/>
      <c r="T173" s="298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T173" s="299" t="s">
        <v>150</v>
      </c>
      <c r="AU173" s="299" t="s">
        <v>89</v>
      </c>
      <c r="AV173" s="15" t="s">
        <v>135</v>
      </c>
      <c r="AW173" s="15" t="s">
        <v>34</v>
      </c>
      <c r="AX173" s="15" t="s">
        <v>87</v>
      </c>
      <c r="AY173" s="299" t="s">
        <v>128</v>
      </c>
    </row>
    <row r="174" s="12" customFormat="1" ht="22.8" customHeight="1">
      <c r="A174" s="12"/>
      <c r="B174" s="220"/>
      <c r="C174" s="221"/>
      <c r="D174" s="222" t="s">
        <v>78</v>
      </c>
      <c r="E174" s="234" t="s">
        <v>270</v>
      </c>
      <c r="F174" s="234" t="s">
        <v>271</v>
      </c>
      <c r="G174" s="221"/>
      <c r="H174" s="221"/>
      <c r="I174" s="224"/>
      <c r="J174" s="235">
        <f>BK174</f>
        <v>0</v>
      </c>
      <c r="K174" s="221"/>
      <c r="L174" s="226"/>
      <c r="M174" s="227"/>
      <c r="N174" s="228"/>
      <c r="O174" s="228"/>
      <c r="P174" s="229">
        <f>SUM(P175:P178)</f>
        <v>0</v>
      </c>
      <c r="Q174" s="228"/>
      <c r="R174" s="229">
        <f>SUM(R175:R178)</f>
        <v>0.0030278499999999999</v>
      </c>
      <c r="S174" s="228"/>
      <c r="T174" s="230">
        <f>SUM(T175:T178)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31" t="s">
        <v>89</v>
      </c>
      <c r="AT174" s="232" t="s">
        <v>78</v>
      </c>
      <c r="AU174" s="232" t="s">
        <v>87</v>
      </c>
      <c r="AY174" s="231" t="s">
        <v>128</v>
      </c>
      <c r="BK174" s="233">
        <f>SUM(BK175:BK178)</f>
        <v>0</v>
      </c>
    </row>
    <row r="175" s="2" customFormat="1" ht="21.75" customHeight="1">
      <c r="A175" s="38"/>
      <c r="B175" s="39"/>
      <c r="C175" s="236" t="s">
        <v>272</v>
      </c>
      <c r="D175" s="236" t="s">
        <v>131</v>
      </c>
      <c r="E175" s="237" t="s">
        <v>273</v>
      </c>
      <c r="F175" s="238" t="s">
        <v>274</v>
      </c>
      <c r="G175" s="239" t="s">
        <v>134</v>
      </c>
      <c r="H175" s="240">
        <v>8.6509999999999998</v>
      </c>
      <c r="I175" s="241"/>
      <c r="J175" s="242">
        <f>ROUND(I175*H175,2)</f>
        <v>0</v>
      </c>
      <c r="K175" s="243"/>
      <c r="L175" s="44"/>
      <c r="M175" s="244" t="s">
        <v>1</v>
      </c>
      <c r="N175" s="245" t="s">
        <v>44</v>
      </c>
      <c r="O175" s="91"/>
      <c r="P175" s="246">
        <f>O175*H175</f>
        <v>0</v>
      </c>
      <c r="Q175" s="246">
        <v>0.00020000000000000001</v>
      </c>
      <c r="R175" s="246">
        <f>Q175*H175</f>
        <v>0.0017302000000000001</v>
      </c>
      <c r="S175" s="246">
        <v>0</v>
      </c>
      <c r="T175" s="247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8" t="s">
        <v>168</v>
      </c>
      <c r="AT175" s="248" t="s">
        <v>131</v>
      </c>
      <c r="AU175" s="248" t="s">
        <v>89</v>
      </c>
      <c r="AY175" s="17" t="s">
        <v>128</v>
      </c>
      <c r="BE175" s="249">
        <f>IF(N175="základní",J175,0)</f>
        <v>0</v>
      </c>
      <c r="BF175" s="249">
        <f>IF(N175="snížená",J175,0)</f>
        <v>0</v>
      </c>
      <c r="BG175" s="249">
        <f>IF(N175="zákl. přenesená",J175,0)</f>
        <v>0</v>
      </c>
      <c r="BH175" s="249">
        <f>IF(N175="sníž. přenesená",J175,0)</f>
        <v>0</v>
      </c>
      <c r="BI175" s="249">
        <f>IF(N175="nulová",J175,0)</f>
        <v>0</v>
      </c>
      <c r="BJ175" s="17" t="s">
        <v>87</v>
      </c>
      <c r="BK175" s="249">
        <f>ROUND(I175*H175,2)</f>
        <v>0</v>
      </c>
      <c r="BL175" s="17" t="s">
        <v>168</v>
      </c>
      <c r="BM175" s="248" t="s">
        <v>316</v>
      </c>
    </row>
    <row r="176" s="14" customFormat="1">
      <c r="A176" s="14"/>
      <c r="B176" s="261"/>
      <c r="C176" s="262"/>
      <c r="D176" s="252" t="s">
        <v>150</v>
      </c>
      <c r="E176" s="263" t="s">
        <v>1</v>
      </c>
      <c r="F176" s="264" t="s">
        <v>317</v>
      </c>
      <c r="G176" s="262"/>
      <c r="H176" s="265">
        <v>8.6509999999999998</v>
      </c>
      <c r="I176" s="266"/>
      <c r="J176" s="262"/>
      <c r="K176" s="262"/>
      <c r="L176" s="267"/>
      <c r="M176" s="268"/>
      <c r="N176" s="269"/>
      <c r="O176" s="269"/>
      <c r="P176" s="269"/>
      <c r="Q176" s="269"/>
      <c r="R176" s="269"/>
      <c r="S176" s="269"/>
      <c r="T176" s="270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71" t="s">
        <v>150</v>
      </c>
      <c r="AU176" s="271" t="s">
        <v>89</v>
      </c>
      <c r="AV176" s="14" t="s">
        <v>89</v>
      </c>
      <c r="AW176" s="14" t="s">
        <v>34</v>
      </c>
      <c r="AX176" s="14" t="s">
        <v>87</v>
      </c>
      <c r="AY176" s="271" t="s">
        <v>128</v>
      </c>
    </row>
    <row r="177" s="2" customFormat="1" ht="21.75" customHeight="1">
      <c r="A177" s="38"/>
      <c r="B177" s="39"/>
      <c r="C177" s="236" t="s">
        <v>276</v>
      </c>
      <c r="D177" s="236" t="s">
        <v>131</v>
      </c>
      <c r="E177" s="237" t="s">
        <v>277</v>
      </c>
      <c r="F177" s="238" t="s">
        <v>278</v>
      </c>
      <c r="G177" s="239" t="s">
        <v>134</v>
      </c>
      <c r="H177" s="240">
        <v>8.6509999999999998</v>
      </c>
      <c r="I177" s="241"/>
      <c r="J177" s="242">
        <f>ROUND(I177*H177,2)</f>
        <v>0</v>
      </c>
      <c r="K177" s="243"/>
      <c r="L177" s="44"/>
      <c r="M177" s="244" t="s">
        <v>1</v>
      </c>
      <c r="N177" s="245" t="s">
        <v>44</v>
      </c>
      <c r="O177" s="91"/>
      <c r="P177" s="246">
        <f>O177*H177</f>
        <v>0</v>
      </c>
      <c r="Q177" s="246">
        <v>0.00012999999999999999</v>
      </c>
      <c r="R177" s="246">
        <f>Q177*H177</f>
        <v>0.0011246299999999999</v>
      </c>
      <c r="S177" s="246">
        <v>0</v>
      </c>
      <c r="T177" s="247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48" t="s">
        <v>168</v>
      </c>
      <c r="AT177" s="248" t="s">
        <v>131</v>
      </c>
      <c r="AU177" s="248" t="s">
        <v>89</v>
      </c>
      <c r="AY177" s="17" t="s">
        <v>128</v>
      </c>
      <c r="BE177" s="249">
        <f>IF(N177="základní",J177,0)</f>
        <v>0</v>
      </c>
      <c r="BF177" s="249">
        <f>IF(N177="snížená",J177,0)</f>
        <v>0</v>
      </c>
      <c r="BG177" s="249">
        <f>IF(N177="zákl. přenesená",J177,0)</f>
        <v>0</v>
      </c>
      <c r="BH177" s="249">
        <f>IF(N177="sníž. přenesená",J177,0)</f>
        <v>0</v>
      </c>
      <c r="BI177" s="249">
        <f>IF(N177="nulová",J177,0)</f>
        <v>0</v>
      </c>
      <c r="BJ177" s="17" t="s">
        <v>87</v>
      </c>
      <c r="BK177" s="249">
        <f>ROUND(I177*H177,2)</f>
        <v>0</v>
      </c>
      <c r="BL177" s="17" t="s">
        <v>168</v>
      </c>
      <c r="BM177" s="248" t="s">
        <v>318</v>
      </c>
    </row>
    <row r="178" s="2" customFormat="1" ht="21.75" customHeight="1">
      <c r="A178" s="38"/>
      <c r="B178" s="39"/>
      <c r="C178" s="236" t="s">
        <v>7</v>
      </c>
      <c r="D178" s="236" t="s">
        <v>131</v>
      </c>
      <c r="E178" s="237" t="s">
        <v>280</v>
      </c>
      <c r="F178" s="238" t="s">
        <v>281</v>
      </c>
      <c r="G178" s="239" t="s">
        <v>134</v>
      </c>
      <c r="H178" s="240">
        <v>8.6509999999999998</v>
      </c>
      <c r="I178" s="241"/>
      <c r="J178" s="242">
        <f>ROUND(I178*H178,2)</f>
        <v>0</v>
      </c>
      <c r="K178" s="243"/>
      <c r="L178" s="44"/>
      <c r="M178" s="244" t="s">
        <v>1</v>
      </c>
      <c r="N178" s="245" t="s">
        <v>44</v>
      </c>
      <c r="O178" s="91"/>
      <c r="P178" s="246">
        <f>O178*H178</f>
        <v>0</v>
      </c>
      <c r="Q178" s="246">
        <v>2.0000000000000002E-05</v>
      </c>
      <c r="R178" s="246">
        <f>Q178*H178</f>
        <v>0.00017302000000000002</v>
      </c>
      <c r="S178" s="246">
        <v>0</v>
      </c>
      <c r="T178" s="247">
        <f>S178*H178</f>
        <v>0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48" t="s">
        <v>168</v>
      </c>
      <c r="AT178" s="248" t="s">
        <v>131</v>
      </c>
      <c r="AU178" s="248" t="s">
        <v>89</v>
      </c>
      <c r="AY178" s="17" t="s">
        <v>128</v>
      </c>
      <c r="BE178" s="249">
        <f>IF(N178="základní",J178,0)</f>
        <v>0</v>
      </c>
      <c r="BF178" s="249">
        <f>IF(N178="snížená",J178,0)</f>
        <v>0</v>
      </c>
      <c r="BG178" s="249">
        <f>IF(N178="zákl. přenesená",J178,0)</f>
        <v>0</v>
      </c>
      <c r="BH178" s="249">
        <f>IF(N178="sníž. přenesená",J178,0)</f>
        <v>0</v>
      </c>
      <c r="BI178" s="249">
        <f>IF(N178="nulová",J178,0)</f>
        <v>0</v>
      </c>
      <c r="BJ178" s="17" t="s">
        <v>87</v>
      </c>
      <c r="BK178" s="249">
        <f>ROUND(I178*H178,2)</f>
        <v>0</v>
      </c>
      <c r="BL178" s="17" t="s">
        <v>168</v>
      </c>
      <c r="BM178" s="248" t="s">
        <v>319</v>
      </c>
    </row>
    <row r="179" s="12" customFormat="1" ht="25.92" customHeight="1">
      <c r="A179" s="12"/>
      <c r="B179" s="220"/>
      <c r="C179" s="221"/>
      <c r="D179" s="222" t="s">
        <v>78</v>
      </c>
      <c r="E179" s="223" t="s">
        <v>216</v>
      </c>
      <c r="F179" s="223" t="s">
        <v>217</v>
      </c>
      <c r="G179" s="221"/>
      <c r="H179" s="221"/>
      <c r="I179" s="224"/>
      <c r="J179" s="225">
        <f>BK179</f>
        <v>0</v>
      </c>
      <c r="K179" s="221"/>
      <c r="L179" s="226"/>
      <c r="M179" s="227"/>
      <c r="N179" s="228"/>
      <c r="O179" s="228"/>
      <c r="P179" s="229">
        <f>P180+P182</f>
        <v>0</v>
      </c>
      <c r="Q179" s="228"/>
      <c r="R179" s="229">
        <f>R180+R182</f>
        <v>0</v>
      </c>
      <c r="S179" s="228"/>
      <c r="T179" s="230">
        <f>T180+T182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31" t="s">
        <v>153</v>
      </c>
      <c r="AT179" s="232" t="s">
        <v>78</v>
      </c>
      <c r="AU179" s="232" t="s">
        <v>79</v>
      </c>
      <c r="AY179" s="231" t="s">
        <v>128</v>
      </c>
      <c r="BK179" s="233">
        <f>BK180+BK182</f>
        <v>0</v>
      </c>
    </row>
    <row r="180" s="12" customFormat="1" ht="22.8" customHeight="1">
      <c r="A180" s="12"/>
      <c r="B180" s="220"/>
      <c r="C180" s="221"/>
      <c r="D180" s="222" t="s">
        <v>78</v>
      </c>
      <c r="E180" s="234" t="s">
        <v>218</v>
      </c>
      <c r="F180" s="234" t="s">
        <v>219</v>
      </c>
      <c r="G180" s="221"/>
      <c r="H180" s="221"/>
      <c r="I180" s="224"/>
      <c r="J180" s="235">
        <f>BK180</f>
        <v>0</v>
      </c>
      <c r="K180" s="221"/>
      <c r="L180" s="226"/>
      <c r="M180" s="227"/>
      <c r="N180" s="228"/>
      <c r="O180" s="228"/>
      <c r="P180" s="229">
        <f>P181</f>
        <v>0</v>
      </c>
      <c r="Q180" s="228"/>
      <c r="R180" s="229">
        <f>R181</f>
        <v>0</v>
      </c>
      <c r="S180" s="228"/>
      <c r="T180" s="230">
        <f>T181</f>
        <v>0</v>
      </c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R180" s="231" t="s">
        <v>153</v>
      </c>
      <c r="AT180" s="232" t="s">
        <v>78</v>
      </c>
      <c r="AU180" s="232" t="s">
        <v>87</v>
      </c>
      <c r="AY180" s="231" t="s">
        <v>128</v>
      </c>
      <c r="BK180" s="233">
        <f>BK181</f>
        <v>0</v>
      </c>
    </row>
    <row r="181" s="2" customFormat="1" ht="16.5" customHeight="1">
      <c r="A181" s="38"/>
      <c r="B181" s="39"/>
      <c r="C181" s="236" t="s">
        <v>283</v>
      </c>
      <c r="D181" s="236" t="s">
        <v>131</v>
      </c>
      <c r="E181" s="237" t="s">
        <v>221</v>
      </c>
      <c r="F181" s="238" t="s">
        <v>219</v>
      </c>
      <c r="G181" s="239" t="s">
        <v>222</v>
      </c>
      <c r="H181" s="283"/>
      <c r="I181" s="241"/>
      <c r="J181" s="242">
        <f>ROUND(I181*H181,2)</f>
        <v>0</v>
      </c>
      <c r="K181" s="243"/>
      <c r="L181" s="44"/>
      <c r="M181" s="244" t="s">
        <v>1</v>
      </c>
      <c r="N181" s="245" t="s">
        <v>44</v>
      </c>
      <c r="O181" s="91"/>
      <c r="P181" s="246">
        <f>O181*H181</f>
        <v>0</v>
      </c>
      <c r="Q181" s="246">
        <v>0</v>
      </c>
      <c r="R181" s="246">
        <f>Q181*H181</f>
        <v>0</v>
      </c>
      <c r="S181" s="246">
        <v>0</v>
      </c>
      <c r="T181" s="247">
        <f>S181*H181</f>
        <v>0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48" t="s">
        <v>223</v>
      </c>
      <c r="AT181" s="248" t="s">
        <v>131</v>
      </c>
      <c r="AU181" s="248" t="s">
        <v>89</v>
      </c>
      <c r="AY181" s="17" t="s">
        <v>128</v>
      </c>
      <c r="BE181" s="249">
        <f>IF(N181="základní",J181,0)</f>
        <v>0</v>
      </c>
      <c r="BF181" s="249">
        <f>IF(N181="snížená",J181,0)</f>
        <v>0</v>
      </c>
      <c r="BG181" s="249">
        <f>IF(N181="zákl. přenesená",J181,0)</f>
        <v>0</v>
      </c>
      <c r="BH181" s="249">
        <f>IF(N181="sníž. přenesená",J181,0)</f>
        <v>0</v>
      </c>
      <c r="BI181" s="249">
        <f>IF(N181="nulová",J181,0)</f>
        <v>0</v>
      </c>
      <c r="BJ181" s="17" t="s">
        <v>87</v>
      </c>
      <c r="BK181" s="249">
        <f>ROUND(I181*H181,2)</f>
        <v>0</v>
      </c>
      <c r="BL181" s="17" t="s">
        <v>223</v>
      </c>
      <c r="BM181" s="248" t="s">
        <v>320</v>
      </c>
    </row>
    <row r="182" s="12" customFormat="1" ht="22.8" customHeight="1">
      <c r="A182" s="12"/>
      <c r="B182" s="220"/>
      <c r="C182" s="221"/>
      <c r="D182" s="222" t="s">
        <v>78</v>
      </c>
      <c r="E182" s="234" t="s">
        <v>225</v>
      </c>
      <c r="F182" s="234" t="s">
        <v>226</v>
      </c>
      <c r="G182" s="221"/>
      <c r="H182" s="221"/>
      <c r="I182" s="224"/>
      <c r="J182" s="235">
        <f>BK182</f>
        <v>0</v>
      </c>
      <c r="K182" s="221"/>
      <c r="L182" s="226"/>
      <c r="M182" s="227"/>
      <c r="N182" s="228"/>
      <c r="O182" s="228"/>
      <c r="P182" s="229">
        <f>P183</f>
        <v>0</v>
      </c>
      <c r="Q182" s="228"/>
      <c r="R182" s="229">
        <f>R183</f>
        <v>0</v>
      </c>
      <c r="S182" s="228"/>
      <c r="T182" s="230">
        <f>T183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31" t="s">
        <v>153</v>
      </c>
      <c r="AT182" s="232" t="s">
        <v>78</v>
      </c>
      <c r="AU182" s="232" t="s">
        <v>87</v>
      </c>
      <c r="AY182" s="231" t="s">
        <v>128</v>
      </c>
      <c r="BK182" s="233">
        <f>BK183</f>
        <v>0</v>
      </c>
    </row>
    <row r="183" s="2" customFormat="1" ht="16.5" customHeight="1">
      <c r="A183" s="38"/>
      <c r="B183" s="39"/>
      <c r="C183" s="236" t="s">
        <v>285</v>
      </c>
      <c r="D183" s="236" t="s">
        <v>131</v>
      </c>
      <c r="E183" s="237" t="s">
        <v>228</v>
      </c>
      <c r="F183" s="238" t="s">
        <v>229</v>
      </c>
      <c r="G183" s="239" t="s">
        <v>222</v>
      </c>
      <c r="H183" s="283"/>
      <c r="I183" s="241"/>
      <c r="J183" s="242">
        <f>ROUND(I183*H183,2)</f>
        <v>0</v>
      </c>
      <c r="K183" s="243"/>
      <c r="L183" s="44"/>
      <c r="M183" s="284" t="s">
        <v>1</v>
      </c>
      <c r="N183" s="285" t="s">
        <v>44</v>
      </c>
      <c r="O183" s="286"/>
      <c r="P183" s="287">
        <f>O183*H183</f>
        <v>0</v>
      </c>
      <c r="Q183" s="287">
        <v>0</v>
      </c>
      <c r="R183" s="287">
        <f>Q183*H183</f>
        <v>0</v>
      </c>
      <c r="S183" s="287">
        <v>0</v>
      </c>
      <c r="T183" s="288">
        <f>S183*H183</f>
        <v>0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48" t="s">
        <v>223</v>
      </c>
      <c r="AT183" s="248" t="s">
        <v>131</v>
      </c>
      <c r="AU183" s="248" t="s">
        <v>89</v>
      </c>
      <c r="AY183" s="17" t="s">
        <v>128</v>
      </c>
      <c r="BE183" s="249">
        <f>IF(N183="základní",J183,0)</f>
        <v>0</v>
      </c>
      <c r="BF183" s="249">
        <f>IF(N183="snížená",J183,0)</f>
        <v>0</v>
      </c>
      <c r="BG183" s="249">
        <f>IF(N183="zákl. přenesená",J183,0)</f>
        <v>0</v>
      </c>
      <c r="BH183" s="249">
        <f>IF(N183="sníž. přenesená",J183,0)</f>
        <v>0</v>
      </c>
      <c r="BI183" s="249">
        <f>IF(N183="nulová",J183,0)</f>
        <v>0</v>
      </c>
      <c r="BJ183" s="17" t="s">
        <v>87</v>
      </c>
      <c r="BK183" s="249">
        <f>ROUND(I183*H183,2)</f>
        <v>0</v>
      </c>
      <c r="BL183" s="17" t="s">
        <v>223</v>
      </c>
      <c r="BM183" s="248" t="s">
        <v>321</v>
      </c>
    </row>
    <row r="184" s="2" customFormat="1" ht="6.96" customHeight="1">
      <c r="A184" s="38"/>
      <c r="B184" s="66"/>
      <c r="C184" s="67"/>
      <c r="D184" s="67"/>
      <c r="E184" s="67"/>
      <c r="F184" s="67"/>
      <c r="G184" s="67"/>
      <c r="H184" s="67"/>
      <c r="I184" s="183"/>
      <c r="J184" s="67"/>
      <c r="K184" s="67"/>
      <c r="L184" s="44"/>
      <c r="M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</row>
  </sheetData>
  <sheetProtection sheet="1" autoFilter="0" formatColumns="0" formatRows="0" objects="1" scenarios="1" spinCount="100000" saltValue="loA/v9T4lZ7T+PMWDXTu2KuiU8IuTq0PliHVnrHEZ2CPWZlyuniAT7RN5tzHBbGNTh4cptCG6zEi+JnIZdu8Aw==" hashValue="NJGe2q8fhZ5InuuHv3GNBOM59rS8j5uMMdnWKrCa36y+cvVkRoTgNE+W36Y4YMXzS/I9p4HgENfYQo2T6B7pMw==" algorithmName="SHA-512" password="CC35"/>
  <autoFilter ref="C126:K183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pracovna\iv</dc:creator>
  <cp:lastModifiedBy>pracovna\iv</cp:lastModifiedBy>
  <dcterms:created xsi:type="dcterms:W3CDTF">2021-06-04T12:13:27Z</dcterms:created>
  <dcterms:modified xsi:type="dcterms:W3CDTF">2021-06-04T12:13:32Z</dcterms:modified>
</cp:coreProperties>
</file>