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SO4 - pavilon družin" sheetId="4" r:id="rId1"/>
  </sheets>
  <definedNames>
    <definedName name="_xlnm._FilterDatabase" localSheetId="0" hidden="1">'SO4 - pavilon družin'!$C$126:$K$183</definedName>
    <definedName name="_xlnm.Print_Area" localSheetId="0">'SO4 - pavilon družin'!$C$4:$J$76,'SO4 - pavilon družin'!$C$82:$J$108,'SO4 - pavilon družin'!$C$114:$K$183</definedName>
    <definedName name="_xlnm.Print_Titles" localSheetId="0">'SO4 - pavilon družin'!$126:$126</definedName>
  </definedNames>
  <calcPr calcId="152511"/>
</workbook>
</file>

<file path=xl/sharedStrings.xml><?xml version="1.0" encoding="utf-8"?>
<sst xmlns="http://schemas.openxmlformats.org/spreadsheetml/2006/main" count="718" uniqueCount="217">
  <si>
    <t/>
  </si>
  <si>
    <t>False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</si>
  <si>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</si>
  <si>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</si>
  <si>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</si>
  <si>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</si>
  <si>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</si>
  <si>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</si>
  <si>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</si>
  <si>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>Louny</t>
  </si>
  <si>
    <t>Datum:</t>
  </si>
  <si>
    <t>Zadavatel:</t>
  </si>
  <si>
    <t>IČ:</t>
  </si>
  <si>
    <t>00265209</t>
  </si>
  <si>
    <t>Město Louny, Mírové náměstí 35, Louny</t>
  </si>
  <si>
    <t>DIČ:</t>
  </si>
  <si>
    <t>Uchazeč:</t>
  </si>
  <si>
    <t>Projektant:</t>
  </si>
  <si>
    <t>16421850</t>
  </si>
  <si>
    <t>Ing. Petr Reitinger, č.p. 10, Hřivice</t>
  </si>
  <si>
    <t>True</t>
  </si>
  <si>
    <t>Zpracovatel:</t>
  </si>
  <si>
    <t>04663713</t>
  </si>
  <si>
    <t>Bc. Iveta Reitingerová, B. Vrbenského 1081/32,Most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</si>
  <si>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</si>
  <si>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</si>
  <si>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</si>
  <si>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</si>
  <si>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</si>
  <si>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</si>
  <si>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</si>
  <si>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</si>
  <si>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</si>
  <si>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</si>
  <si>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</si>
  <si>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</si>
  <si>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</si>
  <si>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</si>
  <si>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</si>
  <si>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</si>
  <si>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</si>
  <si>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</si>
  <si>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</si>
  <si>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</si>
  <si>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Kód</t>
  </si>
  <si>
    <t>Popis</t>
  </si>
  <si>
    <t>Typ</t>
  </si>
  <si>
    <t>D</t>
  </si>
  <si>
    <t>0</t>
  </si>
  <si>
    <t>1</t>
  </si>
  <si>
    <t>2</t>
  </si>
  <si>
    <t>{0fcd1b10-f751-4df4-b219-cc71aca2984e}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</si>
  <si>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</si>
  <si>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</si>
  <si>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</si>
  <si>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</si>
  <si>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</si>
  <si>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</si>
  <si>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</si>
  <si>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</si>
  <si>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</si>
  <si>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</si>
  <si>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</si>
  <si>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771 - Podlahy z dlaždic</t>
  </si>
  <si>
    <t xml:space="preserve">    776 - Podlahy povlakové</t>
  </si>
  <si>
    <t>VRN - Vedlejší rozpočtové náklady</t>
  </si>
  <si>
    <t xml:space="preserve">    VRN2 - Příprava staveniště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</si>
  <si>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</si>
  <si>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</si>
  <si>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</si>
  <si>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</si>
  <si>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</si>
  <si>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</si>
  <si>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</si>
  <si>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</si>
  <si>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</si>
  <si>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</si>
  <si>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</si>
  <si>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</si>
  <si>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</si>
  <si>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</si>
  <si>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</si>
  <si>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</si>
  <si>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</si>
  <si>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</si>
  <si>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</si>
  <si>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</si>
  <si>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952901111</t>
  </si>
  <si>
    <t>Vyčištění budov bytové a občanské výstavby při výšce podlaží do 4 m</t>
  </si>
  <si>
    <t>m2</t>
  </si>
  <si>
    <t>4</t>
  </si>
  <si>
    <t>997</t>
  </si>
  <si>
    <t>Přesun sutě</t>
  </si>
  <si>
    <t>997013212</t>
  </si>
  <si>
    <t>Vnitrostaveništní doprava suti a vybouraných hmot pro budovy v do 9 m ručně</t>
  </si>
  <si>
    <t>t</t>
  </si>
  <si>
    <t>3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</si>
  <si>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</si>
  <si>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</si>
  <si>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</si>
  <si>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</si>
  <si>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VV</t>
  </si>
  <si>
    <t>5</t>
  </si>
  <si>
    <t>997013609</t>
  </si>
  <si>
    <t>Poplatek za uložení na skládce (skládkovné) stavebního odpadu ze směsí nebo oddělených frakcí betonu, cihel a keramických výrobků kód odpadu 17 01 07</t>
  </si>
  <si>
    <t>6</t>
  </si>
  <si>
    <t>997013631</t>
  </si>
  <si>
    <t>Poplatek za uložení na skládce (skládkovné) stavebního odpadu směsného kód odpadu 17 09 04</t>
  </si>
  <si>
    <t>PSV</t>
  </si>
  <si>
    <t>Práce a dodávky PSV</t>
  </si>
  <si>
    <t>771</t>
  </si>
  <si>
    <t>Podlahy z dlaždic</t>
  </si>
  <si>
    <t>7</t>
  </si>
  <si>
    <t>771121011</t>
  </si>
  <si>
    <t>Nátěr penetrační na podlahu</t>
  </si>
  <si>
    <t>16</t>
  </si>
  <si>
    <t>8</t>
  </si>
  <si>
    <t>771474112</t>
  </si>
  <si>
    <t>Montáž soklů z dlaždic keramických rovných flexibilní lepidlo v do 90 mm</t>
  </si>
  <si>
    <t>m</t>
  </si>
  <si>
    <t>M</t>
  </si>
  <si>
    <t>59761416</t>
  </si>
  <si>
    <t>sokl-dlažba keramická slinutá hladká do interiéru i exteriéru 300x80mm</t>
  </si>
  <si>
    <t>kus</t>
  </si>
  <si>
    <t>32</t>
  </si>
  <si>
    <t>10</t>
  </si>
  <si>
    <t>771571810</t>
  </si>
  <si>
    <t>Demontáž podlah z dlaždic keramických kladených do malty</t>
  </si>
  <si>
    <t>11</t>
  </si>
  <si>
    <t>771574263</t>
  </si>
  <si>
    <t>Montáž podlah keramických pro mechanické zatížení protiskluzných lepených flexibilním lepidlem do 12 ks/m2 včetně vyrovnání nerovností a spárování</t>
  </si>
  <si>
    <t>12</t>
  </si>
  <si>
    <t>59761409</t>
  </si>
  <si>
    <t>dlažba keramická slinutá protiskluzná do interiéru i exteriéru pro vysoké mechanické namáhání přes 9 do 12ks/m2</t>
  </si>
  <si>
    <t>13</t>
  </si>
  <si>
    <t>771577111</t>
  </si>
  <si>
    <t>Příplatek k montáži podlah keramických lepených flexibilním lepidlem za plochu do 5 m2</t>
  </si>
  <si>
    <t>pokol topného kanálu</t>
  </si>
  <si>
    <t>14</t>
  </si>
  <si>
    <t>998771102</t>
  </si>
  <si>
    <t>Přesun hmot tonážní pro podlahy z dlaždic v objektech v do 12 m</t>
  </si>
  <si>
    <t>776</t>
  </si>
  <si>
    <t>Podlahy povlakové</t>
  </si>
  <si>
    <t>776201811</t>
  </si>
  <si>
    <t>Demontáž lepených povlakových podlah ručně</t>
  </si>
  <si>
    <t>776410811</t>
  </si>
  <si>
    <t>Odstranění soklíků a lišt pryžových nebo plastových</t>
  </si>
  <si>
    <t>VRN</t>
  </si>
  <si>
    <t>Vedlejší rozpočtové náklady</t>
  </si>
  <si>
    <t>VRN2</t>
  </si>
  <si>
    <t>Příprava staveniště</t>
  </si>
  <si>
    <t>17</t>
  </si>
  <si>
    <t>020001000</t>
  </si>
  <si>
    <t>%</t>
  </si>
  <si>
    <t>1024</t>
  </si>
  <si>
    <t>VRN8</t>
  </si>
  <si>
    <t>Přesun stavebních kapacit</t>
  </si>
  <si>
    <t>18</t>
  </si>
  <si>
    <t>080001000</t>
  </si>
  <si>
    <t>Další náklady na pracovníky</t>
  </si>
  <si>
    <t xml:space="preserve">    6 - Úpravy povrchů, podlahy a osazování výplní</t>
  </si>
  <si>
    <t xml:space="preserve">    784 - Dokončovací práce - malby a tapety</t>
  </si>
  <si>
    <t>Úpravy povrchů, podlahy a osazování výplní</t>
  </si>
  <si>
    <t>612325423</t>
  </si>
  <si>
    <t>Oprava vnitřní vápenocementové štukové omítky stěn v rozsahu plochy do 50%</t>
  </si>
  <si>
    <t>771471810</t>
  </si>
  <si>
    <t>Demontáž soklíků z dlaždic keramických kladených do malty rovných</t>
  </si>
  <si>
    <t>1.NP</t>
  </si>
  <si>
    <t>2. NP</t>
  </si>
  <si>
    <t>Součet</t>
  </si>
  <si>
    <t>784</t>
  </si>
  <si>
    <t>Dokončovací práce - malby a tapety</t>
  </si>
  <si>
    <t>19</t>
  </si>
  <si>
    <t>784181101</t>
  </si>
  <si>
    <t>Základní akrylátová jednonásobná penetrace podkladu v místnostech výšky do 3,80m</t>
  </si>
  <si>
    <t>20</t>
  </si>
  <si>
    <t>784211001</t>
  </si>
  <si>
    <t>Jednonásobné bílé malby ze směsí za mokra výborně otěruvzdorných v místnostech výšky do 3,80 m</t>
  </si>
  <si>
    <t>784211051</t>
  </si>
  <si>
    <t>Příplatek k cenám 1x maleb ze směsí za mokra otěruvzdorných za barevnou malbu tónovanou přípravky</t>
  </si>
  <si>
    <t>22</t>
  </si>
  <si>
    <t>23</t>
  </si>
  <si>
    <t>SO4 - pavilon družin</t>
  </si>
  <si>
    <t>2058786875</t>
  </si>
  <si>
    <t>-1576518480</t>
  </si>
  <si>
    <t>852857360</t>
  </si>
  <si>
    <t>41351716</t>
  </si>
  <si>
    <t>37437610</t>
  </si>
  <si>
    <t>566615333</t>
  </si>
  <si>
    <t>-1149872437</t>
  </si>
  <si>
    <t>-1689707193</t>
  </si>
  <si>
    <t>-1073490542</t>
  </si>
  <si>
    <t>1. NP</t>
  </si>
  <si>
    <t>2*(36+3,0)</t>
  </si>
  <si>
    <t>2.NP</t>
  </si>
  <si>
    <t>2*(19,75+3,04)</t>
  </si>
  <si>
    <t>674449516</t>
  </si>
  <si>
    <t>-867303990</t>
  </si>
  <si>
    <t>123,58/0,3</t>
  </si>
  <si>
    <t>411,933*1,1 'Přepočtené koeficientem množství</t>
  </si>
  <si>
    <t>2145498485</t>
  </si>
  <si>
    <t>7*0,6*0,6</t>
  </si>
  <si>
    <t>-1969702757</t>
  </si>
  <si>
    <t>2000457808</t>
  </si>
  <si>
    <t>203,82*1,1 'Přepočtené koeficientem množství</t>
  </si>
  <si>
    <t>1604467730</t>
  </si>
  <si>
    <t>936980432</t>
  </si>
  <si>
    <t>569607566</t>
  </si>
  <si>
    <t>113,12+16,5</t>
  </si>
  <si>
    <t>64,70+9,5</t>
  </si>
  <si>
    <t>-260424140</t>
  </si>
  <si>
    <t>1832649974</t>
  </si>
  <si>
    <t>123,58*0,07</t>
  </si>
  <si>
    <t>-1941790863</t>
  </si>
  <si>
    <t>2023866410</t>
  </si>
  <si>
    <t>1858772311</t>
  </si>
  <si>
    <t>2059928228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</si>
</sst>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1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6" xfId="0" applyFont="1" applyBorder="1" applyAlignment="1" applyProtection="1">
      <alignment horizontal="center" vertical="center" wrapText="1"/>
      <protection/>
    </xf>
    <xf numFmtId="0" fontId="17" fillId="0" borderId="7" xfId="0" applyFont="1" applyBorder="1" applyAlignment="1" applyProtection="1">
      <alignment horizontal="center" vertical="center" wrapText="1"/>
      <protection/>
    </xf>
    <xf numFmtId="0" fontId="17" fillId="0" borderId="8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 applyProtection="1">
      <alignment vertical="center"/>
      <protection locked="0"/>
    </xf>
    <xf numFmtId="4" fontId="5" fillId="3" borderId="12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 locked="0"/>
    </xf>
    <xf numFmtId="4" fontId="6" fillId="0" borderId="16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4" fontId="7" fillId="0" borderId="16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16" fillId="3" borderId="6" xfId="0" applyFont="1" applyFill="1" applyBorder="1" applyAlignment="1" applyProtection="1">
      <alignment horizontal="center" vertical="center" wrapText="1"/>
      <protection/>
    </xf>
    <xf numFmtId="0" fontId="16" fillId="3" borderId="7" xfId="0" applyFont="1" applyFill="1" applyBorder="1" applyAlignment="1" applyProtection="1">
      <alignment horizontal="center" vertical="center" wrapText="1"/>
      <protection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/>
    </xf>
    <xf numFmtId="0" fontId="16" fillId="3" borderId="0" xfId="0" applyFont="1" applyFill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1" fillId="0" borderId="10" xfId="0" applyNumberFormat="1" applyFont="1" applyBorder="1" applyAlignment="1" applyProtection="1">
      <alignment/>
      <protection/>
    </xf>
    <xf numFmtId="166" fontId="21" fillId="0" borderId="17" xfId="0" applyNumberFormat="1" applyFont="1" applyBorder="1" applyAlignment="1" applyProtection="1">
      <alignment/>
      <protection/>
    </xf>
    <xf numFmtId="4" fontId="22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1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9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6" fillId="0" borderId="20" xfId="0" applyFont="1" applyBorder="1" applyAlignment="1" applyProtection="1">
      <alignment horizontal="center" vertical="center"/>
      <protection/>
    </xf>
    <xf numFmtId="49" fontId="16" fillId="0" borderId="20" xfId="0" applyNumberFormat="1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167" fontId="16" fillId="0" borderId="20" xfId="0" applyNumberFormat="1" applyFont="1" applyBorder="1" applyAlignment="1" applyProtection="1">
      <alignment vertical="center"/>
      <protection/>
    </xf>
    <xf numFmtId="4" fontId="16" fillId="2" borderId="20" xfId="0" applyNumberFormat="1" applyFont="1" applyFill="1" applyBorder="1" applyAlignment="1" applyProtection="1">
      <alignment vertical="center"/>
      <protection locked="0"/>
    </xf>
    <xf numFmtId="4" fontId="16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166" fontId="17" fillId="0" borderId="19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4" fillId="0" borderId="20" xfId="0" applyFont="1" applyBorder="1" applyAlignment="1" applyProtection="1">
      <alignment horizontal="center" vertical="center"/>
      <protection/>
    </xf>
    <xf numFmtId="49" fontId="24" fillId="0" borderId="20" xfId="0" applyNumberFormat="1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167" fontId="24" fillId="0" borderId="20" xfId="0" applyNumberFormat="1" applyFont="1" applyBorder="1" applyAlignment="1" applyProtection="1">
      <alignment vertical="center"/>
      <protection/>
    </xf>
    <xf numFmtId="4" fontId="24" fillId="2" borderId="20" xfId="0" applyNumberFormat="1" applyFont="1" applyFill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/>
    </xf>
    <xf numFmtId="0" fontId="25" fillId="0" borderId="20" xfId="0" applyFont="1" applyBorder="1" applyAlignment="1" applyProtection="1">
      <alignment vertical="center"/>
      <protection/>
    </xf>
    <xf numFmtId="0" fontId="25" fillId="0" borderId="1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7" fontId="16" fillId="2" borderId="20" xfId="0" applyNumberFormat="1" applyFont="1" applyFill="1" applyBorder="1" applyAlignment="1" applyProtection="1">
      <alignment vertical="center"/>
      <protection locked="0"/>
    </xf>
    <xf numFmtId="0" fontId="17" fillId="2" borderId="21" xfId="0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6" fontId="17" fillId="0" borderId="16" xfId="0" applyNumberFormat="1" applyFont="1" applyBorder="1" applyAlignment="1" applyProtection="1">
      <alignment vertical="center"/>
      <protection/>
    </xf>
    <xf numFmtId="166" fontId="17" fillId="0" borderId="22" xfId="0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tabSelected="1" workbookViewId="0" topLeftCell="A68">
      <selection activeCell="I160" sqref="I16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36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1" t="s">
        <v>51</v>
      </c>
    </row>
    <row r="3" spans="2:46" s="1" customFormat="1" ht="6.95" customHeight="1">
      <c r="B3" s="37"/>
      <c r="C3" s="38"/>
      <c r="D3" s="38"/>
      <c r="E3" s="38"/>
      <c r="F3" s="38"/>
      <c r="G3" s="38"/>
      <c r="H3" s="38"/>
      <c r="I3" s="39"/>
      <c r="J3" s="38"/>
      <c r="K3" s="38"/>
      <c r="L3" s="12"/>
      <c r="AT3" s="11" t="s">
        <v>50</v>
      </c>
    </row>
    <row r="4" spans="2:46" s="1" customFormat="1" ht="24.95" customHeight="1">
      <c r="B4" s="12"/>
      <c r="D4" s="40" t="s">
        <v>52</v>
      </c>
      <c r="I4" s="36"/>
      <c r="L4" s="12"/>
      <c r="M4" s="41" t="s">
        <v>4</v>
      </c>
      <c r="AT4" s="11" t="s">
        <v>1</v>
      </c>
    </row>
    <row r="5" spans="2:12" s="1" customFormat="1" ht="6.95" customHeight="1">
      <c r="B5" s="12"/>
      <c r="I5" s="36"/>
      <c r="L5" s="12"/>
    </row>
    <row r="6" spans="2:12" s="1" customFormat="1" ht="12" customHeight="1">
      <c r="B6" s="12"/>
      <c r="D6" s="42" t="s">
        <v>5</v>
      </c>
      <c r="I6" s="36"/>
      <c r="L6" s="12"/>
    </row>
    <row r="7" spans="2:12" s="1" customFormat="1" ht="16.5" customHeight="1">
      <c r="B7" s="12"/>
      <c r="E7" s="201" t="e">
        <f>#REF!</f>
        <v>#REF!</v>
      </c>
      <c r="F7" s="202"/>
      <c r="G7" s="202"/>
      <c r="H7" s="202"/>
      <c r="I7" s="36"/>
      <c r="L7" s="12"/>
    </row>
    <row r="8" spans="1:31" s="2" customFormat="1" ht="12" customHeight="1">
      <c r="A8" s="18"/>
      <c r="B8" s="21"/>
      <c r="C8" s="18"/>
      <c r="D8" s="42" t="s">
        <v>53</v>
      </c>
      <c r="E8" s="18"/>
      <c r="F8" s="18"/>
      <c r="G8" s="18"/>
      <c r="H8" s="18"/>
      <c r="I8" s="43"/>
      <c r="J8" s="18"/>
      <c r="K8" s="18"/>
      <c r="L8" s="22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" customFormat="1" ht="16.5" customHeight="1">
      <c r="A9" s="18"/>
      <c r="B9" s="21"/>
      <c r="C9" s="18"/>
      <c r="D9" s="18"/>
      <c r="E9" s="203" t="s">
        <v>182</v>
      </c>
      <c r="F9" s="204"/>
      <c r="G9" s="204"/>
      <c r="H9" s="204"/>
      <c r="I9" s="43"/>
      <c r="J9" s="18"/>
      <c r="K9" s="18"/>
      <c r="L9" s="22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" customFormat="1" ht="12">
      <c r="A10" s="18"/>
      <c r="B10" s="21"/>
      <c r="C10" s="18"/>
      <c r="D10" s="18"/>
      <c r="E10" s="18"/>
      <c r="F10" s="18"/>
      <c r="G10" s="18"/>
      <c r="H10" s="18"/>
      <c r="I10" s="43"/>
      <c r="J10" s="18"/>
      <c r="K10" s="18"/>
      <c r="L10" s="22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" customFormat="1" ht="12" customHeight="1">
      <c r="A11" s="18"/>
      <c r="B11" s="21"/>
      <c r="C11" s="18"/>
      <c r="D11" s="42" t="s">
        <v>6</v>
      </c>
      <c r="E11" s="18"/>
      <c r="F11" s="44" t="s">
        <v>0</v>
      </c>
      <c r="G11" s="18"/>
      <c r="H11" s="18"/>
      <c r="I11" s="45" t="s">
        <v>7</v>
      </c>
      <c r="J11" s="44" t="s">
        <v>0</v>
      </c>
      <c r="K11" s="18"/>
      <c r="L11" s="22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2" customFormat="1" ht="12" customHeight="1">
      <c r="A12" s="18"/>
      <c r="B12" s="21"/>
      <c r="C12" s="18"/>
      <c r="D12" s="42" t="s">
        <v>8</v>
      </c>
      <c r="E12" s="18"/>
      <c r="F12" s="44" t="s">
        <v>9</v>
      </c>
      <c r="G12" s="18"/>
      <c r="H12" s="18"/>
      <c r="I12" s="45" t="s">
        <v>10</v>
      </c>
      <c r="J12" s="46" t="e">
        <f>#REF!</f>
        <v>#REF!</v>
      </c>
      <c r="K12" s="18"/>
      <c r="L12" s="22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2" customFormat="1" ht="10.9" customHeight="1">
      <c r="A13" s="18"/>
      <c r="B13" s="21"/>
      <c r="C13" s="18"/>
      <c r="D13" s="18"/>
      <c r="E13" s="18"/>
      <c r="F13" s="18"/>
      <c r="G13" s="18"/>
      <c r="H13" s="18"/>
      <c r="I13" s="43"/>
      <c r="J13" s="18"/>
      <c r="K13" s="18"/>
      <c r="L13" s="2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2" customFormat="1" ht="12" customHeight="1">
      <c r="A14" s="18"/>
      <c r="B14" s="21"/>
      <c r="C14" s="18"/>
      <c r="D14" s="42" t="s">
        <v>11</v>
      </c>
      <c r="E14" s="18"/>
      <c r="F14" s="18"/>
      <c r="G14" s="18"/>
      <c r="H14" s="18"/>
      <c r="I14" s="45" t="s">
        <v>12</v>
      </c>
      <c r="J14" s="44" t="s">
        <v>13</v>
      </c>
      <c r="K14" s="18"/>
      <c r="L14" s="2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" customFormat="1" ht="18" customHeight="1">
      <c r="A15" s="18"/>
      <c r="B15" s="21"/>
      <c r="C15" s="18"/>
      <c r="D15" s="18"/>
      <c r="E15" s="44" t="s">
        <v>14</v>
      </c>
      <c r="F15" s="18"/>
      <c r="G15" s="18"/>
      <c r="H15" s="18"/>
      <c r="I15" s="45" t="s">
        <v>15</v>
      </c>
      <c r="J15" s="44" t="s">
        <v>0</v>
      </c>
      <c r="K15" s="18"/>
      <c r="L15" s="2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" customFormat="1" ht="6.95" customHeight="1">
      <c r="A16" s="18"/>
      <c r="B16" s="21"/>
      <c r="C16" s="18"/>
      <c r="D16" s="18"/>
      <c r="E16" s="18"/>
      <c r="F16" s="18"/>
      <c r="G16" s="18"/>
      <c r="H16" s="18"/>
      <c r="I16" s="43"/>
      <c r="J16" s="18"/>
      <c r="K16" s="18"/>
      <c r="L16" s="2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12" customHeight="1">
      <c r="A17" s="18"/>
      <c r="B17" s="21"/>
      <c r="C17" s="18"/>
      <c r="D17" s="42" t="s">
        <v>16</v>
      </c>
      <c r="E17" s="18"/>
      <c r="F17" s="18"/>
      <c r="G17" s="18"/>
      <c r="H17" s="18"/>
      <c r="I17" s="45" t="s">
        <v>12</v>
      </c>
      <c r="J17" s="16" t="e">
        <f>#REF!</f>
        <v>#REF!</v>
      </c>
      <c r="K17" s="18"/>
      <c r="L17" s="22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8" customHeight="1">
      <c r="A18" s="18"/>
      <c r="B18" s="21"/>
      <c r="C18" s="18"/>
      <c r="D18" s="18"/>
      <c r="E18" s="205" t="e">
        <f>#REF!</f>
        <v>#REF!</v>
      </c>
      <c r="F18" s="206"/>
      <c r="G18" s="206"/>
      <c r="H18" s="206"/>
      <c r="I18" s="45" t="s">
        <v>15</v>
      </c>
      <c r="J18" s="16" t="e">
        <f>#REF!</f>
        <v>#REF!</v>
      </c>
      <c r="K18" s="18"/>
      <c r="L18" s="2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6.95" customHeight="1">
      <c r="A19" s="18"/>
      <c r="B19" s="21"/>
      <c r="C19" s="18"/>
      <c r="D19" s="18"/>
      <c r="E19" s="18"/>
      <c r="F19" s="18"/>
      <c r="G19" s="18"/>
      <c r="H19" s="18"/>
      <c r="I19" s="43"/>
      <c r="J19" s="18"/>
      <c r="K19" s="18"/>
      <c r="L19" s="2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12" customHeight="1">
      <c r="A20" s="18"/>
      <c r="B20" s="21"/>
      <c r="C20" s="18"/>
      <c r="D20" s="42" t="s">
        <v>17</v>
      </c>
      <c r="E20" s="18"/>
      <c r="F20" s="18"/>
      <c r="G20" s="18"/>
      <c r="H20" s="18"/>
      <c r="I20" s="45" t="s">
        <v>12</v>
      </c>
      <c r="J20" s="44" t="s">
        <v>18</v>
      </c>
      <c r="K20" s="18"/>
      <c r="L20" s="22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8" customHeight="1">
      <c r="A21" s="18"/>
      <c r="B21" s="21"/>
      <c r="C21" s="18"/>
      <c r="D21" s="18"/>
      <c r="E21" s="44" t="s">
        <v>19</v>
      </c>
      <c r="F21" s="18"/>
      <c r="G21" s="18"/>
      <c r="H21" s="18"/>
      <c r="I21" s="45" t="s">
        <v>15</v>
      </c>
      <c r="J21" s="44" t="s">
        <v>0</v>
      </c>
      <c r="K21" s="18"/>
      <c r="L21" s="2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6.95" customHeight="1">
      <c r="A22" s="18"/>
      <c r="B22" s="21"/>
      <c r="C22" s="18"/>
      <c r="D22" s="18"/>
      <c r="E22" s="18"/>
      <c r="F22" s="18"/>
      <c r="G22" s="18"/>
      <c r="H22" s="18"/>
      <c r="I22" s="43"/>
      <c r="J22" s="18"/>
      <c r="K22" s="18"/>
      <c r="L22" s="2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12" customHeight="1">
      <c r="A23" s="18"/>
      <c r="B23" s="21"/>
      <c r="C23" s="18"/>
      <c r="D23" s="42" t="s">
        <v>21</v>
      </c>
      <c r="E23" s="18"/>
      <c r="F23" s="18"/>
      <c r="G23" s="18"/>
      <c r="H23" s="18"/>
      <c r="I23" s="45" t="s">
        <v>12</v>
      </c>
      <c r="J23" s="44" t="s">
        <v>22</v>
      </c>
      <c r="K23" s="18"/>
      <c r="L23" s="2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18" customHeight="1">
      <c r="A24" s="18"/>
      <c r="B24" s="21"/>
      <c r="C24" s="18"/>
      <c r="D24" s="18"/>
      <c r="E24" s="44" t="s">
        <v>23</v>
      </c>
      <c r="F24" s="18"/>
      <c r="G24" s="18"/>
      <c r="H24" s="18"/>
      <c r="I24" s="45" t="s">
        <v>15</v>
      </c>
      <c r="J24" s="44" t="s">
        <v>0</v>
      </c>
      <c r="K24" s="18"/>
      <c r="L24" s="22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2" customFormat="1" ht="6.95" customHeight="1">
      <c r="A25" s="18"/>
      <c r="B25" s="21"/>
      <c r="C25" s="18"/>
      <c r="D25" s="18"/>
      <c r="E25" s="18"/>
      <c r="F25" s="18"/>
      <c r="G25" s="18"/>
      <c r="H25" s="18"/>
      <c r="I25" s="43"/>
      <c r="J25" s="18"/>
      <c r="K25" s="18"/>
      <c r="L25" s="2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2" customFormat="1" ht="12" customHeight="1">
      <c r="A26" s="18"/>
      <c r="B26" s="21"/>
      <c r="C26" s="18"/>
      <c r="D26" s="42" t="s">
        <v>24</v>
      </c>
      <c r="E26" s="18"/>
      <c r="F26" s="18"/>
      <c r="G26" s="18"/>
      <c r="H26" s="18"/>
      <c r="I26" s="43"/>
      <c r="J26" s="18"/>
      <c r="K26" s="18"/>
      <c r="L26" s="2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3" customFormat="1" ht="16.5" customHeight="1">
      <c r="A27" s="47"/>
      <c r="B27" s="48"/>
      <c r="C27" s="47"/>
      <c r="D27" s="47"/>
      <c r="E27" s="207" t="s">
        <v>0</v>
      </c>
      <c r="F27" s="207"/>
      <c r="G27" s="207"/>
      <c r="H27" s="207"/>
      <c r="I27" s="49"/>
      <c r="J27" s="47"/>
      <c r="K27" s="47"/>
      <c r="L27" s="50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2" customFormat="1" ht="6.95" customHeight="1">
      <c r="A28" s="18"/>
      <c r="B28" s="21"/>
      <c r="C28" s="18"/>
      <c r="D28" s="18"/>
      <c r="E28" s="18"/>
      <c r="F28" s="18"/>
      <c r="G28" s="18"/>
      <c r="H28" s="18"/>
      <c r="I28" s="43"/>
      <c r="J28" s="18"/>
      <c r="K28" s="18"/>
      <c r="L28" s="2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" customFormat="1" ht="6.95" customHeight="1">
      <c r="A29" s="18"/>
      <c r="B29" s="21"/>
      <c r="C29" s="18"/>
      <c r="D29" s="51"/>
      <c r="E29" s="51"/>
      <c r="F29" s="51"/>
      <c r="G29" s="51"/>
      <c r="H29" s="51"/>
      <c r="I29" s="52"/>
      <c r="J29" s="51"/>
      <c r="K29" s="51"/>
      <c r="L29" s="22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25.35" customHeight="1">
      <c r="A30" s="18"/>
      <c r="B30" s="21"/>
      <c r="C30" s="18"/>
      <c r="D30" s="53" t="s">
        <v>25</v>
      </c>
      <c r="E30" s="18"/>
      <c r="F30" s="18"/>
      <c r="G30" s="18"/>
      <c r="H30" s="18"/>
      <c r="I30" s="43"/>
      <c r="J30" s="54">
        <f>ROUND(J127,2)</f>
        <v>0</v>
      </c>
      <c r="K30" s="18"/>
      <c r="L30" s="22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6.95" customHeight="1">
      <c r="A31" s="18"/>
      <c r="B31" s="21"/>
      <c r="C31" s="18"/>
      <c r="D31" s="51"/>
      <c r="E31" s="51"/>
      <c r="F31" s="51"/>
      <c r="G31" s="51"/>
      <c r="H31" s="51"/>
      <c r="I31" s="52"/>
      <c r="J31" s="51"/>
      <c r="K31" s="51"/>
      <c r="L31" s="22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4.45" customHeight="1">
      <c r="A32" s="18"/>
      <c r="B32" s="21"/>
      <c r="C32" s="18"/>
      <c r="D32" s="18"/>
      <c r="E32" s="18"/>
      <c r="F32" s="55" t="s">
        <v>27</v>
      </c>
      <c r="G32" s="18"/>
      <c r="H32" s="18"/>
      <c r="I32" s="56" t="s">
        <v>26</v>
      </c>
      <c r="J32" s="55" t="s">
        <v>28</v>
      </c>
      <c r="K32" s="18"/>
      <c r="L32" s="22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4.45" customHeight="1">
      <c r="A33" s="18"/>
      <c r="B33" s="21"/>
      <c r="C33" s="18"/>
      <c r="D33" s="57" t="s">
        <v>29</v>
      </c>
      <c r="E33" s="42" t="s">
        <v>30</v>
      </c>
      <c r="F33" s="58">
        <f>ROUND((SUM(BE127:BE183)),2)</f>
        <v>0</v>
      </c>
      <c r="G33" s="18"/>
      <c r="H33" s="18"/>
      <c r="I33" s="59">
        <v>0.21</v>
      </c>
      <c r="J33" s="58">
        <f>ROUND(((SUM(BE127:BE183))*I33),2)</f>
        <v>0</v>
      </c>
      <c r="K33" s="18"/>
      <c r="L33" s="22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4.45" customHeight="1">
      <c r="A34" s="18"/>
      <c r="B34" s="21"/>
      <c r="C34" s="18"/>
      <c r="D34" s="18"/>
      <c r="E34" s="42" t="s">
        <v>31</v>
      </c>
      <c r="F34" s="58">
        <f>ROUND((SUM(BF127:BF183)),2)</f>
        <v>0</v>
      </c>
      <c r="G34" s="18"/>
      <c r="H34" s="18"/>
      <c r="I34" s="59">
        <v>0.15</v>
      </c>
      <c r="J34" s="58">
        <f>ROUND(((SUM(BF127:BF183))*I34),2)</f>
        <v>0</v>
      </c>
      <c r="K34" s="18"/>
      <c r="L34" s="2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4.45" customHeight="1" hidden="1">
      <c r="A35" s="18"/>
      <c r="B35" s="21"/>
      <c r="C35" s="18"/>
      <c r="D35" s="18"/>
      <c r="E35" s="42" t="s">
        <v>32</v>
      </c>
      <c r="F35" s="58">
        <f>ROUND((SUM(BG127:BG183)),2)</f>
        <v>0</v>
      </c>
      <c r="G35" s="18"/>
      <c r="H35" s="18"/>
      <c r="I35" s="59">
        <v>0.21</v>
      </c>
      <c r="J35" s="58">
        <f>0</f>
        <v>0</v>
      </c>
      <c r="K35" s="18"/>
      <c r="L35" s="2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14.45" customHeight="1" hidden="1">
      <c r="A36" s="18"/>
      <c r="B36" s="21"/>
      <c r="C36" s="18"/>
      <c r="D36" s="18"/>
      <c r="E36" s="42" t="s">
        <v>33</v>
      </c>
      <c r="F36" s="58">
        <f>ROUND((SUM(BH127:BH183)),2)</f>
        <v>0</v>
      </c>
      <c r="G36" s="18"/>
      <c r="H36" s="18"/>
      <c r="I36" s="59">
        <v>0.15</v>
      </c>
      <c r="J36" s="58">
        <f>0</f>
        <v>0</v>
      </c>
      <c r="K36" s="18"/>
      <c r="L36" s="22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14.45" customHeight="1" hidden="1">
      <c r="A37" s="18"/>
      <c r="B37" s="21"/>
      <c r="C37" s="18"/>
      <c r="D37" s="18"/>
      <c r="E37" s="42" t="s">
        <v>34</v>
      </c>
      <c r="F37" s="58">
        <f>ROUND((SUM(BI127:BI183)),2)</f>
        <v>0</v>
      </c>
      <c r="G37" s="18"/>
      <c r="H37" s="18"/>
      <c r="I37" s="59">
        <v>0</v>
      </c>
      <c r="J37" s="58">
        <f>0</f>
        <v>0</v>
      </c>
      <c r="K37" s="18"/>
      <c r="L37" s="2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6.95" customHeight="1">
      <c r="A38" s="18"/>
      <c r="B38" s="21"/>
      <c r="C38" s="18"/>
      <c r="D38" s="18"/>
      <c r="E38" s="18"/>
      <c r="F38" s="18"/>
      <c r="G38" s="18"/>
      <c r="H38" s="18"/>
      <c r="I38" s="43"/>
      <c r="J38" s="18"/>
      <c r="K38" s="18"/>
      <c r="L38" s="2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2" customFormat="1" ht="25.35" customHeight="1">
      <c r="A39" s="18"/>
      <c r="B39" s="21"/>
      <c r="C39" s="60"/>
      <c r="D39" s="61" t="s">
        <v>35</v>
      </c>
      <c r="E39" s="62"/>
      <c r="F39" s="62"/>
      <c r="G39" s="63" t="s">
        <v>36</v>
      </c>
      <c r="H39" s="64" t="s">
        <v>37</v>
      </c>
      <c r="I39" s="65"/>
      <c r="J39" s="66">
        <f>SUM(J30:J37)</f>
        <v>0</v>
      </c>
      <c r="K39" s="67"/>
      <c r="L39" s="22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2" customFormat="1" ht="14.45" customHeight="1">
      <c r="A40" s="18"/>
      <c r="B40" s="21"/>
      <c r="C40" s="18"/>
      <c r="D40" s="18"/>
      <c r="E40" s="18"/>
      <c r="F40" s="18"/>
      <c r="G40" s="18"/>
      <c r="H40" s="18"/>
      <c r="I40" s="43"/>
      <c r="J40" s="18"/>
      <c r="K40" s="18"/>
      <c r="L40" s="2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2:12" s="1" customFormat="1" ht="14.45" customHeight="1">
      <c r="B41" s="12"/>
      <c r="I41" s="36"/>
      <c r="L41" s="12"/>
    </row>
    <row r="42" spans="2:12" s="1" customFormat="1" ht="14.45" customHeight="1">
      <c r="B42" s="12"/>
      <c r="I42" s="36"/>
      <c r="L42" s="12"/>
    </row>
    <row r="43" spans="2:12" s="1" customFormat="1" ht="14.45" customHeight="1">
      <c r="B43" s="12"/>
      <c r="I43" s="36"/>
      <c r="L43" s="12"/>
    </row>
    <row r="44" spans="2:12" s="1" customFormat="1" ht="14.45" customHeight="1">
      <c r="B44" s="12"/>
      <c r="I44" s="36"/>
      <c r="L44" s="12"/>
    </row>
    <row r="45" spans="2:12" s="1" customFormat="1" ht="14.45" customHeight="1">
      <c r="B45" s="12"/>
      <c r="I45" s="36"/>
      <c r="L45" s="12"/>
    </row>
    <row r="46" spans="2:12" s="1" customFormat="1" ht="14.45" customHeight="1">
      <c r="B46" s="12"/>
      <c r="I46" s="36"/>
      <c r="L46" s="12"/>
    </row>
    <row r="47" spans="2:12" s="1" customFormat="1" ht="14.45" customHeight="1">
      <c r="B47" s="12"/>
      <c r="I47" s="36"/>
      <c r="L47" s="12"/>
    </row>
    <row r="48" spans="2:12" s="1" customFormat="1" ht="14.45" customHeight="1">
      <c r="B48" s="12"/>
      <c r="I48" s="36"/>
      <c r="L48" s="12"/>
    </row>
    <row r="49" spans="2:12" s="1" customFormat="1" ht="14.45" customHeight="1">
      <c r="B49" s="12"/>
      <c r="I49" s="36"/>
      <c r="L49" s="12"/>
    </row>
    <row r="50" spans="2:12" s="2" customFormat="1" ht="14.45" customHeight="1">
      <c r="B50" s="22"/>
      <c r="D50" s="68" t="s">
        <v>38</v>
      </c>
      <c r="E50" s="69"/>
      <c r="F50" s="69"/>
      <c r="G50" s="68" t="s">
        <v>39</v>
      </c>
      <c r="H50" s="69"/>
      <c r="I50" s="70"/>
      <c r="J50" s="69"/>
      <c r="K50" s="69"/>
      <c r="L50" s="22"/>
    </row>
    <row r="51" spans="2:12" ht="12">
      <c r="B51" s="12"/>
      <c r="L51" s="12"/>
    </row>
    <row r="52" spans="2:12" ht="12">
      <c r="B52" s="12"/>
      <c r="L52" s="12"/>
    </row>
    <row r="53" spans="2:12" ht="12">
      <c r="B53" s="12"/>
      <c r="L53" s="12"/>
    </row>
    <row r="54" spans="2:12" ht="12">
      <c r="B54" s="12"/>
      <c r="L54" s="12"/>
    </row>
    <row r="55" spans="2:12" ht="12">
      <c r="B55" s="12"/>
      <c r="L55" s="12"/>
    </row>
    <row r="56" spans="2:12" ht="12">
      <c r="B56" s="12"/>
      <c r="L56" s="12"/>
    </row>
    <row r="57" spans="2:12" ht="12">
      <c r="B57" s="12"/>
      <c r="L57" s="12"/>
    </row>
    <row r="58" spans="2:12" ht="12">
      <c r="B58" s="12"/>
      <c r="L58" s="12"/>
    </row>
    <row r="59" spans="2:12" ht="12">
      <c r="B59" s="12"/>
      <c r="L59" s="12"/>
    </row>
    <row r="60" spans="2:12" ht="12">
      <c r="B60" s="12"/>
      <c r="L60" s="12"/>
    </row>
    <row r="61" spans="1:31" s="2" customFormat="1" ht="12.75">
      <c r="A61" s="18"/>
      <c r="B61" s="21"/>
      <c r="C61" s="18"/>
      <c r="D61" s="71" t="s">
        <v>40</v>
      </c>
      <c r="E61" s="72"/>
      <c r="F61" s="73" t="s">
        <v>41</v>
      </c>
      <c r="G61" s="71" t="s">
        <v>40</v>
      </c>
      <c r="H61" s="72"/>
      <c r="I61" s="74"/>
      <c r="J61" s="75" t="s">
        <v>41</v>
      </c>
      <c r="K61" s="72"/>
      <c r="L61" s="22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2:12" ht="12">
      <c r="B62" s="12"/>
      <c r="L62" s="12"/>
    </row>
    <row r="63" spans="2:12" ht="12">
      <c r="B63" s="12"/>
      <c r="L63" s="12"/>
    </row>
    <row r="64" spans="2:12" ht="12">
      <c r="B64" s="12"/>
      <c r="L64" s="12"/>
    </row>
    <row r="65" spans="1:31" s="2" customFormat="1" ht="12.75">
      <c r="A65" s="18"/>
      <c r="B65" s="21"/>
      <c r="C65" s="18"/>
      <c r="D65" s="68" t="s">
        <v>42</v>
      </c>
      <c r="E65" s="76"/>
      <c r="F65" s="76"/>
      <c r="G65" s="68" t="s">
        <v>43</v>
      </c>
      <c r="H65" s="76"/>
      <c r="I65" s="77"/>
      <c r="J65" s="76"/>
      <c r="K65" s="76"/>
      <c r="L65" s="22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2:12" ht="12">
      <c r="B66" s="12"/>
      <c r="L66" s="12"/>
    </row>
    <row r="67" spans="2:12" ht="12">
      <c r="B67" s="12"/>
      <c r="L67" s="12"/>
    </row>
    <row r="68" spans="2:12" ht="12">
      <c r="B68" s="12"/>
      <c r="L68" s="12"/>
    </row>
    <row r="69" spans="2:12" ht="12">
      <c r="B69" s="12"/>
      <c r="L69" s="12"/>
    </row>
    <row r="70" spans="2:12" ht="12">
      <c r="B70" s="12"/>
      <c r="L70" s="12"/>
    </row>
    <row r="71" spans="2:12" ht="12">
      <c r="B71" s="12"/>
      <c r="L71" s="12"/>
    </row>
    <row r="72" spans="2:12" ht="12">
      <c r="B72" s="12"/>
      <c r="L72" s="12"/>
    </row>
    <row r="73" spans="2:12" ht="12">
      <c r="B73" s="12"/>
      <c r="L73" s="12"/>
    </row>
    <row r="74" spans="2:12" ht="12">
      <c r="B74" s="12"/>
      <c r="L74" s="12"/>
    </row>
    <row r="75" spans="2:12" ht="12">
      <c r="B75" s="12"/>
      <c r="L75" s="12"/>
    </row>
    <row r="76" spans="1:31" s="2" customFormat="1" ht="12.75">
      <c r="A76" s="18"/>
      <c r="B76" s="21"/>
      <c r="C76" s="18"/>
      <c r="D76" s="71" t="s">
        <v>40</v>
      </c>
      <c r="E76" s="72"/>
      <c r="F76" s="73" t="s">
        <v>41</v>
      </c>
      <c r="G76" s="71" t="s">
        <v>40</v>
      </c>
      <c r="H76" s="72"/>
      <c r="I76" s="74"/>
      <c r="J76" s="75" t="s">
        <v>41</v>
      </c>
      <c r="K76" s="72"/>
      <c r="L76" s="22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2" customFormat="1" ht="14.45" customHeight="1">
      <c r="A77" s="18"/>
      <c r="B77" s="78"/>
      <c r="C77" s="79"/>
      <c r="D77" s="79"/>
      <c r="E77" s="79"/>
      <c r="F77" s="79"/>
      <c r="G77" s="79"/>
      <c r="H77" s="79"/>
      <c r="I77" s="80"/>
      <c r="J77" s="79"/>
      <c r="K77" s="79"/>
      <c r="L77" s="22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31" s="2" customFormat="1" ht="6.95" customHeight="1">
      <c r="A81" s="18"/>
      <c r="B81" s="81"/>
      <c r="C81" s="82"/>
      <c r="D81" s="82"/>
      <c r="E81" s="82"/>
      <c r="F81" s="82"/>
      <c r="G81" s="82"/>
      <c r="H81" s="82"/>
      <c r="I81" s="83"/>
      <c r="J81" s="82"/>
      <c r="K81" s="82"/>
      <c r="L81" s="22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s="2" customFormat="1" ht="24.95" customHeight="1">
      <c r="A82" s="18"/>
      <c r="B82" s="19"/>
      <c r="C82" s="13" t="s">
        <v>54</v>
      </c>
      <c r="D82" s="20"/>
      <c r="E82" s="20"/>
      <c r="F82" s="20"/>
      <c r="G82" s="20"/>
      <c r="H82" s="20"/>
      <c r="I82" s="43"/>
      <c r="J82" s="20"/>
      <c r="K82" s="20"/>
      <c r="L82" s="22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s="2" customFormat="1" ht="6.95" customHeight="1">
      <c r="A83" s="18"/>
      <c r="B83" s="19"/>
      <c r="C83" s="20"/>
      <c r="D83" s="20"/>
      <c r="E83" s="20"/>
      <c r="F83" s="20"/>
      <c r="G83" s="20"/>
      <c r="H83" s="20"/>
      <c r="I83" s="43"/>
      <c r="J83" s="20"/>
      <c r="K83" s="20"/>
      <c r="L83" s="22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s="2" customFormat="1" ht="12" customHeight="1">
      <c r="A84" s="18"/>
      <c r="B84" s="19"/>
      <c r="C84" s="15" t="s">
        <v>5</v>
      </c>
      <c r="D84" s="20"/>
      <c r="E84" s="20"/>
      <c r="F84" s="20"/>
      <c r="G84" s="20"/>
      <c r="H84" s="20"/>
      <c r="I84" s="43"/>
      <c r="J84" s="20"/>
      <c r="K84" s="20"/>
      <c r="L84" s="22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s="2" customFormat="1" ht="16.5" customHeight="1">
      <c r="A85" s="18"/>
      <c r="B85" s="19"/>
      <c r="C85" s="20"/>
      <c r="D85" s="20"/>
      <c r="E85" s="198" t="e">
        <f>E7</f>
        <v>#REF!</v>
      </c>
      <c r="F85" s="199"/>
      <c r="G85" s="199"/>
      <c r="H85" s="199"/>
      <c r="I85" s="43"/>
      <c r="J85" s="20"/>
      <c r="K85" s="20"/>
      <c r="L85" s="22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s="2" customFormat="1" ht="12" customHeight="1">
      <c r="A86" s="18"/>
      <c r="B86" s="19"/>
      <c r="C86" s="15" t="s">
        <v>53</v>
      </c>
      <c r="D86" s="20"/>
      <c r="E86" s="20"/>
      <c r="F86" s="20"/>
      <c r="G86" s="20"/>
      <c r="H86" s="20"/>
      <c r="I86" s="43"/>
      <c r="J86" s="20"/>
      <c r="K86" s="20"/>
      <c r="L86" s="22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s="2" customFormat="1" ht="16.5" customHeight="1">
      <c r="A87" s="18"/>
      <c r="B87" s="19"/>
      <c r="C87" s="20"/>
      <c r="D87" s="20"/>
      <c r="E87" s="196" t="str">
        <f>E9</f>
        <v>SO4 - pavilon družin</v>
      </c>
      <c r="F87" s="197"/>
      <c r="G87" s="197"/>
      <c r="H87" s="197"/>
      <c r="I87" s="43"/>
      <c r="J87" s="20"/>
      <c r="K87" s="20"/>
      <c r="L87" s="22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s="2" customFormat="1" ht="6.95" customHeight="1">
      <c r="A88" s="18"/>
      <c r="B88" s="19"/>
      <c r="C88" s="20"/>
      <c r="D88" s="20"/>
      <c r="E88" s="20"/>
      <c r="F88" s="20"/>
      <c r="G88" s="20"/>
      <c r="H88" s="20"/>
      <c r="I88" s="43"/>
      <c r="J88" s="20"/>
      <c r="K88" s="20"/>
      <c r="L88" s="22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s="2" customFormat="1" ht="12" customHeight="1">
      <c r="A89" s="18"/>
      <c r="B89" s="19"/>
      <c r="C89" s="15" t="s">
        <v>8</v>
      </c>
      <c r="D89" s="20"/>
      <c r="E89" s="20"/>
      <c r="F89" s="14" t="str">
        <f>F12</f>
        <v>Louny</v>
      </c>
      <c r="G89" s="20"/>
      <c r="H89" s="20"/>
      <c r="I89" s="45" t="s">
        <v>10</v>
      </c>
      <c r="J89" s="27" t="e">
        <f>IF(J12="","",J12)</f>
        <v>#REF!</v>
      </c>
      <c r="K89" s="20"/>
      <c r="L89" s="22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s="2" customFormat="1" ht="6.95" customHeight="1">
      <c r="A90" s="18"/>
      <c r="B90" s="19"/>
      <c r="C90" s="20"/>
      <c r="D90" s="20"/>
      <c r="E90" s="20"/>
      <c r="F90" s="20"/>
      <c r="G90" s="20"/>
      <c r="H90" s="20"/>
      <c r="I90" s="43"/>
      <c r="J90" s="20"/>
      <c r="K90" s="20"/>
      <c r="L90" s="22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s="2" customFormat="1" ht="25.7" customHeight="1">
      <c r="A91" s="18"/>
      <c r="B91" s="19"/>
      <c r="C91" s="15" t="s">
        <v>11</v>
      </c>
      <c r="D91" s="20"/>
      <c r="E91" s="20"/>
      <c r="F91" s="14" t="str">
        <f>E15</f>
        <v>Město Louny, Mírové náměstí 35, Louny</v>
      </c>
      <c r="G91" s="20"/>
      <c r="H91" s="20"/>
      <c r="I91" s="45" t="s">
        <v>17</v>
      </c>
      <c r="J91" s="17" t="str">
        <f>E21</f>
        <v>Ing. Petr Reitinger, č.p. 10, Hřivice</v>
      </c>
      <c r="K91" s="20"/>
      <c r="L91" s="22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s="2" customFormat="1" ht="54.4" customHeight="1">
      <c r="A92" s="18"/>
      <c r="B92" s="19"/>
      <c r="C92" s="15" t="s">
        <v>16</v>
      </c>
      <c r="D92" s="20"/>
      <c r="E92" s="20"/>
      <c r="F92" s="14" t="e">
        <f>IF(E18="","",E18)</f>
        <v>#REF!</v>
      </c>
      <c r="G92" s="20"/>
      <c r="H92" s="20"/>
      <c r="I92" s="45" t="s">
        <v>21</v>
      </c>
      <c r="J92" s="17" t="str">
        <f>E24</f>
        <v>Bc. Iveta Reitingerová, B. Vrbenského 1081/32,Most</v>
      </c>
      <c r="K92" s="20"/>
      <c r="L92" s="22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s="2" customFormat="1" ht="10.35" customHeight="1">
      <c r="A93" s="18"/>
      <c r="B93" s="19"/>
      <c r="C93" s="20"/>
      <c r="D93" s="20"/>
      <c r="E93" s="20"/>
      <c r="F93" s="20"/>
      <c r="G93" s="20"/>
      <c r="H93" s="20"/>
      <c r="I93" s="43"/>
      <c r="J93" s="20"/>
      <c r="K93" s="20"/>
      <c r="L93" s="22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s="2" customFormat="1" ht="29.25" customHeight="1">
      <c r="A94" s="18"/>
      <c r="B94" s="19"/>
      <c r="C94" s="84" t="s">
        <v>55</v>
      </c>
      <c r="D94" s="85"/>
      <c r="E94" s="85"/>
      <c r="F94" s="85"/>
      <c r="G94" s="85"/>
      <c r="H94" s="85"/>
      <c r="I94" s="86"/>
      <c r="J94" s="87" t="s">
        <v>56</v>
      </c>
      <c r="K94" s="85"/>
      <c r="L94" s="22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s="2" customFormat="1" ht="10.35" customHeight="1">
      <c r="A95" s="18"/>
      <c r="B95" s="19"/>
      <c r="C95" s="20"/>
      <c r="D95" s="20"/>
      <c r="E95" s="20"/>
      <c r="F95" s="20"/>
      <c r="G95" s="20"/>
      <c r="H95" s="20"/>
      <c r="I95" s="43"/>
      <c r="J95" s="20"/>
      <c r="K95" s="20"/>
      <c r="L95" s="22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47" s="2" customFormat="1" ht="22.9" customHeight="1">
      <c r="A96" s="18"/>
      <c r="B96" s="19"/>
      <c r="C96" s="88" t="s">
        <v>57</v>
      </c>
      <c r="D96" s="20"/>
      <c r="E96" s="20"/>
      <c r="F96" s="20"/>
      <c r="G96" s="20"/>
      <c r="H96" s="20"/>
      <c r="I96" s="43"/>
      <c r="J96" s="35">
        <f>J127</f>
        <v>0</v>
      </c>
      <c r="K96" s="20"/>
      <c r="L96" s="22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U96" s="11" t="s">
        <v>58</v>
      </c>
    </row>
    <row r="97" spans="2:12" s="4" customFormat="1" ht="24.95" customHeight="1">
      <c r="B97" s="89"/>
      <c r="C97" s="90"/>
      <c r="D97" s="91" t="s">
        <v>59</v>
      </c>
      <c r="E97" s="92"/>
      <c r="F97" s="92"/>
      <c r="G97" s="92"/>
      <c r="H97" s="92"/>
      <c r="I97" s="93"/>
      <c r="J97" s="94">
        <f>J128</f>
        <v>0</v>
      </c>
      <c r="K97" s="90"/>
      <c r="L97" s="95"/>
    </row>
    <row r="98" spans="2:12" s="5" customFormat="1" ht="19.9" customHeight="1">
      <c r="B98" s="96"/>
      <c r="C98" s="97"/>
      <c r="D98" s="98" t="s">
        <v>160</v>
      </c>
      <c r="E98" s="99"/>
      <c r="F98" s="99"/>
      <c r="G98" s="99"/>
      <c r="H98" s="99"/>
      <c r="I98" s="100"/>
      <c r="J98" s="101">
        <f>J129</f>
        <v>0</v>
      </c>
      <c r="K98" s="97"/>
      <c r="L98" s="102"/>
    </row>
    <row r="99" spans="2:12" s="5" customFormat="1" ht="19.9" customHeight="1">
      <c r="B99" s="96"/>
      <c r="C99" s="97"/>
      <c r="D99" s="98" t="s">
        <v>60</v>
      </c>
      <c r="E99" s="99"/>
      <c r="F99" s="99"/>
      <c r="G99" s="99"/>
      <c r="H99" s="99"/>
      <c r="I99" s="100"/>
      <c r="J99" s="101">
        <f>J131</f>
        <v>0</v>
      </c>
      <c r="K99" s="97"/>
      <c r="L99" s="102"/>
    </row>
    <row r="100" spans="2:12" s="5" customFormat="1" ht="19.9" customHeight="1">
      <c r="B100" s="96"/>
      <c r="C100" s="97"/>
      <c r="D100" s="98" t="s">
        <v>61</v>
      </c>
      <c r="E100" s="99"/>
      <c r="F100" s="99"/>
      <c r="G100" s="99"/>
      <c r="H100" s="99"/>
      <c r="I100" s="100"/>
      <c r="J100" s="101">
        <f>J133</f>
        <v>0</v>
      </c>
      <c r="K100" s="97"/>
      <c r="L100" s="102"/>
    </row>
    <row r="101" spans="2:12" s="4" customFormat="1" ht="24.95" customHeight="1">
      <c r="B101" s="89"/>
      <c r="C101" s="90"/>
      <c r="D101" s="91" t="s">
        <v>62</v>
      </c>
      <c r="E101" s="92"/>
      <c r="F101" s="92"/>
      <c r="G101" s="92"/>
      <c r="H101" s="92"/>
      <c r="I101" s="93"/>
      <c r="J101" s="94">
        <f>J139</f>
        <v>0</v>
      </c>
      <c r="K101" s="90"/>
      <c r="L101" s="95"/>
    </row>
    <row r="102" spans="2:12" s="5" customFormat="1" ht="19.9" customHeight="1">
      <c r="B102" s="96"/>
      <c r="C102" s="97"/>
      <c r="D102" s="98" t="s">
        <v>63</v>
      </c>
      <c r="E102" s="99"/>
      <c r="F102" s="99"/>
      <c r="G102" s="99"/>
      <c r="H102" s="99"/>
      <c r="I102" s="100"/>
      <c r="J102" s="101">
        <f>J140</f>
        <v>0</v>
      </c>
      <c r="K102" s="97"/>
      <c r="L102" s="102"/>
    </row>
    <row r="103" spans="2:12" s="5" customFormat="1" ht="19.9" customHeight="1">
      <c r="B103" s="96"/>
      <c r="C103" s="97"/>
      <c r="D103" s="98" t="s">
        <v>64</v>
      </c>
      <c r="E103" s="99"/>
      <c r="F103" s="99"/>
      <c r="G103" s="99"/>
      <c r="H103" s="99"/>
      <c r="I103" s="100"/>
      <c r="J103" s="101">
        <f>J161</f>
        <v>0</v>
      </c>
      <c r="K103" s="97"/>
      <c r="L103" s="102"/>
    </row>
    <row r="104" spans="2:12" s="5" customFormat="1" ht="19.9" customHeight="1">
      <c r="B104" s="96"/>
      <c r="C104" s="97"/>
      <c r="D104" s="98" t="s">
        <v>161</v>
      </c>
      <c r="E104" s="99"/>
      <c r="F104" s="99"/>
      <c r="G104" s="99"/>
      <c r="H104" s="99"/>
      <c r="I104" s="100"/>
      <c r="J104" s="101">
        <f>J174</f>
        <v>0</v>
      </c>
      <c r="K104" s="97"/>
      <c r="L104" s="102"/>
    </row>
    <row r="105" spans="2:12" s="4" customFormat="1" ht="24.95" customHeight="1">
      <c r="B105" s="89"/>
      <c r="C105" s="90"/>
      <c r="D105" s="91" t="s">
        <v>65</v>
      </c>
      <c r="E105" s="92"/>
      <c r="F105" s="92"/>
      <c r="G105" s="92"/>
      <c r="H105" s="92"/>
      <c r="I105" s="93"/>
      <c r="J105" s="94">
        <f>J179</f>
        <v>0</v>
      </c>
      <c r="K105" s="90"/>
      <c r="L105" s="95"/>
    </row>
    <row r="106" spans="2:12" s="5" customFormat="1" ht="19.9" customHeight="1">
      <c r="B106" s="96"/>
      <c r="C106" s="97"/>
      <c r="D106" s="98" t="s">
        <v>66</v>
      </c>
      <c r="E106" s="99"/>
      <c r="F106" s="99"/>
      <c r="G106" s="99"/>
      <c r="H106" s="99"/>
      <c r="I106" s="100"/>
      <c r="J106" s="101">
        <f>J180</f>
        <v>0</v>
      </c>
      <c r="K106" s="97"/>
      <c r="L106" s="102"/>
    </row>
    <row r="107" spans="2:12" s="5" customFormat="1" ht="19.9" customHeight="1">
      <c r="B107" s="96"/>
      <c r="C107" s="97"/>
      <c r="D107" s="98" t="s">
        <v>67</v>
      </c>
      <c r="E107" s="99"/>
      <c r="F107" s="99"/>
      <c r="G107" s="99"/>
      <c r="H107" s="99"/>
      <c r="I107" s="100"/>
      <c r="J107" s="101">
        <f>J182</f>
        <v>0</v>
      </c>
      <c r="K107" s="97"/>
      <c r="L107" s="102"/>
    </row>
    <row r="108" spans="1:31" s="2" customFormat="1" ht="21.75" customHeight="1">
      <c r="A108" s="18"/>
      <c r="B108" s="19"/>
      <c r="C108" s="20"/>
      <c r="D108" s="20"/>
      <c r="E108" s="20"/>
      <c r="F108" s="20"/>
      <c r="G108" s="20"/>
      <c r="H108" s="20"/>
      <c r="I108" s="43"/>
      <c r="J108" s="20"/>
      <c r="K108" s="20"/>
      <c r="L108" s="22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s="2" customFormat="1" ht="6.95" customHeight="1">
      <c r="A109" s="18"/>
      <c r="B109" s="23"/>
      <c r="C109" s="24"/>
      <c r="D109" s="24"/>
      <c r="E109" s="24"/>
      <c r="F109" s="24"/>
      <c r="G109" s="24"/>
      <c r="H109" s="24"/>
      <c r="I109" s="80"/>
      <c r="J109" s="24"/>
      <c r="K109" s="24"/>
      <c r="L109" s="22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3" spans="1:31" s="2" customFormat="1" ht="6.95" customHeight="1">
      <c r="A113" s="18"/>
      <c r="B113" s="25"/>
      <c r="C113" s="26"/>
      <c r="D113" s="26"/>
      <c r="E113" s="26"/>
      <c r="F113" s="26"/>
      <c r="G113" s="26"/>
      <c r="H113" s="26"/>
      <c r="I113" s="83"/>
      <c r="J113" s="26"/>
      <c r="K113" s="26"/>
      <c r="L113" s="22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s="2" customFormat="1" ht="24.95" customHeight="1">
      <c r="A114" s="18"/>
      <c r="B114" s="19"/>
      <c r="C114" s="13" t="s">
        <v>68</v>
      </c>
      <c r="D114" s="20"/>
      <c r="E114" s="20"/>
      <c r="F114" s="20"/>
      <c r="G114" s="20"/>
      <c r="H114" s="20"/>
      <c r="I114" s="43"/>
      <c r="J114" s="20"/>
      <c r="K114" s="20"/>
      <c r="L114" s="22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s="2" customFormat="1" ht="6.95" customHeight="1">
      <c r="A115" s="18"/>
      <c r="B115" s="19"/>
      <c r="C115" s="20"/>
      <c r="D115" s="20"/>
      <c r="E115" s="20"/>
      <c r="F115" s="20"/>
      <c r="G115" s="20"/>
      <c r="H115" s="20"/>
      <c r="I115" s="43"/>
      <c r="J115" s="20"/>
      <c r="K115" s="20"/>
      <c r="L115" s="22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s="2" customFormat="1" ht="12" customHeight="1">
      <c r="A116" s="18"/>
      <c r="B116" s="19"/>
      <c r="C116" s="15" t="s">
        <v>5</v>
      </c>
      <c r="D116" s="20"/>
      <c r="E116" s="20"/>
      <c r="F116" s="20"/>
      <c r="G116" s="20"/>
      <c r="H116" s="20"/>
      <c r="I116" s="43"/>
      <c r="J116" s="20"/>
      <c r="K116" s="20"/>
      <c r="L116" s="22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s="2" customFormat="1" ht="16.5" customHeight="1">
      <c r="A117" s="18"/>
      <c r="B117" s="19"/>
      <c r="C117" s="20"/>
      <c r="D117" s="20"/>
      <c r="E117" s="198" t="e">
        <f>E7</f>
        <v>#REF!</v>
      </c>
      <c r="F117" s="199"/>
      <c r="G117" s="199"/>
      <c r="H117" s="199"/>
      <c r="I117" s="43"/>
      <c r="J117" s="20"/>
      <c r="K117" s="20"/>
      <c r="L117" s="22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s="2" customFormat="1" ht="12" customHeight="1">
      <c r="A118" s="18"/>
      <c r="B118" s="19"/>
      <c r="C118" s="15" t="s">
        <v>53</v>
      </c>
      <c r="D118" s="20"/>
      <c r="E118" s="20"/>
      <c r="F118" s="20"/>
      <c r="G118" s="20"/>
      <c r="H118" s="20"/>
      <c r="I118" s="43"/>
      <c r="J118" s="20"/>
      <c r="K118" s="20"/>
      <c r="L118" s="22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s="2" customFormat="1" ht="16.5" customHeight="1">
      <c r="A119" s="18"/>
      <c r="B119" s="19"/>
      <c r="C119" s="20"/>
      <c r="D119" s="20"/>
      <c r="E119" s="196" t="str">
        <f>E9</f>
        <v>SO4 - pavilon družin</v>
      </c>
      <c r="F119" s="197"/>
      <c r="G119" s="197"/>
      <c r="H119" s="197"/>
      <c r="I119" s="43"/>
      <c r="J119" s="20"/>
      <c r="K119" s="20"/>
      <c r="L119" s="22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s="2" customFormat="1" ht="6.95" customHeight="1">
      <c r="A120" s="18"/>
      <c r="B120" s="19"/>
      <c r="C120" s="20"/>
      <c r="D120" s="20"/>
      <c r="E120" s="20"/>
      <c r="F120" s="20"/>
      <c r="G120" s="20"/>
      <c r="H120" s="20"/>
      <c r="I120" s="43"/>
      <c r="J120" s="20"/>
      <c r="K120" s="20"/>
      <c r="L120" s="22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s="2" customFormat="1" ht="12" customHeight="1">
      <c r="A121" s="18"/>
      <c r="B121" s="19"/>
      <c r="C121" s="15" t="s">
        <v>8</v>
      </c>
      <c r="D121" s="20"/>
      <c r="E121" s="20"/>
      <c r="F121" s="14" t="str">
        <f>F12</f>
        <v>Louny</v>
      </c>
      <c r="G121" s="20"/>
      <c r="H121" s="20"/>
      <c r="I121" s="45" t="s">
        <v>10</v>
      </c>
      <c r="J121" s="27" t="e">
        <f>IF(J12="","",J12)</f>
        <v>#REF!</v>
      </c>
      <c r="K121" s="20"/>
      <c r="L121" s="22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s="2" customFormat="1" ht="6.95" customHeight="1">
      <c r="A122" s="18"/>
      <c r="B122" s="19"/>
      <c r="C122" s="20"/>
      <c r="D122" s="20"/>
      <c r="E122" s="20"/>
      <c r="F122" s="20"/>
      <c r="G122" s="20"/>
      <c r="H122" s="20"/>
      <c r="I122" s="43"/>
      <c r="J122" s="20"/>
      <c r="K122" s="20"/>
      <c r="L122" s="22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s="2" customFormat="1" ht="25.7" customHeight="1">
      <c r="A123" s="18"/>
      <c r="B123" s="19"/>
      <c r="C123" s="15" t="s">
        <v>11</v>
      </c>
      <c r="D123" s="20"/>
      <c r="E123" s="20"/>
      <c r="F123" s="14" t="str">
        <f>E15</f>
        <v>Město Louny, Mírové náměstí 35, Louny</v>
      </c>
      <c r="G123" s="20"/>
      <c r="H123" s="20"/>
      <c r="I123" s="45" t="s">
        <v>17</v>
      </c>
      <c r="J123" s="17" t="str">
        <f>E21</f>
        <v>Ing. Petr Reitinger, č.p. 10, Hřivice</v>
      </c>
      <c r="K123" s="20"/>
      <c r="L123" s="22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s="2" customFormat="1" ht="54.4" customHeight="1">
      <c r="A124" s="18"/>
      <c r="B124" s="19"/>
      <c r="C124" s="15" t="s">
        <v>16</v>
      </c>
      <c r="D124" s="20"/>
      <c r="E124" s="20"/>
      <c r="F124" s="14" t="e">
        <f>IF(E18="","",E18)</f>
        <v>#REF!</v>
      </c>
      <c r="G124" s="20"/>
      <c r="H124" s="20"/>
      <c r="I124" s="45" t="s">
        <v>21</v>
      </c>
      <c r="J124" s="17" t="str">
        <f>E24</f>
        <v>Bc. Iveta Reitingerová, B. Vrbenského 1081/32,Most</v>
      </c>
      <c r="K124" s="20"/>
      <c r="L124" s="22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s="2" customFormat="1" ht="10.35" customHeight="1">
      <c r="A125" s="18"/>
      <c r="B125" s="19"/>
      <c r="C125" s="20"/>
      <c r="D125" s="20"/>
      <c r="E125" s="20"/>
      <c r="F125" s="20"/>
      <c r="G125" s="20"/>
      <c r="H125" s="20"/>
      <c r="I125" s="43"/>
      <c r="J125" s="20"/>
      <c r="K125" s="20"/>
      <c r="L125" s="22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s="6" customFormat="1" ht="29.25" customHeight="1">
      <c r="A126" s="103"/>
      <c r="B126" s="104"/>
      <c r="C126" s="105" t="s">
        <v>69</v>
      </c>
      <c r="D126" s="106" t="s">
        <v>46</v>
      </c>
      <c r="E126" s="106" t="s">
        <v>44</v>
      </c>
      <c r="F126" s="106" t="s">
        <v>45</v>
      </c>
      <c r="G126" s="106" t="s">
        <v>70</v>
      </c>
      <c r="H126" s="106" t="s">
        <v>71</v>
      </c>
      <c r="I126" s="107" t="s">
        <v>72</v>
      </c>
      <c r="J126" s="108" t="s">
        <v>56</v>
      </c>
      <c r="K126" s="109" t="s">
        <v>73</v>
      </c>
      <c r="L126" s="110"/>
      <c r="M126" s="29" t="s">
        <v>0</v>
      </c>
      <c r="N126" s="30" t="s">
        <v>29</v>
      </c>
      <c r="O126" s="30" t="s">
        <v>74</v>
      </c>
      <c r="P126" s="30" t="s">
        <v>75</v>
      </c>
      <c r="Q126" s="30" t="s">
        <v>76</v>
      </c>
      <c r="R126" s="30" t="s">
        <v>77</v>
      </c>
      <c r="S126" s="30" t="s">
        <v>78</v>
      </c>
      <c r="T126" s="31" t="s">
        <v>79</v>
      </c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</row>
    <row r="127" spans="1:63" s="2" customFormat="1" ht="22.9" customHeight="1">
      <c r="A127" s="18"/>
      <c r="B127" s="19"/>
      <c r="C127" s="34" t="s">
        <v>80</v>
      </c>
      <c r="D127" s="20"/>
      <c r="E127" s="20"/>
      <c r="F127" s="20"/>
      <c r="G127" s="20"/>
      <c r="H127" s="20"/>
      <c r="I127" s="43"/>
      <c r="J127" s="111">
        <f>BK127</f>
        <v>0</v>
      </c>
      <c r="K127" s="20"/>
      <c r="L127" s="21"/>
      <c r="M127" s="32"/>
      <c r="N127" s="112"/>
      <c r="O127" s="33"/>
      <c r="P127" s="113">
        <f>P128+P139+P179</f>
        <v>0</v>
      </c>
      <c r="Q127" s="33"/>
      <c r="R127" s="113">
        <f>R128+R139+R179</f>
        <v>6.284059349999999</v>
      </c>
      <c r="S127" s="33"/>
      <c r="T127" s="114">
        <f>T128+T139+T179</f>
        <v>2.2070416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T127" s="11" t="s">
        <v>47</v>
      </c>
      <c r="AU127" s="11" t="s">
        <v>58</v>
      </c>
      <c r="BK127" s="115">
        <f>BK128+BK139+BK179</f>
        <v>0</v>
      </c>
    </row>
    <row r="128" spans="2:63" s="7" customFormat="1" ht="25.9" customHeight="1">
      <c r="B128" s="116"/>
      <c r="C128" s="117"/>
      <c r="D128" s="118" t="s">
        <v>47</v>
      </c>
      <c r="E128" s="119" t="s">
        <v>81</v>
      </c>
      <c r="F128" s="119" t="s">
        <v>82</v>
      </c>
      <c r="G128" s="117"/>
      <c r="H128" s="117"/>
      <c r="I128" s="120"/>
      <c r="J128" s="121">
        <f>BK128</f>
        <v>0</v>
      </c>
      <c r="K128" s="117"/>
      <c r="L128" s="122"/>
      <c r="M128" s="123"/>
      <c r="N128" s="124"/>
      <c r="O128" s="124"/>
      <c r="P128" s="125">
        <f>P129+P131+P133</f>
        <v>0</v>
      </c>
      <c r="Q128" s="124"/>
      <c r="R128" s="125">
        <f>R129+R131+R133</f>
        <v>0.2538412</v>
      </c>
      <c r="S128" s="124"/>
      <c r="T128" s="126">
        <f>T129+T131+T133</f>
        <v>0</v>
      </c>
      <c r="AR128" s="127" t="s">
        <v>49</v>
      </c>
      <c r="AT128" s="128" t="s">
        <v>47</v>
      </c>
      <c r="AU128" s="128" t="s">
        <v>48</v>
      </c>
      <c r="AY128" s="127" t="s">
        <v>83</v>
      </c>
      <c r="BK128" s="129">
        <f>BK129+BK131+BK133</f>
        <v>0</v>
      </c>
    </row>
    <row r="129" spans="2:63" s="7" customFormat="1" ht="22.9" customHeight="1">
      <c r="B129" s="116"/>
      <c r="C129" s="117"/>
      <c r="D129" s="118" t="s">
        <v>47</v>
      </c>
      <c r="E129" s="130" t="s">
        <v>105</v>
      </c>
      <c r="F129" s="130" t="s">
        <v>162</v>
      </c>
      <c r="G129" s="117"/>
      <c r="H129" s="117"/>
      <c r="I129" s="120"/>
      <c r="J129" s="131">
        <f>BK129</f>
        <v>0</v>
      </c>
      <c r="K129" s="117"/>
      <c r="L129" s="122"/>
      <c r="M129" s="123"/>
      <c r="N129" s="124"/>
      <c r="O129" s="124"/>
      <c r="P129" s="125">
        <f>P130</f>
        <v>0</v>
      </c>
      <c r="Q129" s="124"/>
      <c r="R129" s="125">
        <f>R130</f>
        <v>0.2456884</v>
      </c>
      <c r="S129" s="124"/>
      <c r="T129" s="126">
        <f>T130</f>
        <v>0</v>
      </c>
      <c r="AR129" s="127" t="s">
        <v>49</v>
      </c>
      <c r="AT129" s="128" t="s">
        <v>47</v>
      </c>
      <c r="AU129" s="128" t="s">
        <v>49</v>
      </c>
      <c r="AY129" s="127" t="s">
        <v>83</v>
      </c>
      <c r="BK129" s="129">
        <f>BK130</f>
        <v>0</v>
      </c>
    </row>
    <row r="130" spans="1:65" s="2" customFormat="1" ht="21.75" customHeight="1">
      <c r="A130" s="18"/>
      <c r="B130" s="19"/>
      <c r="C130" s="132" t="s">
        <v>49</v>
      </c>
      <c r="D130" s="132" t="s">
        <v>86</v>
      </c>
      <c r="E130" s="133" t="s">
        <v>163</v>
      </c>
      <c r="F130" s="134" t="s">
        <v>164</v>
      </c>
      <c r="G130" s="135" t="s">
        <v>89</v>
      </c>
      <c r="H130" s="136">
        <v>8.651</v>
      </c>
      <c r="I130" s="137"/>
      <c r="J130" s="138">
        <f>ROUND(I130*H130,2)</f>
        <v>0</v>
      </c>
      <c r="K130" s="139"/>
      <c r="L130" s="21"/>
      <c r="M130" s="140" t="s">
        <v>0</v>
      </c>
      <c r="N130" s="141" t="s">
        <v>30</v>
      </c>
      <c r="O130" s="28"/>
      <c r="P130" s="142">
        <f>O130*H130</f>
        <v>0</v>
      </c>
      <c r="Q130" s="142">
        <v>0.0284</v>
      </c>
      <c r="R130" s="142">
        <f>Q130*H130</f>
        <v>0.2456884</v>
      </c>
      <c r="S130" s="142">
        <v>0</v>
      </c>
      <c r="T130" s="143">
        <f>S130*H130</f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144" t="s">
        <v>90</v>
      </c>
      <c r="AT130" s="144" t="s">
        <v>86</v>
      </c>
      <c r="AU130" s="144" t="s">
        <v>50</v>
      </c>
      <c r="AY130" s="11" t="s">
        <v>83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1" t="s">
        <v>49</v>
      </c>
      <c r="BK130" s="145">
        <f>ROUND(I130*H130,2)</f>
        <v>0</v>
      </c>
      <c r="BL130" s="11" t="s">
        <v>90</v>
      </c>
      <c r="BM130" s="144" t="s">
        <v>183</v>
      </c>
    </row>
    <row r="131" spans="2:63" s="7" customFormat="1" ht="22.9" customHeight="1">
      <c r="B131" s="116"/>
      <c r="C131" s="117"/>
      <c r="D131" s="118" t="s">
        <v>47</v>
      </c>
      <c r="E131" s="130" t="s">
        <v>84</v>
      </c>
      <c r="F131" s="130" t="s">
        <v>85</v>
      </c>
      <c r="G131" s="117"/>
      <c r="H131" s="117"/>
      <c r="I131" s="120"/>
      <c r="J131" s="131">
        <f>BK131</f>
        <v>0</v>
      </c>
      <c r="K131" s="117"/>
      <c r="L131" s="122"/>
      <c r="M131" s="123"/>
      <c r="N131" s="124"/>
      <c r="O131" s="124"/>
      <c r="P131" s="125">
        <f>P132</f>
        <v>0</v>
      </c>
      <c r="Q131" s="124"/>
      <c r="R131" s="125">
        <f>R132</f>
        <v>0.0081528</v>
      </c>
      <c r="S131" s="124"/>
      <c r="T131" s="126">
        <f>T132</f>
        <v>0</v>
      </c>
      <c r="AR131" s="127" t="s">
        <v>49</v>
      </c>
      <c r="AT131" s="128" t="s">
        <v>47</v>
      </c>
      <c r="AU131" s="128" t="s">
        <v>49</v>
      </c>
      <c r="AY131" s="127" t="s">
        <v>83</v>
      </c>
      <c r="BK131" s="129">
        <f>BK132</f>
        <v>0</v>
      </c>
    </row>
    <row r="132" spans="1:65" s="2" customFormat="1" ht="21.75" customHeight="1">
      <c r="A132" s="18"/>
      <c r="B132" s="19"/>
      <c r="C132" s="132" t="s">
        <v>50</v>
      </c>
      <c r="D132" s="132" t="s">
        <v>86</v>
      </c>
      <c r="E132" s="133" t="s">
        <v>87</v>
      </c>
      <c r="F132" s="134" t="s">
        <v>88</v>
      </c>
      <c r="G132" s="135" t="s">
        <v>89</v>
      </c>
      <c r="H132" s="136">
        <v>203.82</v>
      </c>
      <c r="I132" s="137"/>
      <c r="J132" s="138">
        <f>ROUND(I132*H132,2)</f>
        <v>0</v>
      </c>
      <c r="K132" s="139"/>
      <c r="L132" s="21"/>
      <c r="M132" s="140" t="s">
        <v>0</v>
      </c>
      <c r="N132" s="141" t="s">
        <v>30</v>
      </c>
      <c r="O132" s="28"/>
      <c r="P132" s="142">
        <f>O132*H132</f>
        <v>0</v>
      </c>
      <c r="Q132" s="142">
        <v>4E-05</v>
      </c>
      <c r="R132" s="142">
        <f>Q132*H132</f>
        <v>0.0081528</v>
      </c>
      <c r="S132" s="142">
        <v>0</v>
      </c>
      <c r="T132" s="143">
        <f>S132*H132</f>
        <v>0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R132" s="144" t="s">
        <v>90</v>
      </c>
      <c r="AT132" s="144" t="s">
        <v>86</v>
      </c>
      <c r="AU132" s="144" t="s">
        <v>50</v>
      </c>
      <c r="AY132" s="11" t="s">
        <v>83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1" t="s">
        <v>49</v>
      </c>
      <c r="BK132" s="145">
        <f>ROUND(I132*H132,2)</f>
        <v>0</v>
      </c>
      <c r="BL132" s="11" t="s">
        <v>90</v>
      </c>
      <c r="BM132" s="144" t="s">
        <v>184</v>
      </c>
    </row>
    <row r="133" spans="2:63" s="7" customFormat="1" ht="22.9" customHeight="1">
      <c r="B133" s="116"/>
      <c r="C133" s="117"/>
      <c r="D133" s="118" t="s">
        <v>47</v>
      </c>
      <c r="E133" s="130" t="s">
        <v>91</v>
      </c>
      <c r="F133" s="130" t="s">
        <v>92</v>
      </c>
      <c r="G133" s="117"/>
      <c r="H133" s="117"/>
      <c r="I133" s="120"/>
      <c r="J133" s="131">
        <f>BK133</f>
        <v>0</v>
      </c>
      <c r="K133" s="117"/>
      <c r="L133" s="122"/>
      <c r="M133" s="123"/>
      <c r="N133" s="124"/>
      <c r="O133" s="124"/>
      <c r="P133" s="125">
        <f>SUM(P134:P138)</f>
        <v>0</v>
      </c>
      <c r="Q133" s="124"/>
      <c r="R133" s="125">
        <f>SUM(R134:R138)</f>
        <v>0</v>
      </c>
      <c r="S133" s="124"/>
      <c r="T133" s="126">
        <f>SUM(T134:T138)</f>
        <v>0</v>
      </c>
      <c r="AR133" s="127" t="s">
        <v>49</v>
      </c>
      <c r="AT133" s="128" t="s">
        <v>47</v>
      </c>
      <c r="AU133" s="128" t="s">
        <v>49</v>
      </c>
      <c r="AY133" s="127" t="s">
        <v>83</v>
      </c>
      <c r="BK133" s="129">
        <f>SUM(BK134:BK138)</f>
        <v>0</v>
      </c>
    </row>
    <row r="134" spans="1:65" s="2" customFormat="1" ht="21.75" customHeight="1">
      <c r="A134" s="18"/>
      <c r="B134" s="19"/>
      <c r="C134" s="132" t="s">
        <v>96</v>
      </c>
      <c r="D134" s="132" t="s">
        <v>86</v>
      </c>
      <c r="E134" s="133" t="s">
        <v>93</v>
      </c>
      <c r="F134" s="134" t="s">
        <v>94</v>
      </c>
      <c r="G134" s="135" t="s">
        <v>95</v>
      </c>
      <c r="H134" s="136">
        <v>2.207</v>
      </c>
      <c r="I134" s="137"/>
      <c r="J134" s="138">
        <f>ROUND(I134*H134,2)</f>
        <v>0</v>
      </c>
      <c r="K134" s="139"/>
      <c r="L134" s="21"/>
      <c r="M134" s="140" t="s">
        <v>0</v>
      </c>
      <c r="N134" s="141" t="s">
        <v>30</v>
      </c>
      <c r="O134" s="28"/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R134" s="144" t="s">
        <v>90</v>
      </c>
      <c r="AT134" s="144" t="s">
        <v>86</v>
      </c>
      <c r="AU134" s="144" t="s">
        <v>50</v>
      </c>
      <c r="AY134" s="11" t="s">
        <v>83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1" t="s">
        <v>49</v>
      </c>
      <c r="BK134" s="145">
        <f>ROUND(I134*H134,2)</f>
        <v>0</v>
      </c>
      <c r="BL134" s="11" t="s">
        <v>90</v>
      </c>
      <c r="BM134" s="144" t="s">
        <v>185</v>
      </c>
    </row>
    <row r="135" spans="1:65" s="2" customFormat="1" ht="21.75" customHeight="1">
      <c r="A135" s="18"/>
      <c r="B135" s="19"/>
      <c r="C135" s="132" t="s">
        <v>90</v>
      </c>
      <c r="D135" s="132" t="s">
        <v>86</v>
      </c>
      <c r="E135" s="133" t="s">
        <v>97</v>
      </c>
      <c r="F135" s="134" t="s">
        <v>98</v>
      </c>
      <c r="G135" s="135" t="s">
        <v>95</v>
      </c>
      <c r="H135" s="136">
        <v>2.207</v>
      </c>
      <c r="I135" s="137"/>
      <c r="J135" s="138">
        <f>ROUND(I135*H135,2)</f>
        <v>0</v>
      </c>
      <c r="K135" s="139"/>
      <c r="L135" s="21"/>
      <c r="M135" s="140" t="s">
        <v>0</v>
      </c>
      <c r="N135" s="141" t="s">
        <v>30</v>
      </c>
      <c r="O135" s="28"/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R135" s="144" t="s">
        <v>90</v>
      </c>
      <c r="AT135" s="144" t="s">
        <v>86</v>
      </c>
      <c r="AU135" s="144" t="s">
        <v>50</v>
      </c>
      <c r="AY135" s="11" t="s">
        <v>83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1" t="s">
        <v>49</v>
      </c>
      <c r="BK135" s="145">
        <f>ROUND(I135*H135,2)</f>
        <v>0</v>
      </c>
      <c r="BL135" s="11" t="s">
        <v>90</v>
      </c>
      <c r="BM135" s="144" t="s">
        <v>186</v>
      </c>
    </row>
    <row r="136" spans="1:65" s="2" customFormat="1" ht="21.75" customHeight="1">
      <c r="A136" s="18"/>
      <c r="B136" s="19"/>
      <c r="C136" s="132" t="s">
        <v>102</v>
      </c>
      <c r="D136" s="132" t="s">
        <v>86</v>
      </c>
      <c r="E136" s="133" t="s">
        <v>99</v>
      </c>
      <c r="F136" s="134" t="s">
        <v>100</v>
      </c>
      <c r="G136" s="135" t="s">
        <v>95</v>
      </c>
      <c r="H136" s="136">
        <v>2.207</v>
      </c>
      <c r="I136" s="137"/>
      <c r="J136" s="138">
        <f>ROUND(I136*H136,2)</f>
        <v>0</v>
      </c>
      <c r="K136" s="139"/>
      <c r="L136" s="21"/>
      <c r="M136" s="140" t="s">
        <v>0</v>
      </c>
      <c r="N136" s="141" t="s">
        <v>30</v>
      </c>
      <c r="O136" s="28"/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R136" s="144" t="s">
        <v>90</v>
      </c>
      <c r="AT136" s="144" t="s">
        <v>86</v>
      </c>
      <c r="AU136" s="144" t="s">
        <v>50</v>
      </c>
      <c r="AY136" s="11" t="s">
        <v>83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1" t="s">
        <v>49</v>
      </c>
      <c r="BK136" s="145">
        <f>ROUND(I136*H136,2)</f>
        <v>0</v>
      </c>
      <c r="BL136" s="11" t="s">
        <v>90</v>
      </c>
      <c r="BM136" s="144" t="s">
        <v>187</v>
      </c>
    </row>
    <row r="137" spans="1:65" s="2" customFormat="1" ht="44.25" customHeight="1">
      <c r="A137" s="18"/>
      <c r="B137" s="19"/>
      <c r="C137" s="132" t="s">
        <v>105</v>
      </c>
      <c r="D137" s="132" t="s">
        <v>86</v>
      </c>
      <c r="E137" s="133" t="s">
        <v>103</v>
      </c>
      <c r="F137" s="134" t="s">
        <v>104</v>
      </c>
      <c r="G137" s="135" t="s">
        <v>95</v>
      </c>
      <c r="H137" s="136">
        <v>1.66</v>
      </c>
      <c r="I137" s="137"/>
      <c r="J137" s="138">
        <f>ROUND(I137*H137,2)</f>
        <v>0</v>
      </c>
      <c r="K137" s="139"/>
      <c r="L137" s="21"/>
      <c r="M137" s="140" t="s">
        <v>0</v>
      </c>
      <c r="N137" s="141" t="s">
        <v>30</v>
      </c>
      <c r="O137" s="28"/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144" t="s">
        <v>90</v>
      </c>
      <c r="AT137" s="144" t="s">
        <v>86</v>
      </c>
      <c r="AU137" s="144" t="s">
        <v>50</v>
      </c>
      <c r="AY137" s="11" t="s">
        <v>83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1" t="s">
        <v>49</v>
      </c>
      <c r="BK137" s="145">
        <f>ROUND(I137*H137,2)</f>
        <v>0</v>
      </c>
      <c r="BL137" s="11" t="s">
        <v>90</v>
      </c>
      <c r="BM137" s="144" t="s">
        <v>188</v>
      </c>
    </row>
    <row r="138" spans="1:65" s="2" customFormat="1" ht="21.75" customHeight="1">
      <c r="A138" s="18"/>
      <c r="B138" s="19"/>
      <c r="C138" s="132" t="s">
        <v>112</v>
      </c>
      <c r="D138" s="132" t="s">
        <v>86</v>
      </c>
      <c r="E138" s="133" t="s">
        <v>106</v>
      </c>
      <c r="F138" s="134" t="s">
        <v>107</v>
      </c>
      <c r="G138" s="135" t="s">
        <v>95</v>
      </c>
      <c r="H138" s="136">
        <v>0.547</v>
      </c>
      <c r="I138" s="137"/>
      <c r="J138" s="138">
        <f>ROUND(I138*H138,2)</f>
        <v>0</v>
      </c>
      <c r="K138" s="139"/>
      <c r="L138" s="21"/>
      <c r="M138" s="140" t="s">
        <v>0</v>
      </c>
      <c r="N138" s="141" t="s">
        <v>30</v>
      </c>
      <c r="O138" s="28"/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R138" s="144" t="s">
        <v>90</v>
      </c>
      <c r="AT138" s="144" t="s">
        <v>86</v>
      </c>
      <c r="AU138" s="144" t="s">
        <v>50</v>
      </c>
      <c r="AY138" s="11" t="s">
        <v>83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1" t="s">
        <v>49</v>
      </c>
      <c r="BK138" s="145">
        <f>ROUND(I138*H138,2)</f>
        <v>0</v>
      </c>
      <c r="BL138" s="11" t="s">
        <v>90</v>
      </c>
      <c r="BM138" s="144" t="s">
        <v>189</v>
      </c>
    </row>
    <row r="139" spans="2:63" s="7" customFormat="1" ht="25.9" customHeight="1">
      <c r="B139" s="116"/>
      <c r="C139" s="117"/>
      <c r="D139" s="118" t="s">
        <v>47</v>
      </c>
      <c r="E139" s="119" t="s">
        <v>108</v>
      </c>
      <c r="F139" s="119" t="s">
        <v>109</v>
      </c>
      <c r="G139" s="117"/>
      <c r="H139" s="117"/>
      <c r="I139" s="120"/>
      <c r="J139" s="121">
        <f>BK139</f>
        <v>0</v>
      </c>
      <c r="K139" s="117"/>
      <c r="L139" s="122"/>
      <c r="M139" s="123"/>
      <c r="N139" s="124"/>
      <c r="O139" s="124"/>
      <c r="P139" s="125">
        <f>P140+P161+P174</f>
        <v>0</v>
      </c>
      <c r="Q139" s="124"/>
      <c r="R139" s="125">
        <f>R140+R161+R174</f>
        <v>6.030218149999999</v>
      </c>
      <c r="S139" s="124"/>
      <c r="T139" s="126">
        <f>T140+T161+T174</f>
        <v>2.2070416</v>
      </c>
      <c r="AR139" s="127" t="s">
        <v>50</v>
      </c>
      <c r="AT139" s="128" t="s">
        <v>47</v>
      </c>
      <c r="AU139" s="128" t="s">
        <v>48</v>
      </c>
      <c r="AY139" s="127" t="s">
        <v>83</v>
      </c>
      <c r="BK139" s="129">
        <f>BK140+BK161+BK174</f>
        <v>0</v>
      </c>
    </row>
    <row r="140" spans="2:63" s="7" customFormat="1" ht="22.9" customHeight="1">
      <c r="B140" s="116"/>
      <c r="C140" s="117"/>
      <c r="D140" s="118" t="s">
        <v>47</v>
      </c>
      <c r="E140" s="130" t="s">
        <v>110</v>
      </c>
      <c r="F140" s="130" t="s">
        <v>111</v>
      </c>
      <c r="G140" s="117"/>
      <c r="H140" s="117"/>
      <c r="I140" s="120"/>
      <c r="J140" s="131">
        <f>BK140</f>
        <v>0</v>
      </c>
      <c r="K140" s="117"/>
      <c r="L140" s="122"/>
      <c r="M140" s="123"/>
      <c r="N140" s="124"/>
      <c r="O140" s="124"/>
      <c r="P140" s="125">
        <f>SUM(P141:P160)</f>
        <v>0</v>
      </c>
      <c r="Q140" s="124"/>
      <c r="R140" s="125">
        <f>SUM(R141:R160)</f>
        <v>6.027190299999999</v>
      </c>
      <c r="S140" s="124"/>
      <c r="T140" s="126">
        <f>SUM(T141:T160)</f>
        <v>1.6604176</v>
      </c>
      <c r="AR140" s="127" t="s">
        <v>50</v>
      </c>
      <c r="AT140" s="128" t="s">
        <v>47</v>
      </c>
      <c r="AU140" s="128" t="s">
        <v>49</v>
      </c>
      <c r="AY140" s="127" t="s">
        <v>83</v>
      </c>
      <c r="BK140" s="129">
        <f>SUM(BK141:BK160)</f>
        <v>0</v>
      </c>
    </row>
    <row r="141" spans="1:65" s="2" customFormat="1" ht="16.5" customHeight="1">
      <c r="A141" s="18"/>
      <c r="B141" s="19"/>
      <c r="C141" s="132" t="s">
        <v>116</v>
      </c>
      <c r="D141" s="132" t="s">
        <v>86</v>
      </c>
      <c r="E141" s="133" t="s">
        <v>113</v>
      </c>
      <c r="F141" s="134" t="s">
        <v>114</v>
      </c>
      <c r="G141" s="135" t="s">
        <v>89</v>
      </c>
      <c r="H141" s="136">
        <v>203.82</v>
      </c>
      <c r="I141" s="137"/>
      <c r="J141" s="138">
        <f>ROUND(I141*H141,2)</f>
        <v>0</v>
      </c>
      <c r="K141" s="139"/>
      <c r="L141" s="21"/>
      <c r="M141" s="140" t="s">
        <v>0</v>
      </c>
      <c r="N141" s="141" t="s">
        <v>30</v>
      </c>
      <c r="O141" s="28"/>
      <c r="P141" s="142">
        <f>O141*H141</f>
        <v>0</v>
      </c>
      <c r="Q141" s="142">
        <v>0.0003</v>
      </c>
      <c r="R141" s="142">
        <f>Q141*H141</f>
        <v>0.06114599999999999</v>
      </c>
      <c r="S141" s="142">
        <v>0</v>
      </c>
      <c r="T141" s="143">
        <f>S141*H141</f>
        <v>0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R141" s="144" t="s">
        <v>115</v>
      </c>
      <c r="AT141" s="144" t="s">
        <v>86</v>
      </c>
      <c r="AU141" s="144" t="s">
        <v>50</v>
      </c>
      <c r="AY141" s="11" t="s">
        <v>83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1" t="s">
        <v>49</v>
      </c>
      <c r="BK141" s="145">
        <f>ROUND(I141*H141,2)</f>
        <v>0</v>
      </c>
      <c r="BL141" s="11" t="s">
        <v>115</v>
      </c>
      <c r="BM141" s="144" t="s">
        <v>190</v>
      </c>
    </row>
    <row r="142" spans="1:65" s="2" customFormat="1" ht="21.75" customHeight="1">
      <c r="A142" s="18"/>
      <c r="B142" s="19"/>
      <c r="C142" s="132" t="s">
        <v>84</v>
      </c>
      <c r="D142" s="132" t="s">
        <v>86</v>
      </c>
      <c r="E142" s="133" t="s">
        <v>165</v>
      </c>
      <c r="F142" s="134" t="s">
        <v>166</v>
      </c>
      <c r="G142" s="135" t="s">
        <v>119</v>
      </c>
      <c r="H142" s="136">
        <v>123.58</v>
      </c>
      <c r="I142" s="137"/>
      <c r="J142" s="138">
        <f>ROUND(I142*H142,2)</f>
        <v>0</v>
      </c>
      <c r="K142" s="139"/>
      <c r="L142" s="21"/>
      <c r="M142" s="140" t="s">
        <v>0</v>
      </c>
      <c r="N142" s="141" t="s">
        <v>30</v>
      </c>
      <c r="O142" s="28"/>
      <c r="P142" s="142">
        <f>O142*H142</f>
        <v>0</v>
      </c>
      <c r="Q142" s="142">
        <v>0</v>
      </c>
      <c r="R142" s="142">
        <f>Q142*H142</f>
        <v>0</v>
      </c>
      <c r="S142" s="142">
        <v>0.01174</v>
      </c>
      <c r="T142" s="143">
        <f>S142*H142</f>
        <v>1.4508292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R142" s="144" t="s">
        <v>115</v>
      </c>
      <c r="AT142" s="144" t="s">
        <v>86</v>
      </c>
      <c r="AU142" s="144" t="s">
        <v>50</v>
      </c>
      <c r="AY142" s="11" t="s">
        <v>83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1" t="s">
        <v>49</v>
      </c>
      <c r="BK142" s="145">
        <f>ROUND(I142*H142,2)</f>
        <v>0</v>
      </c>
      <c r="BL142" s="11" t="s">
        <v>115</v>
      </c>
      <c r="BM142" s="144" t="s">
        <v>191</v>
      </c>
    </row>
    <row r="143" spans="2:51" s="8" customFormat="1" ht="12">
      <c r="B143" s="146"/>
      <c r="C143" s="147"/>
      <c r="D143" s="148" t="s">
        <v>101</v>
      </c>
      <c r="E143" s="149" t="s">
        <v>0</v>
      </c>
      <c r="F143" s="150" t="s">
        <v>192</v>
      </c>
      <c r="G143" s="147"/>
      <c r="H143" s="149" t="s">
        <v>0</v>
      </c>
      <c r="I143" s="151"/>
      <c r="J143" s="147"/>
      <c r="K143" s="147"/>
      <c r="L143" s="152"/>
      <c r="M143" s="153"/>
      <c r="N143" s="154"/>
      <c r="O143" s="154"/>
      <c r="P143" s="154"/>
      <c r="Q143" s="154"/>
      <c r="R143" s="154"/>
      <c r="S143" s="154"/>
      <c r="T143" s="155"/>
      <c r="AT143" s="156" t="s">
        <v>101</v>
      </c>
      <c r="AU143" s="156" t="s">
        <v>50</v>
      </c>
      <c r="AV143" s="8" t="s">
        <v>49</v>
      </c>
      <c r="AW143" s="8" t="s">
        <v>20</v>
      </c>
      <c r="AX143" s="8" t="s">
        <v>48</v>
      </c>
      <c r="AY143" s="156" t="s">
        <v>83</v>
      </c>
    </row>
    <row r="144" spans="2:51" s="9" customFormat="1" ht="12">
      <c r="B144" s="157"/>
      <c r="C144" s="158"/>
      <c r="D144" s="148" t="s">
        <v>101</v>
      </c>
      <c r="E144" s="159" t="s">
        <v>0</v>
      </c>
      <c r="F144" s="160" t="s">
        <v>193</v>
      </c>
      <c r="G144" s="158"/>
      <c r="H144" s="161">
        <v>78</v>
      </c>
      <c r="I144" s="162"/>
      <c r="J144" s="158"/>
      <c r="K144" s="158"/>
      <c r="L144" s="163"/>
      <c r="M144" s="164"/>
      <c r="N144" s="165"/>
      <c r="O144" s="165"/>
      <c r="P144" s="165"/>
      <c r="Q144" s="165"/>
      <c r="R144" s="165"/>
      <c r="S144" s="165"/>
      <c r="T144" s="166"/>
      <c r="AT144" s="167" t="s">
        <v>101</v>
      </c>
      <c r="AU144" s="167" t="s">
        <v>50</v>
      </c>
      <c r="AV144" s="9" t="s">
        <v>50</v>
      </c>
      <c r="AW144" s="9" t="s">
        <v>20</v>
      </c>
      <c r="AX144" s="9" t="s">
        <v>48</v>
      </c>
      <c r="AY144" s="167" t="s">
        <v>83</v>
      </c>
    </row>
    <row r="145" spans="2:51" s="8" customFormat="1" ht="12">
      <c r="B145" s="146"/>
      <c r="C145" s="147"/>
      <c r="D145" s="148" t="s">
        <v>101</v>
      </c>
      <c r="E145" s="149" t="s">
        <v>0</v>
      </c>
      <c r="F145" s="150" t="s">
        <v>194</v>
      </c>
      <c r="G145" s="147"/>
      <c r="H145" s="149" t="s">
        <v>0</v>
      </c>
      <c r="I145" s="151"/>
      <c r="J145" s="147"/>
      <c r="K145" s="147"/>
      <c r="L145" s="152"/>
      <c r="M145" s="153"/>
      <c r="N145" s="154"/>
      <c r="O145" s="154"/>
      <c r="P145" s="154"/>
      <c r="Q145" s="154"/>
      <c r="R145" s="154"/>
      <c r="S145" s="154"/>
      <c r="T145" s="155"/>
      <c r="AT145" s="156" t="s">
        <v>101</v>
      </c>
      <c r="AU145" s="156" t="s">
        <v>50</v>
      </c>
      <c r="AV145" s="8" t="s">
        <v>49</v>
      </c>
      <c r="AW145" s="8" t="s">
        <v>20</v>
      </c>
      <c r="AX145" s="8" t="s">
        <v>48</v>
      </c>
      <c r="AY145" s="156" t="s">
        <v>83</v>
      </c>
    </row>
    <row r="146" spans="2:51" s="9" customFormat="1" ht="12">
      <c r="B146" s="157"/>
      <c r="C146" s="158"/>
      <c r="D146" s="148" t="s">
        <v>101</v>
      </c>
      <c r="E146" s="159" t="s">
        <v>0</v>
      </c>
      <c r="F146" s="160" t="s">
        <v>195</v>
      </c>
      <c r="G146" s="158"/>
      <c r="H146" s="161">
        <v>45.58</v>
      </c>
      <c r="I146" s="162"/>
      <c r="J146" s="158"/>
      <c r="K146" s="158"/>
      <c r="L146" s="163"/>
      <c r="M146" s="164"/>
      <c r="N146" s="165"/>
      <c r="O146" s="165"/>
      <c r="P146" s="165"/>
      <c r="Q146" s="165"/>
      <c r="R146" s="165"/>
      <c r="S146" s="165"/>
      <c r="T146" s="166"/>
      <c r="AT146" s="167" t="s">
        <v>101</v>
      </c>
      <c r="AU146" s="167" t="s">
        <v>50</v>
      </c>
      <c r="AV146" s="9" t="s">
        <v>50</v>
      </c>
      <c r="AW146" s="9" t="s">
        <v>20</v>
      </c>
      <c r="AX146" s="9" t="s">
        <v>48</v>
      </c>
      <c r="AY146" s="167" t="s">
        <v>83</v>
      </c>
    </row>
    <row r="147" spans="2:51" s="10" customFormat="1" ht="12">
      <c r="B147" s="185"/>
      <c r="C147" s="186"/>
      <c r="D147" s="148" t="s">
        <v>101</v>
      </c>
      <c r="E147" s="187" t="s">
        <v>0</v>
      </c>
      <c r="F147" s="188" t="s">
        <v>169</v>
      </c>
      <c r="G147" s="186"/>
      <c r="H147" s="189">
        <v>123.58</v>
      </c>
      <c r="I147" s="190"/>
      <c r="J147" s="186"/>
      <c r="K147" s="186"/>
      <c r="L147" s="191"/>
      <c r="M147" s="192"/>
      <c r="N147" s="193"/>
      <c r="O147" s="193"/>
      <c r="P147" s="193"/>
      <c r="Q147" s="193"/>
      <c r="R147" s="193"/>
      <c r="S147" s="193"/>
      <c r="T147" s="194"/>
      <c r="AT147" s="195" t="s">
        <v>101</v>
      </c>
      <c r="AU147" s="195" t="s">
        <v>50</v>
      </c>
      <c r="AV147" s="10" t="s">
        <v>90</v>
      </c>
      <c r="AW147" s="10" t="s">
        <v>20</v>
      </c>
      <c r="AX147" s="10" t="s">
        <v>49</v>
      </c>
      <c r="AY147" s="195" t="s">
        <v>83</v>
      </c>
    </row>
    <row r="148" spans="1:65" s="2" customFormat="1" ht="21.75" customHeight="1">
      <c r="A148" s="18"/>
      <c r="B148" s="19"/>
      <c r="C148" s="132" t="s">
        <v>125</v>
      </c>
      <c r="D148" s="132" t="s">
        <v>86</v>
      </c>
      <c r="E148" s="133" t="s">
        <v>117</v>
      </c>
      <c r="F148" s="134" t="s">
        <v>118</v>
      </c>
      <c r="G148" s="135" t="s">
        <v>119</v>
      </c>
      <c r="H148" s="136">
        <v>123.58</v>
      </c>
      <c r="I148" s="137"/>
      <c r="J148" s="138">
        <f>ROUND(I148*H148,2)</f>
        <v>0</v>
      </c>
      <c r="K148" s="139"/>
      <c r="L148" s="21"/>
      <c r="M148" s="140" t="s">
        <v>0</v>
      </c>
      <c r="N148" s="141" t="s">
        <v>30</v>
      </c>
      <c r="O148" s="28"/>
      <c r="P148" s="142">
        <f>O148*H148</f>
        <v>0</v>
      </c>
      <c r="Q148" s="142">
        <v>0.00043</v>
      </c>
      <c r="R148" s="142">
        <f>Q148*H148</f>
        <v>0.053139399999999996</v>
      </c>
      <c r="S148" s="142">
        <v>0</v>
      </c>
      <c r="T148" s="143">
        <f>S148*H148</f>
        <v>0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R148" s="144" t="s">
        <v>115</v>
      </c>
      <c r="AT148" s="144" t="s">
        <v>86</v>
      </c>
      <c r="AU148" s="144" t="s">
        <v>50</v>
      </c>
      <c r="AY148" s="11" t="s">
        <v>83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1" t="s">
        <v>49</v>
      </c>
      <c r="BK148" s="145">
        <f>ROUND(I148*H148,2)</f>
        <v>0</v>
      </c>
      <c r="BL148" s="11" t="s">
        <v>115</v>
      </c>
      <c r="BM148" s="144" t="s">
        <v>196</v>
      </c>
    </row>
    <row r="149" spans="1:65" s="2" customFormat="1" ht="21.75" customHeight="1">
      <c r="A149" s="18"/>
      <c r="B149" s="19"/>
      <c r="C149" s="168" t="s">
        <v>128</v>
      </c>
      <c r="D149" s="168" t="s">
        <v>120</v>
      </c>
      <c r="E149" s="169" t="s">
        <v>121</v>
      </c>
      <c r="F149" s="170" t="s">
        <v>122</v>
      </c>
      <c r="G149" s="171" t="s">
        <v>123</v>
      </c>
      <c r="H149" s="172">
        <v>453.126</v>
      </c>
      <c r="I149" s="173"/>
      <c r="J149" s="174">
        <f>ROUND(I149*H149,2)</f>
        <v>0</v>
      </c>
      <c r="K149" s="175"/>
      <c r="L149" s="176"/>
      <c r="M149" s="177" t="s">
        <v>0</v>
      </c>
      <c r="N149" s="178" t="s">
        <v>30</v>
      </c>
      <c r="O149" s="28"/>
      <c r="P149" s="142">
        <f>O149*H149</f>
        <v>0</v>
      </c>
      <c r="Q149" s="142">
        <v>0.00045</v>
      </c>
      <c r="R149" s="142">
        <f>Q149*H149</f>
        <v>0.2039067</v>
      </c>
      <c r="S149" s="142">
        <v>0</v>
      </c>
      <c r="T149" s="143">
        <f>S149*H149</f>
        <v>0</v>
      </c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R149" s="144" t="s">
        <v>124</v>
      </c>
      <c r="AT149" s="144" t="s">
        <v>120</v>
      </c>
      <c r="AU149" s="144" t="s">
        <v>50</v>
      </c>
      <c r="AY149" s="11" t="s">
        <v>83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1" t="s">
        <v>49</v>
      </c>
      <c r="BK149" s="145">
        <f>ROUND(I149*H149,2)</f>
        <v>0</v>
      </c>
      <c r="BL149" s="11" t="s">
        <v>115</v>
      </c>
      <c r="BM149" s="144" t="s">
        <v>197</v>
      </c>
    </row>
    <row r="150" spans="2:51" s="9" customFormat="1" ht="12">
      <c r="B150" s="157"/>
      <c r="C150" s="158"/>
      <c r="D150" s="148" t="s">
        <v>101</v>
      </c>
      <c r="E150" s="159" t="s">
        <v>0</v>
      </c>
      <c r="F150" s="160" t="s">
        <v>198</v>
      </c>
      <c r="G150" s="158"/>
      <c r="H150" s="161">
        <v>411.933</v>
      </c>
      <c r="I150" s="162"/>
      <c r="J150" s="158"/>
      <c r="K150" s="158"/>
      <c r="L150" s="163"/>
      <c r="M150" s="164"/>
      <c r="N150" s="165"/>
      <c r="O150" s="165"/>
      <c r="P150" s="165"/>
      <c r="Q150" s="165"/>
      <c r="R150" s="165"/>
      <c r="S150" s="165"/>
      <c r="T150" s="166"/>
      <c r="AT150" s="167" t="s">
        <v>101</v>
      </c>
      <c r="AU150" s="167" t="s">
        <v>50</v>
      </c>
      <c r="AV150" s="9" t="s">
        <v>50</v>
      </c>
      <c r="AW150" s="9" t="s">
        <v>20</v>
      </c>
      <c r="AX150" s="9" t="s">
        <v>49</v>
      </c>
      <c r="AY150" s="167" t="s">
        <v>83</v>
      </c>
    </row>
    <row r="151" spans="2:51" s="9" customFormat="1" ht="12">
      <c r="B151" s="157"/>
      <c r="C151" s="158"/>
      <c r="D151" s="148" t="s">
        <v>101</v>
      </c>
      <c r="E151" s="158"/>
      <c r="F151" s="160" t="s">
        <v>199</v>
      </c>
      <c r="G151" s="158"/>
      <c r="H151" s="161">
        <v>453.126</v>
      </c>
      <c r="I151" s="162"/>
      <c r="J151" s="158"/>
      <c r="K151" s="158"/>
      <c r="L151" s="163"/>
      <c r="M151" s="164"/>
      <c r="N151" s="165"/>
      <c r="O151" s="165"/>
      <c r="P151" s="165"/>
      <c r="Q151" s="165"/>
      <c r="R151" s="165"/>
      <c r="S151" s="165"/>
      <c r="T151" s="166"/>
      <c r="AT151" s="167" t="s">
        <v>101</v>
      </c>
      <c r="AU151" s="167" t="s">
        <v>50</v>
      </c>
      <c r="AV151" s="9" t="s">
        <v>50</v>
      </c>
      <c r="AW151" s="9" t="s">
        <v>1</v>
      </c>
      <c r="AX151" s="9" t="s">
        <v>49</v>
      </c>
      <c r="AY151" s="167" t="s">
        <v>83</v>
      </c>
    </row>
    <row r="152" spans="1:65" s="2" customFormat="1" ht="21.75" customHeight="1">
      <c r="A152" s="18"/>
      <c r="B152" s="19"/>
      <c r="C152" s="132" t="s">
        <v>131</v>
      </c>
      <c r="D152" s="132" t="s">
        <v>86</v>
      </c>
      <c r="E152" s="133" t="s">
        <v>126</v>
      </c>
      <c r="F152" s="134" t="s">
        <v>127</v>
      </c>
      <c r="G152" s="135" t="s">
        <v>89</v>
      </c>
      <c r="H152" s="136">
        <v>2.52</v>
      </c>
      <c r="I152" s="137"/>
      <c r="J152" s="138">
        <f>ROUND(I152*H152,2)</f>
        <v>0</v>
      </c>
      <c r="K152" s="139"/>
      <c r="L152" s="21"/>
      <c r="M152" s="140" t="s">
        <v>0</v>
      </c>
      <c r="N152" s="141" t="s">
        <v>30</v>
      </c>
      <c r="O152" s="28"/>
      <c r="P152" s="142">
        <f>O152*H152</f>
        <v>0</v>
      </c>
      <c r="Q152" s="142">
        <v>0</v>
      </c>
      <c r="R152" s="142">
        <f>Q152*H152</f>
        <v>0</v>
      </c>
      <c r="S152" s="142">
        <v>0.08317</v>
      </c>
      <c r="T152" s="143">
        <f>S152*H152</f>
        <v>0.20958839999999998</v>
      </c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R152" s="144" t="s">
        <v>115</v>
      </c>
      <c r="AT152" s="144" t="s">
        <v>86</v>
      </c>
      <c r="AU152" s="144" t="s">
        <v>50</v>
      </c>
      <c r="AY152" s="11" t="s">
        <v>83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1" t="s">
        <v>49</v>
      </c>
      <c r="BK152" s="145">
        <f>ROUND(I152*H152,2)</f>
        <v>0</v>
      </c>
      <c r="BL152" s="11" t="s">
        <v>115</v>
      </c>
      <c r="BM152" s="144" t="s">
        <v>200</v>
      </c>
    </row>
    <row r="153" spans="2:51" s="9" customFormat="1" ht="12">
      <c r="B153" s="157"/>
      <c r="C153" s="158"/>
      <c r="D153" s="148" t="s">
        <v>101</v>
      </c>
      <c r="E153" s="159" t="s">
        <v>0</v>
      </c>
      <c r="F153" s="160" t="s">
        <v>201</v>
      </c>
      <c r="G153" s="158"/>
      <c r="H153" s="161">
        <v>2.52</v>
      </c>
      <c r="I153" s="162"/>
      <c r="J153" s="158"/>
      <c r="K153" s="158"/>
      <c r="L153" s="163"/>
      <c r="M153" s="164"/>
      <c r="N153" s="165"/>
      <c r="O153" s="165"/>
      <c r="P153" s="165"/>
      <c r="Q153" s="165"/>
      <c r="R153" s="165"/>
      <c r="S153" s="165"/>
      <c r="T153" s="166"/>
      <c r="AT153" s="167" t="s">
        <v>101</v>
      </c>
      <c r="AU153" s="167" t="s">
        <v>50</v>
      </c>
      <c r="AV153" s="9" t="s">
        <v>50</v>
      </c>
      <c r="AW153" s="9" t="s">
        <v>20</v>
      </c>
      <c r="AX153" s="9" t="s">
        <v>49</v>
      </c>
      <c r="AY153" s="167" t="s">
        <v>83</v>
      </c>
    </row>
    <row r="154" spans="1:65" s="2" customFormat="1" ht="33" customHeight="1">
      <c r="A154" s="18"/>
      <c r="B154" s="19"/>
      <c r="C154" s="132" t="s">
        <v>134</v>
      </c>
      <c r="D154" s="132" t="s">
        <v>86</v>
      </c>
      <c r="E154" s="133" t="s">
        <v>129</v>
      </c>
      <c r="F154" s="134" t="s">
        <v>130</v>
      </c>
      <c r="G154" s="135" t="s">
        <v>89</v>
      </c>
      <c r="H154" s="136">
        <v>203.82</v>
      </c>
      <c r="I154" s="137"/>
      <c r="J154" s="138">
        <f>ROUND(I154*H154,2)</f>
        <v>0</v>
      </c>
      <c r="K154" s="139"/>
      <c r="L154" s="21"/>
      <c r="M154" s="140" t="s">
        <v>0</v>
      </c>
      <c r="N154" s="141" t="s">
        <v>30</v>
      </c>
      <c r="O154" s="28"/>
      <c r="P154" s="142">
        <f>O154*H154</f>
        <v>0</v>
      </c>
      <c r="Q154" s="142">
        <v>0.00689</v>
      </c>
      <c r="R154" s="142">
        <f>Q154*H154</f>
        <v>1.4043198000000001</v>
      </c>
      <c r="S154" s="142">
        <v>0</v>
      </c>
      <c r="T154" s="143">
        <f>S154*H154</f>
        <v>0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R154" s="144" t="s">
        <v>115</v>
      </c>
      <c r="AT154" s="144" t="s">
        <v>86</v>
      </c>
      <c r="AU154" s="144" t="s">
        <v>50</v>
      </c>
      <c r="AY154" s="11" t="s">
        <v>83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1" t="s">
        <v>49</v>
      </c>
      <c r="BK154" s="145">
        <f>ROUND(I154*H154,2)</f>
        <v>0</v>
      </c>
      <c r="BL154" s="11" t="s">
        <v>115</v>
      </c>
      <c r="BM154" s="144" t="s">
        <v>202</v>
      </c>
    </row>
    <row r="155" spans="1:65" s="2" customFormat="1" ht="33" customHeight="1">
      <c r="A155" s="18"/>
      <c r="B155" s="19"/>
      <c r="C155" s="168" t="s">
        <v>138</v>
      </c>
      <c r="D155" s="168" t="s">
        <v>120</v>
      </c>
      <c r="E155" s="169" t="s">
        <v>132</v>
      </c>
      <c r="F155" s="170" t="s">
        <v>133</v>
      </c>
      <c r="G155" s="171" t="s">
        <v>89</v>
      </c>
      <c r="H155" s="172">
        <v>224.202</v>
      </c>
      <c r="I155" s="173"/>
      <c r="J155" s="174">
        <f>ROUND(I155*H155,2)</f>
        <v>0</v>
      </c>
      <c r="K155" s="175"/>
      <c r="L155" s="176"/>
      <c r="M155" s="177" t="s">
        <v>0</v>
      </c>
      <c r="N155" s="178" t="s">
        <v>30</v>
      </c>
      <c r="O155" s="28"/>
      <c r="P155" s="142">
        <f>O155*H155</f>
        <v>0</v>
      </c>
      <c r="Q155" s="142">
        <v>0.0192</v>
      </c>
      <c r="R155" s="142">
        <f>Q155*H155</f>
        <v>4.304678399999999</v>
      </c>
      <c r="S155" s="142">
        <v>0</v>
      </c>
      <c r="T155" s="143">
        <f>S155*H155</f>
        <v>0</v>
      </c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R155" s="144" t="s">
        <v>124</v>
      </c>
      <c r="AT155" s="144" t="s">
        <v>120</v>
      </c>
      <c r="AU155" s="144" t="s">
        <v>50</v>
      </c>
      <c r="AY155" s="11" t="s">
        <v>83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1" t="s">
        <v>49</v>
      </c>
      <c r="BK155" s="145">
        <f>ROUND(I155*H155,2)</f>
        <v>0</v>
      </c>
      <c r="BL155" s="11" t="s">
        <v>115</v>
      </c>
      <c r="BM155" s="144" t="s">
        <v>203</v>
      </c>
    </row>
    <row r="156" spans="2:51" s="9" customFormat="1" ht="12">
      <c r="B156" s="157"/>
      <c r="C156" s="158"/>
      <c r="D156" s="148" t="s">
        <v>101</v>
      </c>
      <c r="E156" s="158"/>
      <c r="F156" s="160" t="s">
        <v>204</v>
      </c>
      <c r="G156" s="158"/>
      <c r="H156" s="161">
        <v>224.202</v>
      </c>
      <c r="I156" s="162"/>
      <c r="J156" s="158"/>
      <c r="K156" s="158"/>
      <c r="L156" s="163"/>
      <c r="M156" s="164"/>
      <c r="N156" s="165"/>
      <c r="O156" s="165"/>
      <c r="P156" s="165"/>
      <c r="Q156" s="165"/>
      <c r="R156" s="165"/>
      <c r="S156" s="165"/>
      <c r="T156" s="166"/>
      <c r="AT156" s="167" t="s">
        <v>101</v>
      </c>
      <c r="AU156" s="167" t="s">
        <v>50</v>
      </c>
      <c r="AV156" s="9" t="s">
        <v>50</v>
      </c>
      <c r="AW156" s="9" t="s">
        <v>1</v>
      </c>
      <c r="AX156" s="9" t="s">
        <v>49</v>
      </c>
      <c r="AY156" s="167" t="s">
        <v>83</v>
      </c>
    </row>
    <row r="157" spans="1:65" s="2" customFormat="1" ht="21.75" customHeight="1">
      <c r="A157" s="18"/>
      <c r="B157" s="19"/>
      <c r="C157" s="132" t="s">
        <v>3</v>
      </c>
      <c r="D157" s="132" t="s">
        <v>86</v>
      </c>
      <c r="E157" s="133" t="s">
        <v>135</v>
      </c>
      <c r="F157" s="134" t="s">
        <v>136</v>
      </c>
      <c r="G157" s="135" t="s">
        <v>89</v>
      </c>
      <c r="H157" s="136">
        <v>2.52</v>
      </c>
      <c r="I157" s="137"/>
      <c r="J157" s="138">
        <f>ROUND(I157*H157,2)</f>
        <v>0</v>
      </c>
      <c r="K157" s="139"/>
      <c r="L157" s="21"/>
      <c r="M157" s="140" t="s">
        <v>0</v>
      </c>
      <c r="N157" s="141" t="s">
        <v>30</v>
      </c>
      <c r="O157" s="28"/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R157" s="144" t="s">
        <v>115</v>
      </c>
      <c r="AT157" s="144" t="s">
        <v>86</v>
      </c>
      <c r="AU157" s="144" t="s">
        <v>50</v>
      </c>
      <c r="AY157" s="11" t="s">
        <v>83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1" t="s">
        <v>49</v>
      </c>
      <c r="BK157" s="145">
        <f>ROUND(I157*H157,2)</f>
        <v>0</v>
      </c>
      <c r="BL157" s="11" t="s">
        <v>115</v>
      </c>
      <c r="BM157" s="144" t="s">
        <v>205</v>
      </c>
    </row>
    <row r="158" spans="2:51" s="8" customFormat="1" ht="12">
      <c r="B158" s="146"/>
      <c r="C158" s="147"/>
      <c r="D158" s="148" t="s">
        <v>101</v>
      </c>
      <c r="E158" s="149" t="s">
        <v>0</v>
      </c>
      <c r="F158" s="150" t="s">
        <v>137</v>
      </c>
      <c r="G158" s="147"/>
      <c r="H158" s="149" t="s">
        <v>0</v>
      </c>
      <c r="I158" s="151"/>
      <c r="J158" s="147"/>
      <c r="K158" s="147"/>
      <c r="L158" s="152"/>
      <c r="M158" s="153"/>
      <c r="N158" s="154"/>
      <c r="O158" s="154"/>
      <c r="P158" s="154"/>
      <c r="Q158" s="154"/>
      <c r="R158" s="154"/>
      <c r="S158" s="154"/>
      <c r="T158" s="155"/>
      <c r="AT158" s="156" t="s">
        <v>101</v>
      </c>
      <c r="AU158" s="156" t="s">
        <v>50</v>
      </c>
      <c r="AV158" s="8" t="s">
        <v>49</v>
      </c>
      <c r="AW158" s="8" t="s">
        <v>20</v>
      </c>
      <c r="AX158" s="8" t="s">
        <v>48</v>
      </c>
      <c r="AY158" s="156" t="s">
        <v>83</v>
      </c>
    </row>
    <row r="159" spans="2:51" s="9" customFormat="1" ht="12">
      <c r="B159" s="157"/>
      <c r="C159" s="158"/>
      <c r="D159" s="148" t="s">
        <v>101</v>
      </c>
      <c r="E159" s="159" t="s">
        <v>0</v>
      </c>
      <c r="F159" s="160" t="s">
        <v>201</v>
      </c>
      <c r="G159" s="158"/>
      <c r="H159" s="161">
        <v>2.52</v>
      </c>
      <c r="I159" s="162"/>
      <c r="J159" s="158"/>
      <c r="K159" s="158"/>
      <c r="L159" s="163"/>
      <c r="M159" s="164"/>
      <c r="N159" s="165"/>
      <c r="O159" s="165"/>
      <c r="P159" s="165"/>
      <c r="Q159" s="165"/>
      <c r="R159" s="165"/>
      <c r="S159" s="165"/>
      <c r="T159" s="166"/>
      <c r="AT159" s="167" t="s">
        <v>101</v>
      </c>
      <c r="AU159" s="167" t="s">
        <v>50</v>
      </c>
      <c r="AV159" s="9" t="s">
        <v>50</v>
      </c>
      <c r="AW159" s="9" t="s">
        <v>20</v>
      </c>
      <c r="AX159" s="9" t="s">
        <v>49</v>
      </c>
      <c r="AY159" s="167" t="s">
        <v>83</v>
      </c>
    </row>
    <row r="160" spans="1:65" s="2" customFormat="1" ht="21.75" customHeight="1">
      <c r="A160" s="18"/>
      <c r="B160" s="19"/>
      <c r="C160" s="132" t="s">
        <v>115</v>
      </c>
      <c r="D160" s="132" t="s">
        <v>86</v>
      </c>
      <c r="E160" s="133" t="s">
        <v>139</v>
      </c>
      <c r="F160" s="134" t="s">
        <v>140</v>
      </c>
      <c r="G160" s="135" t="s">
        <v>95</v>
      </c>
      <c r="H160" s="136">
        <v>6.027</v>
      </c>
      <c r="I160" s="137"/>
      <c r="J160" s="138">
        <f>ROUND(I160*H160,2)</f>
        <v>0</v>
      </c>
      <c r="K160" s="139"/>
      <c r="L160" s="21"/>
      <c r="M160" s="140" t="s">
        <v>0</v>
      </c>
      <c r="N160" s="141" t="s">
        <v>30</v>
      </c>
      <c r="O160" s="28"/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R160" s="144" t="s">
        <v>115</v>
      </c>
      <c r="AT160" s="144" t="s">
        <v>86</v>
      </c>
      <c r="AU160" s="144" t="s">
        <v>50</v>
      </c>
      <c r="AY160" s="11" t="s">
        <v>83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1" t="s">
        <v>49</v>
      </c>
      <c r="BK160" s="145">
        <f>ROUND(I160*H160,2)</f>
        <v>0</v>
      </c>
      <c r="BL160" s="11" t="s">
        <v>115</v>
      </c>
      <c r="BM160" s="144" t="s">
        <v>206</v>
      </c>
    </row>
    <row r="161" spans="2:63" s="7" customFormat="1" ht="22.9" customHeight="1">
      <c r="B161" s="116"/>
      <c r="C161" s="117"/>
      <c r="D161" s="118" t="s">
        <v>47</v>
      </c>
      <c r="E161" s="130" t="s">
        <v>141</v>
      </c>
      <c r="F161" s="130" t="s">
        <v>142</v>
      </c>
      <c r="G161" s="117"/>
      <c r="H161" s="117"/>
      <c r="I161" s="120"/>
      <c r="J161" s="131">
        <f>BK161</f>
        <v>0</v>
      </c>
      <c r="K161" s="117"/>
      <c r="L161" s="122"/>
      <c r="M161" s="123"/>
      <c r="N161" s="124"/>
      <c r="O161" s="124"/>
      <c r="P161" s="125">
        <f>SUM(P162:P173)</f>
        <v>0</v>
      </c>
      <c r="Q161" s="124"/>
      <c r="R161" s="125">
        <f>SUM(R162:R173)</f>
        <v>0</v>
      </c>
      <c r="S161" s="124"/>
      <c r="T161" s="126">
        <f>SUM(T162:T173)</f>
        <v>0.546624</v>
      </c>
      <c r="AR161" s="127" t="s">
        <v>50</v>
      </c>
      <c r="AT161" s="128" t="s">
        <v>47</v>
      </c>
      <c r="AU161" s="128" t="s">
        <v>49</v>
      </c>
      <c r="AY161" s="127" t="s">
        <v>83</v>
      </c>
      <c r="BK161" s="129">
        <f>SUM(BK162:BK173)</f>
        <v>0</v>
      </c>
    </row>
    <row r="162" spans="1:65" s="2" customFormat="1" ht="16.5" customHeight="1">
      <c r="A162" s="18"/>
      <c r="B162" s="19"/>
      <c r="C162" s="132" t="s">
        <v>151</v>
      </c>
      <c r="D162" s="132" t="s">
        <v>86</v>
      </c>
      <c r="E162" s="133" t="s">
        <v>143</v>
      </c>
      <c r="F162" s="134" t="s">
        <v>144</v>
      </c>
      <c r="G162" s="135" t="s">
        <v>89</v>
      </c>
      <c r="H162" s="136">
        <v>203.82</v>
      </c>
      <c r="I162" s="137"/>
      <c r="J162" s="138">
        <f>ROUND(I162*H162,2)</f>
        <v>0</v>
      </c>
      <c r="K162" s="139"/>
      <c r="L162" s="21"/>
      <c r="M162" s="140" t="s">
        <v>0</v>
      </c>
      <c r="N162" s="141" t="s">
        <v>30</v>
      </c>
      <c r="O162" s="28"/>
      <c r="P162" s="142">
        <f>O162*H162</f>
        <v>0</v>
      </c>
      <c r="Q162" s="142">
        <v>0</v>
      </c>
      <c r="R162" s="142">
        <f>Q162*H162</f>
        <v>0</v>
      </c>
      <c r="S162" s="142">
        <v>0.0025</v>
      </c>
      <c r="T162" s="143">
        <f>S162*H162</f>
        <v>0.50955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R162" s="144" t="s">
        <v>115</v>
      </c>
      <c r="AT162" s="144" t="s">
        <v>86</v>
      </c>
      <c r="AU162" s="144" t="s">
        <v>50</v>
      </c>
      <c r="AY162" s="11" t="s">
        <v>83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1" t="s">
        <v>49</v>
      </c>
      <c r="BK162" s="145">
        <f>ROUND(I162*H162,2)</f>
        <v>0</v>
      </c>
      <c r="BL162" s="11" t="s">
        <v>115</v>
      </c>
      <c r="BM162" s="144" t="s">
        <v>207</v>
      </c>
    </row>
    <row r="163" spans="2:51" s="8" customFormat="1" ht="12">
      <c r="B163" s="146"/>
      <c r="C163" s="147"/>
      <c r="D163" s="148" t="s">
        <v>101</v>
      </c>
      <c r="E163" s="149" t="s">
        <v>0</v>
      </c>
      <c r="F163" s="150" t="s">
        <v>167</v>
      </c>
      <c r="G163" s="147"/>
      <c r="H163" s="149" t="s">
        <v>0</v>
      </c>
      <c r="I163" s="151"/>
      <c r="J163" s="147"/>
      <c r="K163" s="147"/>
      <c r="L163" s="152"/>
      <c r="M163" s="153"/>
      <c r="N163" s="154"/>
      <c r="O163" s="154"/>
      <c r="P163" s="154"/>
      <c r="Q163" s="154"/>
      <c r="R163" s="154"/>
      <c r="S163" s="154"/>
      <c r="T163" s="155"/>
      <c r="AT163" s="156" t="s">
        <v>101</v>
      </c>
      <c r="AU163" s="156" t="s">
        <v>50</v>
      </c>
      <c r="AV163" s="8" t="s">
        <v>49</v>
      </c>
      <c r="AW163" s="8" t="s">
        <v>20</v>
      </c>
      <c r="AX163" s="8" t="s">
        <v>48</v>
      </c>
      <c r="AY163" s="156" t="s">
        <v>83</v>
      </c>
    </row>
    <row r="164" spans="2:51" s="9" customFormat="1" ht="12">
      <c r="B164" s="157"/>
      <c r="C164" s="158"/>
      <c r="D164" s="148" t="s">
        <v>101</v>
      </c>
      <c r="E164" s="159" t="s">
        <v>0</v>
      </c>
      <c r="F164" s="160" t="s">
        <v>208</v>
      </c>
      <c r="G164" s="158"/>
      <c r="H164" s="161">
        <v>129.62</v>
      </c>
      <c r="I164" s="162"/>
      <c r="J164" s="158"/>
      <c r="K164" s="158"/>
      <c r="L164" s="163"/>
      <c r="M164" s="164"/>
      <c r="N164" s="165"/>
      <c r="O164" s="165"/>
      <c r="P164" s="165"/>
      <c r="Q164" s="165"/>
      <c r="R164" s="165"/>
      <c r="S164" s="165"/>
      <c r="T164" s="166"/>
      <c r="AT164" s="167" t="s">
        <v>101</v>
      </c>
      <c r="AU164" s="167" t="s">
        <v>50</v>
      </c>
      <c r="AV164" s="9" t="s">
        <v>50</v>
      </c>
      <c r="AW164" s="9" t="s">
        <v>20</v>
      </c>
      <c r="AX164" s="9" t="s">
        <v>48</v>
      </c>
      <c r="AY164" s="167" t="s">
        <v>83</v>
      </c>
    </row>
    <row r="165" spans="2:51" s="8" customFormat="1" ht="12">
      <c r="B165" s="146"/>
      <c r="C165" s="147"/>
      <c r="D165" s="148" t="s">
        <v>101</v>
      </c>
      <c r="E165" s="149" t="s">
        <v>0</v>
      </c>
      <c r="F165" s="150" t="s">
        <v>168</v>
      </c>
      <c r="G165" s="147"/>
      <c r="H165" s="149" t="s">
        <v>0</v>
      </c>
      <c r="I165" s="151"/>
      <c r="J165" s="147"/>
      <c r="K165" s="147"/>
      <c r="L165" s="152"/>
      <c r="M165" s="153"/>
      <c r="N165" s="154"/>
      <c r="O165" s="154"/>
      <c r="P165" s="154"/>
      <c r="Q165" s="154"/>
      <c r="R165" s="154"/>
      <c r="S165" s="154"/>
      <c r="T165" s="155"/>
      <c r="AT165" s="156" t="s">
        <v>101</v>
      </c>
      <c r="AU165" s="156" t="s">
        <v>50</v>
      </c>
      <c r="AV165" s="8" t="s">
        <v>49</v>
      </c>
      <c r="AW165" s="8" t="s">
        <v>20</v>
      </c>
      <c r="AX165" s="8" t="s">
        <v>48</v>
      </c>
      <c r="AY165" s="156" t="s">
        <v>83</v>
      </c>
    </row>
    <row r="166" spans="2:51" s="9" customFormat="1" ht="12">
      <c r="B166" s="157"/>
      <c r="C166" s="158"/>
      <c r="D166" s="148" t="s">
        <v>101</v>
      </c>
      <c r="E166" s="159" t="s">
        <v>0</v>
      </c>
      <c r="F166" s="160" t="s">
        <v>209</v>
      </c>
      <c r="G166" s="158"/>
      <c r="H166" s="161">
        <v>74.2</v>
      </c>
      <c r="I166" s="162"/>
      <c r="J166" s="158"/>
      <c r="K166" s="158"/>
      <c r="L166" s="163"/>
      <c r="M166" s="164"/>
      <c r="N166" s="165"/>
      <c r="O166" s="165"/>
      <c r="P166" s="165"/>
      <c r="Q166" s="165"/>
      <c r="R166" s="165"/>
      <c r="S166" s="165"/>
      <c r="T166" s="166"/>
      <c r="AT166" s="167" t="s">
        <v>101</v>
      </c>
      <c r="AU166" s="167" t="s">
        <v>50</v>
      </c>
      <c r="AV166" s="9" t="s">
        <v>50</v>
      </c>
      <c r="AW166" s="9" t="s">
        <v>20</v>
      </c>
      <c r="AX166" s="9" t="s">
        <v>48</v>
      </c>
      <c r="AY166" s="167" t="s">
        <v>83</v>
      </c>
    </row>
    <row r="167" spans="2:51" s="10" customFormat="1" ht="12">
      <c r="B167" s="185"/>
      <c r="C167" s="186"/>
      <c r="D167" s="148" t="s">
        <v>101</v>
      </c>
      <c r="E167" s="187" t="s">
        <v>0</v>
      </c>
      <c r="F167" s="188" t="s">
        <v>169</v>
      </c>
      <c r="G167" s="186"/>
      <c r="H167" s="189">
        <v>203.82</v>
      </c>
      <c r="I167" s="190"/>
      <c r="J167" s="186"/>
      <c r="K167" s="186"/>
      <c r="L167" s="191"/>
      <c r="M167" s="192"/>
      <c r="N167" s="193"/>
      <c r="O167" s="193"/>
      <c r="P167" s="193"/>
      <c r="Q167" s="193"/>
      <c r="R167" s="193"/>
      <c r="S167" s="193"/>
      <c r="T167" s="194"/>
      <c r="AT167" s="195" t="s">
        <v>101</v>
      </c>
      <c r="AU167" s="195" t="s">
        <v>50</v>
      </c>
      <c r="AV167" s="10" t="s">
        <v>90</v>
      </c>
      <c r="AW167" s="10" t="s">
        <v>20</v>
      </c>
      <c r="AX167" s="10" t="s">
        <v>49</v>
      </c>
      <c r="AY167" s="195" t="s">
        <v>83</v>
      </c>
    </row>
    <row r="168" spans="1:65" s="2" customFormat="1" ht="16.5" customHeight="1">
      <c r="A168" s="18"/>
      <c r="B168" s="19"/>
      <c r="C168" s="132" t="s">
        <v>157</v>
      </c>
      <c r="D168" s="132" t="s">
        <v>86</v>
      </c>
      <c r="E168" s="133" t="s">
        <v>145</v>
      </c>
      <c r="F168" s="134" t="s">
        <v>146</v>
      </c>
      <c r="G168" s="135" t="s">
        <v>119</v>
      </c>
      <c r="H168" s="136">
        <v>123.58</v>
      </c>
      <c r="I168" s="137"/>
      <c r="J168" s="138">
        <f>ROUND(I168*H168,2)</f>
        <v>0</v>
      </c>
      <c r="K168" s="139"/>
      <c r="L168" s="21"/>
      <c r="M168" s="140" t="s">
        <v>0</v>
      </c>
      <c r="N168" s="141" t="s">
        <v>30</v>
      </c>
      <c r="O168" s="28"/>
      <c r="P168" s="142">
        <f>O168*H168</f>
        <v>0</v>
      </c>
      <c r="Q168" s="142">
        <v>0</v>
      </c>
      <c r="R168" s="142">
        <f>Q168*H168</f>
        <v>0</v>
      </c>
      <c r="S168" s="142">
        <v>0.0003</v>
      </c>
      <c r="T168" s="143">
        <f>S168*H168</f>
        <v>0.037073999999999996</v>
      </c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R168" s="144" t="s">
        <v>115</v>
      </c>
      <c r="AT168" s="144" t="s">
        <v>86</v>
      </c>
      <c r="AU168" s="144" t="s">
        <v>50</v>
      </c>
      <c r="AY168" s="11" t="s">
        <v>83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1" t="s">
        <v>49</v>
      </c>
      <c r="BK168" s="145">
        <f>ROUND(I168*H168,2)</f>
        <v>0</v>
      </c>
      <c r="BL168" s="11" t="s">
        <v>115</v>
      </c>
      <c r="BM168" s="144" t="s">
        <v>210</v>
      </c>
    </row>
    <row r="169" spans="2:51" s="8" customFormat="1" ht="12">
      <c r="B169" s="146"/>
      <c r="C169" s="147"/>
      <c r="D169" s="148" t="s">
        <v>101</v>
      </c>
      <c r="E169" s="149" t="s">
        <v>0</v>
      </c>
      <c r="F169" s="150" t="s">
        <v>192</v>
      </c>
      <c r="G169" s="147"/>
      <c r="H169" s="149" t="s">
        <v>0</v>
      </c>
      <c r="I169" s="151"/>
      <c r="J169" s="147"/>
      <c r="K169" s="147"/>
      <c r="L169" s="152"/>
      <c r="M169" s="153"/>
      <c r="N169" s="154"/>
      <c r="O169" s="154"/>
      <c r="P169" s="154"/>
      <c r="Q169" s="154"/>
      <c r="R169" s="154"/>
      <c r="S169" s="154"/>
      <c r="T169" s="155"/>
      <c r="AT169" s="156" t="s">
        <v>101</v>
      </c>
      <c r="AU169" s="156" t="s">
        <v>50</v>
      </c>
      <c r="AV169" s="8" t="s">
        <v>49</v>
      </c>
      <c r="AW169" s="8" t="s">
        <v>20</v>
      </c>
      <c r="AX169" s="8" t="s">
        <v>48</v>
      </c>
      <c r="AY169" s="156" t="s">
        <v>83</v>
      </c>
    </row>
    <row r="170" spans="2:51" s="9" customFormat="1" ht="12">
      <c r="B170" s="157"/>
      <c r="C170" s="158"/>
      <c r="D170" s="148" t="s">
        <v>101</v>
      </c>
      <c r="E170" s="159" t="s">
        <v>0</v>
      </c>
      <c r="F170" s="160" t="s">
        <v>193</v>
      </c>
      <c r="G170" s="158"/>
      <c r="H170" s="161">
        <v>78</v>
      </c>
      <c r="I170" s="162"/>
      <c r="J170" s="158"/>
      <c r="K170" s="158"/>
      <c r="L170" s="163"/>
      <c r="M170" s="164"/>
      <c r="N170" s="165"/>
      <c r="O170" s="165"/>
      <c r="P170" s="165"/>
      <c r="Q170" s="165"/>
      <c r="R170" s="165"/>
      <c r="S170" s="165"/>
      <c r="T170" s="166"/>
      <c r="AT170" s="167" t="s">
        <v>101</v>
      </c>
      <c r="AU170" s="167" t="s">
        <v>50</v>
      </c>
      <c r="AV170" s="9" t="s">
        <v>50</v>
      </c>
      <c r="AW170" s="9" t="s">
        <v>20</v>
      </c>
      <c r="AX170" s="9" t="s">
        <v>48</v>
      </c>
      <c r="AY170" s="167" t="s">
        <v>83</v>
      </c>
    </row>
    <row r="171" spans="2:51" s="8" customFormat="1" ht="12">
      <c r="B171" s="146"/>
      <c r="C171" s="147"/>
      <c r="D171" s="148" t="s">
        <v>101</v>
      </c>
      <c r="E171" s="149" t="s">
        <v>0</v>
      </c>
      <c r="F171" s="150" t="s">
        <v>194</v>
      </c>
      <c r="G171" s="147"/>
      <c r="H171" s="149" t="s">
        <v>0</v>
      </c>
      <c r="I171" s="151"/>
      <c r="J171" s="147"/>
      <c r="K171" s="147"/>
      <c r="L171" s="152"/>
      <c r="M171" s="153"/>
      <c r="N171" s="154"/>
      <c r="O171" s="154"/>
      <c r="P171" s="154"/>
      <c r="Q171" s="154"/>
      <c r="R171" s="154"/>
      <c r="S171" s="154"/>
      <c r="T171" s="155"/>
      <c r="AT171" s="156" t="s">
        <v>101</v>
      </c>
      <c r="AU171" s="156" t="s">
        <v>50</v>
      </c>
      <c r="AV171" s="8" t="s">
        <v>49</v>
      </c>
      <c r="AW171" s="8" t="s">
        <v>20</v>
      </c>
      <c r="AX171" s="8" t="s">
        <v>48</v>
      </c>
      <c r="AY171" s="156" t="s">
        <v>83</v>
      </c>
    </row>
    <row r="172" spans="2:51" s="9" customFormat="1" ht="12">
      <c r="B172" s="157"/>
      <c r="C172" s="158"/>
      <c r="D172" s="148" t="s">
        <v>101</v>
      </c>
      <c r="E172" s="159" t="s">
        <v>0</v>
      </c>
      <c r="F172" s="160" t="s">
        <v>195</v>
      </c>
      <c r="G172" s="158"/>
      <c r="H172" s="161">
        <v>45.58</v>
      </c>
      <c r="I172" s="162"/>
      <c r="J172" s="158"/>
      <c r="K172" s="158"/>
      <c r="L172" s="163"/>
      <c r="M172" s="164"/>
      <c r="N172" s="165"/>
      <c r="O172" s="165"/>
      <c r="P172" s="165"/>
      <c r="Q172" s="165"/>
      <c r="R172" s="165"/>
      <c r="S172" s="165"/>
      <c r="T172" s="166"/>
      <c r="AT172" s="167" t="s">
        <v>101</v>
      </c>
      <c r="AU172" s="167" t="s">
        <v>50</v>
      </c>
      <c r="AV172" s="9" t="s">
        <v>50</v>
      </c>
      <c r="AW172" s="9" t="s">
        <v>20</v>
      </c>
      <c r="AX172" s="9" t="s">
        <v>48</v>
      </c>
      <c r="AY172" s="167" t="s">
        <v>83</v>
      </c>
    </row>
    <row r="173" spans="2:51" s="10" customFormat="1" ht="12">
      <c r="B173" s="185"/>
      <c r="C173" s="186"/>
      <c r="D173" s="148" t="s">
        <v>101</v>
      </c>
      <c r="E173" s="187" t="s">
        <v>0</v>
      </c>
      <c r="F173" s="188" t="s">
        <v>169</v>
      </c>
      <c r="G173" s="186"/>
      <c r="H173" s="189">
        <v>123.58</v>
      </c>
      <c r="I173" s="190"/>
      <c r="J173" s="186"/>
      <c r="K173" s="186"/>
      <c r="L173" s="191"/>
      <c r="M173" s="192"/>
      <c r="N173" s="193"/>
      <c r="O173" s="193"/>
      <c r="P173" s="193"/>
      <c r="Q173" s="193"/>
      <c r="R173" s="193"/>
      <c r="S173" s="193"/>
      <c r="T173" s="194"/>
      <c r="AT173" s="195" t="s">
        <v>101</v>
      </c>
      <c r="AU173" s="195" t="s">
        <v>50</v>
      </c>
      <c r="AV173" s="10" t="s">
        <v>90</v>
      </c>
      <c r="AW173" s="10" t="s">
        <v>20</v>
      </c>
      <c r="AX173" s="10" t="s">
        <v>49</v>
      </c>
      <c r="AY173" s="195" t="s">
        <v>83</v>
      </c>
    </row>
    <row r="174" spans="2:63" s="7" customFormat="1" ht="22.9" customHeight="1">
      <c r="B174" s="116"/>
      <c r="C174" s="117"/>
      <c r="D174" s="118" t="s">
        <v>47</v>
      </c>
      <c r="E174" s="130" t="s">
        <v>170</v>
      </c>
      <c r="F174" s="130" t="s">
        <v>171</v>
      </c>
      <c r="G174" s="117"/>
      <c r="H174" s="117"/>
      <c r="I174" s="120"/>
      <c r="J174" s="131">
        <f>BK174</f>
        <v>0</v>
      </c>
      <c r="K174" s="117"/>
      <c r="L174" s="122"/>
      <c r="M174" s="123"/>
      <c r="N174" s="124"/>
      <c r="O174" s="124"/>
      <c r="P174" s="125">
        <f>SUM(P175:P178)</f>
        <v>0</v>
      </c>
      <c r="Q174" s="124"/>
      <c r="R174" s="125">
        <f>SUM(R175:R178)</f>
        <v>0.00302785</v>
      </c>
      <c r="S174" s="124"/>
      <c r="T174" s="126">
        <f>SUM(T175:T178)</f>
        <v>0</v>
      </c>
      <c r="AR174" s="127" t="s">
        <v>50</v>
      </c>
      <c r="AT174" s="128" t="s">
        <v>47</v>
      </c>
      <c r="AU174" s="128" t="s">
        <v>49</v>
      </c>
      <c r="AY174" s="127" t="s">
        <v>83</v>
      </c>
      <c r="BK174" s="129">
        <f>SUM(BK175:BK178)</f>
        <v>0</v>
      </c>
    </row>
    <row r="175" spans="1:65" s="2" customFormat="1" ht="21.75" customHeight="1">
      <c r="A175" s="18"/>
      <c r="B175" s="19"/>
      <c r="C175" s="132" t="s">
        <v>172</v>
      </c>
      <c r="D175" s="132" t="s">
        <v>86</v>
      </c>
      <c r="E175" s="133" t="s">
        <v>173</v>
      </c>
      <c r="F175" s="134" t="s">
        <v>174</v>
      </c>
      <c r="G175" s="135" t="s">
        <v>89</v>
      </c>
      <c r="H175" s="136">
        <v>8.651</v>
      </c>
      <c r="I175" s="137"/>
      <c r="J175" s="138">
        <f>ROUND(I175*H175,2)</f>
        <v>0</v>
      </c>
      <c r="K175" s="139"/>
      <c r="L175" s="21"/>
      <c r="M175" s="140" t="s">
        <v>0</v>
      </c>
      <c r="N175" s="141" t="s">
        <v>30</v>
      </c>
      <c r="O175" s="28"/>
      <c r="P175" s="142">
        <f>O175*H175</f>
        <v>0</v>
      </c>
      <c r="Q175" s="142">
        <v>0.0002</v>
      </c>
      <c r="R175" s="142">
        <f>Q175*H175</f>
        <v>0.0017302</v>
      </c>
      <c r="S175" s="142">
        <v>0</v>
      </c>
      <c r="T175" s="143">
        <f>S175*H175</f>
        <v>0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R175" s="144" t="s">
        <v>115</v>
      </c>
      <c r="AT175" s="144" t="s">
        <v>86</v>
      </c>
      <c r="AU175" s="144" t="s">
        <v>50</v>
      </c>
      <c r="AY175" s="11" t="s">
        <v>83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1" t="s">
        <v>49</v>
      </c>
      <c r="BK175" s="145">
        <f>ROUND(I175*H175,2)</f>
        <v>0</v>
      </c>
      <c r="BL175" s="11" t="s">
        <v>115</v>
      </c>
      <c r="BM175" s="144" t="s">
        <v>211</v>
      </c>
    </row>
    <row r="176" spans="2:51" s="9" customFormat="1" ht="12">
      <c r="B176" s="157"/>
      <c r="C176" s="158"/>
      <c r="D176" s="148" t="s">
        <v>101</v>
      </c>
      <c r="E176" s="159" t="s">
        <v>0</v>
      </c>
      <c r="F176" s="160" t="s">
        <v>212</v>
      </c>
      <c r="G176" s="158"/>
      <c r="H176" s="161">
        <v>8.651</v>
      </c>
      <c r="I176" s="162"/>
      <c r="J176" s="158"/>
      <c r="K176" s="158"/>
      <c r="L176" s="163"/>
      <c r="M176" s="164"/>
      <c r="N176" s="165"/>
      <c r="O176" s="165"/>
      <c r="P176" s="165"/>
      <c r="Q176" s="165"/>
      <c r="R176" s="165"/>
      <c r="S176" s="165"/>
      <c r="T176" s="166"/>
      <c r="AT176" s="167" t="s">
        <v>101</v>
      </c>
      <c r="AU176" s="167" t="s">
        <v>50</v>
      </c>
      <c r="AV176" s="9" t="s">
        <v>50</v>
      </c>
      <c r="AW176" s="9" t="s">
        <v>20</v>
      </c>
      <c r="AX176" s="9" t="s">
        <v>49</v>
      </c>
      <c r="AY176" s="167" t="s">
        <v>83</v>
      </c>
    </row>
    <row r="177" spans="1:65" s="2" customFormat="1" ht="21.75" customHeight="1">
      <c r="A177" s="18"/>
      <c r="B177" s="19"/>
      <c r="C177" s="132" t="s">
        <v>175</v>
      </c>
      <c r="D177" s="132" t="s">
        <v>86</v>
      </c>
      <c r="E177" s="133" t="s">
        <v>176</v>
      </c>
      <c r="F177" s="134" t="s">
        <v>177</v>
      </c>
      <c r="G177" s="135" t="s">
        <v>89</v>
      </c>
      <c r="H177" s="136">
        <v>8.651</v>
      </c>
      <c r="I177" s="137"/>
      <c r="J177" s="138">
        <f>ROUND(I177*H177,2)</f>
        <v>0</v>
      </c>
      <c r="K177" s="139"/>
      <c r="L177" s="21"/>
      <c r="M177" s="140" t="s">
        <v>0</v>
      </c>
      <c r="N177" s="141" t="s">
        <v>30</v>
      </c>
      <c r="O177" s="28"/>
      <c r="P177" s="142">
        <f>O177*H177</f>
        <v>0</v>
      </c>
      <c r="Q177" s="142">
        <v>0.00013</v>
      </c>
      <c r="R177" s="142">
        <f>Q177*H177</f>
        <v>0.00112463</v>
      </c>
      <c r="S177" s="142">
        <v>0</v>
      </c>
      <c r="T177" s="143">
        <f>S177*H177</f>
        <v>0</v>
      </c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R177" s="144" t="s">
        <v>115</v>
      </c>
      <c r="AT177" s="144" t="s">
        <v>86</v>
      </c>
      <c r="AU177" s="144" t="s">
        <v>50</v>
      </c>
      <c r="AY177" s="11" t="s">
        <v>83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1" t="s">
        <v>49</v>
      </c>
      <c r="BK177" s="145">
        <f>ROUND(I177*H177,2)</f>
        <v>0</v>
      </c>
      <c r="BL177" s="11" t="s">
        <v>115</v>
      </c>
      <c r="BM177" s="144" t="s">
        <v>213</v>
      </c>
    </row>
    <row r="178" spans="1:65" s="2" customFormat="1" ht="21.75" customHeight="1">
      <c r="A178" s="18"/>
      <c r="B178" s="19"/>
      <c r="C178" s="132" t="s">
        <v>2</v>
      </c>
      <c r="D178" s="132" t="s">
        <v>86</v>
      </c>
      <c r="E178" s="133" t="s">
        <v>178</v>
      </c>
      <c r="F178" s="134" t="s">
        <v>179</v>
      </c>
      <c r="G178" s="135" t="s">
        <v>89</v>
      </c>
      <c r="H178" s="136">
        <v>8.651</v>
      </c>
      <c r="I178" s="137"/>
      <c r="J178" s="138">
        <f>ROUND(I178*H178,2)</f>
        <v>0</v>
      </c>
      <c r="K178" s="139"/>
      <c r="L178" s="21"/>
      <c r="M178" s="140" t="s">
        <v>0</v>
      </c>
      <c r="N178" s="141" t="s">
        <v>30</v>
      </c>
      <c r="O178" s="28"/>
      <c r="P178" s="142">
        <f>O178*H178</f>
        <v>0</v>
      </c>
      <c r="Q178" s="142">
        <v>2E-05</v>
      </c>
      <c r="R178" s="142">
        <f>Q178*H178</f>
        <v>0.00017302000000000002</v>
      </c>
      <c r="S178" s="142">
        <v>0</v>
      </c>
      <c r="T178" s="143">
        <f>S178*H178</f>
        <v>0</v>
      </c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R178" s="144" t="s">
        <v>115</v>
      </c>
      <c r="AT178" s="144" t="s">
        <v>86</v>
      </c>
      <c r="AU178" s="144" t="s">
        <v>50</v>
      </c>
      <c r="AY178" s="11" t="s">
        <v>83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1" t="s">
        <v>49</v>
      </c>
      <c r="BK178" s="145">
        <f>ROUND(I178*H178,2)</f>
        <v>0</v>
      </c>
      <c r="BL178" s="11" t="s">
        <v>115</v>
      </c>
      <c r="BM178" s="144" t="s">
        <v>214</v>
      </c>
    </row>
    <row r="179" spans="2:63" s="7" customFormat="1" ht="25.9" customHeight="1">
      <c r="B179" s="116"/>
      <c r="C179" s="117"/>
      <c r="D179" s="118" t="s">
        <v>47</v>
      </c>
      <c r="E179" s="119" t="s">
        <v>147</v>
      </c>
      <c r="F179" s="119" t="s">
        <v>148</v>
      </c>
      <c r="G179" s="117"/>
      <c r="H179" s="117"/>
      <c r="I179" s="120"/>
      <c r="J179" s="121">
        <f>BK179</f>
        <v>0</v>
      </c>
      <c r="K179" s="117"/>
      <c r="L179" s="122"/>
      <c r="M179" s="123"/>
      <c r="N179" s="124"/>
      <c r="O179" s="124"/>
      <c r="P179" s="125">
        <f>P180+P182</f>
        <v>0</v>
      </c>
      <c r="Q179" s="124"/>
      <c r="R179" s="125">
        <f>R180+R182</f>
        <v>0</v>
      </c>
      <c r="S179" s="124"/>
      <c r="T179" s="126">
        <f>T180+T182</f>
        <v>0</v>
      </c>
      <c r="AR179" s="127" t="s">
        <v>102</v>
      </c>
      <c r="AT179" s="128" t="s">
        <v>47</v>
      </c>
      <c r="AU179" s="128" t="s">
        <v>48</v>
      </c>
      <c r="AY179" s="127" t="s">
        <v>83</v>
      </c>
      <c r="BK179" s="129">
        <f>BK180+BK182</f>
        <v>0</v>
      </c>
    </row>
    <row r="180" spans="2:63" s="7" customFormat="1" ht="22.9" customHeight="1">
      <c r="B180" s="116"/>
      <c r="C180" s="117"/>
      <c r="D180" s="118" t="s">
        <v>47</v>
      </c>
      <c r="E180" s="130" t="s">
        <v>149</v>
      </c>
      <c r="F180" s="130" t="s">
        <v>150</v>
      </c>
      <c r="G180" s="117"/>
      <c r="H180" s="117"/>
      <c r="I180" s="120"/>
      <c r="J180" s="131">
        <f>BK180</f>
        <v>0</v>
      </c>
      <c r="K180" s="117"/>
      <c r="L180" s="122"/>
      <c r="M180" s="123"/>
      <c r="N180" s="124"/>
      <c r="O180" s="124"/>
      <c r="P180" s="125">
        <f>P181</f>
        <v>0</v>
      </c>
      <c r="Q180" s="124"/>
      <c r="R180" s="125">
        <f>R181</f>
        <v>0</v>
      </c>
      <c r="S180" s="124"/>
      <c r="T180" s="126">
        <f>T181</f>
        <v>0</v>
      </c>
      <c r="AR180" s="127" t="s">
        <v>102</v>
      </c>
      <c r="AT180" s="128" t="s">
        <v>47</v>
      </c>
      <c r="AU180" s="128" t="s">
        <v>49</v>
      </c>
      <c r="AY180" s="127" t="s">
        <v>83</v>
      </c>
      <c r="BK180" s="129">
        <f>BK181</f>
        <v>0</v>
      </c>
    </row>
    <row r="181" spans="1:65" s="2" customFormat="1" ht="16.5" customHeight="1">
      <c r="A181" s="18"/>
      <c r="B181" s="19"/>
      <c r="C181" s="132" t="s">
        <v>180</v>
      </c>
      <c r="D181" s="132" t="s">
        <v>86</v>
      </c>
      <c r="E181" s="133" t="s">
        <v>152</v>
      </c>
      <c r="F181" s="134" t="s">
        <v>150</v>
      </c>
      <c r="G181" s="135" t="s">
        <v>153</v>
      </c>
      <c r="H181" s="179"/>
      <c r="I181" s="137"/>
      <c r="J181" s="138">
        <f>ROUND(I181*H181,2)</f>
        <v>0</v>
      </c>
      <c r="K181" s="139"/>
      <c r="L181" s="21"/>
      <c r="M181" s="140" t="s">
        <v>0</v>
      </c>
      <c r="N181" s="141" t="s">
        <v>30</v>
      </c>
      <c r="O181" s="28"/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R181" s="144" t="s">
        <v>154</v>
      </c>
      <c r="AT181" s="144" t="s">
        <v>86</v>
      </c>
      <c r="AU181" s="144" t="s">
        <v>50</v>
      </c>
      <c r="AY181" s="11" t="s">
        <v>83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1" t="s">
        <v>49</v>
      </c>
      <c r="BK181" s="145">
        <f>ROUND(I181*H181,2)</f>
        <v>0</v>
      </c>
      <c r="BL181" s="11" t="s">
        <v>154</v>
      </c>
      <c r="BM181" s="144" t="s">
        <v>215</v>
      </c>
    </row>
    <row r="182" spans="2:63" s="7" customFormat="1" ht="22.9" customHeight="1">
      <c r="B182" s="116"/>
      <c r="C182" s="117"/>
      <c r="D182" s="118" t="s">
        <v>47</v>
      </c>
      <c r="E182" s="130" t="s">
        <v>155</v>
      </c>
      <c r="F182" s="130" t="s">
        <v>156</v>
      </c>
      <c r="G182" s="117"/>
      <c r="H182" s="117"/>
      <c r="I182" s="120"/>
      <c r="J182" s="131">
        <f>BK182</f>
        <v>0</v>
      </c>
      <c r="K182" s="117"/>
      <c r="L182" s="122"/>
      <c r="M182" s="123"/>
      <c r="N182" s="124"/>
      <c r="O182" s="124"/>
      <c r="P182" s="125">
        <f>P183</f>
        <v>0</v>
      </c>
      <c r="Q182" s="124"/>
      <c r="R182" s="125">
        <f>R183</f>
        <v>0</v>
      </c>
      <c r="S182" s="124"/>
      <c r="T182" s="126">
        <f>T183</f>
        <v>0</v>
      </c>
      <c r="AR182" s="127" t="s">
        <v>102</v>
      </c>
      <c r="AT182" s="128" t="s">
        <v>47</v>
      </c>
      <c r="AU182" s="128" t="s">
        <v>49</v>
      </c>
      <c r="AY182" s="127" t="s">
        <v>83</v>
      </c>
      <c r="BK182" s="129">
        <f>BK183</f>
        <v>0</v>
      </c>
    </row>
    <row r="183" spans="1:65" s="2" customFormat="1" ht="16.5" customHeight="1">
      <c r="A183" s="18"/>
      <c r="B183" s="19"/>
      <c r="C183" s="132" t="s">
        <v>181</v>
      </c>
      <c r="D183" s="132" t="s">
        <v>86</v>
      </c>
      <c r="E183" s="133" t="s">
        <v>158</v>
      </c>
      <c r="F183" s="134" t="s">
        <v>159</v>
      </c>
      <c r="G183" s="135" t="s">
        <v>153</v>
      </c>
      <c r="H183" s="179"/>
      <c r="I183" s="137"/>
      <c r="J183" s="138">
        <f>ROUND(I183*H183,2)</f>
        <v>0</v>
      </c>
      <c r="K183" s="139"/>
      <c r="L183" s="21"/>
      <c r="M183" s="180" t="s">
        <v>0</v>
      </c>
      <c r="N183" s="181" t="s">
        <v>30</v>
      </c>
      <c r="O183" s="182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R183" s="144" t="s">
        <v>154</v>
      </c>
      <c r="AT183" s="144" t="s">
        <v>86</v>
      </c>
      <c r="AU183" s="144" t="s">
        <v>50</v>
      </c>
      <c r="AY183" s="11" t="s">
        <v>83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1" t="s">
        <v>49</v>
      </c>
      <c r="BK183" s="145">
        <f>ROUND(I183*H183,2)</f>
        <v>0</v>
      </c>
      <c r="BL183" s="11" t="s">
        <v>154</v>
      </c>
      <c r="BM183" s="144" t="s">
        <v>216</v>
      </c>
    </row>
    <row r="184" spans="1:31" s="2" customFormat="1" ht="6.95" customHeight="1">
      <c r="A184" s="18"/>
      <c r="B184" s="23"/>
      <c r="C184" s="24"/>
      <c r="D184" s="24"/>
      <c r="E184" s="24"/>
      <c r="F184" s="24"/>
      <c r="G184" s="24"/>
      <c r="H184" s="24"/>
      <c r="I184" s="80"/>
      <c r="J184" s="24"/>
      <c r="K184" s="24"/>
      <c r="L184" s="21"/>
      <c r="M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</sheetData>
  <sheetProtection algorithmName="SHA-512" hashValue="NJGe2q8fhZ5InuuHv3GNBOM59rS8j5uMMdnWKrCa36y+cvVkRoTgNE+W36Y4YMXzS/I9p4HgENfYQo2T6B7pMw==" saltValue="loA/v9T4lZ7T+PMWDXTu2KuiU8IuTq0PliHVnrHEZ2CPWZlyuniAT7RN5tzHBbGNTh4cptCG6zEi+JnIZdu8Aw==" spinCount="100000" sheet="1" objects="1" scenarios="1" formatColumns="0" formatRows="0" autoFilter="0"/>
  <autoFilter ref="C126:K18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pracovna\iv</dc:creator>
  <cp:keywords/>
  <dc:description/>
  <cp:lastModifiedBy>Čížková Monika</cp:lastModifiedBy>
  <dcterms:created xsi:type="dcterms:W3CDTF">2021-06-04T12:13:27Z</dcterms:created>
  <dcterms:modified xsi:type="dcterms:W3CDTF">2022-06-02T05:16:03Z</dcterms:modified>
  <cp:category/>
  <cp:version/>
  <cp:contentType/>
  <cp:contentStatus/>
</cp:coreProperties>
</file>