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rozpočtové ..." sheetId="2" r:id="rId2"/>
    <sheet name="01 - Architektonické stav..." sheetId="3" r:id="rId3"/>
  </sheets>
  <definedNames>
    <definedName name="_xlnm.Print_Area" localSheetId="0">'Rekapitulace stavby'!$D$4:$AO$76,'Rekapitulace stavby'!$C$82:$AQ$97</definedName>
    <definedName name="_xlnm._FilterDatabase" localSheetId="1" hidden="1">'00 - Vedlejší rozpočtové ...'!$C$122:$K$136</definedName>
    <definedName name="_xlnm.Print_Area" localSheetId="1">'00 - Vedlejší rozpočtové ...'!$C$4:$J$76,'00 - Vedlejší rozpočtové ...'!$C$82:$J$104,'00 - Vedlejší rozpočtové ...'!$C$110:$J$136</definedName>
    <definedName name="_xlnm._FilterDatabase" localSheetId="2" hidden="1">'01 - Architektonické stav...'!$C$129:$K$411</definedName>
    <definedName name="_xlnm.Print_Area" localSheetId="2">'01 - Architektonické stav...'!$C$4:$J$76,'01 - Architektonické stav...'!$C$82:$J$111,'01 - Architektonické stav...'!$C$117:$J$411</definedName>
    <definedName name="_xlnm.Print_Titles" localSheetId="0">'Rekapitulace stavby'!$92:$92</definedName>
    <definedName name="_xlnm.Print_Titles" localSheetId="1">'00 - Vedlejší rozpočtové ...'!$122:$122</definedName>
    <definedName name="_xlnm.Print_Titles" localSheetId="2">'01 - Architektonické stav...'!$129:$129</definedName>
  </definedNames>
  <calcPr fullCalcOnLoad="1"/>
</workbook>
</file>

<file path=xl/sharedStrings.xml><?xml version="1.0" encoding="utf-8"?>
<sst xmlns="http://schemas.openxmlformats.org/spreadsheetml/2006/main" count="3408" uniqueCount="550">
  <si>
    <t>Export Komplet</t>
  </si>
  <si>
    <t/>
  </si>
  <si>
    <t>2.0</t>
  </si>
  <si>
    <t>ZAMOK</t>
  </si>
  <si>
    <t>False</t>
  </si>
  <si>
    <t>{2a9bf39d-2db2-44d8-a1ba-5c95baffee21}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</si>
  <si>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</si>
  <si>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</si>
  <si>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</si>
  <si>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</si>
  <si>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</si>
  <si>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</si>
  <si>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</si>
  <si>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</si>
  <si>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A167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</si>
  <si>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</si>
  <si>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</si>
  <si>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Domova duchodcu Louny - fasáda</t>
  </si>
  <si>
    <t>KSO:</t>
  </si>
  <si>
    <t>CC-CZ:</t>
  </si>
  <si>
    <t>Místo:</t>
  </si>
  <si>
    <t xml:space="preserve"> </t>
  </si>
  <si>
    <t>Datum:</t>
  </si>
  <si>
    <t>30. 5. 2022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</si>
  <si>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</si>
  <si>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</si>
  <si>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</si>
  <si>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</si>
  <si>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</si>
  <si>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</si>
  <si>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</si>
  <si>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</si>
  <si>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</si>
  <si>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</si>
  <si>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</si>
  <si>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</si>
  <si>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</si>
  <si>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</si>
  <si>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</si>
  <si>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</si>
  <si>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</si>
  <si>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</si>
  <si>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</si>
  <si>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</si>
  <si>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</si>
  <si>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</si>
  <si>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</si>
  <si>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</si>
  <si>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</si>
  <si>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</si>
  <si>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</si>
  <si>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</si>
  <si>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</si>
  <si>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</si>
  <si>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</si>
  <si>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</si>
  <si>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</si>
  <si>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</si>
  <si>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</si>
  <si>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</si>
  <si>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</si>
  <si>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</si>
  <si>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</si>
  <si>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</si>
  <si>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</si>
  <si>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</si>
  <si>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</si>
  <si>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</si>
  <si>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</si>
  <si>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</si>
  <si>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</si>
  <si>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</si>
  <si>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</si>
  <si>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</si>
  <si>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</si>
  <si>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</si>
  <si>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</si>
  <si>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</si>
  <si>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</si>
  <si>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rozpočtové náklady</t>
  </si>
  <si>
    <t>STA</t>
  </si>
  <si>
    <t>1</t>
  </si>
  <si>
    <t>{dcfb209f-92c9-4a3c-9d0a-f348d45a62c2}</t>
  </si>
  <si>
    <t>2</t>
  </si>
  <si>
    <t>01</t>
  </si>
  <si>
    <t>Architektonické stavební úpravy</t>
  </si>
  <si>
    <t>{e0f9f033-6a63-40fe-83be-a64552612841}</t>
  </si>
  <si>
    <t>KRYCÍ LIST SOUPISU PRACÍ</t>
  </si>
  <si>
    <t>Objekt:</t>
  </si>
  <si>
    <t>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</si>
  <si>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</si>
  <si>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</si>
  <si>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</si>
  <si>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</si>
  <si>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</si>
  <si>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</si>
  <si>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</si>
  <si>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</si>
  <si>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</si>
  <si>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</si>
  <si>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</si>
  <si>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</si>
  <si>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</si>
  <si>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</si>
  <si>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</si>
  <si>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</si>
  <si>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</si>
  <si>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</si>
  <si>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</si>
  <si>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</si>
  <si>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</si>
  <si>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</si>
  <si>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</si>
  <si>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</si>
  <si>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</si>
  <si>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</si>
  <si>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</si>
  <si>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</si>
  <si>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</si>
  <si>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</si>
  <si>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</si>
  <si>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010001000</t>
  </si>
  <si>
    <t>…</t>
  </si>
  <si>
    <t>4</t>
  </si>
  <si>
    <t>VRN2</t>
  </si>
  <si>
    <t>Příprava staveniště</t>
  </si>
  <si>
    <t>020001000</t>
  </si>
  <si>
    <t>VRN3</t>
  </si>
  <si>
    <t>Zařízení staveniště</t>
  </si>
  <si>
    <t>3</t>
  </si>
  <si>
    <t>030001000</t>
  </si>
  <si>
    <t>6</t>
  </si>
  <si>
    <t>VRN4</t>
  </si>
  <si>
    <t>Inženýrská činnost</t>
  </si>
  <si>
    <t>040001000</t>
  </si>
  <si>
    <t>8</t>
  </si>
  <si>
    <t>VRN6</t>
  </si>
  <si>
    <t>Územní vlivy</t>
  </si>
  <si>
    <t>060001000</t>
  </si>
  <si>
    <t>10</t>
  </si>
  <si>
    <t>VRN9</t>
  </si>
  <si>
    <t>Ostatní náklady</t>
  </si>
  <si>
    <t>090001000</t>
  </si>
  <si>
    <t>12</t>
  </si>
  <si>
    <t>01 - Architektonické stavební úpravy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</si>
  <si>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</si>
  <si>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</si>
  <si>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</si>
  <si>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</si>
  <si>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</si>
  <si>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</si>
  <si>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</si>
  <si>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</si>
  <si>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</si>
  <si>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</si>
  <si>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</si>
  <si>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</si>
  <si>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766 - Konstrukce truhlářské a zámečnické</t>
  </si>
  <si>
    <t xml:space="preserve">    771 - Podlahy z dlaždic</t>
  </si>
  <si>
    <t>HSV</t>
  </si>
  <si>
    <t>Práce a dodávky HSV</t>
  </si>
  <si>
    <t>Zemní práce</t>
  </si>
  <si>
    <t>113106123</t>
  </si>
  <si>
    <t>Rozebrání dlažeb ze zámkových dlaždic komunikací pro pěší ručně</t>
  </si>
  <si>
    <t>m2</t>
  </si>
  <si>
    <t>415199414</t>
  </si>
  <si>
    <t>VV</t>
  </si>
  <si>
    <t>"dlažba na terénu"</t>
  </si>
  <si>
    <t>(6,38*3,3)/2</t>
  </si>
  <si>
    <t>"1.PP"</t>
  </si>
  <si>
    <t>2*5,7*1,2</t>
  </si>
  <si>
    <t>Součet</t>
  </si>
  <si>
    <t>132201101</t>
  </si>
  <si>
    <t>Hloubení rýh š do 600 mm v hornině tř. 3 objemu do 100 m3</t>
  </si>
  <si>
    <t>m3</t>
  </si>
  <si>
    <t>1916041959</t>
  </si>
  <si>
    <t>"kačírek"</t>
  </si>
  <si>
    <t>(5,7*16+6,1+1,5*12,5+2,6)*0,6*0,6</t>
  </si>
  <si>
    <t>162701105</t>
  </si>
  <si>
    <t>Vodorovné přemístění do 10000 m výkopku/sypaniny z horniny tř. 1 až 4</t>
  </si>
  <si>
    <t>920158822</t>
  </si>
  <si>
    <t>"odvoz zeminy, dovoz štěrku a kačírku"</t>
  </si>
  <si>
    <t>43+32+(62*0,15)</t>
  </si>
  <si>
    <t>174101101</t>
  </si>
  <si>
    <t>Zásyp jam, šachet rýh nebo kolem objektů sypaninou se zhutněním</t>
  </si>
  <si>
    <t>-1070491608</t>
  </si>
  <si>
    <t>"pod kačírek"</t>
  </si>
  <si>
    <t>(5,7*16+6,1+1,5*12,5+2,6)*0,6*0,45</t>
  </si>
  <si>
    <t>M</t>
  </si>
  <si>
    <t>58333651</t>
  </si>
  <si>
    <t>kamenivo těžené hrubé frakce 8/16</t>
  </si>
  <si>
    <t>t</t>
  </si>
  <si>
    <t>1511125564</t>
  </si>
  <si>
    <t>32*1,6</t>
  </si>
  <si>
    <t>639571215</t>
  </si>
  <si>
    <t>Kačírek pro okapový chodník tl. 150 mm</t>
  </si>
  <si>
    <t>1619084024</t>
  </si>
  <si>
    <t>(5,7*16+6,1+1,5*12,5+2,6)*0,57</t>
  </si>
  <si>
    <t>Komunikace pozemní</t>
  </si>
  <si>
    <t>7</t>
  </si>
  <si>
    <t>596211110R</t>
  </si>
  <si>
    <t>Lepení zámkové dlažby komunikací pro pěší tl 40 mm</t>
  </si>
  <si>
    <t>1791500292</t>
  </si>
  <si>
    <t>"lepení dlažby na rampě"</t>
  </si>
  <si>
    <t>8,4*2,5+4,2*1,2+3,3*2,6+5,55*4,62+1,2*3,24</t>
  </si>
  <si>
    <t>59245001</t>
  </si>
  <si>
    <t>dlažba zámková tvaru I 200x165x40mm přírodní</t>
  </si>
  <si>
    <t>-1767394517</t>
  </si>
  <si>
    <t>9</t>
  </si>
  <si>
    <t>596212210R</t>
  </si>
  <si>
    <t>Kladení zámkové dlažby pozemních komunikací tl 40 mm skupiny A pl do 50 m2</t>
  </si>
  <si>
    <t>-673996026</t>
  </si>
  <si>
    <t>-1678092698</t>
  </si>
  <si>
    <t>Úpravy povrchů, podlahy a osazování výplní</t>
  </si>
  <si>
    <t>11</t>
  </si>
  <si>
    <t>622142001</t>
  </si>
  <si>
    <t>Potažení vnějších stěn sklovláknitým pletivem vtlačeným do tenkovrstvé hmoty</t>
  </si>
  <si>
    <t>1422687355</t>
  </si>
  <si>
    <t>"sokl u kačírku"</t>
  </si>
  <si>
    <t>(5,7*16+6,1+1,5*12,5+2,6)*0,55</t>
  </si>
  <si>
    <t>"sokl"</t>
  </si>
  <si>
    <t>(16,35+7+7+16,35+3+3+5,5+2)*0,4</t>
  </si>
  <si>
    <t>622511111</t>
  </si>
  <si>
    <t>Tenkovrstvá akrylátová mozaiková střednězrnná omítka včetně penetrace vnějších stěn</t>
  </si>
  <si>
    <t>405118292</t>
  </si>
  <si>
    <t>13</t>
  </si>
  <si>
    <t>631311214</t>
  </si>
  <si>
    <t>Mazanina tl do 80 mm z betonu prostého se zvýšenými nároky na prostředí tř. C 25/30</t>
  </si>
  <si>
    <t>1362228715</t>
  </si>
  <si>
    <t>"podklad dlažby rampy"</t>
  </si>
  <si>
    <t>(8,4*2,5+4,2*1,2+3,3*2,6)*0,08</t>
  </si>
  <si>
    <t>14</t>
  </si>
  <si>
    <t>631311214R</t>
  </si>
  <si>
    <t>Mazanina tl 40 mm z drenážní malty</t>
  </si>
  <si>
    <t>1060640361</t>
  </si>
  <si>
    <t>(8,4*2,5+4,2*1,2+3,3*2,6+5,55*4,62+1,2*3,24)*0,04</t>
  </si>
  <si>
    <t>631311215R</t>
  </si>
  <si>
    <t>Vyrovnávací mazanina tl 25 mm z betonu prostého se zvýšenými nároky na prostředí</t>
  </si>
  <si>
    <t>-907984984</t>
  </si>
  <si>
    <t>(5,55*4,62+1,2*3,24)*0,025</t>
  </si>
  <si>
    <t>Ostatní konstrukce a práce, bourání</t>
  </si>
  <si>
    <t>16</t>
  </si>
  <si>
    <t>916231212</t>
  </si>
  <si>
    <t>Osazení chodníkového obrubníku betonového stojatého bez boční opěry do lože z betonu prostého</t>
  </si>
  <si>
    <t>m</t>
  </si>
  <si>
    <t>-1753916101</t>
  </si>
  <si>
    <t>6,385+2,87+3,94</t>
  </si>
  <si>
    <t>17</t>
  </si>
  <si>
    <t>59217017</t>
  </si>
  <si>
    <t>obrubník betonový chodníkový 1000x100x250mm</t>
  </si>
  <si>
    <t>-510343720</t>
  </si>
  <si>
    <t>18</t>
  </si>
  <si>
    <t>935113111</t>
  </si>
  <si>
    <t>Osazení odvodňovacího polymerbetonového žlabu s krycím roštem šířky do 200 mm</t>
  </si>
  <si>
    <t>-75832694</t>
  </si>
  <si>
    <t>"žlab na rampě"</t>
  </si>
  <si>
    <t>3,3+8,4+6,8+5,6</t>
  </si>
  <si>
    <t>19</t>
  </si>
  <si>
    <t>59227006R</t>
  </si>
  <si>
    <t>žlab odvodňovací polymerbetonový se spádem dna 0,5% 1000x130x155/160mm, vč. roštu, tvarovek</t>
  </si>
  <si>
    <t>419027844</t>
  </si>
  <si>
    <t>20</t>
  </si>
  <si>
    <t>941211111</t>
  </si>
  <si>
    <t>Montáž lešení řadového rámového lehkého zatížení do 200 kg/m2 š do 0,9 m v do 10 m</t>
  </si>
  <si>
    <t>515935338</t>
  </si>
  <si>
    <t>"lešení pro opravy"</t>
  </si>
  <si>
    <t>11*(65,2*2+16,35*2+2*3+2*7+2*3,5)</t>
  </si>
  <si>
    <t>941211211</t>
  </si>
  <si>
    <t>Příplatek k lešení řadovému rámovému lehkému š 0,9 m v do 25 m za první a ZKD den použití</t>
  </si>
  <si>
    <t>-61208637</t>
  </si>
  <si>
    <t>2091*60</t>
  </si>
  <si>
    <t>22</t>
  </si>
  <si>
    <t>941211811</t>
  </si>
  <si>
    <t>Demontáž lešení řadového rámového lehkého zatížení do 200 kg/m2 š do 0,9 m v do 10 m</t>
  </si>
  <si>
    <t>-1028138186</t>
  </si>
  <si>
    <t>23</t>
  </si>
  <si>
    <t>949101111</t>
  </si>
  <si>
    <t>Lešení pomocné pro objekty pozemních staveb s lešeňovou podlahou v do 1,9 m zatížení do 150 kg/m2</t>
  </si>
  <si>
    <t>277850624</t>
  </si>
  <si>
    <t>24</t>
  </si>
  <si>
    <t>952901131</t>
  </si>
  <si>
    <t>Čištění budov omytí konstrukcí nebo prvků</t>
  </si>
  <si>
    <t>-865532664</t>
  </si>
  <si>
    <t>25</t>
  </si>
  <si>
    <t>965042141R</t>
  </si>
  <si>
    <t>Bourání původních vrstev podlah a podkladů pod dlažby nebo mazanin betonových nebo z litého asfaltu tl do 100 mm pl přes 4 m2</t>
  </si>
  <si>
    <t>-602652051</t>
  </si>
  <si>
    <t>"balkóny"</t>
  </si>
  <si>
    <t>(40*5,7*1,2)*0,1</t>
  </si>
  <si>
    <t>"dlažby na rampě"</t>
  </si>
  <si>
    <t>(8,4*2,5+4,2*1,2+3,3*2,6+5,55*4,62+1,2*3,24)*0,1</t>
  </si>
  <si>
    <t>997</t>
  </si>
  <si>
    <t>Přesun sutě</t>
  </si>
  <si>
    <t>26</t>
  </si>
  <si>
    <t>997013212</t>
  </si>
  <si>
    <t>Vnitrostaveništní doprava suti a vybouraných hmot pro budovy v do 9 m ručně</t>
  </si>
  <si>
    <t>1475859350</t>
  </si>
  <si>
    <t>"výpočet suti (automaticky vypočítáno + obaly)"</t>
  </si>
  <si>
    <t>168,674+8</t>
  </si>
  <si>
    <t>27</t>
  </si>
  <si>
    <t>997013509</t>
  </si>
  <si>
    <t>Příplatek k odvozu suti a vybouraných hmot na skládku ZKD 1 km přes 1 km</t>
  </si>
  <si>
    <t>-97162076</t>
  </si>
  <si>
    <t>"výpočet suti (automaticky vypočítáno + obaly - 15 km na skládku)"</t>
  </si>
  <si>
    <t>(168,674+8)*14</t>
  </si>
  <si>
    <t>28</t>
  </si>
  <si>
    <t>997013511.1</t>
  </si>
  <si>
    <t>Odvoz suti a vybouraných hmot z meziskládky na skládku do 1 km s naložením a se složením</t>
  </si>
  <si>
    <t>-1820214589</t>
  </si>
  <si>
    <t>29</t>
  </si>
  <si>
    <t>997013809</t>
  </si>
  <si>
    <t>Poplatek za uložení na skládce (skládkovné) stavebního odpadu ze směsí nebo oddělených frakcí betonu, cihel a keramických výrobků kód odpadu 170 107</t>
  </si>
  <si>
    <t>1376034923</t>
  </si>
  <si>
    <t>"dopočet suti"</t>
  </si>
  <si>
    <t>176,674-25,5-19,23-8</t>
  </si>
  <si>
    <t>30</t>
  </si>
  <si>
    <t>997013811</t>
  </si>
  <si>
    <t>Poplatek za uložení na skládce (skládkovné) stavebního odpadu dřevěného kód odpadu 170 201</t>
  </si>
  <si>
    <t>277747421</t>
  </si>
  <si>
    <t>31</t>
  </si>
  <si>
    <t>997013821</t>
  </si>
  <si>
    <t>Poplatek za uložení na skládce (skládkovné) stavebního odpadu s obsahem azbestu kód odpadu 170 605</t>
  </si>
  <si>
    <t>640492505</t>
  </si>
  <si>
    <t>32</t>
  </si>
  <si>
    <t>997013831</t>
  </si>
  <si>
    <t>Poplatek za uložení na skládce (skládkovné) stavebního odpadu směsného kód odpadu 170 904</t>
  </si>
  <si>
    <t>-1401657637</t>
  </si>
  <si>
    <t>"skládka vzniklého odpadu, obalů aj.</t>
  </si>
  <si>
    <t>33</t>
  </si>
  <si>
    <t>997223855</t>
  </si>
  <si>
    <t>Poplatek za uložení na skládce (skládkovné) zeminy a kameniva kód odpadu 170 504</t>
  </si>
  <si>
    <t>-1747006166</t>
  </si>
  <si>
    <t>"zemina - přesun v zemních pracích"</t>
  </si>
  <si>
    <t>42,7*1,5</t>
  </si>
  <si>
    <t>998</t>
  </si>
  <si>
    <t>Přesun hmot</t>
  </si>
  <si>
    <t>34</t>
  </si>
  <si>
    <t>998011002</t>
  </si>
  <si>
    <t>Přesun hmot pro budovy zděné v do 12 m</t>
  </si>
  <si>
    <t>-1072702066</t>
  </si>
  <si>
    <t>PSV</t>
  </si>
  <si>
    <t>Práce a dodávky PSV</t>
  </si>
  <si>
    <t>711</t>
  </si>
  <si>
    <t>Izolace proti vodě, vlhkosti a plynům</t>
  </si>
  <si>
    <t>35</t>
  </si>
  <si>
    <t>711111002</t>
  </si>
  <si>
    <t>Provedení izolace proti zemní vlhkosti vodorovné za studena lakem asfaltovým</t>
  </si>
  <si>
    <t>-1887786384</t>
  </si>
  <si>
    <t>(8,4*2,5+4,2*1,2+3,3*2,6+5,55*4,62+1,2*3,24)</t>
  </si>
  <si>
    <t>36</t>
  </si>
  <si>
    <t>11163152</t>
  </si>
  <si>
    <t>lak hydroizolační asfaltový</t>
  </si>
  <si>
    <t>1262011022</t>
  </si>
  <si>
    <t>37</t>
  </si>
  <si>
    <t>711112002</t>
  </si>
  <si>
    <t>Provedení izolace proti zemní vlhkosti svislé za studena lakem asfaltovým</t>
  </si>
  <si>
    <t>-1649137262</t>
  </si>
  <si>
    <t>1,1*(24,4+3+1+24,575+16,35+24,3+6+2,6+1+24,7+30*1,4+18,95)</t>
  </si>
  <si>
    <t>"vstup"</t>
  </si>
  <si>
    <t>0,4*(5,5+2*1,2+2*4,6+2,7+2,7+6,5+8,3+3+3,8)</t>
  </si>
  <si>
    <t>38</t>
  </si>
  <si>
    <t>-1855820332</t>
  </si>
  <si>
    <t>39</t>
  </si>
  <si>
    <t>711141559</t>
  </si>
  <si>
    <t>Provedení izolace proti zemní vlhkosti pásy přitavením vodorovné NAIP</t>
  </si>
  <si>
    <t>101583816</t>
  </si>
  <si>
    <t>40</t>
  </si>
  <si>
    <t>62836109</t>
  </si>
  <si>
    <t>pás asfaltový natavitelný oxidovaný tl. 3,5mm s vložkou z hliníkové fólie / hliníkové fólie s textilií, se spalitelnou PE folií nebo jemnozrnným minerálním posypem</t>
  </si>
  <si>
    <t>1728203905</t>
  </si>
  <si>
    <t>(8,4*2,5+4,2*1,2+3,3*2,6+5,55*4,62+1,2*3,24)*1,12</t>
  </si>
  <si>
    <t>41</t>
  </si>
  <si>
    <t>711142559</t>
  </si>
  <si>
    <t>Provedení izolace proti zemní vlhkosti pásy přitavením svislé NAIP</t>
  </si>
  <si>
    <t>2111898125</t>
  </si>
  <si>
    <t>42</t>
  </si>
  <si>
    <t>-222461168</t>
  </si>
  <si>
    <t>1,1*(24,4+3+1+24,575+16,35+24,3+6+2,6+1+24,7+30*1,4+18,95)*1,13</t>
  </si>
  <si>
    <t>0,4*(5,5+2*1,2+2*4,6+2,7+2,7+6,5+8,3+3+3,8)*1,13</t>
  </si>
  <si>
    <t>43</t>
  </si>
  <si>
    <t>711161123</t>
  </si>
  <si>
    <t>Izolace proti zemní vlhkosti nopovou fólií s textilií vodorovná, nopek v 9,0 mm</t>
  </si>
  <si>
    <t>1749046953</t>
  </si>
  <si>
    <t>0,6*(24,4+3+1+24,575+16,35+24,3+6+2,6+1+24,7+30*1,4+18,95)</t>
  </si>
  <si>
    <t>44</t>
  </si>
  <si>
    <t>998711201</t>
  </si>
  <si>
    <t>Přesun hmot procentní pro izolace proti vodě, vlhkosti a plynům v objektech v do 6 m</t>
  </si>
  <si>
    <t>%</t>
  </si>
  <si>
    <t>-1926624025</t>
  </si>
  <si>
    <t>712</t>
  </si>
  <si>
    <t>Povlakové krytiny</t>
  </si>
  <si>
    <t>45</t>
  </si>
  <si>
    <t>712363404</t>
  </si>
  <si>
    <t>Provedení povlak krytiny mechanicky kotvenou do betonu TI tl do 100 mm vnitřní pole, budova v do 18m</t>
  </si>
  <si>
    <t>1151758739</t>
  </si>
  <si>
    <t>"balkóny s vytažením na stěnu"</t>
  </si>
  <si>
    <t>40*(5,7*1,2+((5,7+2*1,2)*0,3))</t>
  </si>
  <si>
    <t>46</t>
  </si>
  <si>
    <t>28322000</t>
  </si>
  <si>
    <t>fólie hydroizolační střešní mPVC mechanicky kotvená tl 2,0mm šedá</t>
  </si>
  <si>
    <t>-653641494</t>
  </si>
  <si>
    <t>370,8*1,15 "Přepočtené koeficientem množství</t>
  </si>
  <si>
    <t>47</t>
  </si>
  <si>
    <t>998712202</t>
  </si>
  <si>
    <t>Přesun hmot procentní pro krytiny povlakové v objektech v do 12 m</t>
  </si>
  <si>
    <t>1088017679</t>
  </si>
  <si>
    <t>713</t>
  </si>
  <si>
    <t>Izolace tepelné</t>
  </si>
  <si>
    <t>48</t>
  </si>
  <si>
    <t>713131141</t>
  </si>
  <si>
    <t>Montáž izolace tepelné stěn a základů lepením celoplošně rohoží, pásů, dílců, desek</t>
  </si>
  <si>
    <t>-1232724959</t>
  </si>
  <si>
    <t>(5,7*16+6,1+1,5*12,5+2,6)*1,1</t>
  </si>
  <si>
    <t>49</t>
  </si>
  <si>
    <t>28376444</t>
  </si>
  <si>
    <t>deska z polystyrénu XPS, hrana rovná a strukturovaný povrch 300kPa tl 120mm</t>
  </si>
  <si>
    <t>1900747218</t>
  </si>
  <si>
    <t>154,595*1,05 "Přepočtené koeficientem množství</t>
  </si>
  <si>
    <t>50</t>
  </si>
  <si>
    <t>713141336</t>
  </si>
  <si>
    <t>Montáž izolace tepelné střech plochých lepené za studena nízkoexpanzní (PUR) pěnou, spádová vrstva</t>
  </si>
  <si>
    <t>1389622510</t>
  </si>
  <si>
    <t>40*5,7*1,2</t>
  </si>
  <si>
    <t>51</t>
  </si>
  <si>
    <t>28376105</t>
  </si>
  <si>
    <t>klín izolační z XPS spádový</t>
  </si>
  <si>
    <t>-1485829567</t>
  </si>
  <si>
    <t>40*5,7*1,2*0,06</t>
  </si>
  <si>
    <t>52</t>
  </si>
  <si>
    <t>F1</t>
  </si>
  <si>
    <t>Fasáda 1 zateplená MW 150 mm dle PD -  bílá</t>
  </si>
  <si>
    <t>-615360361</t>
  </si>
  <si>
    <t>"fasáda - bez odpočtů otvorů kvůli provedení ostění, lišt, zakrytí oken, zvýšená náročnost"</t>
  </si>
  <si>
    <t>10,37*2*24,3</t>
  </si>
  <si>
    <t>9,4*16,35</t>
  </si>
  <si>
    <t>9,2*(2*24,3+16,35)</t>
  </si>
  <si>
    <t>41*1,2*9</t>
  </si>
  <si>
    <t>"svislé plohy vikýřů"</t>
  </si>
  <si>
    <t>1,7*(2*6,67+2*6,16+2*6,13+2*6,67)</t>
  </si>
  <si>
    <t>"štíty"</t>
  </si>
  <si>
    <t>((1,7*3,5)/2)*12</t>
  </si>
  <si>
    <t>8*1,5</t>
  </si>
  <si>
    <t>2,6*10*2</t>
  </si>
  <si>
    <t>53</t>
  </si>
  <si>
    <t>F2</t>
  </si>
  <si>
    <t>Fasáda 1 zateplená MW 50 mm dle PD -  bílá</t>
  </si>
  <si>
    <t>1520891913</t>
  </si>
  <si>
    <t>"podhledy balkónů, podest"</t>
  </si>
  <si>
    <t>57*5,7*1,5</t>
  </si>
  <si>
    <t>54</t>
  </si>
  <si>
    <t>F3</t>
  </si>
  <si>
    <t>Fasáda 2 zateplená MW 150 mm dle PD -  šedá</t>
  </si>
  <si>
    <t>1571153514</t>
  </si>
  <si>
    <t>12,9*6</t>
  </si>
  <si>
    <t>(12,9+1,5)*6</t>
  </si>
  <si>
    <t>6+4</t>
  </si>
  <si>
    <t>(8,85*14,4)/2</t>
  </si>
  <si>
    <t>55</t>
  </si>
  <si>
    <t>F4</t>
  </si>
  <si>
    <t>Fasáda 1 nezateplená dle PD -  bílá</t>
  </si>
  <si>
    <t>-579865695</t>
  </si>
  <si>
    <t>"únikové schodiště 1"</t>
  </si>
  <si>
    <t>(7+7+4)*8,5</t>
  </si>
  <si>
    <t>(6,5+6,5)*8,5*0,6</t>
  </si>
  <si>
    <t>"únikové schodiště 2"</t>
  </si>
  <si>
    <t>(3,5+7+3,5)*7,5</t>
  </si>
  <si>
    <t>7*8,5</t>
  </si>
  <si>
    <t>56</t>
  </si>
  <si>
    <t>F5</t>
  </si>
  <si>
    <t>Fasáda 2 nezateplená dle PD -  šedá</t>
  </si>
  <si>
    <t>-1339498397</t>
  </si>
  <si>
    <t>"rampa"</t>
  </si>
  <si>
    <t>0,7*(8,4+6,9+3,8+3,275+2,7+2*4,6)</t>
  </si>
  <si>
    <t>1,5*(8,4+6,9+3,8+3,275+2,7)</t>
  </si>
  <si>
    <t>3,5*2*4,5</t>
  </si>
  <si>
    <t>57</t>
  </si>
  <si>
    <t>998713202</t>
  </si>
  <si>
    <t>Přesun hmot procentní pro izolace tepelné v objektech v do 12 m</t>
  </si>
  <si>
    <t>427697816</t>
  </si>
  <si>
    <t>764</t>
  </si>
  <si>
    <t>Konstrukce klempířské</t>
  </si>
  <si>
    <t>58</t>
  </si>
  <si>
    <t>764202134</t>
  </si>
  <si>
    <t>Montáž oplechování rovné okapové hrany</t>
  </si>
  <si>
    <t>-1971244852</t>
  </si>
  <si>
    <t>"okapové hrany balkónů"</t>
  </si>
  <si>
    <t>40*5,7</t>
  </si>
  <si>
    <t>59</t>
  </si>
  <si>
    <t>55344509</t>
  </si>
  <si>
    <t>okapnice atiková z poplastovaného plechu (PVC-P) rš 300mm</t>
  </si>
  <si>
    <t>-1027876032</t>
  </si>
  <si>
    <t>60</t>
  </si>
  <si>
    <t>764214608</t>
  </si>
  <si>
    <t>Oplechování horních ploch a atik bez rohů z Pz s povrch úpravou mechanicky kotvené rš 750 mm</t>
  </si>
  <si>
    <t>197208130</t>
  </si>
  <si>
    <t>8,4+6,9+3,8+3,275+2,7+4,6+3,8</t>
  </si>
  <si>
    <t>61</t>
  </si>
  <si>
    <t>764216605</t>
  </si>
  <si>
    <t>Oplechování rovných parapetů mechanicky kotvené z Pz s povrchovou úpravou rš 400 mm</t>
  </si>
  <si>
    <t>757216016</t>
  </si>
  <si>
    <t>"1.NP"</t>
  </si>
  <si>
    <t>1,4+0,9+0,9+0,9+0,9+1,4+0,9+1,4</t>
  </si>
  <si>
    <t>1,8+1,4+1,4+1,5+1,5+0,9+0,9+1,4</t>
  </si>
  <si>
    <t>"2.NP"</t>
  </si>
  <si>
    <t>4*(1,4+0,9+0,9+0,9+0,9+1,4+0,9+1,4)</t>
  </si>
  <si>
    <t>"3.NP"</t>
  </si>
  <si>
    <t>2*(1,4+0,9+0,9+0,9+0,9+1,4+0,9+1,4)</t>
  </si>
  <si>
    <t>"podkrovní parapety"</t>
  </si>
  <si>
    <t>8*1,8+8*0,9</t>
  </si>
  <si>
    <t>62</t>
  </si>
  <si>
    <t>764216665</t>
  </si>
  <si>
    <t>Příplatek za zvýšenou pracnost oplechování rohů rovných parapetů z PZ s povrch úpravou rš do 400 mm</t>
  </si>
  <si>
    <t>kus</t>
  </si>
  <si>
    <t>-1131700794</t>
  </si>
  <si>
    <t>16*4</t>
  </si>
  <si>
    <t>16*2</t>
  </si>
  <si>
    <t>63</t>
  </si>
  <si>
    <t>764518622</t>
  </si>
  <si>
    <t>Svody kruhové včetně objímek, kolen, odskoků z Pz s povrchovou úpravou průměru 100 mm</t>
  </si>
  <si>
    <t>1290003148</t>
  </si>
  <si>
    <t>"svody"</t>
  </si>
  <si>
    <t>10*9</t>
  </si>
  <si>
    <t>64</t>
  </si>
  <si>
    <t>998764202</t>
  </si>
  <si>
    <t>Přesun hmot procentní pro konstrukce klempířské v objektech v do 12 m</t>
  </si>
  <si>
    <t>-1138023520</t>
  </si>
  <si>
    <t>766</t>
  </si>
  <si>
    <t>Konstrukce truhlářské a zámečnické</t>
  </si>
  <si>
    <t>65</t>
  </si>
  <si>
    <t>D1</t>
  </si>
  <si>
    <t>D+M Dveře vstupní dle PD</t>
  </si>
  <si>
    <t>2098977735</t>
  </si>
  <si>
    <t>66</t>
  </si>
  <si>
    <t>Z1</t>
  </si>
  <si>
    <t>D+M Zábradí balkónu</t>
  </si>
  <si>
    <t>1897594</t>
  </si>
  <si>
    <t>67</t>
  </si>
  <si>
    <t>Z2</t>
  </si>
  <si>
    <t>D+M Zábradí vstupní rampy</t>
  </si>
  <si>
    <t>1793225766</t>
  </si>
  <si>
    <t>771</t>
  </si>
  <si>
    <t>Podlahy z dlaždic</t>
  </si>
  <si>
    <t>68</t>
  </si>
  <si>
    <t>DLA1</t>
  </si>
  <si>
    <t>Dodávka a montáž dlažby na terče vč. podložek - balkóny dle PD</t>
  </si>
  <si>
    <t>-62154115</t>
  </si>
  <si>
    <t>69</t>
  </si>
  <si>
    <t>998771202</t>
  </si>
  <si>
    <t>Přesun hmot procentní pro podlahy z dlaždic v objektech v do 12 m</t>
  </si>
  <si>
    <t>952674665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</si>
</sst>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A167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Domova duchodcu Louny - fasáda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30. 5. 2022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'00 - Vedlejší rozpočtové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'00 - Vedlejší rozpočtové ...'!P123</f>
        <v>0</v>
      </c>
      <c r="AV95" s="128">
        <f>'00 - Vedlejší rozpočtové ...'!J33</f>
        <v>0</v>
      </c>
      <c r="AW95" s="128">
        <f>'00 - Vedlejší rozpočtové ...'!J34</f>
        <v>0</v>
      </c>
      <c r="AX95" s="128">
        <f>'00 - Vedlejší rozpočtové ...'!J35</f>
        <v>0</v>
      </c>
      <c r="AY95" s="128">
        <f>'00 - Vedlejší rozpočtové ...'!J36</f>
        <v>0</v>
      </c>
      <c r="AZ95" s="128">
        <f>'00 - Vedlejší rozpočtové ...'!F33</f>
        <v>0</v>
      </c>
      <c r="BA95" s="128">
        <f>'00 - Vedlejší rozpočtové ...'!F34</f>
        <v>0</v>
      </c>
      <c r="BB95" s="128">
        <f>'00 - Vedlejší rozpočtové ...'!F35</f>
        <v>0</v>
      </c>
      <c r="BC95" s="128">
        <f>'00 - Vedlejší rozpočtové ...'!F36</f>
        <v>0</v>
      </c>
      <c r="BD95" s="130">
        <f>'00 - Vedlejší rozpočtové 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'01 - Architektonické stav...'!J30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32">
        <v>0</v>
      </c>
      <c r="AT96" s="133">
        <f>ROUND(SUM(AV96:AW96),2)</f>
        <v>0</v>
      </c>
      <c r="AU96" s="134">
        <f>'01 - Architektonické stav...'!P130</f>
        <v>0</v>
      </c>
      <c r="AV96" s="133">
        <f>'01 - Architektonické stav...'!J33</f>
        <v>0</v>
      </c>
      <c r="AW96" s="133">
        <f>'01 - Architektonické stav...'!J34</f>
        <v>0</v>
      </c>
      <c r="AX96" s="133">
        <f>'01 - Architektonické stav...'!J35</f>
        <v>0</v>
      </c>
      <c r="AY96" s="133">
        <f>'01 - Architektonické stav...'!J36</f>
        <v>0</v>
      </c>
      <c r="AZ96" s="133">
        <f>'01 - Architektonické stav...'!F33</f>
        <v>0</v>
      </c>
      <c r="BA96" s="133">
        <f>'01 - Architektonické stav...'!F34</f>
        <v>0</v>
      </c>
      <c r="BB96" s="133">
        <f>'01 - Architektonické stav...'!F35</f>
        <v>0</v>
      </c>
      <c r="BC96" s="133">
        <f>'01 - Architektonické stav...'!F36</f>
        <v>0</v>
      </c>
      <c r="BD96" s="135">
        <f>'01 - Architektonické stav...'!F37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0 - Vedlejší rozpočtové ...'!C2" display="/"/>
    <hyperlink ref="A96" location="'01 - Architektonické sta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87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Rekonstrukce Domova duchodcu Louny - fasáda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30. 5. 2022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ROUND((SUM(BE123:BE136)),2)</f>
        <v>0</v>
      </c>
      <c r="G33" s="38"/>
      <c r="H33" s="38"/>
      <c r="I33" s="155">
        <v>0.21</v>
      </c>
      <c r="J33" s="154">
        <f>ROUND(((SUM(BE123:BE136))*I33),2)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ROUND((SUM(BF123:BF136)),2)</f>
        <v>0</v>
      </c>
      <c r="G34" s="38"/>
      <c r="H34" s="38"/>
      <c r="I34" s="155">
        <v>0.15</v>
      </c>
      <c r="J34" s="154">
        <f>ROUND(((SUM(BF123:BF136))*I34),2)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ROUND((SUM(BG123:BG136)),2)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ROUND((SUM(BH123:BH136)),2)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ROUND((SUM(BI123:BI136)),2)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Rekonstrukce Domova duchodcu Louny - fasáda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30. 5. 2022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91</v>
      </c>
      <c r="D94" s="176"/>
      <c r="E94" s="176"/>
      <c r="F94" s="176"/>
      <c r="G94" s="176"/>
      <c r="H94" s="176"/>
      <c r="I94" s="176"/>
      <c r="J94" s="177" t="s">
        <v>92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93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9"/>
      <c r="C97" s="180"/>
      <c r="D97" s="181" t="s">
        <v>95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96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97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98</v>
      </c>
      <c r="E100" s="188"/>
      <c r="F100" s="188"/>
      <c r="G100" s="188"/>
      <c r="H100" s="188"/>
      <c r="I100" s="188"/>
      <c r="J100" s="189">
        <f>J129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99</v>
      </c>
      <c r="E101" s="188"/>
      <c r="F101" s="188"/>
      <c r="G101" s="188"/>
      <c r="H101" s="188"/>
      <c r="I101" s="188"/>
      <c r="J101" s="189">
        <f>J131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100</v>
      </c>
      <c r="E102" s="188"/>
      <c r="F102" s="188"/>
      <c r="G102" s="188"/>
      <c r="H102" s="188"/>
      <c r="I102" s="188"/>
      <c r="J102" s="189">
        <f>J133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101</v>
      </c>
      <c r="E103" s="188"/>
      <c r="F103" s="188"/>
      <c r="G103" s="188"/>
      <c r="H103" s="188"/>
      <c r="I103" s="188"/>
      <c r="J103" s="189">
        <f>J135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102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Rekonstrukce Domova duchodcu Louny - fasáda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88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00 - Vedlejší rozpočtové náklady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30. 5. 2022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32" t="s">
        <v>29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32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103</v>
      </c>
      <c r="D122" s="194" t="s">
        <v>58</v>
      </c>
      <c r="E122" s="194" t="s">
        <v>54</v>
      </c>
      <c r="F122" s="194" t="s">
        <v>55</v>
      </c>
      <c r="G122" s="194" t="s">
        <v>104</v>
      </c>
      <c r="H122" s="194" t="s">
        <v>105</v>
      </c>
      <c r="I122" s="194" t="s">
        <v>106</v>
      </c>
      <c r="J122" s="195" t="s">
        <v>92</v>
      </c>
      <c r="K122" s="196" t="s">
        <v>107</v>
      </c>
      <c r="L122" s="197"/>
      <c r="M122" s="100" t="s">
        <v>1</v>
      </c>
      <c r="N122" s="101" t="s">
        <v>37</v>
      </c>
      <c r="O122" s="101" t="s">
        <v>108</v>
      </c>
      <c r="P122" s="101" t="s">
        <v>109</v>
      </c>
      <c r="Q122" s="101" t="s">
        <v>110</v>
      </c>
      <c r="R122" s="101" t="s">
        <v>111</v>
      </c>
      <c r="S122" s="101" t="s">
        <v>112</v>
      </c>
      <c r="T122" s="102" t="s">
        <v>113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114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94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72</v>
      </c>
      <c r="E124" s="206" t="s">
        <v>115</v>
      </c>
      <c r="F124" s="206" t="s">
        <v>79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P125+P127+P129+P131+P133+P135</f>
        <v>0</v>
      </c>
      <c r="Q124" s="211"/>
      <c r="R124" s="212">
        <f>R125+R127+R129+R131+R133+R135</f>
        <v>0</v>
      </c>
      <c r="S124" s="211"/>
      <c r="T124" s="213">
        <f>T125+T127+T129+T131+T133+T135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116</v>
      </c>
      <c r="AT124" s="215" t="s">
        <v>72</v>
      </c>
      <c r="AU124" s="215" t="s">
        <v>73</v>
      </c>
      <c r="AY124" s="214" t="s">
        <v>117</v>
      </c>
      <c r="BK124" s="216">
        <f>BK125+BK127+BK129+BK131+BK133+BK135</f>
        <v>0</v>
      </c>
    </row>
    <row r="125" spans="1:63" s="12" customFormat="1" ht="22.8" customHeight="1">
      <c r="A125" s="12"/>
      <c r="B125" s="203"/>
      <c r="C125" s="204"/>
      <c r="D125" s="205" t="s">
        <v>72</v>
      </c>
      <c r="E125" s="217" t="s">
        <v>118</v>
      </c>
      <c r="F125" s="217" t="s">
        <v>119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P126</f>
        <v>0</v>
      </c>
      <c r="Q125" s="211"/>
      <c r="R125" s="212">
        <f>R126</f>
        <v>0</v>
      </c>
      <c r="S125" s="211"/>
      <c r="T125" s="213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116</v>
      </c>
      <c r="AT125" s="215" t="s">
        <v>72</v>
      </c>
      <c r="AU125" s="215" t="s">
        <v>81</v>
      </c>
      <c r="AY125" s="214" t="s">
        <v>117</v>
      </c>
      <c r="BK125" s="216">
        <f>BK126</f>
        <v>0</v>
      </c>
    </row>
    <row r="126" spans="1:65" s="2" customFormat="1" ht="16.5" customHeight="1">
      <c r="A126" s="38"/>
      <c r="B126" s="39"/>
      <c r="C126" s="219" t="s">
        <v>81</v>
      </c>
      <c r="D126" s="219" t="s">
        <v>120</v>
      </c>
      <c r="E126" s="220" t="s">
        <v>121</v>
      </c>
      <c r="F126" s="221" t="s">
        <v>119</v>
      </c>
      <c r="G126" s="222" t="s">
        <v>122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123</v>
      </c>
      <c r="AT126" s="231" t="s">
        <v>120</v>
      </c>
      <c r="AU126" s="231" t="s">
        <v>83</v>
      </c>
      <c r="AY126" s="17" t="s">
        <v>117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123</v>
      </c>
      <c r="BM126" s="231" t="s">
        <v>83</v>
      </c>
    </row>
    <row r="127" spans="1:63" s="12" customFormat="1" ht="22.8" customHeight="1">
      <c r="A127" s="12"/>
      <c r="B127" s="203"/>
      <c r="C127" s="204"/>
      <c r="D127" s="205" t="s">
        <v>72</v>
      </c>
      <c r="E127" s="217" t="s">
        <v>124</v>
      </c>
      <c r="F127" s="217" t="s">
        <v>125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P128</f>
        <v>0</v>
      </c>
      <c r="Q127" s="211"/>
      <c r="R127" s="212">
        <f>R128</f>
        <v>0</v>
      </c>
      <c r="S127" s="211"/>
      <c r="T127" s="213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116</v>
      </c>
      <c r="AT127" s="215" t="s">
        <v>72</v>
      </c>
      <c r="AU127" s="215" t="s">
        <v>81</v>
      </c>
      <c r="AY127" s="214" t="s">
        <v>117</v>
      </c>
      <c r="BK127" s="216">
        <f>BK128</f>
        <v>0</v>
      </c>
    </row>
    <row r="128" spans="1:65" s="2" customFormat="1" ht="16.5" customHeight="1">
      <c r="A128" s="38"/>
      <c r="B128" s="39"/>
      <c r="C128" s="219" t="s">
        <v>83</v>
      </c>
      <c r="D128" s="219" t="s">
        <v>120</v>
      </c>
      <c r="E128" s="220" t="s">
        <v>126</v>
      </c>
      <c r="F128" s="221" t="s">
        <v>125</v>
      </c>
      <c r="G128" s="222" t="s">
        <v>122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123</v>
      </c>
      <c r="AT128" s="231" t="s">
        <v>120</v>
      </c>
      <c r="AU128" s="231" t="s">
        <v>83</v>
      </c>
      <c r="AY128" s="17" t="s">
        <v>117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123</v>
      </c>
      <c r="BM128" s="231" t="s">
        <v>123</v>
      </c>
    </row>
    <row r="129" spans="1:63" s="12" customFormat="1" ht="22.8" customHeight="1">
      <c r="A129" s="12"/>
      <c r="B129" s="203"/>
      <c r="C129" s="204"/>
      <c r="D129" s="205" t="s">
        <v>72</v>
      </c>
      <c r="E129" s="217" t="s">
        <v>127</v>
      </c>
      <c r="F129" s="217" t="s">
        <v>128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P130</f>
        <v>0</v>
      </c>
      <c r="Q129" s="211"/>
      <c r="R129" s="212">
        <f>R130</f>
        <v>0</v>
      </c>
      <c r="S129" s="211"/>
      <c r="T129" s="213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116</v>
      </c>
      <c r="AT129" s="215" t="s">
        <v>72</v>
      </c>
      <c r="AU129" s="215" t="s">
        <v>81</v>
      </c>
      <c r="AY129" s="214" t="s">
        <v>117</v>
      </c>
      <c r="BK129" s="216">
        <f>BK130</f>
        <v>0</v>
      </c>
    </row>
    <row r="130" spans="1:65" s="2" customFormat="1" ht="16.5" customHeight="1">
      <c r="A130" s="38"/>
      <c r="B130" s="39"/>
      <c r="C130" s="219" t="s">
        <v>129</v>
      </c>
      <c r="D130" s="219" t="s">
        <v>120</v>
      </c>
      <c r="E130" s="220" t="s">
        <v>130</v>
      </c>
      <c r="F130" s="221" t="s">
        <v>128</v>
      </c>
      <c r="G130" s="222" t="s">
        <v>122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123</v>
      </c>
      <c r="AT130" s="231" t="s">
        <v>120</v>
      </c>
      <c r="AU130" s="231" t="s">
        <v>83</v>
      </c>
      <c r="AY130" s="17" t="s">
        <v>117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123</v>
      </c>
      <c r="BM130" s="231" t="s">
        <v>131</v>
      </c>
    </row>
    <row r="131" spans="1:63" s="12" customFormat="1" ht="22.8" customHeight="1">
      <c r="A131" s="12"/>
      <c r="B131" s="203"/>
      <c r="C131" s="204"/>
      <c r="D131" s="205" t="s">
        <v>72</v>
      </c>
      <c r="E131" s="217" t="s">
        <v>132</v>
      </c>
      <c r="F131" s="217" t="s">
        <v>133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P132</f>
        <v>0</v>
      </c>
      <c r="Q131" s="211"/>
      <c r="R131" s="212">
        <f>R132</f>
        <v>0</v>
      </c>
      <c r="S131" s="211"/>
      <c r="T131" s="213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116</v>
      </c>
      <c r="AT131" s="215" t="s">
        <v>72</v>
      </c>
      <c r="AU131" s="215" t="s">
        <v>81</v>
      </c>
      <c r="AY131" s="214" t="s">
        <v>117</v>
      </c>
      <c r="BK131" s="216">
        <f>BK132</f>
        <v>0</v>
      </c>
    </row>
    <row r="132" spans="1:65" s="2" customFormat="1" ht="16.5" customHeight="1">
      <c r="A132" s="38"/>
      <c r="B132" s="39"/>
      <c r="C132" s="219" t="s">
        <v>123</v>
      </c>
      <c r="D132" s="219" t="s">
        <v>120</v>
      </c>
      <c r="E132" s="220" t="s">
        <v>134</v>
      </c>
      <c r="F132" s="221" t="s">
        <v>133</v>
      </c>
      <c r="G132" s="222" t="s">
        <v>122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123</v>
      </c>
      <c r="AT132" s="231" t="s">
        <v>120</v>
      </c>
      <c r="AU132" s="231" t="s">
        <v>83</v>
      </c>
      <c r="AY132" s="17" t="s">
        <v>117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123</v>
      </c>
      <c r="BM132" s="231" t="s">
        <v>135</v>
      </c>
    </row>
    <row r="133" spans="1:63" s="12" customFormat="1" ht="22.8" customHeight="1">
      <c r="A133" s="12"/>
      <c r="B133" s="203"/>
      <c r="C133" s="204"/>
      <c r="D133" s="205" t="s">
        <v>72</v>
      </c>
      <c r="E133" s="217" t="s">
        <v>136</v>
      </c>
      <c r="F133" s="217" t="s">
        <v>137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P134</f>
        <v>0</v>
      </c>
      <c r="Q133" s="211"/>
      <c r="R133" s="212">
        <f>R134</f>
        <v>0</v>
      </c>
      <c r="S133" s="211"/>
      <c r="T133" s="21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116</v>
      </c>
      <c r="AT133" s="215" t="s">
        <v>72</v>
      </c>
      <c r="AU133" s="215" t="s">
        <v>81</v>
      </c>
      <c r="AY133" s="214" t="s">
        <v>117</v>
      </c>
      <c r="BK133" s="216">
        <f>BK134</f>
        <v>0</v>
      </c>
    </row>
    <row r="134" spans="1:65" s="2" customFormat="1" ht="16.5" customHeight="1">
      <c r="A134" s="38"/>
      <c r="B134" s="39"/>
      <c r="C134" s="219" t="s">
        <v>116</v>
      </c>
      <c r="D134" s="219" t="s">
        <v>120</v>
      </c>
      <c r="E134" s="220" t="s">
        <v>138</v>
      </c>
      <c r="F134" s="221" t="s">
        <v>137</v>
      </c>
      <c r="G134" s="222" t="s">
        <v>122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123</v>
      </c>
      <c r="AT134" s="231" t="s">
        <v>120</v>
      </c>
      <c r="AU134" s="231" t="s">
        <v>83</v>
      </c>
      <c r="AY134" s="17" t="s">
        <v>117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123</v>
      </c>
      <c r="BM134" s="231" t="s">
        <v>139</v>
      </c>
    </row>
    <row r="135" spans="1:63" s="12" customFormat="1" ht="22.8" customHeight="1">
      <c r="A135" s="12"/>
      <c r="B135" s="203"/>
      <c r="C135" s="204"/>
      <c r="D135" s="205" t="s">
        <v>72</v>
      </c>
      <c r="E135" s="217" t="s">
        <v>140</v>
      </c>
      <c r="F135" s="217" t="s">
        <v>141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P136</f>
        <v>0</v>
      </c>
      <c r="Q135" s="211"/>
      <c r="R135" s="212">
        <f>R136</f>
        <v>0</v>
      </c>
      <c r="S135" s="211"/>
      <c r="T135" s="213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116</v>
      </c>
      <c r="AT135" s="215" t="s">
        <v>72</v>
      </c>
      <c r="AU135" s="215" t="s">
        <v>81</v>
      </c>
      <c r="AY135" s="214" t="s">
        <v>117</v>
      </c>
      <c r="BK135" s="216">
        <f>BK136</f>
        <v>0</v>
      </c>
    </row>
    <row r="136" spans="1:65" s="2" customFormat="1" ht="16.5" customHeight="1">
      <c r="A136" s="38"/>
      <c r="B136" s="39"/>
      <c r="C136" s="219" t="s">
        <v>131</v>
      </c>
      <c r="D136" s="219" t="s">
        <v>120</v>
      </c>
      <c r="E136" s="220" t="s">
        <v>142</v>
      </c>
      <c r="F136" s="221" t="s">
        <v>141</v>
      </c>
      <c r="G136" s="222" t="s">
        <v>122</v>
      </c>
      <c r="H136" s="223">
        <v>1</v>
      </c>
      <c r="I136" s="224"/>
      <c r="J136" s="225">
        <f>ROUND(I136*H136,2)</f>
        <v>0</v>
      </c>
      <c r="K136" s="226"/>
      <c r="L136" s="44"/>
      <c r="M136" s="233" t="s">
        <v>1</v>
      </c>
      <c r="N136" s="234" t="s">
        <v>38</v>
      </c>
      <c r="O136" s="235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123</v>
      </c>
      <c r="AT136" s="231" t="s">
        <v>120</v>
      </c>
      <c r="AU136" s="231" t="s">
        <v>83</v>
      </c>
      <c r="AY136" s="17" t="s">
        <v>117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123</v>
      </c>
      <c r="BM136" s="231" t="s">
        <v>143</v>
      </c>
    </row>
    <row r="137" spans="1:31" s="2" customFormat="1" ht="6.95" customHeight="1">
      <c r="A137" s="38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122:K13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87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Rekonstrukce Domova duchodcu Louny - fasáda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30. 5. 2022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ROUND((SUM(BE130:BE411)),2)</f>
        <v>0</v>
      </c>
      <c r="G33" s="38"/>
      <c r="H33" s="38"/>
      <c r="I33" s="155">
        <v>0.21</v>
      </c>
      <c r="J33" s="154">
        <f>ROUND(((SUM(BE130:BE411))*I33),2)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ROUND((SUM(BF130:BF411)),2)</f>
        <v>0</v>
      </c>
      <c r="G34" s="38"/>
      <c r="H34" s="38"/>
      <c r="I34" s="155">
        <v>0.15</v>
      </c>
      <c r="J34" s="154">
        <f>ROUND(((SUM(BF130:BF411))*I34),2)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ROUND((SUM(BG130:BG411)),2)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ROUND((SUM(BH130:BH411)),2)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ROUND((SUM(BI130:BI411)),2)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Rekonstrukce Domova duchodcu Louny - fasáda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Architektonické stavební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30. 5. 2022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91</v>
      </c>
      <c r="D94" s="176"/>
      <c r="E94" s="176"/>
      <c r="F94" s="176"/>
      <c r="G94" s="176"/>
      <c r="H94" s="176"/>
      <c r="I94" s="176"/>
      <c r="J94" s="177" t="s">
        <v>92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93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9"/>
      <c r="C97" s="180"/>
      <c r="D97" s="181" t="s">
        <v>145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146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147</v>
      </c>
      <c r="E99" s="188"/>
      <c r="F99" s="188"/>
      <c r="G99" s="188"/>
      <c r="H99" s="188"/>
      <c r="I99" s="188"/>
      <c r="J99" s="189">
        <f>J158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148</v>
      </c>
      <c r="E100" s="188"/>
      <c r="F100" s="188"/>
      <c r="G100" s="188"/>
      <c r="H100" s="188"/>
      <c r="I100" s="188"/>
      <c r="J100" s="189">
        <f>J171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149</v>
      </c>
      <c r="E101" s="188"/>
      <c r="F101" s="188"/>
      <c r="G101" s="188"/>
      <c r="H101" s="188"/>
      <c r="I101" s="188"/>
      <c r="J101" s="189">
        <f>J196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150</v>
      </c>
      <c r="E102" s="188"/>
      <c r="F102" s="188"/>
      <c r="G102" s="188"/>
      <c r="H102" s="188"/>
      <c r="I102" s="188"/>
      <c r="J102" s="189">
        <f>J227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151</v>
      </c>
      <c r="E103" s="188"/>
      <c r="F103" s="188"/>
      <c r="G103" s="188"/>
      <c r="H103" s="188"/>
      <c r="I103" s="188"/>
      <c r="J103" s="189">
        <f>J254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152</v>
      </c>
      <c r="E104" s="182"/>
      <c r="F104" s="182"/>
      <c r="G104" s="182"/>
      <c r="H104" s="182"/>
      <c r="I104" s="182"/>
      <c r="J104" s="183">
        <f>J256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153</v>
      </c>
      <c r="E105" s="188"/>
      <c r="F105" s="188"/>
      <c r="G105" s="188"/>
      <c r="H105" s="188"/>
      <c r="I105" s="188"/>
      <c r="J105" s="189">
        <f>J257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154</v>
      </c>
      <c r="E106" s="188"/>
      <c r="F106" s="188"/>
      <c r="G106" s="188"/>
      <c r="H106" s="188"/>
      <c r="I106" s="188"/>
      <c r="J106" s="189">
        <f>J295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155</v>
      </c>
      <c r="E107" s="188"/>
      <c r="F107" s="188"/>
      <c r="G107" s="188"/>
      <c r="H107" s="188"/>
      <c r="I107" s="188"/>
      <c r="J107" s="189">
        <f>J304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156</v>
      </c>
      <c r="E108" s="188"/>
      <c r="F108" s="188"/>
      <c r="G108" s="188"/>
      <c r="H108" s="188"/>
      <c r="I108" s="188"/>
      <c r="J108" s="189">
        <f>J361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157</v>
      </c>
      <c r="E109" s="188"/>
      <c r="F109" s="188"/>
      <c r="G109" s="188"/>
      <c r="H109" s="188"/>
      <c r="I109" s="188"/>
      <c r="J109" s="189">
        <f>J402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158</v>
      </c>
      <c r="E110" s="188"/>
      <c r="F110" s="188"/>
      <c r="G110" s="188"/>
      <c r="H110" s="188"/>
      <c r="I110" s="188"/>
      <c r="J110" s="189">
        <f>J406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102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4" t="str">
        <f>E7</f>
        <v>Rekonstrukce Domova duchodcu Louny - fasáda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88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01 - Architektonické stavební úpravy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 xml:space="preserve"> </v>
      </c>
      <c r="G124" s="40"/>
      <c r="H124" s="40"/>
      <c r="I124" s="32" t="s">
        <v>22</v>
      </c>
      <c r="J124" s="79" t="str">
        <f>IF(J12="","",J12)</f>
        <v>30. 5. 2022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 xml:space="preserve"> </v>
      </c>
      <c r="G126" s="40"/>
      <c r="H126" s="40"/>
      <c r="I126" s="32" t="s">
        <v>29</v>
      </c>
      <c r="J126" s="36" t="str">
        <f>E21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27</v>
      </c>
      <c r="D127" s="40"/>
      <c r="E127" s="40"/>
      <c r="F127" s="27" t="str">
        <f>IF(E18="","",E18)</f>
        <v>Vyplň údaj</v>
      </c>
      <c r="G127" s="40"/>
      <c r="H127" s="40"/>
      <c r="I127" s="32" t="s">
        <v>31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1"/>
      <c r="B129" s="192"/>
      <c r="C129" s="193" t="s">
        <v>103</v>
      </c>
      <c r="D129" s="194" t="s">
        <v>58</v>
      </c>
      <c r="E129" s="194" t="s">
        <v>54</v>
      </c>
      <c r="F129" s="194" t="s">
        <v>55</v>
      </c>
      <c r="G129" s="194" t="s">
        <v>104</v>
      </c>
      <c r="H129" s="194" t="s">
        <v>105</v>
      </c>
      <c r="I129" s="194" t="s">
        <v>106</v>
      </c>
      <c r="J129" s="195" t="s">
        <v>92</v>
      </c>
      <c r="K129" s="196" t="s">
        <v>107</v>
      </c>
      <c r="L129" s="197"/>
      <c r="M129" s="100" t="s">
        <v>1</v>
      </c>
      <c r="N129" s="101" t="s">
        <v>37</v>
      </c>
      <c r="O129" s="101" t="s">
        <v>108</v>
      </c>
      <c r="P129" s="101" t="s">
        <v>109</v>
      </c>
      <c r="Q129" s="101" t="s">
        <v>110</v>
      </c>
      <c r="R129" s="101" t="s">
        <v>111</v>
      </c>
      <c r="S129" s="101" t="s">
        <v>112</v>
      </c>
      <c r="T129" s="102" t="s">
        <v>113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8"/>
      <c r="B130" s="39"/>
      <c r="C130" s="107" t="s">
        <v>114</v>
      </c>
      <c r="D130" s="40"/>
      <c r="E130" s="40"/>
      <c r="F130" s="40"/>
      <c r="G130" s="40"/>
      <c r="H130" s="40"/>
      <c r="I130" s="40"/>
      <c r="J130" s="198">
        <f>BK130</f>
        <v>0</v>
      </c>
      <c r="K130" s="40"/>
      <c r="L130" s="44"/>
      <c r="M130" s="103"/>
      <c r="N130" s="199"/>
      <c r="O130" s="104"/>
      <c r="P130" s="200">
        <f>P131+P256</f>
        <v>0</v>
      </c>
      <c r="Q130" s="104"/>
      <c r="R130" s="200">
        <f>R131+R256</f>
        <v>81.96511394</v>
      </c>
      <c r="S130" s="104"/>
      <c r="T130" s="201">
        <f>T131+T256</f>
        <v>80.59882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72</v>
      </c>
      <c r="AU130" s="17" t="s">
        <v>94</v>
      </c>
      <c r="BK130" s="202">
        <f>BK131+BK256</f>
        <v>0</v>
      </c>
    </row>
    <row r="131" spans="1:63" s="12" customFormat="1" ht="25.9" customHeight="1">
      <c r="A131" s="12"/>
      <c r="B131" s="203"/>
      <c r="C131" s="204"/>
      <c r="D131" s="205" t="s">
        <v>72</v>
      </c>
      <c r="E131" s="206" t="s">
        <v>159</v>
      </c>
      <c r="F131" s="206" t="s">
        <v>160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P132+P158+P171+P196+P227+P254</f>
        <v>0</v>
      </c>
      <c r="Q131" s="211"/>
      <c r="R131" s="212">
        <f>R132+R158+R171+R196+R227+R254</f>
        <v>75.81914938999999</v>
      </c>
      <c r="S131" s="211"/>
      <c r="T131" s="213">
        <f>T132+T158+T171+T196+T227+T254</f>
        <v>80.59882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81</v>
      </c>
      <c r="AT131" s="215" t="s">
        <v>72</v>
      </c>
      <c r="AU131" s="215" t="s">
        <v>73</v>
      </c>
      <c r="AY131" s="214" t="s">
        <v>117</v>
      </c>
      <c r="BK131" s="216">
        <f>BK132+BK158+BK171+BK196+BK227+BK254</f>
        <v>0</v>
      </c>
    </row>
    <row r="132" spans="1:63" s="12" customFormat="1" ht="22.8" customHeight="1">
      <c r="A132" s="12"/>
      <c r="B132" s="203"/>
      <c r="C132" s="204"/>
      <c r="D132" s="205" t="s">
        <v>72</v>
      </c>
      <c r="E132" s="217" t="s">
        <v>81</v>
      </c>
      <c r="F132" s="217" t="s">
        <v>161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SUM(P133:P157)</f>
        <v>0</v>
      </c>
      <c r="Q132" s="211"/>
      <c r="R132" s="212">
        <f>SUM(R133:R157)</f>
        <v>51.2</v>
      </c>
      <c r="S132" s="211"/>
      <c r="T132" s="213">
        <f>SUM(T133:T157)</f>
        <v>6.29382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81</v>
      </c>
      <c r="AT132" s="215" t="s">
        <v>72</v>
      </c>
      <c r="AU132" s="215" t="s">
        <v>81</v>
      </c>
      <c r="AY132" s="214" t="s">
        <v>117</v>
      </c>
      <c r="BK132" s="216">
        <f>SUM(BK133:BK157)</f>
        <v>0</v>
      </c>
    </row>
    <row r="133" spans="1:65" s="2" customFormat="1" ht="24.15" customHeight="1">
      <c r="A133" s="38"/>
      <c r="B133" s="39"/>
      <c r="C133" s="219" t="s">
        <v>81</v>
      </c>
      <c r="D133" s="219" t="s">
        <v>120</v>
      </c>
      <c r="E133" s="220" t="s">
        <v>162</v>
      </c>
      <c r="F133" s="221" t="s">
        <v>163</v>
      </c>
      <c r="G133" s="222" t="s">
        <v>164</v>
      </c>
      <c r="H133" s="223">
        <v>24.207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38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0.26</v>
      </c>
      <c r="T133" s="230">
        <f>S133*H133</f>
        <v>6.29382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123</v>
      </c>
      <c r="AT133" s="231" t="s">
        <v>120</v>
      </c>
      <c r="AU133" s="231" t="s">
        <v>83</v>
      </c>
      <c r="AY133" s="17" t="s">
        <v>117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123</v>
      </c>
      <c r="BM133" s="231" t="s">
        <v>165</v>
      </c>
    </row>
    <row r="134" spans="1:51" s="13" customFormat="1" ht="12">
      <c r="A134" s="13"/>
      <c r="B134" s="238"/>
      <c r="C134" s="239"/>
      <c r="D134" s="240" t="s">
        <v>166</v>
      </c>
      <c r="E134" s="241" t="s">
        <v>1</v>
      </c>
      <c r="F134" s="242" t="s">
        <v>167</v>
      </c>
      <c r="G134" s="239"/>
      <c r="H134" s="241" t="s">
        <v>1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166</v>
      </c>
      <c r="AU134" s="248" t="s">
        <v>83</v>
      </c>
      <c r="AV134" s="13" t="s">
        <v>81</v>
      </c>
      <c r="AW134" s="13" t="s">
        <v>30</v>
      </c>
      <c r="AX134" s="13" t="s">
        <v>73</v>
      </c>
      <c r="AY134" s="248" t="s">
        <v>117</v>
      </c>
    </row>
    <row r="135" spans="1:51" s="14" customFormat="1" ht="12">
      <c r="A135" s="14"/>
      <c r="B135" s="249"/>
      <c r="C135" s="250"/>
      <c r="D135" s="240" t="s">
        <v>166</v>
      </c>
      <c r="E135" s="251" t="s">
        <v>1</v>
      </c>
      <c r="F135" s="252" t="s">
        <v>168</v>
      </c>
      <c r="G135" s="250"/>
      <c r="H135" s="253">
        <v>10.527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166</v>
      </c>
      <c r="AU135" s="259" t="s">
        <v>83</v>
      </c>
      <c r="AV135" s="14" t="s">
        <v>83</v>
      </c>
      <c r="AW135" s="14" t="s">
        <v>30</v>
      </c>
      <c r="AX135" s="14" t="s">
        <v>73</v>
      </c>
      <c r="AY135" s="259" t="s">
        <v>117</v>
      </c>
    </row>
    <row r="136" spans="1:51" s="13" customFormat="1" ht="12">
      <c r="A136" s="13"/>
      <c r="B136" s="238"/>
      <c r="C136" s="239"/>
      <c r="D136" s="240" t="s">
        <v>166</v>
      </c>
      <c r="E136" s="241" t="s">
        <v>1</v>
      </c>
      <c r="F136" s="242" t="s">
        <v>169</v>
      </c>
      <c r="G136" s="239"/>
      <c r="H136" s="241" t="s">
        <v>1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166</v>
      </c>
      <c r="AU136" s="248" t="s">
        <v>83</v>
      </c>
      <c r="AV136" s="13" t="s">
        <v>81</v>
      </c>
      <c r="AW136" s="13" t="s">
        <v>30</v>
      </c>
      <c r="AX136" s="13" t="s">
        <v>73</v>
      </c>
      <c r="AY136" s="248" t="s">
        <v>117</v>
      </c>
    </row>
    <row r="137" spans="1:51" s="14" customFormat="1" ht="12">
      <c r="A137" s="14"/>
      <c r="B137" s="249"/>
      <c r="C137" s="250"/>
      <c r="D137" s="240" t="s">
        <v>166</v>
      </c>
      <c r="E137" s="251" t="s">
        <v>1</v>
      </c>
      <c r="F137" s="252" t="s">
        <v>170</v>
      </c>
      <c r="G137" s="250"/>
      <c r="H137" s="253">
        <v>13.68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9" t="s">
        <v>166</v>
      </c>
      <c r="AU137" s="259" t="s">
        <v>83</v>
      </c>
      <c r="AV137" s="14" t="s">
        <v>83</v>
      </c>
      <c r="AW137" s="14" t="s">
        <v>30</v>
      </c>
      <c r="AX137" s="14" t="s">
        <v>73</v>
      </c>
      <c r="AY137" s="259" t="s">
        <v>117</v>
      </c>
    </row>
    <row r="138" spans="1:51" s="15" customFormat="1" ht="12">
      <c r="A138" s="15"/>
      <c r="B138" s="260"/>
      <c r="C138" s="261"/>
      <c r="D138" s="240" t="s">
        <v>166</v>
      </c>
      <c r="E138" s="262" t="s">
        <v>1</v>
      </c>
      <c r="F138" s="263" t="s">
        <v>171</v>
      </c>
      <c r="G138" s="261"/>
      <c r="H138" s="264">
        <v>24.207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0" t="s">
        <v>166</v>
      </c>
      <c r="AU138" s="270" t="s">
        <v>83</v>
      </c>
      <c r="AV138" s="15" t="s">
        <v>123</v>
      </c>
      <c r="AW138" s="15" t="s">
        <v>30</v>
      </c>
      <c r="AX138" s="15" t="s">
        <v>81</v>
      </c>
      <c r="AY138" s="270" t="s">
        <v>117</v>
      </c>
    </row>
    <row r="139" spans="1:65" s="2" customFormat="1" ht="24.15" customHeight="1">
      <c r="A139" s="38"/>
      <c r="B139" s="39"/>
      <c r="C139" s="219" t="s">
        <v>83</v>
      </c>
      <c r="D139" s="219" t="s">
        <v>120</v>
      </c>
      <c r="E139" s="220" t="s">
        <v>172</v>
      </c>
      <c r="F139" s="221" t="s">
        <v>173</v>
      </c>
      <c r="G139" s="222" t="s">
        <v>174</v>
      </c>
      <c r="H139" s="223">
        <v>42.714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38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123</v>
      </c>
      <c r="AT139" s="231" t="s">
        <v>120</v>
      </c>
      <c r="AU139" s="231" t="s">
        <v>83</v>
      </c>
      <c r="AY139" s="17" t="s">
        <v>117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81</v>
      </c>
      <c r="BK139" s="232">
        <f>ROUND(I139*H139,2)</f>
        <v>0</v>
      </c>
      <c r="BL139" s="17" t="s">
        <v>123</v>
      </c>
      <c r="BM139" s="231" t="s">
        <v>175</v>
      </c>
    </row>
    <row r="140" spans="1:51" s="13" customFormat="1" ht="12">
      <c r="A140" s="13"/>
      <c r="B140" s="238"/>
      <c r="C140" s="239"/>
      <c r="D140" s="240" t="s">
        <v>166</v>
      </c>
      <c r="E140" s="241" t="s">
        <v>1</v>
      </c>
      <c r="F140" s="242" t="s">
        <v>176</v>
      </c>
      <c r="G140" s="239"/>
      <c r="H140" s="241" t="s">
        <v>1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166</v>
      </c>
      <c r="AU140" s="248" t="s">
        <v>83</v>
      </c>
      <c r="AV140" s="13" t="s">
        <v>81</v>
      </c>
      <c r="AW140" s="13" t="s">
        <v>30</v>
      </c>
      <c r="AX140" s="13" t="s">
        <v>73</v>
      </c>
      <c r="AY140" s="248" t="s">
        <v>117</v>
      </c>
    </row>
    <row r="141" spans="1:51" s="14" customFormat="1" ht="12">
      <c r="A141" s="14"/>
      <c r="B141" s="249"/>
      <c r="C141" s="250"/>
      <c r="D141" s="240" t="s">
        <v>166</v>
      </c>
      <c r="E141" s="251" t="s">
        <v>1</v>
      </c>
      <c r="F141" s="252" t="s">
        <v>177</v>
      </c>
      <c r="G141" s="250"/>
      <c r="H141" s="253">
        <v>42.714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166</v>
      </c>
      <c r="AU141" s="259" t="s">
        <v>83</v>
      </c>
      <c r="AV141" s="14" t="s">
        <v>83</v>
      </c>
      <c r="AW141" s="14" t="s">
        <v>30</v>
      </c>
      <c r="AX141" s="14" t="s">
        <v>73</v>
      </c>
      <c r="AY141" s="259" t="s">
        <v>117</v>
      </c>
    </row>
    <row r="142" spans="1:51" s="15" customFormat="1" ht="12">
      <c r="A142" s="15"/>
      <c r="B142" s="260"/>
      <c r="C142" s="261"/>
      <c r="D142" s="240" t="s">
        <v>166</v>
      </c>
      <c r="E142" s="262" t="s">
        <v>1</v>
      </c>
      <c r="F142" s="263" t="s">
        <v>171</v>
      </c>
      <c r="G142" s="261"/>
      <c r="H142" s="264">
        <v>42.714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0" t="s">
        <v>166</v>
      </c>
      <c r="AU142" s="270" t="s">
        <v>83</v>
      </c>
      <c r="AV142" s="15" t="s">
        <v>123</v>
      </c>
      <c r="AW142" s="15" t="s">
        <v>30</v>
      </c>
      <c r="AX142" s="15" t="s">
        <v>81</v>
      </c>
      <c r="AY142" s="270" t="s">
        <v>117</v>
      </c>
    </row>
    <row r="143" spans="1:65" s="2" customFormat="1" ht="24.15" customHeight="1">
      <c r="A143" s="38"/>
      <c r="B143" s="39"/>
      <c r="C143" s="219" t="s">
        <v>129</v>
      </c>
      <c r="D143" s="219" t="s">
        <v>120</v>
      </c>
      <c r="E143" s="220" t="s">
        <v>178</v>
      </c>
      <c r="F143" s="221" t="s">
        <v>179</v>
      </c>
      <c r="G143" s="222" t="s">
        <v>174</v>
      </c>
      <c r="H143" s="223">
        <v>84.3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38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123</v>
      </c>
      <c r="AT143" s="231" t="s">
        <v>120</v>
      </c>
      <c r="AU143" s="231" t="s">
        <v>83</v>
      </c>
      <c r="AY143" s="17" t="s">
        <v>117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123</v>
      </c>
      <c r="BM143" s="231" t="s">
        <v>180</v>
      </c>
    </row>
    <row r="144" spans="1:51" s="13" customFormat="1" ht="12">
      <c r="A144" s="13"/>
      <c r="B144" s="238"/>
      <c r="C144" s="239"/>
      <c r="D144" s="240" t="s">
        <v>166</v>
      </c>
      <c r="E144" s="241" t="s">
        <v>1</v>
      </c>
      <c r="F144" s="242" t="s">
        <v>181</v>
      </c>
      <c r="G144" s="239"/>
      <c r="H144" s="241" t="s">
        <v>1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166</v>
      </c>
      <c r="AU144" s="248" t="s">
        <v>83</v>
      </c>
      <c r="AV144" s="13" t="s">
        <v>81</v>
      </c>
      <c r="AW144" s="13" t="s">
        <v>30</v>
      </c>
      <c r="AX144" s="13" t="s">
        <v>73</v>
      </c>
      <c r="AY144" s="248" t="s">
        <v>117</v>
      </c>
    </row>
    <row r="145" spans="1:51" s="14" customFormat="1" ht="12">
      <c r="A145" s="14"/>
      <c r="B145" s="249"/>
      <c r="C145" s="250"/>
      <c r="D145" s="240" t="s">
        <v>166</v>
      </c>
      <c r="E145" s="251" t="s">
        <v>1</v>
      </c>
      <c r="F145" s="252" t="s">
        <v>182</v>
      </c>
      <c r="G145" s="250"/>
      <c r="H145" s="253">
        <v>84.3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9" t="s">
        <v>166</v>
      </c>
      <c r="AU145" s="259" t="s">
        <v>83</v>
      </c>
      <c r="AV145" s="14" t="s">
        <v>83</v>
      </c>
      <c r="AW145" s="14" t="s">
        <v>30</v>
      </c>
      <c r="AX145" s="14" t="s">
        <v>73</v>
      </c>
      <c r="AY145" s="259" t="s">
        <v>117</v>
      </c>
    </row>
    <row r="146" spans="1:51" s="15" customFormat="1" ht="12">
      <c r="A146" s="15"/>
      <c r="B146" s="260"/>
      <c r="C146" s="261"/>
      <c r="D146" s="240" t="s">
        <v>166</v>
      </c>
      <c r="E146" s="262" t="s">
        <v>1</v>
      </c>
      <c r="F146" s="263" t="s">
        <v>171</v>
      </c>
      <c r="G146" s="261"/>
      <c r="H146" s="264">
        <v>84.3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0" t="s">
        <v>166</v>
      </c>
      <c r="AU146" s="270" t="s">
        <v>83</v>
      </c>
      <c r="AV146" s="15" t="s">
        <v>123</v>
      </c>
      <c r="AW146" s="15" t="s">
        <v>30</v>
      </c>
      <c r="AX146" s="15" t="s">
        <v>81</v>
      </c>
      <c r="AY146" s="270" t="s">
        <v>117</v>
      </c>
    </row>
    <row r="147" spans="1:65" s="2" customFormat="1" ht="24.15" customHeight="1">
      <c r="A147" s="38"/>
      <c r="B147" s="39"/>
      <c r="C147" s="219" t="s">
        <v>123</v>
      </c>
      <c r="D147" s="219" t="s">
        <v>120</v>
      </c>
      <c r="E147" s="220" t="s">
        <v>183</v>
      </c>
      <c r="F147" s="221" t="s">
        <v>184</v>
      </c>
      <c r="G147" s="222" t="s">
        <v>174</v>
      </c>
      <c r="H147" s="223">
        <v>32.036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38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123</v>
      </c>
      <c r="AT147" s="231" t="s">
        <v>120</v>
      </c>
      <c r="AU147" s="231" t="s">
        <v>83</v>
      </c>
      <c r="AY147" s="17" t="s">
        <v>117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123</v>
      </c>
      <c r="BM147" s="231" t="s">
        <v>185</v>
      </c>
    </row>
    <row r="148" spans="1:51" s="13" customFormat="1" ht="12">
      <c r="A148" s="13"/>
      <c r="B148" s="238"/>
      <c r="C148" s="239"/>
      <c r="D148" s="240" t="s">
        <v>166</v>
      </c>
      <c r="E148" s="241" t="s">
        <v>1</v>
      </c>
      <c r="F148" s="242" t="s">
        <v>186</v>
      </c>
      <c r="G148" s="239"/>
      <c r="H148" s="241" t="s">
        <v>1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166</v>
      </c>
      <c r="AU148" s="248" t="s">
        <v>83</v>
      </c>
      <c r="AV148" s="13" t="s">
        <v>81</v>
      </c>
      <c r="AW148" s="13" t="s">
        <v>30</v>
      </c>
      <c r="AX148" s="13" t="s">
        <v>73</v>
      </c>
      <c r="AY148" s="248" t="s">
        <v>117</v>
      </c>
    </row>
    <row r="149" spans="1:51" s="14" customFormat="1" ht="12">
      <c r="A149" s="14"/>
      <c r="B149" s="249"/>
      <c r="C149" s="250"/>
      <c r="D149" s="240" t="s">
        <v>166</v>
      </c>
      <c r="E149" s="251" t="s">
        <v>1</v>
      </c>
      <c r="F149" s="252" t="s">
        <v>187</v>
      </c>
      <c r="G149" s="250"/>
      <c r="H149" s="253">
        <v>32.036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166</v>
      </c>
      <c r="AU149" s="259" t="s">
        <v>83</v>
      </c>
      <c r="AV149" s="14" t="s">
        <v>83</v>
      </c>
      <c r="AW149" s="14" t="s">
        <v>30</v>
      </c>
      <c r="AX149" s="14" t="s">
        <v>73</v>
      </c>
      <c r="AY149" s="259" t="s">
        <v>117</v>
      </c>
    </row>
    <row r="150" spans="1:51" s="15" customFormat="1" ht="12">
      <c r="A150" s="15"/>
      <c r="B150" s="260"/>
      <c r="C150" s="261"/>
      <c r="D150" s="240" t="s">
        <v>166</v>
      </c>
      <c r="E150" s="262" t="s">
        <v>1</v>
      </c>
      <c r="F150" s="263" t="s">
        <v>171</v>
      </c>
      <c r="G150" s="261"/>
      <c r="H150" s="264">
        <v>32.036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0" t="s">
        <v>166</v>
      </c>
      <c r="AU150" s="270" t="s">
        <v>83</v>
      </c>
      <c r="AV150" s="15" t="s">
        <v>123</v>
      </c>
      <c r="AW150" s="15" t="s">
        <v>30</v>
      </c>
      <c r="AX150" s="15" t="s">
        <v>81</v>
      </c>
      <c r="AY150" s="270" t="s">
        <v>117</v>
      </c>
    </row>
    <row r="151" spans="1:65" s="2" customFormat="1" ht="16.5" customHeight="1">
      <c r="A151" s="38"/>
      <c r="B151" s="39"/>
      <c r="C151" s="271" t="s">
        <v>116</v>
      </c>
      <c r="D151" s="271" t="s">
        <v>188</v>
      </c>
      <c r="E151" s="272" t="s">
        <v>189</v>
      </c>
      <c r="F151" s="273" t="s">
        <v>190</v>
      </c>
      <c r="G151" s="274" t="s">
        <v>191</v>
      </c>
      <c r="H151" s="275">
        <v>51.2</v>
      </c>
      <c r="I151" s="276"/>
      <c r="J151" s="277">
        <f>ROUND(I151*H151,2)</f>
        <v>0</v>
      </c>
      <c r="K151" s="278"/>
      <c r="L151" s="279"/>
      <c r="M151" s="280" t="s">
        <v>1</v>
      </c>
      <c r="N151" s="281" t="s">
        <v>38</v>
      </c>
      <c r="O151" s="91"/>
      <c r="P151" s="229">
        <f>O151*H151</f>
        <v>0</v>
      </c>
      <c r="Q151" s="229">
        <v>1</v>
      </c>
      <c r="R151" s="229">
        <f>Q151*H151</f>
        <v>51.2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135</v>
      </c>
      <c r="AT151" s="231" t="s">
        <v>188</v>
      </c>
      <c r="AU151" s="231" t="s">
        <v>83</v>
      </c>
      <c r="AY151" s="17" t="s">
        <v>117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123</v>
      </c>
      <c r="BM151" s="231" t="s">
        <v>192</v>
      </c>
    </row>
    <row r="152" spans="1:51" s="14" customFormat="1" ht="12">
      <c r="A152" s="14"/>
      <c r="B152" s="249"/>
      <c r="C152" s="250"/>
      <c r="D152" s="240" t="s">
        <v>166</v>
      </c>
      <c r="E152" s="251" t="s">
        <v>1</v>
      </c>
      <c r="F152" s="252" t="s">
        <v>193</v>
      </c>
      <c r="G152" s="250"/>
      <c r="H152" s="253">
        <v>51.2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166</v>
      </c>
      <c r="AU152" s="259" t="s">
        <v>83</v>
      </c>
      <c r="AV152" s="14" t="s">
        <v>83</v>
      </c>
      <c r="AW152" s="14" t="s">
        <v>30</v>
      </c>
      <c r="AX152" s="14" t="s">
        <v>73</v>
      </c>
      <c r="AY152" s="259" t="s">
        <v>117</v>
      </c>
    </row>
    <row r="153" spans="1:51" s="15" customFormat="1" ht="12">
      <c r="A153" s="15"/>
      <c r="B153" s="260"/>
      <c r="C153" s="261"/>
      <c r="D153" s="240" t="s">
        <v>166</v>
      </c>
      <c r="E153" s="262" t="s">
        <v>1</v>
      </c>
      <c r="F153" s="263" t="s">
        <v>171</v>
      </c>
      <c r="G153" s="261"/>
      <c r="H153" s="264">
        <v>51.2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0" t="s">
        <v>166</v>
      </c>
      <c r="AU153" s="270" t="s">
        <v>83</v>
      </c>
      <c r="AV153" s="15" t="s">
        <v>123</v>
      </c>
      <c r="AW153" s="15" t="s">
        <v>30</v>
      </c>
      <c r="AX153" s="15" t="s">
        <v>81</v>
      </c>
      <c r="AY153" s="270" t="s">
        <v>117</v>
      </c>
    </row>
    <row r="154" spans="1:65" s="2" customFormat="1" ht="16.5" customHeight="1">
      <c r="A154" s="38"/>
      <c r="B154" s="39"/>
      <c r="C154" s="219" t="s">
        <v>131</v>
      </c>
      <c r="D154" s="219" t="s">
        <v>120</v>
      </c>
      <c r="E154" s="220" t="s">
        <v>194</v>
      </c>
      <c r="F154" s="221" t="s">
        <v>195</v>
      </c>
      <c r="G154" s="222" t="s">
        <v>164</v>
      </c>
      <c r="H154" s="223">
        <v>67.631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38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123</v>
      </c>
      <c r="AT154" s="231" t="s">
        <v>120</v>
      </c>
      <c r="AU154" s="231" t="s">
        <v>83</v>
      </c>
      <c r="AY154" s="17" t="s">
        <v>117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81</v>
      </c>
      <c r="BK154" s="232">
        <f>ROUND(I154*H154,2)</f>
        <v>0</v>
      </c>
      <c r="BL154" s="17" t="s">
        <v>123</v>
      </c>
      <c r="BM154" s="231" t="s">
        <v>196</v>
      </c>
    </row>
    <row r="155" spans="1:51" s="13" customFormat="1" ht="12">
      <c r="A155" s="13"/>
      <c r="B155" s="238"/>
      <c r="C155" s="239"/>
      <c r="D155" s="240" t="s">
        <v>166</v>
      </c>
      <c r="E155" s="241" t="s">
        <v>1</v>
      </c>
      <c r="F155" s="242" t="s">
        <v>176</v>
      </c>
      <c r="G155" s="239"/>
      <c r="H155" s="241" t="s">
        <v>1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166</v>
      </c>
      <c r="AU155" s="248" t="s">
        <v>83</v>
      </c>
      <c r="AV155" s="13" t="s">
        <v>81</v>
      </c>
      <c r="AW155" s="13" t="s">
        <v>30</v>
      </c>
      <c r="AX155" s="13" t="s">
        <v>73</v>
      </c>
      <c r="AY155" s="248" t="s">
        <v>117</v>
      </c>
    </row>
    <row r="156" spans="1:51" s="14" customFormat="1" ht="12">
      <c r="A156" s="14"/>
      <c r="B156" s="249"/>
      <c r="C156" s="250"/>
      <c r="D156" s="240" t="s">
        <v>166</v>
      </c>
      <c r="E156" s="251" t="s">
        <v>1</v>
      </c>
      <c r="F156" s="252" t="s">
        <v>197</v>
      </c>
      <c r="G156" s="250"/>
      <c r="H156" s="253">
        <v>67.631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166</v>
      </c>
      <c r="AU156" s="259" t="s">
        <v>83</v>
      </c>
      <c r="AV156" s="14" t="s">
        <v>83</v>
      </c>
      <c r="AW156" s="14" t="s">
        <v>30</v>
      </c>
      <c r="AX156" s="14" t="s">
        <v>73</v>
      </c>
      <c r="AY156" s="259" t="s">
        <v>117</v>
      </c>
    </row>
    <row r="157" spans="1:51" s="15" customFormat="1" ht="12">
      <c r="A157" s="15"/>
      <c r="B157" s="260"/>
      <c r="C157" s="261"/>
      <c r="D157" s="240" t="s">
        <v>166</v>
      </c>
      <c r="E157" s="262" t="s">
        <v>1</v>
      </c>
      <c r="F157" s="263" t="s">
        <v>171</v>
      </c>
      <c r="G157" s="261"/>
      <c r="H157" s="264">
        <v>67.631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0" t="s">
        <v>166</v>
      </c>
      <c r="AU157" s="270" t="s">
        <v>83</v>
      </c>
      <c r="AV157" s="15" t="s">
        <v>123</v>
      </c>
      <c r="AW157" s="15" t="s">
        <v>30</v>
      </c>
      <c r="AX157" s="15" t="s">
        <v>81</v>
      </c>
      <c r="AY157" s="270" t="s">
        <v>117</v>
      </c>
    </row>
    <row r="158" spans="1:63" s="12" customFormat="1" ht="22.8" customHeight="1">
      <c r="A158" s="12"/>
      <c r="B158" s="203"/>
      <c r="C158" s="204"/>
      <c r="D158" s="205" t="s">
        <v>72</v>
      </c>
      <c r="E158" s="217" t="s">
        <v>116</v>
      </c>
      <c r="F158" s="217" t="s">
        <v>198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SUM(P159:P170)</f>
        <v>0</v>
      </c>
      <c r="Q158" s="211"/>
      <c r="R158" s="212">
        <f>SUM(R159:R170)</f>
        <v>7.95204</v>
      </c>
      <c r="S158" s="211"/>
      <c r="T158" s="213">
        <f>SUM(T159:T170)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81</v>
      </c>
      <c r="AT158" s="215" t="s">
        <v>72</v>
      </c>
      <c r="AU158" s="215" t="s">
        <v>81</v>
      </c>
      <c r="AY158" s="214" t="s">
        <v>117</v>
      </c>
      <c r="BK158" s="216">
        <f>SUM(BK159:BK170)</f>
        <v>0</v>
      </c>
    </row>
    <row r="159" spans="1:65" s="2" customFormat="1" ht="21.75" customHeight="1">
      <c r="A159" s="38"/>
      <c r="B159" s="39"/>
      <c r="C159" s="219" t="s">
        <v>199</v>
      </c>
      <c r="D159" s="219" t="s">
        <v>120</v>
      </c>
      <c r="E159" s="220" t="s">
        <v>200</v>
      </c>
      <c r="F159" s="221" t="s">
        <v>201</v>
      </c>
      <c r="G159" s="222" t="s">
        <v>164</v>
      </c>
      <c r="H159" s="223">
        <v>64.149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38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123</v>
      </c>
      <c r="AT159" s="231" t="s">
        <v>120</v>
      </c>
      <c r="AU159" s="231" t="s">
        <v>83</v>
      </c>
      <c r="AY159" s="17" t="s">
        <v>117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81</v>
      </c>
      <c r="BK159" s="232">
        <f>ROUND(I159*H159,2)</f>
        <v>0</v>
      </c>
      <c r="BL159" s="17" t="s">
        <v>123</v>
      </c>
      <c r="BM159" s="231" t="s">
        <v>202</v>
      </c>
    </row>
    <row r="160" spans="1:51" s="13" customFormat="1" ht="12">
      <c r="A160" s="13"/>
      <c r="B160" s="238"/>
      <c r="C160" s="239"/>
      <c r="D160" s="240" t="s">
        <v>166</v>
      </c>
      <c r="E160" s="241" t="s">
        <v>1</v>
      </c>
      <c r="F160" s="242" t="s">
        <v>203</v>
      </c>
      <c r="G160" s="239"/>
      <c r="H160" s="241" t="s">
        <v>1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166</v>
      </c>
      <c r="AU160" s="248" t="s">
        <v>83</v>
      </c>
      <c r="AV160" s="13" t="s">
        <v>81</v>
      </c>
      <c r="AW160" s="13" t="s">
        <v>30</v>
      </c>
      <c r="AX160" s="13" t="s">
        <v>73</v>
      </c>
      <c r="AY160" s="248" t="s">
        <v>117</v>
      </c>
    </row>
    <row r="161" spans="1:51" s="14" customFormat="1" ht="12">
      <c r="A161" s="14"/>
      <c r="B161" s="249"/>
      <c r="C161" s="250"/>
      <c r="D161" s="240" t="s">
        <v>166</v>
      </c>
      <c r="E161" s="251" t="s">
        <v>1</v>
      </c>
      <c r="F161" s="252" t="s">
        <v>204</v>
      </c>
      <c r="G161" s="250"/>
      <c r="H161" s="253">
        <v>64.149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166</v>
      </c>
      <c r="AU161" s="259" t="s">
        <v>83</v>
      </c>
      <c r="AV161" s="14" t="s">
        <v>83</v>
      </c>
      <c r="AW161" s="14" t="s">
        <v>30</v>
      </c>
      <c r="AX161" s="14" t="s">
        <v>73</v>
      </c>
      <c r="AY161" s="259" t="s">
        <v>117</v>
      </c>
    </row>
    <row r="162" spans="1:51" s="15" customFormat="1" ht="12">
      <c r="A162" s="15"/>
      <c r="B162" s="260"/>
      <c r="C162" s="261"/>
      <c r="D162" s="240" t="s">
        <v>166</v>
      </c>
      <c r="E162" s="262" t="s">
        <v>1</v>
      </c>
      <c r="F162" s="263" t="s">
        <v>171</v>
      </c>
      <c r="G162" s="261"/>
      <c r="H162" s="264">
        <v>64.149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0" t="s">
        <v>166</v>
      </c>
      <c r="AU162" s="270" t="s">
        <v>83</v>
      </c>
      <c r="AV162" s="15" t="s">
        <v>123</v>
      </c>
      <c r="AW162" s="15" t="s">
        <v>30</v>
      </c>
      <c r="AX162" s="15" t="s">
        <v>81</v>
      </c>
      <c r="AY162" s="270" t="s">
        <v>117</v>
      </c>
    </row>
    <row r="163" spans="1:65" s="2" customFormat="1" ht="16.5" customHeight="1">
      <c r="A163" s="38"/>
      <c r="B163" s="39"/>
      <c r="C163" s="271" t="s">
        <v>135</v>
      </c>
      <c r="D163" s="271" t="s">
        <v>188</v>
      </c>
      <c r="E163" s="272" t="s">
        <v>205</v>
      </c>
      <c r="F163" s="273" t="s">
        <v>206</v>
      </c>
      <c r="G163" s="274" t="s">
        <v>164</v>
      </c>
      <c r="H163" s="275">
        <v>64.149</v>
      </c>
      <c r="I163" s="276"/>
      <c r="J163" s="277">
        <f>ROUND(I163*H163,2)</f>
        <v>0</v>
      </c>
      <c r="K163" s="278"/>
      <c r="L163" s="279"/>
      <c r="M163" s="280" t="s">
        <v>1</v>
      </c>
      <c r="N163" s="281" t="s">
        <v>38</v>
      </c>
      <c r="O163" s="91"/>
      <c r="P163" s="229">
        <f>O163*H163</f>
        <v>0</v>
      </c>
      <c r="Q163" s="229">
        <v>0.09</v>
      </c>
      <c r="R163" s="229">
        <f>Q163*H163</f>
        <v>5.77341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135</v>
      </c>
      <c r="AT163" s="231" t="s">
        <v>188</v>
      </c>
      <c r="AU163" s="231" t="s">
        <v>83</v>
      </c>
      <c r="AY163" s="17" t="s">
        <v>117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123</v>
      </c>
      <c r="BM163" s="231" t="s">
        <v>207</v>
      </c>
    </row>
    <row r="164" spans="1:65" s="2" customFormat="1" ht="24.15" customHeight="1">
      <c r="A164" s="38"/>
      <c r="B164" s="39"/>
      <c r="C164" s="219" t="s">
        <v>208</v>
      </c>
      <c r="D164" s="219" t="s">
        <v>120</v>
      </c>
      <c r="E164" s="220" t="s">
        <v>209</v>
      </c>
      <c r="F164" s="221" t="s">
        <v>210</v>
      </c>
      <c r="G164" s="222" t="s">
        <v>164</v>
      </c>
      <c r="H164" s="223">
        <v>24.207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38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123</v>
      </c>
      <c r="AT164" s="231" t="s">
        <v>120</v>
      </c>
      <c r="AU164" s="231" t="s">
        <v>83</v>
      </c>
      <c r="AY164" s="17" t="s">
        <v>117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81</v>
      </c>
      <c r="BK164" s="232">
        <f>ROUND(I164*H164,2)</f>
        <v>0</v>
      </c>
      <c r="BL164" s="17" t="s">
        <v>123</v>
      </c>
      <c r="BM164" s="231" t="s">
        <v>211</v>
      </c>
    </row>
    <row r="165" spans="1:51" s="13" customFormat="1" ht="12">
      <c r="A165" s="13"/>
      <c r="B165" s="238"/>
      <c r="C165" s="239"/>
      <c r="D165" s="240" t="s">
        <v>166</v>
      </c>
      <c r="E165" s="241" t="s">
        <v>1</v>
      </c>
      <c r="F165" s="242" t="s">
        <v>167</v>
      </c>
      <c r="G165" s="239"/>
      <c r="H165" s="241" t="s">
        <v>1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166</v>
      </c>
      <c r="AU165" s="248" t="s">
        <v>83</v>
      </c>
      <c r="AV165" s="13" t="s">
        <v>81</v>
      </c>
      <c r="AW165" s="13" t="s">
        <v>30</v>
      </c>
      <c r="AX165" s="13" t="s">
        <v>73</v>
      </c>
      <c r="AY165" s="248" t="s">
        <v>117</v>
      </c>
    </row>
    <row r="166" spans="1:51" s="14" customFormat="1" ht="12">
      <c r="A166" s="14"/>
      <c r="B166" s="249"/>
      <c r="C166" s="250"/>
      <c r="D166" s="240" t="s">
        <v>166</v>
      </c>
      <c r="E166" s="251" t="s">
        <v>1</v>
      </c>
      <c r="F166" s="252" t="s">
        <v>168</v>
      </c>
      <c r="G166" s="250"/>
      <c r="H166" s="253">
        <v>10.527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166</v>
      </c>
      <c r="AU166" s="259" t="s">
        <v>83</v>
      </c>
      <c r="AV166" s="14" t="s">
        <v>83</v>
      </c>
      <c r="AW166" s="14" t="s">
        <v>30</v>
      </c>
      <c r="AX166" s="14" t="s">
        <v>73</v>
      </c>
      <c r="AY166" s="259" t="s">
        <v>117</v>
      </c>
    </row>
    <row r="167" spans="1:51" s="13" customFormat="1" ht="12">
      <c r="A167" s="13"/>
      <c r="B167" s="238"/>
      <c r="C167" s="239"/>
      <c r="D167" s="240" t="s">
        <v>166</v>
      </c>
      <c r="E167" s="241" t="s">
        <v>1</v>
      </c>
      <c r="F167" s="242" t="s">
        <v>169</v>
      </c>
      <c r="G167" s="239"/>
      <c r="H167" s="241" t="s">
        <v>1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166</v>
      </c>
      <c r="AU167" s="248" t="s">
        <v>83</v>
      </c>
      <c r="AV167" s="13" t="s">
        <v>81</v>
      </c>
      <c r="AW167" s="13" t="s">
        <v>30</v>
      </c>
      <c r="AX167" s="13" t="s">
        <v>73</v>
      </c>
      <c r="AY167" s="248" t="s">
        <v>117</v>
      </c>
    </row>
    <row r="168" spans="1:51" s="14" customFormat="1" ht="12">
      <c r="A168" s="14"/>
      <c r="B168" s="249"/>
      <c r="C168" s="250"/>
      <c r="D168" s="240" t="s">
        <v>166</v>
      </c>
      <c r="E168" s="251" t="s">
        <v>1</v>
      </c>
      <c r="F168" s="252" t="s">
        <v>170</v>
      </c>
      <c r="G168" s="250"/>
      <c r="H168" s="253">
        <v>13.68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166</v>
      </c>
      <c r="AU168" s="259" t="s">
        <v>83</v>
      </c>
      <c r="AV168" s="14" t="s">
        <v>83</v>
      </c>
      <c r="AW168" s="14" t="s">
        <v>30</v>
      </c>
      <c r="AX168" s="14" t="s">
        <v>73</v>
      </c>
      <c r="AY168" s="259" t="s">
        <v>117</v>
      </c>
    </row>
    <row r="169" spans="1:51" s="15" customFormat="1" ht="12">
      <c r="A169" s="15"/>
      <c r="B169" s="260"/>
      <c r="C169" s="261"/>
      <c r="D169" s="240" t="s">
        <v>166</v>
      </c>
      <c r="E169" s="262" t="s">
        <v>1</v>
      </c>
      <c r="F169" s="263" t="s">
        <v>171</v>
      </c>
      <c r="G169" s="261"/>
      <c r="H169" s="264">
        <v>24.207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0" t="s">
        <v>166</v>
      </c>
      <c r="AU169" s="270" t="s">
        <v>83</v>
      </c>
      <c r="AV169" s="15" t="s">
        <v>123</v>
      </c>
      <c r="AW169" s="15" t="s">
        <v>30</v>
      </c>
      <c r="AX169" s="15" t="s">
        <v>81</v>
      </c>
      <c r="AY169" s="270" t="s">
        <v>117</v>
      </c>
    </row>
    <row r="170" spans="1:65" s="2" customFormat="1" ht="16.5" customHeight="1">
      <c r="A170" s="38"/>
      <c r="B170" s="39"/>
      <c r="C170" s="271" t="s">
        <v>139</v>
      </c>
      <c r="D170" s="271" t="s">
        <v>188</v>
      </c>
      <c r="E170" s="272" t="s">
        <v>205</v>
      </c>
      <c r="F170" s="273" t="s">
        <v>206</v>
      </c>
      <c r="G170" s="274" t="s">
        <v>164</v>
      </c>
      <c r="H170" s="275">
        <v>24.207</v>
      </c>
      <c r="I170" s="276"/>
      <c r="J170" s="277">
        <f>ROUND(I170*H170,2)</f>
        <v>0</v>
      </c>
      <c r="K170" s="278"/>
      <c r="L170" s="279"/>
      <c r="M170" s="280" t="s">
        <v>1</v>
      </c>
      <c r="N170" s="281" t="s">
        <v>38</v>
      </c>
      <c r="O170" s="91"/>
      <c r="P170" s="229">
        <f>O170*H170</f>
        <v>0</v>
      </c>
      <c r="Q170" s="229">
        <v>0.09</v>
      </c>
      <c r="R170" s="229">
        <f>Q170*H170</f>
        <v>2.17863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135</v>
      </c>
      <c r="AT170" s="231" t="s">
        <v>188</v>
      </c>
      <c r="AU170" s="231" t="s">
        <v>83</v>
      </c>
      <c r="AY170" s="17" t="s">
        <v>117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81</v>
      </c>
      <c r="BK170" s="232">
        <f>ROUND(I170*H170,2)</f>
        <v>0</v>
      </c>
      <c r="BL170" s="17" t="s">
        <v>123</v>
      </c>
      <c r="BM170" s="231" t="s">
        <v>212</v>
      </c>
    </row>
    <row r="171" spans="1:63" s="12" customFormat="1" ht="22.8" customHeight="1">
      <c r="A171" s="12"/>
      <c r="B171" s="203"/>
      <c r="C171" s="204"/>
      <c r="D171" s="205" t="s">
        <v>72</v>
      </c>
      <c r="E171" s="217" t="s">
        <v>131</v>
      </c>
      <c r="F171" s="217" t="s">
        <v>213</v>
      </c>
      <c r="G171" s="204"/>
      <c r="H171" s="204"/>
      <c r="I171" s="207"/>
      <c r="J171" s="218">
        <f>BK171</f>
        <v>0</v>
      </c>
      <c r="K171" s="204"/>
      <c r="L171" s="209"/>
      <c r="M171" s="210"/>
      <c r="N171" s="211"/>
      <c r="O171" s="211"/>
      <c r="P171" s="212">
        <f>SUM(P172:P195)</f>
        <v>0</v>
      </c>
      <c r="Q171" s="211"/>
      <c r="R171" s="212">
        <f>SUM(R172:R195)</f>
        <v>7.32148034</v>
      </c>
      <c r="S171" s="211"/>
      <c r="T171" s="213">
        <f>SUM(T172:T195)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4" t="s">
        <v>81</v>
      </c>
      <c r="AT171" s="215" t="s">
        <v>72</v>
      </c>
      <c r="AU171" s="215" t="s">
        <v>81</v>
      </c>
      <c r="AY171" s="214" t="s">
        <v>117</v>
      </c>
      <c r="BK171" s="216">
        <f>SUM(BK172:BK195)</f>
        <v>0</v>
      </c>
    </row>
    <row r="172" spans="1:65" s="2" customFormat="1" ht="24.15" customHeight="1">
      <c r="A172" s="38"/>
      <c r="B172" s="39"/>
      <c r="C172" s="219" t="s">
        <v>214</v>
      </c>
      <c r="D172" s="219" t="s">
        <v>120</v>
      </c>
      <c r="E172" s="220" t="s">
        <v>215</v>
      </c>
      <c r="F172" s="221" t="s">
        <v>216</v>
      </c>
      <c r="G172" s="222" t="s">
        <v>164</v>
      </c>
      <c r="H172" s="223">
        <v>89.338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38</v>
      </c>
      <c r="O172" s="91"/>
      <c r="P172" s="229">
        <f>O172*H172</f>
        <v>0</v>
      </c>
      <c r="Q172" s="229">
        <v>0.00438</v>
      </c>
      <c r="R172" s="229">
        <f>Q172*H172</f>
        <v>0.39130043999999997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123</v>
      </c>
      <c r="AT172" s="231" t="s">
        <v>120</v>
      </c>
      <c r="AU172" s="231" t="s">
        <v>83</v>
      </c>
      <c r="AY172" s="17" t="s">
        <v>117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81</v>
      </c>
      <c r="BK172" s="232">
        <f>ROUND(I172*H172,2)</f>
        <v>0</v>
      </c>
      <c r="BL172" s="17" t="s">
        <v>123</v>
      </c>
      <c r="BM172" s="231" t="s">
        <v>217</v>
      </c>
    </row>
    <row r="173" spans="1:51" s="13" customFormat="1" ht="12">
      <c r="A173" s="13"/>
      <c r="B173" s="238"/>
      <c r="C173" s="239"/>
      <c r="D173" s="240" t="s">
        <v>166</v>
      </c>
      <c r="E173" s="241" t="s">
        <v>1</v>
      </c>
      <c r="F173" s="242" t="s">
        <v>218</v>
      </c>
      <c r="G173" s="239"/>
      <c r="H173" s="241" t="s">
        <v>1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166</v>
      </c>
      <c r="AU173" s="248" t="s">
        <v>83</v>
      </c>
      <c r="AV173" s="13" t="s">
        <v>81</v>
      </c>
      <c r="AW173" s="13" t="s">
        <v>30</v>
      </c>
      <c r="AX173" s="13" t="s">
        <v>73</v>
      </c>
      <c r="AY173" s="248" t="s">
        <v>117</v>
      </c>
    </row>
    <row r="174" spans="1:51" s="14" customFormat="1" ht="12">
      <c r="A174" s="14"/>
      <c r="B174" s="249"/>
      <c r="C174" s="250"/>
      <c r="D174" s="240" t="s">
        <v>166</v>
      </c>
      <c r="E174" s="251" t="s">
        <v>1</v>
      </c>
      <c r="F174" s="252" t="s">
        <v>219</v>
      </c>
      <c r="G174" s="250"/>
      <c r="H174" s="253">
        <v>65.258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166</v>
      </c>
      <c r="AU174" s="259" t="s">
        <v>83</v>
      </c>
      <c r="AV174" s="14" t="s">
        <v>83</v>
      </c>
      <c r="AW174" s="14" t="s">
        <v>30</v>
      </c>
      <c r="AX174" s="14" t="s">
        <v>73</v>
      </c>
      <c r="AY174" s="259" t="s">
        <v>117</v>
      </c>
    </row>
    <row r="175" spans="1:51" s="13" customFormat="1" ht="12">
      <c r="A175" s="13"/>
      <c r="B175" s="238"/>
      <c r="C175" s="239"/>
      <c r="D175" s="240" t="s">
        <v>166</v>
      </c>
      <c r="E175" s="241" t="s">
        <v>1</v>
      </c>
      <c r="F175" s="242" t="s">
        <v>220</v>
      </c>
      <c r="G175" s="239"/>
      <c r="H175" s="241" t="s">
        <v>1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8" t="s">
        <v>166</v>
      </c>
      <c r="AU175" s="248" t="s">
        <v>83</v>
      </c>
      <c r="AV175" s="13" t="s">
        <v>81</v>
      </c>
      <c r="AW175" s="13" t="s">
        <v>30</v>
      </c>
      <c r="AX175" s="13" t="s">
        <v>73</v>
      </c>
      <c r="AY175" s="248" t="s">
        <v>117</v>
      </c>
    </row>
    <row r="176" spans="1:51" s="14" customFormat="1" ht="12">
      <c r="A176" s="14"/>
      <c r="B176" s="249"/>
      <c r="C176" s="250"/>
      <c r="D176" s="240" t="s">
        <v>166</v>
      </c>
      <c r="E176" s="251" t="s">
        <v>1</v>
      </c>
      <c r="F176" s="252" t="s">
        <v>221</v>
      </c>
      <c r="G176" s="250"/>
      <c r="H176" s="253">
        <v>24.08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9" t="s">
        <v>166</v>
      </c>
      <c r="AU176" s="259" t="s">
        <v>83</v>
      </c>
      <c r="AV176" s="14" t="s">
        <v>83</v>
      </c>
      <c r="AW176" s="14" t="s">
        <v>30</v>
      </c>
      <c r="AX176" s="14" t="s">
        <v>73</v>
      </c>
      <c r="AY176" s="259" t="s">
        <v>117</v>
      </c>
    </row>
    <row r="177" spans="1:51" s="15" customFormat="1" ht="12">
      <c r="A177" s="15"/>
      <c r="B177" s="260"/>
      <c r="C177" s="261"/>
      <c r="D177" s="240" t="s">
        <v>166</v>
      </c>
      <c r="E177" s="262" t="s">
        <v>1</v>
      </c>
      <c r="F177" s="263" t="s">
        <v>171</v>
      </c>
      <c r="G177" s="261"/>
      <c r="H177" s="264">
        <v>89.338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0" t="s">
        <v>166</v>
      </c>
      <c r="AU177" s="270" t="s">
        <v>83</v>
      </c>
      <c r="AV177" s="15" t="s">
        <v>123</v>
      </c>
      <c r="AW177" s="15" t="s">
        <v>30</v>
      </c>
      <c r="AX177" s="15" t="s">
        <v>81</v>
      </c>
      <c r="AY177" s="270" t="s">
        <v>117</v>
      </c>
    </row>
    <row r="178" spans="1:65" s="2" customFormat="1" ht="24.15" customHeight="1">
      <c r="A178" s="38"/>
      <c r="B178" s="39"/>
      <c r="C178" s="219" t="s">
        <v>143</v>
      </c>
      <c r="D178" s="219" t="s">
        <v>120</v>
      </c>
      <c r="E178" s="220" t="s">
        <v>222</v>
      </c>
      <c r="F178" s="221" t="s">
        <v>223</v>
      </c>
      <c r="G178" s="222" t="s">
        <v>164</v>
      </c>
      <c r="H178" s="223">
        <v>89.338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38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123</v>
      </c>
      <c r="AT178" s="231" t="s">
        <v>120</v>
      </c>
      <c r="AU178" s="231" t="s">
        <v>83</v>
      </c>
      <c r="AY178" s="17" t="s">
        <v>117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81</v>
      </c>
      <c r="BK178" s="232">
        <f>ROUND(I178*H178,2)</f>
        <v>0</v>
      </c>
      <c r="BL178" s="17" t="s">
        <v>123</v>
      </c>
      <c r="BM178" s="231" t="s">
        <v>224</v>
      </c>
    </row>
    <row r="179" spans="1:51" s="13" customFormat="1" ht="12">
      <c r="A179" s="13"/>
      <c r="B179" s="238"/>
      <c r="C179" s="239"/>
      <c r="D179" s="240" t="s">
        <v>166</v>
      </c>
      <c r="E179" s="241" t="s">
        <v>1</v>
      </c>
      <c r="F179" s="242" t="s">
        <v>218</v>
      </c>
      <c r="G179" s="239"/>
      <c r="H179" s="241" t="s">
        <v>1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166</v>
      </c>
      <c r="AU179" s="248" t="s">
        <v>83</v>
      </c>
      <c r="AV179" s="13" t="s">
        <v>81</v>
      </c>
      <c r="AW179" s="13" t="s">
        <v>30</v>
      </c>
      <c r="AX179" s="13" t="s">
        <v>73</v>
      </c>
      <c r="AY179" s="248" t="s">
        <v>117</v>
      </c>
    </row>
    <row r="180" spans="1:51" s="14" customFormat="1" ht="12">
      <c r="A180" s="14"/>
      <c r="B180" s="249"/>
      <c r="C180" s="250"/>
      <c r="D180" s="240" t="s">
        <v>166</v>
      </c>
      <c r="E180" s="251" t="s">
        <v>1</v>
      </c>
      <c r="F180" s="252" t="s">
        <v>219</v>
      </c>
      <c r="G180" s="250"/>
      <c r="H180" s="253">
        <v>65.258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166</v>
      </c>
      <c r="AU180" s="259" t="s">
        <v>83</v>
      </c>
      <c r="AV180" s="14" t="s">
        <v>83</v>
      </c>
      <c r="AW180" s="14" t="s">
        <v>30</v>
      </c>
      <c r="AX180" s="14" t="s">
        <v>73</v>
      </c>
      <c r="AY180" s="259" t="s">
        <v>117</v>
      </c>
    </row>
    <row r="181" spans="1:51" s="13" customFormat="1" ht="12">
      <c r="A181" s="13"/>
      <c r="B181" s="238"/>
      <c r="C181" s="239"/>
      <c r="D181" s="240" t="s">
        <v>166</v>
      </c>
      <c r="E181" s="241" t="s">
        <v>1</v>
      </c>
      <c r="F181" s="242" t="s">
        <v>220</v>
      </c>
      <c r="G181" s="239"/>
      <c r="H181" s="241" t="s">
        <v>1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166</v>
      </c>
      <c r="AU181" s="248" t="s">
        <v>83</v>
      </c>
      <c r="AV181" s="13" t="s">
        <v>81</v>
      </c>
      <c r="AW181" s="13" t="s">
        <v>30</v>
      </c>
      <c r="AX181" s="13" t="s">
        <v>73</v>
      </c>
      <c r="AY181" s="248" t="s">
        <v>117</v>
      </c>
    </row>
    <row r="182" spans="1:51" s="14" customFormat="1" ht="12">
      <c r="A182" s="14"/>
      <c r="B182" s="249"/>
      <c r="C182" s="250"/>
      <c r="D182" s="240" t="s">
        <v>166</v>
      </c>
      <c r="E182" s="251" t="s">
        <v>1</v>
      </c>
      <c r="F182" s="252" t="s">
        <v>221</v>
      </c>
      <c r="G182" s="250"/>
      <c r="H182" s="253">
        <v>24.08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9" t="s">
        <v>166</v>
      </c>
      <c r="AU182" s="259" t="s">
        <v>83</v>
      </c>
      <c r="AV182" s="14" t="s">
        <v>83</v>
      </c>
      <c r="AW182" s="14" t="s">
        <v>30</v>
      </c>
      <c r="AX182" s="14" t="s">
        <v>73</v>
      </c>
      <c r="AY182" s="259" t="s">
        <v>117</v>
      </c>
    </row>
    <row r="183" spans="1:51" s="15" customFormat="1" ht="12">
      <c r="A183" s="15"/>
      <c r="B183" s="260"/>
      <c r="C183" s="261"/>
      <c r="D183" s="240" t="s">
        <v>166</v>
      </c>
      <c r="E183" s="262" t="s">
        <v>1</v>
      </c>
      <c r="F183" s="263" t="s">
        <v>171</v>
      </c>
      <c r="G183" s="261"/>
      <c r="H183" s="264">
        <v>89.338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0" t="s">
        <v>166</v>
      </c>
      <c r="AU183" s="270" t="s">
        <v>83</v>
      </c>
      <c r="AV183" s="15" t="s">
        <v>123</v>
      </c>
      <c r="AW183" s="15" t="s">
        <v>30</v>
      </c>
      <c r="AX183" s="15" t="s">
        <v>81</v>
      </c>
      <c r="AY183" s="270" t="s">
        <v>117</v>
      </c>
    </row>
    <row r="184" spans="1:65" s="2" customFormat="1" ht="24.15" customHeight="1">
      <c r="A184" s="38"/>
      <c r="B184" s="39"/>
      <c r="C184" s="219" t="s">
        <v>225</v>
      </c>
      <c r="D184" s="219" t="s">
        <v>120</v>
      </c>
      <c r="E184" s="220" t="s">
        <v>226</v>
      </c>
      <c r="F184" s="221" t="s">
        <v>227</v>
      </c>
      <c r="G184" s="222" t="s">
        <v>174</v>
      </c>
      <c r="H184" s="223">
        <v>2.77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38</v>
      </c>
      <c r="O184" s="91"/>
      <c r="P184" s="229">
        <f>O184*H184</f>
        <v>0</v>
      </c>
      <c r="Q184" s="229">
        <v>2.50187</v>
      </c>
      <c r="R184" s="229">
        <f>Q184*H184</f>
        <v>6.9301799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123</v>
      </c>
      <c r="AT184" s="231" t="s">
        <v>120</v>
      </c>
      <c r="AU184" s="231" t="s">
        <v>83</v>
      </c>
      <c r="AY184" s="17" t="s">
        <v>117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81</v>
      </c>
      <c r="BK184" s="232">
        <f>ROUND(I184*H184,2)</f>
        <v>0</v>
      </c>
      <c r="BL184" s="17" t="s">
        <v>123</v>
      </c>
      <c r="BM184" s="231" t="s">
        <v>228</v>
      </c>
    </row>
    <row r="185" spans="1:51" s="13" customFormat="1" ht="12">
      <c r="A185" s="13"/>
      <c r="B185" s="238"/>
      <c r="C185" s="239"/>
      <c r="D185" s="240" t="s">
        <v>166</v>
      </c>
      <c r="E185" s="241" t="s">
        <v>1</v>
      </c>
      <c r="F185" s="242" t="s">
        <v>229</v>
      </c>
      <c r="G185" s="239"/>
      <c r="H185" s="241" t="s">
        <v>1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166</v>
      </c>
      <c r="AU185" s="248" t="s">
        <v>83</v>
      </c>
      <c r="AV185" s="13" t="s">
        <v>81</v>
      </c>
      <c r="AW185" s="13" t="s">
        <v>30</v>
      </c>
      <c r="AX185" s="13" t="s">
        <v>73</v>
      </c>
      <c r="AY185" s="248" t="s">
        <v>117</v>
      </c>
    </row>
    <row r="186" spans="1:51" s="14" customFormat="1" ht="12">
      <c r="A186" s="14"/>
      <c r="B186" s="249"/>
      <c r="C186" s="250"/>
      <c r="D186" s="240" t="s">
        <v>166</v>
      </c>
      <c r="E186" s="251" t="s">
        <v>1</v>
      </c>
      <c r="F186" s="252" t="s">
        <v>230</v>
      </c>
      <c r="G186" s="250"/>
      <c r="H186" s="253">
        <v>2.77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166</v>
      </c>
      <c r="AU186" s="259" t="s">
        <v>83</v>
      </c>
      <c r="AV186" s="14" t="s">
        <v>83</v>
      </c>
      <c r="AW186" s="14" t="s">
        <v>30</v>
      </c>
      <c r="AX186" s="14" t="s">
        <v>73</v>
      </c>
      <c r="AY186" s="259" t="s">
        <v>117</v>
      </c>
    </row>
    <row r="187" spans="1:51" s="15" customFormat="1" ht="12">
      <c r="A187" s="15"/>
      <c r="B187" s="260"/>
      <c r="C187" s="261"/>
      <c r="D187" s="240" t="s">
        <v>166</v>
      </c>
      <c r="E187" s="262" t="s">
        <v>1</v>
      </c>
      <c r="F187" s="263" t="s">
        <v>171</v>
      </c>
      <c r="G187" s="261"/>
      <c r="H187" s="264">
        <v>2.77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0" t="s">
        <v>166</v>
      </c>
      <c r="AU187" s="270" t="s">
        <v>83</v>
      </c>
      <c r="AV187" s="15" t="s">
        <v>123</v>
      </c>
      <c r="AW187" s="15" t="s">
        <v>30</v>
      </c>
      <c r="AX187" s="15" t="s">
        <v>81</v>
      </c>
      <c r="AY187" s="270" t="s">
        <v>117</v>
      </c>
    </row>
    <row r="188" spans="1:65" s="2" customFormat="1" ht="16.5" customHeight="1">
      <c r="A188" s="38"/>
      <c r="B188" s="39"/>
      <c r="C188" s="219" t="s">
        <v>231</v>
      </c>
      <c r="D188" s="219" t="s">
        <v>120</v>
      </c>
      <c r="E188" s="220" t="s">
        <v>232</v>
      </c>
      <c r="F188" s="221" t="s">
        <v>233</v>
      </c>
      <c r="G188" s="222" t="s">
        <v>174</v>
      </c>
      <c r="H188" s="223">
        <v>2.566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38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123</v>
      </c>
      <c r="AT188" s="231" t="s">
        <v>120</v>
      </c>
      <c r="AU188" s="231" t="s">
        <v>83</v>
      </c>
      <c r="AY188" s="17" t="s">
        <v>117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81</v>
      </c>
      <c r="BK188" s="232">
        <f>ROUND(I188*H188,2)</f>
        <v>0</v>
      </c>
      <c r="BL188" s="17" t="s">
        <v>123</v>
      </c>
      <c r="BM188" s="231" t="s">
        <v>234</v>
      </c>
    </row>
    <row r="189" spans="1:51" s="13" customFormat="1" ht="12">
      <c r="A189" s="13"/>
      <c r="B189" s="238"/>
      <c r="C189" s="239"/>
      <c r="D189" s="240" t="s">
        <v>166</v>
      </c>
      <c r="E189" s="241" t="s">
        <v>1</v>
      </c>
      <c r="F189" s="242" t="s">
        <v>229</v>
      </c>
      <c r="G189" s="239"/>
      <c r="H189" s="241" t="s">
        <v>1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166</v>
      </c>
      <c r="AU189" s="248" t="s">
        <v>83</v>
      </c>
      <c r="AV189" s="13" t="s">
        <v>81</v>
      </c>
      <c r="AW189" s="13" t="s">
        <v>30</v>
      </c>
      <c r="AX189" s="13" t="s">
        <v>73</v>
      </c>
      <c r="AY189" s="248" t="s">
        <v>117</v>
      </c>
    </row>
    <row r="190" spans="1:51" s="14" customFormat="1" ht="12">
      <c r="A190" s="14"/>
      <c r="B190" s="249"/>
      <c r="C190" s="250"/>
      <c r="D190" s="240" t="s">
        <v>166</v>
      </c>
      <c r="E190" s="251" t="s">
        <v>1</v>
      </c>
      <c r="F190" s="252" t="s">
        <v>235</v>
      </c>
      <c r="G190" s="250"/>
      <c r="H190" s="253">
        <v>2.566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166</v>
      </c>
      <c r="AU190" s="259" t="s">
        <v>83</v>
      </c>
      <c r="AV190" s="14" t="s">
        <v>83</v>
      </c>
      <c r="AW190" s="14" t="s">
        <v>30</v>
      </c>
      <c r="AX190" s="14" t="s">
        <v>73</v>
      </c>
      <c r="AY190" s="259" t="s">
        <v>117</v>
      </c>
    </row>
    <row r="191" spans="1:51" s="15" customFormat="1" ht="12">
      <c r="A191" s="15"/>
      <c r="B191" s="260"/>
      <c r="C191" s="261"/>
      <c r="D191" s="240" t="s">
        <v>166</v>
      </c>
      <c r="E191" s="262" t="s">
        <v>1</v>
      </c>
      <c r="F191" s="263" t="s">
        <v>171</v>
      </c>
      <c r="G191" s="261"/>
      <c r="H191" s="264">
        <v>2.566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0" t="s">
        <v>166</v>
      </c>
      <c r="AU191" s="270" t="s">
        <v>83</v>
      </c>
      <c r="AV191" s="15" t="s">
        <v>123</v>
      </c>
      <c r="AW191" s="15" t="s">
        <v>30</v>
      </c>
      <c r="AX191" s="15" t="s">
        <v>81</v>
      </c>
      <c r="AY191" s="270" t="s">
        <v>117</v>
      </c>
    </row>
    <row r="192" spans="1:65" s="2" customFormat="1" ht="24.15" customHeight="1">
      <c r="A192" s="38"/>
      <c r="B192" s="39"/>
      <c r="C192" s="219" t="s">
        <v>8</v>
      </c>
      <c r="D192" s="219" t="s">
        <v>120</v>
      </c>
      <c r="E192" s="220" t="s">
        <v>236</v>
      </c>
      <c r="F192" s="221" t="s">
        <v>237</v>
      </c>
      <c r="G192" s="222" t="s">
        <v>174</v>
      </c>
      <c r="H192" s="223">
        <v>0.738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38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123</v>
      </c>
      <c r="AT192" s="231" t="s">
        <v>120</v>
      </c>
      <c r="AU192" s="231" t="s">
        <v>83</v>
      </c>
      <c r="AY192" s="17" t="s">
        <v>117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81</v>
      </c>
      <c r="BK192" s="232">
        <f>ROUND(I192*H192,2)</f>
        <v>0</v>
      </c>
      <c r="BL192" s="17" t="s">
        <v>123</v>
      </c>
      <c r="BM192" s="231" t="s">
        <v>238</v>
      </c>
    </row>
    <row r="193" spans="1:51" s="13" customFormat="1" ht="12">
      <c r="A193" s="13"/>
      <c r="B193" s="238"/>
      <c r="C193" s="239"/>
      <c r="D193" s="240" t="s">
        <v>166</v>
      </c>
      <c r="E193" s="241" t="s">
        <v>1</v>
      </c>
      <c r="F193" s="242" t="s">
        <v>229</v>
      </c>
      <c r="G193" s="239"/>
      <c r="H193" s="241" t="s">
        <v>1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166</v>
      </c>
      <c r="AU193" s="248" t="s">
        <v>83</v>
      </c>
      <c r="AV193" s="13" t="s">
        <v>81</v>
      </c>
      <c r="AW193" s="13" t="s">
        <v>30</v>
      </c>
      <c r="AX193" s="13" t="s">
        <v>73</v>
      </c>
      <c r="AY193" s="248" t="s">
        <v>117</v>
      </c>
    </row>
    <row r="194" spans="1:51" s="14" customFormat="1" ht="12">
      <c r="A194" s="14"/>
      <c r="B194" s="249"/>
      <c r="C194" s="250"/>
      <c r="D194" s="240" t="s">
        <v>166</v>
      </c>
      <c r="E194" s="251" t="s">
        <v>1</v>
      </c>
      <c r="F194" s="252" t="s">
        <v>239</v>
      </c>
      <c r="G194" s="250"/>
      <c r="H194" s="253">
        <v>0.738</v>
      </c>
      <c r="I194" s="254"/>
      <c r="J194" s="250"/>
      <c r="K194" s="250"/>
      <c r="L194" s="255"/>
      <c r="M194" s="256"/>
      <c r="N194" s="257"/>
      <c r="O194" s="257"/>
      <c r="P194" s="257"/>
      <c r="Q194" s="257"/>
      <c r="R194" s="257"/>
      <c r="S194" s="257"/>
      <c r="T194" s="25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9" t="s">
        <v>166</v>
      </c>
      <c r="AU194" s="259" t="s">
        <v>83</v>
      </c>
      <c r="AV194" s="14" t="s">
        <v>83</v>
      </c>
      <c r="AW194" s="14" t="s">
        <v>30</v>
      </c>
      <c r="AX194" s="14" t="s">
        <v>73</v>
      </c>
      <c r="AY194" s="259" t="s">
        <v>117</v>
      </c>
    </row>
    <row r="195" spans="1:51" s="15" customFormat="1" ht="12">
      <c r="A195" s="15"/>
      <c r="B195" s="260"/>
      <c r="C195" s="261"/>
      <c r="D195" s="240" t="s">
        <v>166</v>
      </c>
      <c r="E195" s="262" t="s">
        <v>1</v>
      </c>
      <c r="F195" s="263" t="s">
        <v>171</v>
      </c>
      <c r="G195" s="261"/>
      <c r="H195" s="264">
        <v>0.738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0" t="s">
        <v>166</v>
      </c>
      <c r="AU195" s="270" t="s">
        <v>83</v>
      </c>
      <c r="AV195" s="15" t="s">
        <v>123</v>
      </c>
      <c r="AW195" s="15" t="s">
        <v>30</v>
      </c>
      <c r="AX195" s="15" t="s">
        <v>81</v>
      </c>
      <c r="AY195" s="270" t="s">
        <v>117</v>
      </c>
    </row>
    <row r="196" spans="1:63" s="12" customFormat="1" ht="22.8" customHeight="1">
      <c r="A196" s="12"/>
      <c r="B196" s="203"/>
      <c r="C196" s="204"/>
      <c r="D196" s="205" t="s">
        <v>72</v>
      </c>
      <c r="E196" s="217" t="s">
        <v>208</v>
      </c>
      <c r="F196" s="217" t="s">
        <v>240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SUM(P197:P226)</f>
        <v>0</v>
      </c>
      <c r="Q196" s="211"/>
      <c r="R196" s="212">
        <f>SUM(R197:R226)</f>
        <v>9.34562905</v>
      </c>
      <c r="S196" s="211"/>
      <c r="T196" s="213">
        <f>SUM(T197:T226)</f>
        <v>74.305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81</v>
      </c>
      <c r="AT196" s="215" t="s">
        <v>72</v>
      </c>
      <c r="AU196" s="215" t="s">
        <v>81</v>
      </c>
      <c r="AY196" s="214" t="s">
        <v>117</v>
      </c>
      <c r="BK196" s="216">
        <f>SUM(BK197:BK226)</f>
        <v>0</v>
      </c>
    </row>
    <row r="197" spans="1:65" s="2" customFormat="1" ht="33" customHeight="1">
      <c r="A197" s="38"/>
      <c r="B197" s="39"/>
      <c r="C197" s="219" t="s">
        <v>241</v>
      </c>
      <c r="D197" s="219" t="s">
        <v>120</v>
      </c>
      <c r="E197" s="220" t="s">
        <v>242</v>
      </c>
      <c r="F197" s="221" t="s">
        <v>243</v>
      </c>
      <c r="G197" s="222" t="s">
        <v>244</v>
      </c>
      <c r="H197" s="223">
        <v>13.195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38</v>
      </c>
      <c r="O197" s="91"/>
      <c r="P197" s="229">
        <f>O197*H197</f>
        <v>0</v>
      </c>
      <c r="Q197" s="229">
        <v>0.09599</v>
      </c>
      <c r="R197" s="229">
        <f>Q197*H197</f>
        <v>1.2665880500000002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123</v>
      </c>
      <c r="AT197" s="231" t="s">
        <v>120</v>
      </c>
      <c r="AU197" s="231" t="s">
        <v>83</v>
      </c>
      <c r="AY197" s="17" t="s">
        <v>117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81</v>
      </c>
      <c r="BK197" s="232">
        <f>ROUND(I197*H197,2)</f>
        <v>0</v>
      </c>
      <c r="BL197" s="17" t="s">
        <v>123</v>
      </c>
      <c r="BM197" s="231" t="s">
        <v>245</v>
      </c>
    </row>
    <row r="198" spans="1:51" s="13" customFormat="1" ht="12">
      <c r="A198" s="13"/>
      <c r="B198" s="238"/>
      <c r="C198" s="239"/>
      <c r="D198" s="240" t="s">
        <v>166</v>
      </c>
      <c r="E198" s="241" t="s">
        <v>1</v>
      </c>
      <c r="F198" s="242" t="s">
        <v>167</v>
      </c>
      <c r="G198" s="239"/>
      <c r="H198" s="241" t="s">
        <v>1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166</v>
      </c>
      <c r="AU198" s="248" t="s">
        <v>83</v>
      </c>
      <c r="AV198" s="13" t="s">
        <v>81</v>
      </c>
      <c r="AW198" s="13" t="s">
        <v>30</v>
      </c>
      <c r="AX198" s="13" t="s">
        <v>73</v>
      </c>
      <c r="AY198" s="248" t="s">
        <v>117</v>
      </c>
    </row>
    <row r="199" spans="1:51" s="14" customFormat="1" ht="12">
      <c r="A199" s="14"/>
      <c r="B199" s="249"/>
      <c r="C199" s="250"/>
      <c r="D199" s="240" t="s">
        <v>166</v>
      </c>
      <c r="E199" s="251" t="s">
        <v>1</v>
      </c>
      <c r="F199" s="252" t="s">
        <v>246</v>
      </c>
      <c r="G199" s="250"/>
      <c r="H199" s="253">
        <v>13.195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9" t="s">
        <v>166</v>
      </c>
      <c r="AU199" s="259" t="s">
        <v>83</v>
      </c>
      <c r="AV199" s="14" t="s">
        <v>83</v>
      </c>
      <c r="AW199" s="14" t="s">
        <v>30</v>
      </c>
      <c r="AX199" s="14" t="s">
        <v>73</v>
      </c>
      <c r="AY199" s="259" t="s">
        <v>117</v>
      </c>
    </row>
    <row r="200" spans="1:51" s="15" customFormat="1" ht="12">
      <c r="A200" s="15"/>
      <c r="B200" s="260"/>
      <c r="C200" s="261"/>
      <c r="D200" s="240" t="s">
        <v>166</v>
      </c>
      <c r="E200" s="262" t="s">
        <v>1</v>
      </c>
      <c r="F200" s="263" t="s">
        <v>171</v>
      </c>
      <c r="G200" s="261"/>
      <c r="H200" s="264">
        <v>13.195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0" t="s">
        <v>166</v>
      </c>
      <c r="AU200" s="270" t="s">
        <v>83</v>
      </c>
      <c r="AV200" s="15" t="s">
        <v>123</v>
      </c>
      <c r="AW200" s="15" t="s">
        <v>30</v>
      </c>
      <c r="AX200" s="15" t="s">
        <v>81</v>
      </c>
      <c r="AY200" s="270" t="s">
        <v>117</v>
      </c>
    </row>
    <row r="201" spans="1:65" s="2" customFormat="1" ht="16.5" customHeight="1">
      <c r="A201" s="38"/>
      <c r="B201" s="39"/>
      <c r="C201" s="271" t="s">
        <v>247</v>
      </c>
      <c r="D201" s="271" t="s">
        <v>188</v>
      </c>
      <c r="E201" s="272" t="s">
        <v>248</v>
      </c>
      <c r="F201" s="273" t="s">
        <v>249</v>
      </c>
      <c r="G201" s="274" t="s">
        <v>244</v>
      </c>
      <c r="H201" s="275">
        <v>14</v>
      </c>
      <c r="I201" s="276"/>
      <c r="J201" s="277">
        <f>ROUND(I201*H201,2)</f>
        <v>0</v>
      </c>
      <c r="K201" s="278"/>
      <c r="L201" s="279"/>
      <c r="M201" s="280" t="s">
        <v>1</v>
      </c>
      <c r="N201" s="281" t="s">
        <v>38</v>
      </c>
      <c r="O201" s="91"/>
      <c r="P201" s="229">
        <f>O201*H201</f>
        <v>0</v>
      </c>
      <c r="Q201" s="229">
        <v>0.05612</v>
      </c>
      <c r="R201" s="229">
        <f>Q201*H201</f>
        <v>0.78568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135</v>
      </c>
      <c r="AT201" s="231" t="s">
        <v>188</v>
      </c>
      <c r="AU201" s="231" t="s">
        <v>83</v>
      </c>
      <c r="AY201" s="17" t="s">
        <v>117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81</v>
      </c>
      <c r="BK201" s="232">
        <f>ROUND(I201*H201,2)</f>
        <v>0</v>
      </c>
      <c r="BL201" s="17" t="s">
        <v>123</v>
      </c>
      <c r="BM201" s="231" t="s">
        <v>250</v>
      </c>
    </row>
    <row r="202" spans="1:65" s="2" customFormat="1" ht="24.15" customHeight="1">
      <c r="A202" s="38"/>
      <c r="B202" s="39"/>
      <c r="C202" s="219" t="s">
        <v>251</v>
      </c>
      <c r="D202" s="219" t="s">
        <v>120</v>
      </c>
      <c r="E202" s="220" t="s">
        <v>252</v>
      </c>
      <c r="F202" s="221" t="s">
        <v>253</v>
      </c>
      <c r="G202" s="222" t="s">
        <v>244</v>
      </c>
      <c r="H202" s="223">
        <v>24.1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38</v>
      </c>
      <c r="O202" s="91"/>
      <c r="P202" s="229">
        <f>O202*H202</f>
        <v>0</v>
      </c>
      <c r="Q202" s="229">
        <v>0.29221</v>
      </c>
      <c r="R202" s="229">
        <f>Q202*H202</f>
        <v>7.042261000000001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123</v>
      </c>
      <c r="AT202" s="231" t="s">
        <v>120</v>
      </c>
      <c r="AU202" s="231" t="s">
        <v>83</v>
      </c>
      <c r="AY202" s="17" t="s">
        <v>117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81</v>
      </c>
      <c r="BK202" s="232">
        <f>ROUND(I202*H202,2)</f>
        <v>0</v>
      </c>
      <c r="BL202" s="17" t="s">
        <v>123</v>
      </c>
      <c r="BM202" s="231" t="s">
        <v>254</v>
      </c>
    </row>
    <row r="203" spans="1:51" s="13" customFormat="1" ht="12">
      <c r="A203" s="13"/>
      <c r="B203" s="238"/>
      <c r="C203" s="239"/>
      <c r="D203" s="240" t="s">
        <v>166</v>
      </c>
      <c r="E203" s="241" t="s">
        <v>1</v>
      </c>
      <c r="F203" s="242" t="s">
        <v>255</v>
      </c>
      <c r="G203" s="239"/>
      <c r="H203" s="241" t="s">
        <v>1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166</v>
      </c>
      <c r="AU203" s="248" t="s">
        <v>83</v>
      </c>
      <c r="AV203" s="13" t="s">
        <v>81</v>
      </c>
      <c r="AW203" s="13" t="s">
        <v>30</v>
      </c>
      <c r="AX203" s="13" t="s">
        <v>73</v>
      </c>
      <c r="AY203" s="248" t="s">
        <v>117</v>
      </c>
    </row>
    <row r="204" spans="1:51" s="14" customFormat="1" ht="12">
      <c r="A204" s="14"/>
      <c r="B204" s="249"/>
      <c r="C204" s="250"/>
      <c r="D204" s="240" t="s">
        <v>166</v>
      </c>
      <c r="E204" s="251" t="s">
        <v>1</v>
      </c>
      <c r="F204" s="252" t="s">
        <v>256</v>
      </c>
      <c r="G204" s="250"/>
      <c r="H204" s="253">
        <v>24.1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166</v>
      </c>
      <c r="AU204" s="259" t="s">
        <v>83</v>
      </c>
      <c r="AV204" s="14" t="s">
        <v>83</v>
      </c>
      <c r="AW204" s="14" t="s">
        <v>30</v>
      </c>
      <c r="AX204" s="14" t="s">
        <v>73</v>
      </c>
      <c r="AY204" s="259" t="s">
        <v>117</v>
      </c>
    </row>
    <row r="205" spans="1:51" s="15" customFormat="1" ht="12">
      <c r="A205" s="15"/>
      <c r="B205" s="260"/>
      <c r="C205" s="261"/>
      <c r="D205" s="240" t="s">
        <v>166</v>
      </c>
      <c r="E205" s="262" t="s">
        <v>1</v>
      </c>
      <c r="F205" s="263" t="s">
        <v>171</v>
      </c>
      <c r="G205" s="261"/>
      <c r="H205" s="264">
        <v>24.1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0" t="s">
        <v>166</v>
      </c>
      <c r="AU205" s="270" t="s">
        <v>83</v>
      </c>
      <c r="AV205" s="15" t="s">
        <v>123</v>
      </c>
      <c r="AW205" s="15" t="s">
        <v>30</v>
      </c>
      <c r="AX205" s="15" t="s">
        <v>81</v>
      </c>
      <c r="AY205" s="270" t="s">
        <v>117</v>
      </c>
    </row>
    <row r="206" spans="1:65" s="2" customFormat="1" ht="33" customHeight="1">
      <c r="A206" s="38"/>
      <c r="B206" s="39"/>
      <c r="C206" s="271" t="s">
        <v>257</v>
      </c>
      <c r="D206" s="271" t="s">
        <v>188</v>
      </c>
      <c r="E206" s="272" t="s">
        <v>258</v>
      </c>
      <c r="F206" s="273" t="s">
        <v>259</v>
      </c>
      <c r="G206" s="274" t="s">
        <v>244</v>
      </c>
      <c r="H206" s="275">
        <v>24.1</v>
      </c>
      <c r="I206" s="276"/>
      <c r="J206" s="277">
        <f>ROUND(I206*H206,2)</f>
        <v>0</v>
      </c>
      <c r="K206" s="278"/>
      <c r="L206" s="279"/>
      <c r="M206" s="280" t="s">
        <v>1</v>
      </c>
      <c r="N206" s="281" t="s">
        <v>38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135</v>
      </c>
      <c r="AT206" s="231" t="s">
        <v>188</v>
      </c>
      <c r="AU206" s="231" t="s">
        <v>83</v>
      </c>
      <c r="AY206" s="17" t="s">
        <v>117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81</v>
      </c>
      <c r="BK206" s="232">
        <f>ROUND(I206*H206,2)</f>
        <v>0</v>
      </c>
      <c r="BL206" s="17" t="s">
        <v>123</v>
      </c>
      <c r="BM206" s="231" t="s">
        <v>260</v>
      </c>
    </row>
    <row r="207" spans="1:65" s="2" customFormat="1" ht="33" customHeight="1">
      <c r="A207" s="38"/>
      <c r="B207" s="39"/>
      <c r="C207" s="219" t="s">
        <v>261</v>
      </c>
      <c r="D207" s="219" t="s">
        <v>120</v>
      </c>
      <c r="E207" s="220" t="s">
        <v>262</v>
      </c>
      <c r="F207" s="221" t="s">
        <v>263</v>
      </c>
      <c r="G207" s="222" t="s">
        <v>164</v>
      </c>
      <c r="H207" s="223">
        <v>2091.1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38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123</v>
      </c>
      <c r="AT207" s="231" t="s">
        <v>120</v>
      </c>
      <c r="AU207" s="231" t="s">
        <v>83</v>
      </c>
      <c r="AY207" s="17" t="s">
        <v>117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81</v>
      </c>
      <c r="BK207" s="232">
        <f>ROUND(I207*H207,2)</f>
        <v>0</v>
      </c>
      <c r="BL207" s="17" t="s">
        <v>123</v>
      </c>
      <c r="BM207" s="231" t="s">
        <v>264</v>
      </c>
    </row>
    <row r="208" spans="1:51" s="13" customFormat="1" ht="12">
      <c r="A208" s="13"/>
      <c r="B208" s="238"/>
      <c r="C208" s="239"/>
      <c r="D208" s="240" t="s">
        <v>166</v>
      </c>
      <c r="E208" s="241" t="s">
        <v>1</v>
      </c>
      <c r="F208" s="242" t="s">
        <v>265</v>
      </c>
      <c r="G208" s="239"/>
      <c r="H208" s="241" t="s">
        <v>1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166</v>
      </c>
      <c r="AU208" s="248" t="s">
        <v>83</v>
      </c>
      <c r="AV208" s="13" t="s">
        <v>81</v>
      </c>
      <c r="AW208" s="13" t="s">
        <v>30</v>
      </c>
      <c r="AX208" s="13" t="s">
        <v>73</v>
      </c>
      <c r="AY208" s="248" t="s">
        <v>117</v>
      </c>
    </row>
    <row r="209" spans="1:51" s="14" customFormat="1" ht="12">
      <c r="A209" s="14"/>
      <c r="B209" s="249"/>
      <c r="C209" s="250"/>
      <c r="D209" s="240" t="s">
        <v>166</v>
      </c>
      <c r="E209" s="251" t="s">
        <v>1</v>
      </c>
      <c r="F209" s="252" t="s">
        <v>266</v>
      </c>
      <c r="G209" s="250"/>
      <c r="H209" s="253">
        <v>2091.1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166</v>
      </c>
      <c r="AU209" s="259" t="s">
        <v>83</v>
      </c>
      <c r="AV209" s="14" t="s">
        <v>83</v>
      </c>
      <c r="AW209" s="14" t="s">
        <v>30</v>
      </c>
      <c r="AX209" s="14" t="s">
        <v>73</v>
      </c>
      <c r="AY209" s="259" t="s">
        <v>117</v>
      </c>
    </row>
    <row r="210" spans="1:51" s="15" customFormat="1" ht="12">
      <c r="A210" s="15"/>
      <c r="B210" s="260"/>
      <c r="C210" s="261"/>
      <c r="D210" s="240" t="s">
        <v>166</v>
      </c>
      <c r="E210" s="262" t="s">
        <v>1</v>
      </c>
      <c r="F210" s="263" t="s">
        <v>171</v>
      </c>
      <c r="G210" s="261"/>
      <c r="H210" s="264">
        <v>2091.1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0" t="s">
        <v>166</v>
      </c>
      <c r="AU210" s="270" t="s">
        <v>83</v>
      </c>
      <c r="AV210" s="15" t="s">
        <v>123</v>
      </c>
      <c r="AW210" s="15" t="s">
        <v>30</v>
      </c>
      <c r="AX210" s="15" t="s">
        <v>81</v>
      </c>
      <c r="AY210" s="270" t="s">
        <v>117</v>
      </c>
    </row>
    <row r="211" spans="1:65" s="2" customFormat="1" ht="33" customHeight="1">
      <c r="A211" s="38"/>
      <c r="B211" s="39"/>
      <c r="C211" s="219" t="s">
        <v>7</v>
      </c>
      <c r="D211" s="219" t="s">
        <v>120</v>
      </c>
      <c r="E211" s="220" t="s">
        <v>267</v>
      </c>
      <c r="F211" s="221" t="s">
        <v>268</v>
      </c>
      <c r="G211" s="222" t="s">
        <v>164</v>
      </c>
      <c r="H211" s="223">
        <v>125460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38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123</v>
      </c>
      <c r="AT211" s="231" t="s">
        <v>120</v>
      </c>
      <c r="AU211" s="231" t="s">
        <v>83</v>
      </c>
      <c r="AY211" s="17" t="s">
        <v>117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81</v>
      </c>
      <c r="BK211" s="232">
        <f>ROUND(I211*H211,2)</f>
        <v>0</v>
      </c>
      <c r="BL211" s="17" t="s">
        <v>123</v>
      </c>
      <c r="BM211" s="231" t="s">
        <v>269</v>
      </c>
    </row>
    <row r="212" spans="1:51" s="13" customFormat="1" ht="12">
      <c r="A212" s="13"/>
      <c r="B212" s="238"/>
      <c r="C212" s="239"/>
      <c r="D212" s="240" t="s">
        <v>166</v>
      </c>
      <c r="E212" s="241" t="s">
        <v>1</v>
      </c>
      <c r="F212" s="242" t="s">
        <v>265</v>
      </c>
      <c r="G212" s="239"/>
      <c r="H212" s="241" t="s">
        <v>1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166</v>
      </c>
      <c r="AU212" s="248" t="s">
        <v>83</v>
      </c>
      <c r="AV212" s="13" t="s">
        <v>81</v>
      </c>
      <c r="AW212" s="13" t="s">
        <v>30</v>
      </c>
      <c r="AX212" s="13" t="s">
        <v>73</v>
      </c>
      <c r="AY212" s="248" t="s">
        <v>117</v>
      </c>
    </row>
    <row r="213" spans="1:51" s="14" customFormat="1" ht="12">
      <c r="A213" s="14"/>
      <c r="B213" s="249"/>
      <c r="C213" s="250"/>
      <c r="D213" s="240" t="s">
        <v>166</v>
      </c>
      <c r="E213" s="251" t="s">
        <v>1</v>
      </c>
      <c r="F213" s="252" t="s">
        <v>270</v>
      </c>
      <c r="G213" s="250"/>
      <c r="H213" s="253">
        <v>125460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166</v>
      </c>
      <c r="AU213" s="259" t="s">
        <v>83</v>
      </c>
      <c r="AV213" s="14" t="s">
        <v>83</v>
      </c>
      <c r="AW213" s="14" t="s">
        <v>30</v>
      </c>
      <c r="AX213" s="14" t="s">
        <v>73</v>
      </c>
      <c r="AY213" s="259" t="s">
        <v>117</v>
      </c>
    </row>
    <row r="214" spans="1:51" s="15" customFormat="1" ht="12">
      <c r="A214" s="15"/>
      <c r="B214" s="260"/>
      <c r="C214" s="261"/>
      <c r="D214" s="240" t="s">
        <v>166</v>
      </c>
      <c r="E214" s="262" t="s">
        <v>1</v>
      </c>
      <c r="F214" s="263" t="s">
        <v>171</v>
      </c>
      <c r="G214" s="261"/>
      <c r="H214" s="264">
        <v>125460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166</v>
      </c>
      <c r="AU214" s="270" t="s">
        <v>83</v>
      </c>
      <c r="AV214" s="15" t="s">
        <v>123</v>
      </c>
      <c r="AW214" s="15" t="s">
        <v>30</v>
      </c>
      <c r="AX214" s="15" t="s">
        <v>81</v>
      </c>
      <c r="AY214" s="270" t="s">
        <v>117</v>
      </c>
    </row>
    <row r="215" spans="1:65" s="2" customFormat="1" ht="33" customHeight="1">
      <c r="A215" s="38"/>
      <c r="B215" s="39"/>
      <c r="C215" s="219" t="s">
        <v>271</v>
      </c>
      <c r="D215" s="219" t="s">
        <v>120</v>
      </c>
      <c r="E215" s="220" t="s">
        <v>272</v>
      </c>
      <c r="F215" s="221" t="s">
        <v>273</v>
      </c>
      <c r="G215" s="222" t="s">
        <v>164</v>
      </c>
      <c r="H215" s="223">
        <v>2091.1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38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123</v>
      </c>
      <c r="AT215" s="231" t="s">
        <v>120</v>
      </c>
      <c r="AU215" s="231" t="s">
        <v>83</v>
      </c>
      <c r="AY215" s="17" t="s">
        <v>117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81</v>
      </c>
      <c r="BK215" s="232">
        <f>ROUND(I215*H215,2)</f>
        <v>0</v>
      </c>
      <c r="BL215" s="17" t="s">
        <v>123</v>
      </c>
      <c r="BM215" s="231" t="s">
        <v>274</v>
      </c>
    </row>
    <row r="216" spans="1:51" s="13" customFormat="1" ht="12">
      <c r="A216" s="13"/>
      <c r="B216" s="238"/>
      <c r="C216" s="239"/>
      <c r="D216" s="240" t="s">
        <v>166</v>
      </c>
      <c r="E216" s="241" t="s">
        <v>1</v>
      </c>
      <c r="F216" s="242" t="s">
        <v>265</v>
      </c>
      <c r="G216" s="239"/>
      <c r="H216" s="241" t="s">
        <v>1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166</v>
      </c>
      <c r="AU216" s="248" t="s">
        <v>83</v>
      </c>
      <c r="AV216" s="13" t="s">
        <v>81</v>
      </c>
      <c r="AW216" s="13" t="s">
        <v>30</v>
      </c>
      <c r="AX216" s="13" t="s">
        <v>73</v>
      </c>
      <c r="AY216" s="248" t="s">
        <v>117</v>
      </c>
    </row>
    <row r="217" spans="1:51" s="14" customFormat="1" ht="12">
      <c r="A217" s="14"/>
      <c r="B217" s="249"/>
      <c r="C217" s="250"/>
      <c r="D217" s="240" t="s">
        <v>166</v>
      </c>
      <c r="E217" s="251" t="s">
        <v>1</v>
      </c>
      <c r="F217" s="252" t="s">
        <v>266</v>
      </c>
      <c r="G217" s="250"/>
      <c r="H217" s="253">
        <v>2091.1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166</v>
      </c>
      <c r="AU217" s="259" t="s">
        <v>83</v>
      </c>
      <c r="AV217" s="14" t="s">
        <v>83</v>
      </c>
      <c r="AW217" s="14" t="s">
        <v>30</v>
      </c>
      <c r="AX217" s="14" t="s">
        <v>73</v>
      </c>
      <c r="AY217" s="259" t="s">
        <v>117</v>
      </c>
    </row>
    <row r="218" spans="1:51" s="15" customFormat="1" ht="12">
      <c r="A218" s="15"/>
      <c r="B218" s="260"/>
      <c r="C218" s="261"/>
      <c r="D218" s="240" t="s">
        <v>166</v>
      </c>
      <c r="E218" s="262" t="s">
        <v>1</v>
      </c>
      <c r="F218" s="263" t="s">
        <v>171</v>
      </c>
      <c r="G218" s="261"/>
      <c r="H218" s="264">
        <v>2091.1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0" t="s">
        <v>166</v>
      </c>
      <c r="AU218" s="270" t="s">
        <v>83</v>
      </c>
      <c r="AV218" s="15" t="s">
        <v>123</v>
      </c>
      <c r="AW218" s="15" t="s">
        <v>30</v>
      </c>
      <c r="AX218" s="15" t="s">
        <v>81</v>
      </c>
      <c r="AY218" s="270" t="s">
        <v>117</v>
      </c>
    </row>
    <row r="219" spans="1:65" s="2" customFormat="1" ht="33" customHeight="1">
      <c r="A219" s="38"/>
      <c r="B219" s="39"/>
      <c r="C219" s="219" t="s">
        <v>275</v>
      </c>
      <c r="D219" s="219" t="s">
        <v>120</v>
      </c>
      <c r="E219" s="220" t="s">
        <v>276</v>
      </c>
      <c r="F219" s="221" t="s">
        <v>277</v>
      </c>
      <c r="G219" s="222" t="s">
        <v>164</v>
      </c>
      <c r="H219" s="223">
        <v>1870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38</v>
      </c>
      <c r="O219" s="91"/>
      <c r="P219" s="229">
        <f>O219*H219</f>
        <v>0</v>
      </c>
      <c r="Q219" s="229">
        <v>0.00013</v>
      </c>
      <c r="R219" s="229">
        <f>Q219*H219</f>
        <v>0.24309999999999998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123</v>
      </c>
      <c r="AT219" s="231" t="s">
        <v>120</v>
      </c>
      <c r="AU219" s="231" t="s">
        <v>83</v>
      </c>
      <c r="AY219" s="17" t="s">
        <v>117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81</v>
      </c>
      <c r="BK219" s="232">
        <f>ROUND(I219*H219,2)</f>
        <v>0</v>
      </c>
      <c r="BL219" s="17" t="s">
        <v>123</v>
      </c>
      <c r="BM219" s="231" t="s">
        <v>278</v>
      </c>
    </row>
    <row r="220" spans="1:65" s="2" customFormat="1" ht="16.5" customHeight="1">
      <c r="A220" s="38"/>
      <c r="B220" s="39"/>
      <c r="C220" s="219" t="s">
        <v>279</v>
      </c>
      <c r="D220" s="219" t="s">
        <v>120</v>
      </c>
      <c r="E220" s="220" t="s">
        <v>280</v>
      </c>
      <c r="F220" s="221" t="s">
        <v>281</v>
      </c>
      <c r="G220" s="222" t="s">
        <v>164</v>
      </c>
      <c r="H220" s="223">
        <v>800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38</v>
      </c>
      <c r="O220" s="91"/>
      <c r="P220" s="229">
        <f>O220*H220</f>
        <v>0</v>
      </c>
      <c r="Q220" s="229">
        <v>1E-05</v>
      </c>
      <c r="R220" s="229">
        <f>Q220*H220</f>
        <v>0.008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123</v>
      </c>
      <c r="AT220" s="231" t="s">
        <v>120</v>
      </c>
      <c r="AU220" s="231" t="s">
        <v>83</v>
      </c>
      <c r="AY220" s="17" t="s">
        <v>117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81</v>
      </c>
      <c r="BK220" s="232">
        <f>ROUND(I220*H220,2)</f>
        <v>0</v>
      </c>
      <c r="BL220" s="17" t="s">
        <v>123</v>
      </c>
      <c r="BM220" s="231" t="s">
        <v>282</v>
      </c>
    </row>
    <row r="221" spans="1:65" s="2" customFormat="1" ht="37.8" customHeight="1">
      <c r="A221" s="38"/>
      <c r="B221" s="39"/>
      <c r="C221" s="219" t="s">
        <v>283</v>
      </c>
      <c r="D221" s="219" t="s">
        <v>120</v>
      </c>
      <c r="E221" s="220" t="s">
        <v>284</v>
      </c>
      <c r="F221" s="221" t="s">
        <v>285</v>
      </c>
      <c r="G221" s="222" t="s">
        <v>174</v>
      </c>
      <c r="H221" s="223">
        <v>33.775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38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2.2</v>
      </c>
      <c r="T221" s="230">
        <f>S221*H221</f>
        <v>74.305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123</v>
      </c>
      <c r="AT221" s="231" t="s">
        <v>120</v>
      </c>
      <c r="AU221" s="231" t="s">
        <v>83</v>
      </c>
      <c r="AY221" s="17" t="s">
        <v>117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81</v>
      </c>
      <c r="BK221" s="232">
        <f>ROUND(I221*H221,2)</f>
        <v>0</v>
      </c>
      <c r="BL221" s="17" t="s">
        <v>123</v>
      </c>
      <c r="BM221" s="231" t="s">
        <v>286</v>
      </c>
    </row>
    <row r="222" spans="1:51" s="13" customFormat="1" ht="12">
      <c r="A222" s="13"/>
      <c r="B222" s="238"/>
      <c r="C222" s="239"/>
      <c r="D222" s="240" t="s">
        <v>166</v>
      </c>
      <c r="E222" s="241" t="s">
        <v>1</v>
      </c>
      <c r="F222" s="242" t="s">
        <v>287</v>
      </c>
      <c r="G222" s="239"/>
      <c r="H222" s="241" t="s">
        <v>1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166</v>
      </c>
      <c r="AU222" s="248" t="s">
        <v>83</v>
      </c>
      <c r="AV222" s="13" t="s">
        <v>81</v>
      </c>
      <c r="AW222" s="13" t="s">
        <v>30</v>
      </c>
      <c r="AX222" s="13" t="s">
        <v>73</v>
      </c>
      <c r="AY222" s="248" t="s">
        <v>117</v>
      </c>
    </row>
    <row r="223" spans="1:51" s="14" customFormat="1" ht="12">
      <c r="A223" s="14"/>
      <c r="B223" s="249"/>
      <c r="C223" s="250"/>
      <c r="D223" s="240" t="s">
        <v>166</v>
      </c>
      <c r="E223" s="251" t="s">
        <v>1</v>
      </c>
      <c r="F223" s="252" t="s">
        <v>288</v>
      </c>
      <c r="G223" s="250"/>
      <c r="H223" s="253">
        <v>27.36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9" t="s">
        <v>166</v>
      </c>
      <c r="AU223" s="259" t="s">
        <v>83</v>
      </c>
      <c r="AV223" s="14" t="s">
        <v>83</v>
      </c>
      <c r="AW223" s="14" t="s">
        <v>30</v>
      </c>
      <c r="AX223" s="14" t="s">
        <v>73</v>
      </c>
      <c r="AY223" s="259" t="s">
        <v>117</v>
      </c>
    </row>
    <row r="224" spans="1:51" s="13" customFormat="1" ht="12">
      <c r="A224" s="13"/>
      <c r="B224" s="238"/>
      <c r="C224" s="239"/>
      <c r="D224" s="240" t="s">
        <v>166</v>
      </c>
      <c r="E224" s="241" t="s">
        <v>1</v>
      </c>
      <c r="F224" s="242" t="s">
        <v>289</v>
      </c>
      <c r="G224" s="239"/>
      <c r="H224" s="241" t="s">
        <v>1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166</v>
      </c>
      <c r="AU224" s="248" t="s">
        <v>83</v>
      </c>
      <c r="AV224" s="13" t="s">
        <v>81</v>
      </c>
      <c r="AW224" s="13" t="s">
        <v>30</v>
      </c>
      <c r="AX224" s="13" t="s">
        <v>73</v>
      </c>
      <c r="AY224" s="248" t="s">
        <v>117</v>
      </c>
    </row>
    <row r="225" spans="1:51" s="14" customFormat="1" ht="12">
      <c r="A225" s="14"/>
      <c r="B225" s="249"/>
      <c r="C225" s="250"/>
      <c r="D225" s="240" t="s">
        <v>166</v>
      </c>
      <c r="E225" s="251" t="s">
        <v>1</v>
      </c>
      <c r="F225" s="252" t="s">
        <v>290</v>
      </c>
      <c r="G225" s="250"/>
      <c r="H225" s="253">
        <v>6.415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166</v>
      </c>
      <c r="AU225" s="259" t="s">
        <v>83</v>
      </c>
      <c r="AV225" s="14" t="s">
        <v>83</v>
      </c>
      <c r="AW225" s="14" t="s">
        <v>30</v>
      </c>
      <c r="AX225" s="14" t="s">
        <v>73</v>
      </c>
      <c r="AY225" s="259" t="s">
        <v>117</v>
      </c>
    </row>
    <row r="226" spans="1:51" s="15" customFormat="1" ht="12">
      <c r="A226" s="15"/>
      <c r="B226" s="260"/>
      <c r="C226" s="261"/>
      <c r="D226" s="240" t="s">
        <v>166</v>
      </c>
      <c r="E226" s="262" t="s">
        <v>1</v>
      </c>
      <c r="F226" s="263" t="s">
        <v>171</v>
      </c>
      <c r="G226" s="261"/>
      <c r="H226" s="264">
        <v>33.775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0" t="s">
        <v>166</v>
      </c>
      <c r="AU226" s="270" t="s">
        <v>83</v>
      </c>
      <c r="AV226" s="15" t="s">
        <v>123</v>
      </c>
      <c r="AW226" s="15" t="s">
        <v>30</v>
      </c>
      <c r="AX226" s="15" t="s">
        <v>81</v>
      </c>
      <c r="AY226" s="270" t="s">
        <v>117</v>
      </c>
    </row>
    <row r="227" spans="1:63" s="12" customFormat="1" ht="22.8" customHeight="1">
      <c r="A227" s="12"/>
      <c r="B227" s="203"/>
      <c r="C227" s="204"/>
      <c r="D227" s="205" t="s">
        <v>72</v>
      </c>
      <c r="E227" s="217" t="s">
        <v>291</v>
      </c>
      <c r="F227" s="217" t="s">
        <v>292</v>
      </c>
      <c r="G227" s="204"/>
      <c r="H227" s="204"/>
      <c r="I227" s="207"/>
      <c r="J227" s="218">
        <f>BK227</f>
        <v>0</v>
      </c>
      <c r="K227" s="204"/>
      <c r="L227" s="209"/>
      <c r="M227" s="210"/>
      <c r="N227" s="211"/>
      <c r="O227" s="211"/>
      <c r="P227" s="212">
        <f>SUM(P228:P253)</f>
        <v>0</v>
      </c>
      <c r="Q227" s="211"/>
      <c r="R227" s="212">
        <f>SUM(R228:R253)</f>
        <v>0</v>
      </c>
      <c r="S227" s="211"/>
      <c r="T227" s="213">
        <f>SUM(T228:T253)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4" t="s">
        <v>81</v>
      </c>
      <c r="AT227" s="215" t="s">
        <v>72</v>
      </c>
      <c r="AU227" s="215" t="s">
        <v>81</v>
      </c>
      <c r="AY227" s="214" t="s">
        <v>117</v>
      </c>
      <c r="BK227" s="216">
        <f>SUM(BK228:BK253)</f>
        <v>0</v>
      </c>
    </row>
    <row r="228" spans="1:65" s="2" customFormat="1" ht="24.15" customHeight="1">
      <c r="A228" s="38"/>
      <c r="B228" s="39"/>
      <c r="C228" s="219" t="s">
        <v>293</v>
      </c>
      <c r="D228" s="219" t="s">
        <v>120</v>
      </c>
      <c r="E228" s="220" t="s">
        <v>294</v>
      </c>
      <c r="F228" s="221" t="s">
        <v>295</v>
      </c>
      <c r="G228" s="222" t="s">
        <v>191</v>
      </c>
      <c r="H228" s="223">
        <v>176.674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38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123</v>
      </c>
      <c r="AT228" s="231" t="s">
        <v>120</v>
      </c>
      <c r="AU228" s="231" t="s">
        <v>83</v>
      </c>
      <c r="AY228" s="17" t="s">
        <v>117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81</v>
      </c>
      <c r="BK228" s="232">
        <f>ROUND(I228*H228,2)</f>
        <v>0</v>
      </c>
      <c r="BL228" s="17" t="s">
        <v>123</v>
      </c>
      <c r="BM228" s="231" t="s">
        <v>296</v>
      </c>
    </row>
    <row r="229" spans="1:51" s="13" customFormat="1" ht="12">
      <c r="A229" s="13"/>
      <c r="B229" s="238"/>
      <c r="C229" s="239"/>
      <c r="D229" s="240" t="s">
        <v>166</v>
      </c>
      <c r="E229" s="241" t="s">
        <v>1</v>
      </c>
      <c r="F229" s="242" t="s">
        <v>297</v>
      </c>
      <c r="G229" s="239"/>
      <c r="H229" s="241" t="s">
        <v>1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166</v>
      </c>
      <c r="AU229" s="248" t="s">
        <v>83</v>
      </c>
      <c r="AV229" s="13" t="s">
        <v>81</v>
      </c>
      <c r="AW229" s="13" t="s">
        <v>30</v>
      </c>
      <c r="AX229" s="13" t="s">
        <v>73</v>
      </c>
      <c r="AY229" s="248" t="s">
        <v>117</v>
      </c>
    </row>
    <row r="230" spans="1:51" s="14" customFormat="1" ht="12">
      <c r="A230" s="14"/>
      <c r="B230" s="249"/>
      <c r="C230" s="250"/>
      <c r="D230" s="240" t="s">
        <v>166</v>
      </c>
      <c r="E230" s="251" t="s">
        <v>1</v>
      </c>
      <c r="F230" s="252" t="s">
        <v>298</v>
      </c>
      <c r="G230" s="250"/>
      <c r="H230" s="253">
        <v>176.674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9" t="s">
        <v>166</v>
      </c>
      <c r="AU230" s="259" t="s">
        <v>83</v>
      </c>
      <c r="AV230" s="14" t="s">
        <v>83</v>
      </c>
      <c r="AW230" s="14" t="s">
        <v>30</v>
      </c>
      <c r="AX230" s="14" t="s">
        <v>73</v>
      </c>
      <c r="AY230" s="259" t="s">
        <v>117</v>
      </c>
    </row>
    <row r="231" spans="1:51" s="15" customFormat="1" ht="12">
      <c r="A231" s="15"/>
      <c r="B231" s="260"/>
      <c r="C231" s="261"/>
      <c r="D231" s="240" t="s">
        <v>166</v>
      </c>
      <c r="E231" s="262" t="s">
        <v>1</v>
      </c>
      <c r="F231" s="263" t="s">
        <v>171</v>
      </c>
      <c r="G231" s="261"/>
      <c r="H231" s="264">
        <v>176.674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0" t="s">
        <v>166</v>
      </c>
      <c r="AU231" s="270" t="s">
        <v>83</v>
      </c>
      <c r="AV231" s="15" t="s">
        <v>123</v>
      </c>
      <c r="AW231" s="15" t="s">
        <v>30</v>
      </c>
      <c r="AX231" s="15" t="s">
        <v>81</v>
      </c>
      <c r="AY231" s="270" t="s">
        <v>117</v>
      </c>
    </row>
    <row r="232" spans="1:65" s="2" customFormat="1" ht="24.15" customHeight="1">
      <c r="A232" s="38"/>
      <c r="B232" s="39"/>
      <c r="C232" s="219" t="s">
        <v>299</v>
      </c>
      <c r="D232" s="219" t="s">
        <v>120</v>
      </c>
      <c r="E232" s="220" t="s">
        <v>300</v>
      </c>
      <c r="F232" s="221" t="s">
        <v>301</v>
      </c>
      <c r="G232" s="222" t="s">
        <v>191</v>
      </c>
      <c r="H232" s="223">
        <v>2473.436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38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123</v>
      </c>
      <c r="AT232" s="231" t="s">
        <v>120</v>
      </c>
      <c r="AU232" s="231" t="s">
        <v>83</v>
      </c>
      <c r="AY232" s="17" t="s">
        <v>117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81</v>
      </c>
      <c r="BK232" s="232">
        <f>ROUND(I232*H232,2)</f>
        <v>0</v>
      </c>
      <c r="BL232" s="17" t="s">
        <v>123</v>
      </c>
      <c r="BM232" s="231" t="s">
        <v>302</v>
      </c>
    </row>
    <row r="233" spans="1:51" s="13" customFormat="1" ht="12">
      <c r="A233" s="13"/>
      <c r="B233" s="238"/>
      <c r="C233" s="239"/>
      <c r="D233" s="240" t="s">
        <v>166</v>
      </c>
      <c r="E233" s="241" t="s">
        <v>1</v>
      </c>
      <c r="F233" s="242" t="s">
        <v>303</v>
      </c>
      <c r="G233" s="239"/>
      <c r="H233" s="241" t="s">
        <v>1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166</v>
      </c>
      <c r="AU233" s="248" t="s">
        <v>83</v>
      </c>
      <c r="AV233" s="13" t="s">
        <v>81</v>
      </c>
      <c r="AW233" s="13" t="s">
        <v>30</v>
      </c>
      <c r="AX233" s="13" t="s">
        <v>73</v>
      </c>
      <c r="AY233" s="248" t="s">
        <v>117</v>
      </c>
    </row>
    <row r="234" spans="1:51" s="14" customFormat="1" ht="12">
      <c r="A234" s="14"/>
      <c r="B234" s="249"/>
      <c r="C234" s="250"/>
      <c r="D234" s="240" t="s">
        <v>166</v>
      </c>
      <c r="E234" s="251" t="s">
        <v>1</v>
      </c>
      <c r="F234" s="252" t="s">
        <v>304</v>
      </c>
      <c r="G234" s="250"/>
      <c r="H234" s="253">
        <v>2473.436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166</v>
      </c>
      <c r="AU234" s="259" t="s">
        <v>83</v>
      </c>
      <c r="AV234" s="14" t="s">
        <v>83</v>
      </c>
      <c r="AW234" s="14" t="s">
        <v>30</v>
      </c>
      <c r="AX234" s="14" t="s">
        <v>73</v>
      </c>
      <c r="AY234" s="259" t="s">
        <v>117</v>
      </c>
    </row>
    <row r="235" spans="1:51" s="15" customFormat="1" ht="12">
      <c r="A235" s="15"/>
      <c r="B235" s="260"/>
      <c r="C235" s="261"/>
      <c r="D235" s="240" t="s">
        <v>166</v>
      </c>
      <c r="E235" s="262" t="s">
        <v>1</v>
      </c>
      <c r="F235" s="263" t="s">
        <v>171</v>
      </c>
      <c r="G235" s="261"/>
      <c r="H235" s="264">
        <v>2473.436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0" t="s">
        <v>166</v>
      </c>
      <c r="AU235" s="270" t="s">
        <v>83</v>
      </c>
      <c r="AV235" s="15" t="s">
        <v>123</v>
      </c>
      <c r="AW235" s="15" t="s">
        <v>30</v>
      </c>
      <c r="AX235" s="15" t="s">
        <v>81</v>
      </c>
      <c r="AY235" s="270" t="s">
        <v>117</v>
      </c>
    </row>
    <row r="236" spans="1:65" s="2" customFormat="1" ht="33" customHeight="1">
      <c r="A236" s="38"/>
      <c r="B236" s="39"/>
      <c r="C236" s="219" t="s">
        <v>305</v>
      </c>
      <c r="D236" s="219" t="s">
        <v>120</v>
      </c>
      <c r="E236" s="220" t="s">
        <v>306</v>
      </c>
      <c r="F236" s="221" t="s">
        <v>307</v>
      </c>
      <c r="G236" s="222" t="s">
        <v>191</v>
      </c>
      <c r="H236" s="223">
        <v>176.674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38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123</v>
      </c>
      <c r="AT236" s="231" t="s">
        <v>120</v>
      </c>
      <c r="AU236" s="231" t="s">
        <v>83</v>
      </c>
      <c r="AY236" s="17" t="s">
        <v>117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81</v>
      </c>
      <c r="BK236" s="232">
        <f>ROUND(I236*H236,2)</f>
        <v>0</v>
      </c>
      <c r="BL236" s="17" t="s">
        <v>123</v>
      </c>
      <c r="BM236" s="231" t="s">
        <v>308</v>
      </c>
    </row>
    <row r="237" spans="1:51" s="13" customFormat="1" ht="12">
      <c r="A237" s="13"/>
      <c r="B237" s="238"/>
      <c r="C237" s="239"/>
      <c r="D237" s="240" t="s">
        <v>166</v>
      </c>
      <c r="E237" s="241" t="s">
        <v>1</v>
      </c>
      <c r="F237" s="242" t="s">
        <v>297</v>
      </c>
      <c r="G237" s="239"/>
      <c r="H237" s="241" t="s">
        <v>1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166</v>
      </c>
      <c r="AU237" s="248" t="s">
        <v>83</v>
      </c>
      <c r="AV237" s="13" t="s">
        <v>81</v>
      </c>
      <c r="AW237" s="13" t="s">
        <v>30</v>
      </c>
      <c r="AX237" s="13" t="s">
        <v>73</v>
      </c>
      <c r="AY237" s="248" t="s">
        <v>117</v>
      </c>
    </row>
    <row r="238" spans="1:51" s="14" customFormat="1" ht="12">
      <c r="A238" s="14"/>
      <c r="B238" s="249"/>
      <c r="C238" s="250"/>
      <c r="D238" s="240" t="s">
        <v>166</v>
      </c>
      <c r="E238" s="251" t="s">
        <v>1</v>
      </c>
      <c r="F238" s="252" t="s">
        <v>298</v>
      </c>
      <c r="G238" s="250"/>
      <c r="H238" s="253">
        <v>176.674</v>
      </c>
      <c r="I238" s="254"/>
      <c r="J238" s="250"/>
      <c r="K238" s="250"/>
      <c r="L238" s="255"/>
      <c r="M238" s="256"/>
      <c r="N238" s="257"/>
      <c r="O238" s="257"/>
      <c r="P238" s="257"/>
      <c r="Q238" s="257"/>
      <c r="R238" s="257"/>
      <c r="S238" s="257"/>
      <c r="T238" s="25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9" t="s">
        <v>166</v>
      </c>
      <c r="AU238" s="259" t="s">
        <v>83</v>
      </c>
      <c r="AV238" s="14" t="s">
        <v>83</v>
      </c>
      <c r="AW238" s="14" t="s">
        <v>30</v>
      </c>
      <c r="AX238" s="14" t="s">
        <v>73</v>
      </c>
      <c r="AY238" s="259" t="s">
        <v>117</v>
      </c>
    </row>
    <row r="239" spans="1:51" s="15" customFormat="1" ht="12">
      <c r="A239" s="15"/>
      <c r="B239" s="260"/>
      <c r="C239" s="261"/>
      <c r="D239" s="240" t="s">
        <v>166</v>
      </c>
      <c r="E239" s="262" t="s">
        <v>1</v>
      </c>
      <c r="F239" s="263" t="s">
        <v>171</v>
      </c>
      <c r="G239" s="261"/>
      <c r="H239" s="264">
        <v>176.674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0" t="s">
        <v>166</v>
      </c>
      <c r="AU239" s="270" t="s">
        <v>83</v>
      </c>
      <c r="AV239" s="15" t="s">
        <v>123</v>
      </c>
      <c r="AW239" s="15" t="s">
        <v>30</v>
      </c>
      <c r="AX239" s="15" t="s">
        <v>81</v>
      </c>
      <c r="AY239" s="270" t="s">
        <v>117</v>
      </c>
    </row>
    <row r="240" spans="1:65" s="2" customFormat="1" ht="49.05" customHeight="1">
      <c r="A240" s="38"/>
      <c r="B240" s="39"/>
      <c r="C240" s="219" t="s">
        <v>309</v>
      </c>
      <c r="D240" s="219" t="s">
        <v>120</v>
      </c>
      <c r="E240" s="220" t="s">
        <v>310</v>
      </c>
      <c r="F240" s="221" t="s">
        <v>311</v>
      </c>
      <c r="G240" s="222" t="s">
        <v>191</v>
      </c>
      <c r="H240" s="223">
        <v>123.944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38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123</v>
      </c>
      <c r="AT240" s="231" t="s">
        <v>120</v>
      </c>
      <c r="AU240" s="231" t="s">
        <v>83</v>
      </c>
      <c r="AY240" s="17" t="s">
        <v>117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81</v>
      </c>
      <c r="BK240" s="232">
        <f>ROUND(I240*H240,2)</f>
        <v>0</v>
      </c>
      <c r="BL240" s="17" t="s">
        <v>123</v>
      </c>
      <c r="BM240" s="231" t="s">
        <v>312</v>
      </c>
    </row>
    <row r="241" spans="1:51" s="13" customFormat="1" ht="12">
      <c r="A241" s="13"/>
      <c r="B241" s="238"/>
      <c r="C241" s="239"/>
      <c r="D241" s="240" t="s">
        <v>166</v>
      </c>
      <c r="E241" s="241" t="s">
        <v>1</v>
      </c>
      <c r="F241" s="242" t="s">
        <v>313</v>
      </c>
      <c r="G241" s="239"/>
      <c r="H241" s="241" t="s">
        <v>1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166</v>
      </c>
      <c r="AU241" s="248" t="s">
        <v>83</v>
      </c>
      <c r="AV241" s="13" t="s">
        <v>81</v>
      </c>
      <c r="AW241" s="13" t="s">
        <v>30</v>
      </c>
      <c r="AX241" s="13" t="s">
        <v>73</v>
      </c>
      <c r="AY241" s="248" t="s">
        <v>117</v>
      </c>
    </row>
    <row r="242" spans="1:51" s="14" customFormat="1" ht="12">
      <c r="A242" s="14"/>
      <c r="B242" s="249"/>
      <c r="C242" s="250"/>
      <c r="D242" s="240" t="s">
        <v>166</v>
      </c>
      <c r="E242" s="251" t="s">
        <v>1</v>
      </c>
      <c r="F242" s="252" t="s">
        <v>314</v>
      </c>
      <c r="G242" s="250"/>
      <c r="H242" s="253">
        <v>123.944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166</v>
      </c>
      <c r="AU242" s="259" t="s">
        <v>83</v>
      </c>
      <c r="AV242" s="14" t="s">
        <v>83</v>
      </c>
      <c r="AW242" s="14" t="s">
        <v>30</v>
      </c>
      <c r="AX242" s="14" t="s">
        <v>73</v>
      </c>
      <c r="AY242" s="259" t="s">
        <v>117</v>
      </c>
    </row>
    <row r="243" spans="1:51" s="15" customFormat="1" ht="12">
      <c r="A243" s="15"/>
      <c r="B243" s="260"/>
      <c r="C243" s="261"/>
      <c r="D243" s="240" t="s">
        <v>166</v>
      </c>
      <c r="E243" s="262" t="s">
        <v>1</v>
      </c>
      <c r="F243" s="263" t="s">
        <v>171</v>
      </c>
      <c r="G243" s="261"/>
      <c r="H243" s="264">
        <v>123.944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0" t="s">
        <v>166</v>
      </c>
      <c r="AU243" s="270" t="s">
        <v>83</v>
      </c>
      <c r="AV243" s="15" t="s">
        <v>123</v>
      </c>
      <c r="AW243" s="15" t="s">
        <v>30</v>
      </c>
      <c r="AX243" s="15" t="s">
        <v>81</v>
      </c>
      <c r="AY243" s="270" t="s">
        <v>117</v>
      </c>
    </row>
    <row r="244" spans="1:65" s="2" customFormat="1" ht="33" customHeight="1">
      <c r="A244" s="38"/>
      <c r="B244" s="39"/>
      <c r="C244" s="219" t="s">
        <v>315</v>
      </c>
      <c r="D244" s="219" t="s">
        <v>120</v>
      </c>
      <c r="E244" s="220" t="s">
        <v>316</v>
      </c>
      <c r="F244" s="221" t="s">
        <v>317</v>
      </c>
      <c r="G244" s="222" t="s">
        <v>191</v>
      </c>
      <c r="H244" s="223">
        <v>25.5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38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123</v>
      </c>
      <c r="AT244" s="231" t="s">
        <v>120</v>
      </c>
      <c r="AU244" s="231" t="s">
        <v>83</v>
      </c>
      <c r="AY244" s="17" t="s">
        <v>117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81</v>
      </c>
      <c r="BK244" s="232">
        <f>ROUND(I244*H244,2)</f>
        <v>0</v>
      </c>
      <c r="BL244" s="17" t="s">
        <v>123</v>
      </c>
      <c r="BM244" s="231" t="s">
        <v>318</v>
      </c>
    </row>
    <row r="245" spans="1:65" s="2" customFormat="1" ht="37.8" customHeight="1">
      <c r="A245" s="38"/>
      <c r="B245" s="39"/>
      <c r="C245" s="219" t="s">
        <v>319</v>
      </c>
      <c r="D245" s="219" t="s">
        <v>120</v>
      </c>
      <c r="E245" s="220" t="s">
        <v>320</v>
      </c>
      <c r="F245" s="221" t="s">
        <v>321</v>
      </c>
      <c r="G245" s="222" t="s">
        <v>191</v>
      </c>
      <c r="H245" s="223">
        <v>19.23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38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123</v>
      </c>
      <c r="AT245" s="231" t="s">
        <v>120</v>
      </c>
      <c r="AU245" s="231" t="s">
        <v>83</v>
      </c>
      <c r="AY245" s="17" t="s">
        <v>117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81</v>
      </c>
      <c r="BK245" s="232">
        <f>ROUND(I245*H245,2)</f>
        <v>0</v>
      </c>
      <c r="BL245" s="17" t="s">
        <v>123</v>
      </c>
      <c r="BM245" s="231" t="s">
        <v>322</v>
      </c>
    </row>
    <row r="246" spans="1:65" s="2" customFormat="1" ht="33" customHeight="1">
      <c r="A246" s="38"/>
      <c r="B246" s="39"/>
      <c r="C246" s="219" t="s">
        <v>323</v>
      </c>
      <c r="D246" s="219" t="s">
        <v>120</v>
      </c>
      <c r="E246" s="220" t="s">
        <v>324</v>
      </c>
      <c r="F246" s="221" t="s">
        <v>325</v>
      </c>
      <c r="G246" s="222" t="s">
        <v>191</v>
      </c>
      <c r="H246" s="223">
        <v>8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38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123</v>
      </c>
      <c r="AT246" s="231" t="s">
        <v>120</v>
      </c>
      <c r="AU246" s="231" t="s">
        <v>83</v>
      </c>
      <c r="AY246" s="17" t="s">
        <v>117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81</v>
      </c>
      <c r="BK246" s="232">
        <f>ROUND(I246*H246,2)</f>
        <v>0</v>
      </c>
      <c r="BL246" s="17" t="s">
        <v>123</v>
      </c>
      <c r="BM246" s="231" t="s">
        <v>326</v>
      </c>
    </row>
    <row r="247" spans="1:51" s="13" customFormat="1" ht="12">
      <c r="A247" s="13"/>
      <c r="B247" s="238"/>
      <c r="C247" s="239"/>
      <c r="D247" s="240" t="s">
        <v>166</v>
      </c>
      <c r="E247" s="241" t="s">
        <v>1</v>
      </c>
      <c r="F247" s="242" t="s">
        <v>327</v>
      </c>
      <c r="G247" s="239"/>
      <c r="H247" s="241" t="s">
        <v>1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166</v>
      </c>
      <c r="AU247" s="248" t="s">
        <v>83</v>
      </c>
      <c r="AV247" s="13" t="s">
        <v>81</v>
      </c>
      <c r="AW247" s="13" t="s">
        <v>30</v>
      </c>
      <c r="AX247" s="13" t="s">
        <v>73</v>
      </c>
      <c r="AY247" s="248" t="s">
        <v>117</v>
      </c>
    </row>
    <row r="248" spans="1:51" s="14" customFormat="1" ht="12">
      <c r="A248" s="14"/>
      <c r="B248" s="249"/>
      <c r="C248" s="250"/>
      <c r="D248" s="240" t="s">
        <v>166</v>
      </c>
      <c r="E248" s="251" t="s">
        <v>1</v>
      </c>
      <c r="F248" s="252" t="s">
        <v>135</v>
      </c>
      <c r="G248" s="250"/>
      <c r="H248" s="253">
        <v>8</v>
      </c>
      <c r="I248" s="254"/>
      <c r="J248" s="250"/>
      <c r="K248" s="250"/>
      <c r="L248" s="255"/>
      <c r="M248" s="256"/>
      <c r="N248" s="257"/>
      <c r="O248" s="257"/>
      <c r="P248" s="257"/>
      <c r="Q248" s="257"/>
      <c r="R248" s="257"/>
      <c r="S248" s="257"/>
      <c r="T248" s="25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9" t="s">
        <v>166</v>
      </c>
      <c r="AU248" s="259" t="s">
        <v>83</v>
      </c>
      <c r="AV248" s="14" t="s">
        <v>83</v>
      </c>
      <c r="AW248" s="14" t="s">
        <v>30</v>
      </c>
      <c r="AX248" s="14" t="s">
        <v>73</v>
      </c>
      <c r="AY248" s="259" t="s">
        <v>117</v>
      </c>
    </row>
    <row r="249" spans="1:51" s="15" customFormat="1" ht="12">
      <c r="A249" s="15"/>
      <c r="B249" s="260"/>
      <c r="C249" s="261"/>
      <c r="D249" s="240" t="s">
        <v>166</v>
      </c>
      <c r="E249" s="262" t="s">
        <v>1</v>
      </c>
      <c r="F249" s="263" t="s">
        <v>171</v>
      </c>
      <c r="G249" s="261"/>
      <c r="H249" s="264">
        <v>8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0" t="s">
        <v>166</v>
      </c>
      <c r="AU249" s="270" t="s">
        <v>83</v>
      </c>
      <c r="AV249" s="15" t="s">
        <v>123</v>
      </c>
      <c r="AW249" s="15" t="s">
        <v>30</v>
      </c>
      <c r="AX249" s="15" t="s">
        <v>81</v>
      </c>
      <c r="AY249" s="270" t="s">
        <v>117</v>
      </c>
    </row>
    <row r="250" spans="1:65" s="2" customFormat="1" ht="24.15" customHeight="1">
      <c r="A250" s="38"/>
      <c r="B250" s="39"/>
      <c r="C250" s="219" t="s">
        <v>328</v>
      </c>
      <c r="D250" s="219" t="s">
        <v>120</v>
      </c>
      <c r="E250" s="220" t="s">
        <v>329</v>
      </c>
      <c r="F250" s="221" t="s">
        <v>330</v>
      </c>
      <c r="G250" s="222" t="s">
        <v>191</v>
      </c>
      <c r="H250" s="223">
        <v>64.05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38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123</v>
      </c>
      <c r="AT250" s="231" t="s">
        <v>120</v>
      </c>
      <c r="AU250" s="231" t="s">
        <v>83</v>
      </c>
      <c r="AY250" s="17" t="s">
        <v>117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81</v>
      </c>
      <c r="BK250" s="232">
        <f>ROUND(I250*H250,2)</f>
        <v>0</v>
      </c>
      <c r="BL250" s="17" t="s">
        <v>123</v>
      </c>
      <c r="BM250" s="231" t="s">
        <v>331</v>
      </c>
    </row>
    <row r="251" spans="1:51" s="13" customFormat="1" ht="12">
      <c r="A251" s="13"/>
      <c r="B251" s="238"/>
      <c r="C251" s="239"/>
      <c r="D251" s="240" t="s">
        <v>166</v>
      </c>
      <c r="E251" s="241" t="s">
        <v>1</v>
      </c>
      <c r="F251" s="242" t="s">
        <v>332</v>
      </c>
      <c r="G251" s="239"/>
      <c r="H251" s="241" t="s">
        <v>1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166</v>
      </c>
      <c r="AU251" s="248" t="s">
        <v>83</v>
      </c>
      <c r="AV251" s="13" t="s">
        <v>81</v>
      </c>
      <c r="AW251" s="13" t="s">
        <v>30</v>
      </c>
      <c r="AX251" s="13" t="s">
        <v>73</v>
      </c>
      <c r="AY251" s="248" t="s">
        <v>117</v>
      </c>
    </row>
    <row r="252" spans="1:51" s="14" customFormat="1" ht="12">
      <c r="A252" s="14"/>
      <c r="B252" s="249"/>
      <c r="C252" s="250"/>
      <c r="D252" s="240" t="s">
        <v>166</v>
      </c>
      <c r="E252" s="251" t="s">
        <v>1</v>
      </c>
      <c r="F252" s="252" t="s">
        <v>333</v>
      </c>
      <c r="G252" s="250"/>
      <c r="H252" s="253">
        <v>64.05</v>
      </c>
      <c r="I252" s="254"/>
      <c r="J252" s="250"/>
      <c r="K252" s="250"/>
      <c r="L252" s="255"/>
      <c r="M252" s="256"/>
      <c r="N252" s="257"/>
      <c r="O252" s="257"/>
      <c r="P252" s="257"/>
      <c r="Q252" s="257"/>
      <c r="R252" s="257"/>
      <c r="S252" s="257"/>
      <c r="T252" s="25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9" t="s">
        <v>166</v>
      </c>
      <c r="AU252" s="259" t="s">
        <v>83</v>
      </c>
      <c r="AV252" s="14" t="s">
        <v>83</v>
      </c>
      <c r="AW252" s="14" t="s">
        <v>30</v>
      </c>
      <c r="AX252" s="14" t="s">
        <v>73</v>
      </c>
      <c r="AY252" s="259" t="s">
        <v>117</v>
      </c>
    </row>
    <row r="253" spans="1:51" s="15" customFormat="1" ht="12">
      <c r="A253" s="15"/>
      <c r="B253" s="260"/>
      <c r="C253" s="261"/>
      <c r="D253" s="240" t="s">
        <v>166</v>
      </c>
      <c r="E253" s="262" t="s">
        <v>1</v>
      </c>
      <c r="F253" s="263" t="s">
        <v>171</v>
      </c>
      <c r="G253" s="261"/>
      <c r="H253" s="264">
        <v>64.05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0" t="s">
        <v>166</v>
      </c>
      <c r="AU253" s="270" t="s">
        <v>83</v>
      </c>
      <c r="AV253" s="15" t="s">
        <v>123</v>
      </c>
      <c r="AW253" s="15" t="s">
        <v>30</v>
      </c>
      <c r="AX253" s="15" t="s">
        <v>81</v>
      </c>
      <c r="AY253" s="270" t="s">
        <v>117</v>
      </c>
    </row>
    <row r="254" spans="1:63" s="12" customFormat="1" ht="22.8" customHeight="1">
      <c r="A254" s="12"/>
      <c r="B254" s="203"/>
      <c r="C254" s="204"/>
      <c r="D254" s="205" t="s">
        <v>72</v>
      </c>
      <c r="E254" s="217" t="s">
        <v>334</v>
      </c>
      <c r="F254" s="217" t="s">
        <v>335</v>
      </c>
      <c r="G254" s="204"/>
      <c r="H254" s="204"/>
      <c r="I254" s="207"/>
      <c r="J254" s="218">
        <f>BK254</f>
        <v>0</v>
      </c>
      <c r="K254" s="204"/>
      <c r="L254" s="209"/>
      <c r="M254" s="210"/>
      <c r="N254" s="211"/>
      <c r="O254" s="211"/>
      <c r="P254" s="212">
        <f>P255</f>
        <v>0</v>
      </c>
      <c r="Q254" s="211"/>
      <c r="R254" s="212">
        <f>R255</f>
        <v>0</v>
      </c>
      <c r="S254" s="211"/>
      <c r="T254" s="213">
        <f>T255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4" t="s">
        <v>81</v>
      </c>
      <c r="AT254" s="215" t="s">
        <v>72</v>
      </c>
      <c r="AU254" s="215" t="s">
        <v>81</v>
      </c>
      <c r="AY254" s="214" t="s">
        <v>117</v>
      </c>
      <c r="BK254" s="216">
        <f>BK255</f>
        <v>0</v>
      </c>
    </row>
    <row r="255" spans="1:65" s="2" customFormat="1" ht="16.5" customHeight="1">
      <c r="A255" s="38"/>
      <c r="B255" s="39"/>
      <c r="C255" s="219" t="s">
        <v>336</v>
      </c>
      <c r="D255" s="219" t="s">
        <v>120</v>
      </c>
      <c r="E255" s="220" t="s">
        <v>337</v>
      </c>
      <c r="F255" s="221" t="s">
        <v>338</v>
      </c>
      <c r="G255" s="222" t="s">
        <v>191</v>
      </c>
      <c r="H255" s="223">
        <v>92.633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38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123</v>
      </c>
      <c r="AT255" s="231" t="s">
        <v>120</v>
      </c>
      <c r="AU255" s="231" t="s">
        <v>83</v>
      </c>
      <c r="AY255" s="17" t="s">
        <v>117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81</v>
      </c>
      <c r="BK255" s="232">
        <f>ROUND(I255*H255,2)</f>
        <v>0</v>
      </c>
      <c r="BL255" s="17" t="s">
        <v>123</v>
      </c>
      <c r="BM255" s="231" t="s">
        <v>339</v>
      </c>
    </row>
    <row r="256" spans="1:63" s="12" customFormat="1" ht="25.9" customHeight="1">
      <c r="A256" s="12"/>
      <c r="B256" s="203"/>
      <c r="C256" s="204"/>
      <c r="D256" s="205" t="s">
        <v>72</v>
      </c>
      <c r="E256" s="206" t="s">
        <v>340</v>
      </c>
      <c r="F256" s="206" t="s">
        <v>341</v>
      </c>
      <c r="G256" s="204"/>
      <c r="H256" s="204"/>
      <c r="I256" s="207"/>
      <c r="J256" s="208">
        <f>BK256</f>
        <v>0</v>
      </c>
      <c r="K256" s="204"/>
      <c r="L256" s="209"/>
      <c r="M256" s="210"/>
      <c r="N256" s="211"/>
      <c r="O256" s="211"/>
      <c r="P256" s="212">
        <f>P257+P295+P304+P361+P402+P406</f>
        <v>0</v>
      </c>
      <c r="Q256" s="211"/>
      <c r="R256" s="212">
        <f>R257+R295+R304+R361+R402+R406</f>
        <v>6.1459645499999995</v>
      </c>
      <c r="S256" s="211"/>
      <c r="T256" s="213">
        <f>T257+T295+T304+T361+T402+T406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4" t="s">
        <v>83</v>
      </c>
      <c r="AT256" s="215" t="s">
        <v>72</v>
      </c>
      <c r="AU256" s="215" t="s">
        <v>73</v>
      </c>
      <c r="AY256" s="214" t="s">
        <v>117</v>
      </c>
      <c r="BK256" s="216">
        <f>BK257+BK295+BK304+BK361+BK402+BK406</f>
        <v>0</v>
      </c>
    </row>
    <row r="257" spans="1:63" s="12" customFormat="1" ht="22.8" customHeight="1">
      <c r="A257" s="12"/>
      <c r="B257" s="203"/>
      <c r="C257" s="204"/>
      <c r="D257" s="205" t="s">
        <v>72</v>
      </c>
      <c r="E257" s="217" t="s">
        <v>342</v>
      </c>
      <c r="F257" s="217" t="s">
        <v>343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SUM(P258:P294)</f>
        <v>0</v>
      </c>
      <c r="Q257" s="211"/>
      <c r="R257" s="212">
        <f>SUM(R258:R294)</f>
        <v>1.8711748</v>
      </c>
      <c r="S257" s="211"/>
      <c r="T257" s="213">
        <f>SUM(T258:T294)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83</v>
      </c>
      <c r="AT257" s="215" t="s">
        <v>72</v>
      </c>
      <c r="AU257" s="215" t="s">
        <v>81</v>
      </c>
      <c r="AY257" s="214" t="s">
        <v>117</v>
      </c>
      <c r="BK257" s="216">
        <f>SUM(BK258:BK294)</f>
        <v>0</v>
      </c>
    </row>
    <row r="258" spans="1:65" s="2" customFormat="1" ht="24.15" customHeight="1">
      <c r="A258" s="38"/>
      <c r="B258" s="39"/>
      <c r="C258" s="219" t="s">
        <v>344</v>
      </c>
      <c r="D258" s="219" t="s">
        <v>120</v>
      </c>
      <c r="E258" s="220" t="s">
        <v>345</v>
      </c>
      <c r="F258" s="221" t="s">
        <v>346</v>
      </c>
      <c r="G258" s="222" t="s">
        <v>164</v>
      </c>
      <c r="H258" s="223">
        <v>64.149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38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241</v>
      </c>
      <c r="AT258" s="231" t="s">
        <v>120</v>
      </c>
      <c r="AU258" s="231" t="s">
        <v>83</v>
      </c>
      <c r="AY258" s="17" t="s">
        <v>117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81</v>
      </c>
      <c r="BK258" s="232">
        <f>ROUND(I258*H258,2)</f>
        <v>0</v>
      </c>
      <c r="BL258" s="17" t="s">
        <v>241</v>
      </c>
      <c r="BM258" s="231" t="s">
        <v>347</v>
      </c>
    </row>
    <row r="259" spans="1:51" s="13" customFormat="1" ht="12">
      <c r="A259" s="13"/>
      <c r="B259" s="238"/>
      <c r="C259" s="239"/>
      <c r="D259" s="240" t="s">
        <v>166</v>
      </c>
      <c r="E259" s="241" t="s">
        <v>1</v>
      </c>
      <c r="F259" s="242" t="s">
        <v>229</v>
      </c>
      <c r="G259" s="239"/>
      <c r="H259" s="241" t="s">
        <v>1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8" t="s">
        <v>166</v>
      </c>
      <c r="AU259" s="248" t="s">
        <v>83</v>
      </c>
      <c r="AV259" s="13" t="s">
        <v>81</v>
      </c>
      <c r="AW259" s="13" t="s">
        <v>30</v>
      </c>
      <c r="AX259" s="13" t="s">
        <v>73</v>
      </c>
      <c r="AY259" s="248" t="s">
        <v>117</v>
      </c>
    </row>
    <row r="260" spans="1:51" s="14" customFormat="1" ht="12">
      <c r="A260" s="14"/>
      <c r="B260" s="249"/>
      <c r="C260" s="250"/>
      <c r="D260" s="240" t="s">
        <v>166</v>
      </c>
      <c r="E260" s="251" t="s">
        <v>1</v>
      </c>
      <c r="F260" s="252" t="s">
        <v>348</v>
      </c>
      <c r="G260" s="250"/>
      <c r="H260" s="253">
        <v>64.149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9" t="s">
        <v>166</v>
      </c>
      <c r="AU260" s="259" t="s">
        <v>83</v>
      </c>
      <c r="AV260" s="14" t="s">
        <v>83</v>
      </c>
      <c r="AW260" s="14" t="s">
        <v>30</v>
      </c>
      <c r="AX260" s="14" t="s">
        <v>73</v>
      </c>
      <c r="AY260" s="259" t="s">
        <v>117</v>
      </c>
    </row>
    <row r="261" spans="1:51" s="15" customFormat="1" ht="12">
      <c r="A261" s="15"/>
      <c r="B261" s="260"/>
      <c r="C261" s="261"/>
      <c r="D261" s="240" t="s">
        <v>166</v>
      </c>
      <c r="E261" s="262" t="s">
        <v>1</v>
      </c>
      <c r="F261" s="263" t="s">
        <v>171</v>
      </c>
      <c r="G261" s="261"/>
      <c r="H261" s="264">
        <v>64.149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0" t="s">
        <v>166</v>
      </c>
      <c r="AU261" s="270" t="s">
        <v>83</v>
      </c>
      <c r="AV261" s="15" t="s">
        <v>123</v>
      </c>
      <c r="AW261" s="15" t="s">
        <v>30</v>
      </c>
      <c r="AX261" s="15" t="s">
        <v>81</v>
      </c>
      <c r="AY261" s="270" t="s">
        <v>117</v>
      </c>
    </row>
    <row r="262" spans="1:65" s="2" customFormat="1" ht="16.5" customHeight="1">
      <c r="A262" s="38"/>
      <c r="B262" s="39"/>
      <c r="C262" s="271" t="s">
        <v>349</v>
      </c>
      <c r="D262" s="271" t="s">
        <v>188</v>
      </c>
      <c r="E262" s="272" t="s">
        <v>350</v>
      </c>
      <c r="F262" s="273" t="s">
        <v>351</v>
      </c>
      <c r="G262" s="274" t="s">
        <v>191</v>
      </c>
      <c r="H262" s="275">
        <v>0.03</v>
      </c>
      <c r="I262" s="276"/>
      <c r="J262" s="277">
        <f>ROUND(I262*H262,2)</f>
        <v>0</v>
      </c>
      <c r="K262" s="278"/>
      <c r="L262" s="279"/>
      <c r="M262" s="280" t="s">
        <v>1</v>
      </c>
      <c r="N262" s="281" t="s">
        <v>38</v>
      </c>
      <c r="O262" s="91"/>
      <c r="P262" s="229">
        <f>O262*H262</f>
        <v>0</v>
      </c>
      <c r="Q262" s="229">
        <v>1</v>
      </c>
      <c r="R262" s="229">
        <f>Q262*H262</f>
        <v>0.03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323</v>
      </c>
      <c r="AT262" s="231" t="s">
        <v>188</v>
      </c>
      <c r="AU262" s="231" t="s">
        <v>83</v>
      </c>
      <c r="AY262" s="17" t="s">
        <v>117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81</v>
      </c>
      <c r="BK262" s="232">
        <f>ROUND(I262*H262,2)</f>
        <v>0</v>
      </c>
      <c r="BL262" s="17" t="s">
        <v>241</v>
      </c>
      <c r="BM262" s="231" t="s">
        <v>352</v>
      </c>
    </row>
    <row r="263" spans="1:65" s="2" customFormat="1" ht="24.15" customHeight="1">
      <c r="A263" s="38"/>
      <c r="B263" s="39"/>
      <c r="C263" s="219" t="s">
        <v>353</v>
      </c>
      <c r="D263" s="219" t="s">
        <v>120</v>
      </c>
      <c r="E263" s="220" t="s">
        <v>354</v>
      </c>
      <c r="F263" s="221" t="s">
        <v>355</v>
      </c>
      <c r="G263" s="222" t="s">
        <v>164</v>
      </c>
      <c r="H263" s="223">
        <v>225.403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38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241</v>
      </c>
      <c r="AT263" s="231" t="s">
        <v>120</v>
      </c>
      <c r="AU263" s="231" t="s">
        <v>83</v>
      </c>
      <c r="AY263" s="17" t="s">
        <v>117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81</v>
      </c>
      <c r="BK263" s="232">
        <f>ROUND(I263*H263,2)</f>
        <v>0</v>
      </c>
      <c r="BL263" s="17" t="s">
        <v>241</v>
      </c>
      <c r="BM263" s="231" t="s">
        <v>356</v>
      </c>
    </row>
    <row r="264" spans="1:51" s="13" customFormat="1" ht="12">
      <c r="A264" s="13"/>
      <c r="B264" s="238"/>
      <c r="C264" s="239"/>
      <c r="D264" s="240" t="s">
        <v>166</v>
      </c>
      <c r="E264" s="241" t="s">
        <v>1</v>
      </c>
      <c r="F264" s="242" t="s">
        <v>220</v>
      </c>
      <c r="G264" s="239"/>
      <c r="H264" s="241" t="s">
        <v>1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166</v>
      </c>
      <c r="AU264" s="248" t="s">
        <v>83</v>
      </c>
      <c r="AV264" s="13" t="s">
        <v>81</v>
      </c>
      <c r="AW264" s="13" t="s">
        <v>30</v>
      </c>
      <c r="AX264" s="13" t="s">
        <v>73</v>
      </c>
      <c r="AY264" s="248" t="s">
        <v>117</v>
      </c>
    </row>
    <row r="265" spans="1:51" s="14" customFormat="1" ht="12">
      <c r="A265" s="14"/>
      <c r="B265" s="249"/>
      <c r="C265" s="250"/>
      <c r="D265" s="240" t="s">
        <v>166</v>
      </c>
      <c r="E265" s="251" t="s">
        <v>1</v>
      </c>
      <c r="F265" s="252" t="s">
        <v>357</v>
      </c>
      <c r="G265" s="250"/>
      <c r="H265" s="253">
        <v>207.763</v>
      </c>
      <c r="I265" s="254"/>
      <c r="J265" s="250"/>
      <c r="K265" s="250"/>
      <c r="L265" s="255"/>
      <c r="M265" s="256"/>
      <c r="N265" s="257"/>
      <c r="O265" s="257"/>
      <c r="P265" s="257"/>
      <c r="Q265" s="257"/>
      <c r="R265" s="257"/>
      <c r="S265" s="257"/>
      <c r="T265" s="25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9" t="s">
        <v>166</v>
      </c>
      <c r="AU265" s="259" t="s">
        <v>83</v>
      </c>
      <c r="AV265" s="14" t="s">
        <v>83</v>
      </c>
      <c r="AW265" s="14" t="s">
        <v>30</v>
      </c>
      <c r="AX265" s="14" t="s">
        <v>73</v>
      </c>
      <c r="AY265" s="259" t="s">
        <v>117</v>
      </c>
    </row>
    <row r="266" spans="1:51" s="13" customFormat="1" ht="12">
      <c r="A266" s="13"/>
      <c r="B266" s="238"/>
      <c r="C266" s="239"/>
      <c r="D266" s="240" t="s">
        <v>166</v>
      </c>
      <c r="E266" s="241" t="s">
        <v>1</v>
      </c>
      <c r="F266" s="242" t="s">
        <v>358</v>
      </c>
      <c r="G266" s="239"/>
      <c r="H266" s="241" t="s">
        <v>1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166</v>
      </c>
      <c r="AU266" s="248" t="s">
        <v>83</v>
      </c>
      <c r="AV266" s="13" t="s">
        <v>81</v>
      </c>
      <c r="AW266" s="13" t="s">
        <v>30</v>
      </c>
      <c r="AX266" s="13" t="s">
        <v>73</v>
      </c>
      <c r="AY266" s="248" t="s">
        <v>117</v>
      </c>
    </row>
    <row r="267" spans="1:51" s="14" customFormat="1" ht="12">
      <c r="A267" s="14"/>
      <c r="B267" s="249"/>
      <c r="C267" s="250"/>
      <c r="D267" s="240" t="s">
        <v>166</v>
      </c>
      <c r="E267" s="251" t="s">
        <v>1</v>
      </c>
      <c r="F267" s="252" t="s">
        <v>359</v>
      </c>
      <c r="G267" s="250"/>
      <c r="H267" s="253">
        <v>17.64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9" t="s">
        <v>166</v>
      </c>
      <c r="AU267" s="259" t="s">
        <v>83</v>
      </c>
      <c r="AV267" s="14" t="s">
        <v>83</v>
      </c>
      <c r="AW267" s="14" t="s">
        <v>30</v>
      </c>
      <c r="AX267" s="14" t="s">
        <v>73</v>
      </c>
      <c r="AY267" s="259" t="s">
        <v>117</v>
      </c>
    </row>
    <row r="268" spans="1:51" s="15" customFormat="1" ht="12">
      <c r="A268" s="15"/>
      <c r="B268" s="260"/>
      <c r="C268" s="261"/>
      <c r="D268" s="240" t="s">
        <v>166</v>
      </c>
      <c r="E268" s="262" t="s">
        <v>1</v>
      </c>
      <c r="F268" s="263" t="s">
        <v>171</v>
      </c>
      <c r="G268" s="261"/>
      <c r="H268" s="264">
        <v>225.403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0" t="s">
        <v>166</v>
      </c>
      <c r="AU268" s="270" t="s">
        <v>83</v>
      </c>
      <c r="AV268" s="15" t="s">
        <v>123</v>
      </c>
      <c r="AW268" s="15" t="s">
        <v>30</v>
      </c>
      <c r="AX268" s="15" t="s">
        <v>81</v>
      </c>
      <c r="AY268" s="270" t="s">
        <v>117</v>
      </c>
    </row>
    <row r="269" spans="1:65" s="2" customFormat="1" ht="16.5" customHeight="1">
      <c r="A269" s="38"/>
      <c r="B269" s="39"/>
      <c r="C269" s="271" t="s">
        <v>360</v>
      </c>
      <c r="D269" s="271" t="s">
        <v>188</v>
      </c>
      <c r="E269" s="272" t="s">
        <v>350</v>
      </c>
      <c r="F269" s="273" t="s">
        <v>351</v>
      </c>
      <c r="G269" s="274" t="s">
        <v>191</v>
      </c>
      <c r="H269" s="275">
        <v>0.011</v>
      </c>
      <c r="I269" s="276"/>
      <c r="J269" s="277">
        <f>ROUND(I269*H269,2)</f>
        <v>0</v>
      </c>
      <c r="K269" s="278"/>
      <c r="L269" s="279"/>
      <c r="M269" s="280" t="s">
        <v>1</v>
      </c>
      <c r="N269" s="281" t="s">
        <v>38</v>
      </c>
      <c r="O269" s="91"/>
      <c r="P269" s="229">
        <f>O269*H269</f>
        <v>0</v>
      </c>
      <c r="Q269" s="229">
        <v>1</v>
      </c>
      <c r="R269" s="229">
        <f>Q269*H269</f>
        <v>0.011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323</v>
      </c>
      <c r="AT269" s="231" t="s">
        <v>188</v>
      </c>
      <c r="AU269" s="231" t="s">
        <v>83</v>
      </c>
      <c r="AY269" s="17" t="s">
        <v>117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81</v>
      </c>
      <c r="BK269" s="232">
        <f>ROUND(I269*H269,2)</f>
        <v>0</v>
      </c>
      <c r="BL269" s="17" t="s">
        <v>241</v>
      </c>
      <c r="BM269" s="231" t="s">
        <v>361</v>
      </c>
    </row>
    <row r="270" spans="1:65" s="2" customFormat="1" ht="24.15" customHeight="1">
      <c r="A270" s="38"/>
      <c r="B270" s="39"/>
      <c r="C270" s="219" t="s">
        <v>362</v>
      </c>
      <c r="D270" s="219" t="s">
        <v>120</v>
      </c>
      <c r="E270" s="220" t="s">
        <v>363</v>
      </c>
      <c r="F270" s="221" t="s">
        <v>364</v>
      </c>
      <c r="G270" s="222" t="s">
        <v>164</v>
      </c>
      <c r="H270" s="223">
        <v>64.149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38</v>
      </c>
      <c r="O270" s="91"/>
      <c r="P270" s="229">
        <f>O270*H270</f>
        <v>0</v>
      </c>
      <c r="Q270" s="229">
        <v>0.0004</v>
      </c>
      <c r="R270" s="229">
        <f>Q270*H270</f>
        <v>0.0256596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241</v>
      </c>
      <c r="AT270" s="231" t="s">
        <v>120</v>
      </c>
      <c r="AU270" s="231" t="s">
        <v>83</v>
      </c>
      <c r="AY270" s="17" t="s">
        <v>117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81</v>
      </c>
      <c r="BK270" s="232">
        <f>ROUND(I270*H270,2)</f>
        <v>0</v>
      </c>
      <c r="BL270" s="17" t="s">
        <v>241</v>
      </c>
      <c r="BM270" s="231" t="s">
        <v>365</v>
      </c>
    </row>
    <row r="271" spans="1:51" s="13" customFormat="1" ht="12">
      <c r="A271" s="13"/>
      <c r="B271" s="238"/>
      <c r="C271" s="239"/>
      <c r="D271" s="240" t="s">
        <v>166</v>
      </c>
      <c r="E271" s="241" t="s">
        <v>1</v>
      </c>
      <c r="F271" s="242" t="s">
        <v>229</v>
      </c>
      <c r="G271" s="239"/>
      <c r="H271" s="241" t="s">
        <v>1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166</v>
      </c>
      <c r="AU271" s="248" t="s">
        <v>83</v>
      </c>
      <c r="AV271" s="13" t="s">
        <v>81</v>
      </c>
      <c r="AW271" s="13" t="s">
        <v>30</v>
      </c>
      <c r="AX271" s="13" t="s">
        <v>73</v>
      </c>
      <c r="AY271" s="248" t="s">
        <v>117</v>
      </c>
    </row>
    <row r="272" spans="1:51" s="14" customFormat="1" ht="12">
      <c r="A272" s="14"/>
      <c r="B272" s="249"/>
      <c r="C272" s="250"/>
      <c r="D272" s="240" t="s">
        <v>166</v>
      </c>
      <c r="E272" s="251" t="s">
        <v>1</v>
      </c>
      <c r="F272" s="252" t="s">
        <v>348</v>
      </c>
      <c r="G272" s="250"/>
      <c r="H272" s="253">
        <v>64.149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166</v>
      </c>
      <c r="AU272" s="259" t="s">
        <v>83</v>
      </c>
      <c r="AV272" s="14" t="s">
        <v>83</v>
      </c>
      <c r="AW272" s="14" t="s">
        <v>30</v>
      </c>
      <c r="AX272" s="14" t="s">
        <v>73</v>
      </c>
      <c r="AY272" s="259" t="s">
        <v>117</v>
      </c>
    </row>
    <row r="273" spans="1:51" s="15" customFormat="1" ht="12">
      <c r="A273" s="15"/>
      <c r="B273" s="260"/>
      <c r="C273" s="261"/>
      <c r="D273" s="240" t="s">
        <v>166</v>
      </c>
      <c r="E273" s="262" t="s">
        <v>1</v>
      </c>
      <c r="F273" s="263" t="s">
        <v>171</v>
      </c>
      <c r="G273" s="261"/>
      <c r="H273" s="264">
        <v>64.149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0" t="s">
        <v>166</v>
      </c>
      <c r="AU273" s="270" t="s">
        <v>83</v>
      </c>
      <c r="AV273" s="15" t="s">
        <v>123</v>
      </c>
      <c r="AW273" s="15" t="s">
        <v>30</v>
      </c>
      <c r="AX273" s="15" t="s">
        <v>81</v>
      </c>
      <c r="AY273" s="270" t="s">
        <v>117</v>
      </c>
    </row>
    <row r="274" spans="1:65" s="2" customFormat="1" ht="44.25" customHeight="1">
      <c r="A274" s="38"/>
      <c r="B274" s="39"/>
      <c r="C274" s="271" t="s">
        <v>366</v>
      </c>
      <c r="D274" s="271" t="s">
        <v>188</v>
      </c>
      <c r="E274" s="272" t="s">
        <v>367</v>
      </c>
      <c r="F274" s="273" t="s">
        <v>368</v>
      </c>
      <c r="G274" s="274" t="s">
        <v>164</v>
      </c>
      <c r="H274" s="275">
        <v>71.847</v>
      </c>
      <c r="I274" s="276"/>
      <c r="J274" s="277">
        <f>ROUND(I274*H274,2)</f>
        <v>0</v>
      </c>
      <c r="K274" s="278"/>
      <c r="L274" s="279"/>
      <c r="M274" s="280" t="s">
        <v>1</v>
      </c>
      <c r="N274" s="281" t="s">
        <v>38</v>
      </c>
      <c r="O274" s="91"/>
      <c r="P274" s="229">
        <f>O274*H274</f>
        <v>0</v>
      </c>
      <c r="Q274" s="229">
        <v>0.005</v>
      </c>
      <c r="R274" s="229">
        <f>Q274*H274</f>
        <v>0.35923499999999997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323</v>
      </c>
      <c r="AT274" s="231" t="s">
        <v>188</v>
      </c>
      <c r="AU274" s="231" t="s">
        <v>83</v>
      </c>
      <c r="AY274" s="17" t="s">
        <v>117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81</v>
      </c>
      <c r="BK274" s="232">
        <f>ROUND(I274*H274,2)</f>
        <v>0</v>
      </c>
      <c r="BL274" s="17" t="s">
        <v>241</v>
      </c>
      <c r="BM274" s="231" t="s">
        <v>369</v>
      </c>
    </row>
    <row r="275" spans="1:51" s="13" customFormat="1" ht="12">
      <c r="A275" s="13"/>
      <c r="B275" s="238"/>
      <c r="C275" s="239"/>
      <c r="D275" s="240" t="s">
        <v>166</v>
      </c>
      <c r="E275" s="241" t="s">
        <v>1</v>
      </c>
      <c r="F275" s="242" t="s">
        <v>229</v>
      </c>
      <c r="G275" s="239"/>
      <c r="H275" s="241" t="s">
        <v>1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166</v>
      </c>
      <c r="AU275" s="248" t="s">
        <v>83</v>
      </c>
      <c r="AV275" s="13" t="s">
        <v>81</v>
      </c>
      <c r="AW275" s="13" t="s">
        <v>30</v>
      </c>
      <c r="AX275" s="13" t="s">
        <v>73</v>
      </c>
      <c r="AY275" s="248" t="s">
        <v>117</v>
      </c>
    </row>
    <row r="276" spans="1:51" s="14" customFormat="1" ht="12">
      <c r="A276" s="14"/>
      <c r="B276" s="249"/>
      <c r="C276" s="250"/>
      <c r="D276" s="240" t="s">
        <v>166</v>
      </c>
      <c r="E276" s="251" t="s">
        <v>1</v>
      </c>
      <c r="F276" s="252" t="s">
        <v>370</v>
      </c>
      <c r="G276" s="250"/>
      <c r="H276" s="253">
        <v>71.847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9" t="s">
        <v>166</v>
      </c>
      <c r="AU276" s="259" t="s">
        <v>83</v>
      </c>
      <c r="AV276" s="14" t="s">
        <v>83</v>
      </c>
      <c r="AW276" s="14" t="s">
        <v>30</v>
      </c>
      <c r="AX276" s="14" t="s">
        <v>73</v>
      </c>
      <c r="AY276" s="259" t="s">
        <v>117</v>
      </c>
    </row>
    <row r="277" spans="1:51" s="15" customFormat="1" ht="12">
      <c r="A277" s="15"/>
      <c r="B277" s="260"/>
      <c r="C277" s="261"/>
      <c r="D277" s="240" t="s">
        <v>166</v>
      </c>
      <c r="E277" s="262" t="s">
        <v>1</v>
      </c>
      <c r="F277" s="263" t="s">
        <v>171</v>
      </c>
      <c r="G277" s="261"/>
      <c r="H277" s="264">
        <v>71.847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0" t="s">
        <v>166</v>
      </c>
      <c r="AU277" s="270" t="s">
        <v>83</v>
      </c>
      <c r="AV277" s="15" t="s">
        <v>123</v>
      </c>
      <c r="AW277" s="15" t="s">
        <v>30</v>
      </c>
      <c r="AX277" s="15" t="s">
        <v>81</v>
      </c>
      <c r="AY277" s="270" t="s">
        <v>117</v>
      </c>
    </row>
    <row r="278" spans="1:65" s="2" customFormat="1" ht="24.15" customHeight="1">
      <c r="A278" s="38"/>
      <c r="B278" s="39"/>
      <c r="C278" s="219" t="s">
        <v>371</v>
      </c>
      <c r="D278" s="219" t="s">
        <v>120</v>
      </c>
      <c r="E278" s="220" t="s">
        <v>372</v>
      </c>
      <c r="F278" s="221" t="s">
        <v>373</v>
      </c>
      <c r="G278" s="222" t="s">
        <v>164</v>
      </c>
      <c r="H278" s="223">
        <v>225.403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38</v>
      </c>
      <c r="O278" s="91"/>
      <c r="P278" s="229">
        <f>O278*H278</f>
        <v>0</v>
      </c>
      <c r="Q278" s="229">
        <v>0.0004</v>
      </c>
      <c r="R278" s="229">
        <f>Q278*H278</f>
        <v>0.0901612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241</v>
      </c>
      <c r="AT278" s="231" t="s">
        <v>120</v>
      </c>
      <c r="AU278" s="231" t="s">
        <v>83</v>
      </c>
      <c r="AY278" s="17" t="s">
        <v>117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81</v>
      </c>
      <c r="BK278" s="232">
        <f>ROUND(I278*H278,2)</f>
        <v>0</v>
      </c>
      <c r="BL278" s="17" t="s">
        <v>241</v>
      </c>
      <c r="BM278" s="231" t="s">
        <v>374</v>
      </c>
    </row>
    <row r="279" spans="1:51" s="13" customFormat="1" ht="12">
      <c r="A279" s="13"/>
      <c r="B279" s="238"/>
      <c r="C279" s="239"/>
      <c r="D279" s="240" t="s">
        <v>166</v>
      </c>
      <c r="E279" s="241" t="s">
        <v>1</v>
      </c>
      <c r="F279" s="242" t="s">
        <v>220</v>
      </c>
      <c r="G279" s="239"/>
      <c r="H279" s="241" t="s">
        <v>1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166</v>
      </c>
      <c r="AU279" s="248" t="s">
        <v>83</v>
      </c>
      <c r="AV279" s="13" t="s">
        <v>81</v>
      </c>
      <c r="AW279" s="13" t="s">
        <v>30</v>
      </c>
      <c r="AX279" s="13" t="s">
        <v>73</v>
      </c>
      <c r="AY279" s="248" t="s">
        <v>117</v>
      </c>
    </row>
    <row r="280" spans="1:51" s="14" customFormat="1" ht="12">
      <c r="A280" s="14"/>
      <c r="B280" s="249"/>
      <c r="C280" s="250"/>
      <c r="D280" s="240" t="s">
        <v>166</v>
      </c>
      <c r="E280" s="251" t="s">
        <v>1</v>
      </c>
      <c r="F280" s="252" t="s">
        <v>357</v>
      </c>
      <c r="G280" s="250"/>
      <c r="H280" s="253">
        <v>207.763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9" t="s">
        <v>166</v>
      </c>
      <c r="AU280" s="259" t="s">
        <v>83</v>
      </c>
      <c r="AV280" s="14" t="s">
        <v>83</v>
      </c>
      <c r="AW280" s="14" t="s">
        <v>30</v>
      </c>
      <c r="AX280" s="14" t="s">
        <v>73</v>
      </c>
      <c r="AY280" s="259" t="s">
        <v>117</v>
      </c>
    </row>
    <row r="281" spans="1:51" s="13" customFormat="1" ht="12">
      <c r="A281" s="13"/>
      <c r="B281" s="238"/>
      <c r="C281" s="239"/>
      <c r="D281" s="240" t="s">
        <v>166</v>
      </c>
      <c r="E281" s="241" t="s">
        <v>1</v>
      </c>
      <c r="F281" s="242" t="s">
        <v>358</v>
      </c>
      <c r="G281" s="239"/>
      <c r="H281" s="241" t="s">
        <v>1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166</v>
      </c>
      <c r="AU281" s="248" t="s">
        <v>83</v>
      </c>
      <c r="AV281" s="13" t="s">
        <v>81</v>
      </c>
      <c r="AW281" s="13" t="s">
        <v>30</v>
      </c>
      <c r="AX281" s="13" t="s">
        <v>73</v>
      </c>
      <c r="AY281" s="248" t="s">
        <v>117</v>
      </c>
    </row>
    <row r="282" spans="1:51" s="14" customFormat="1" ht="12">
      <c r="A282" s="14"/>
      <c r="B282" s="249"/>
      <c r="C282" s="250"/>
      <c r="D282" s="240" t="s">
        <v>166</v>
      </c>
      <c r="E282" s="251" t="s">
        <v>1</v>
      </c>
      <c r="F282" s="252" t="s">
        <v>359</v>
      </c>
      <c r="G282" s="250"/>
      <c r="H282" s="253">
        <v>17.64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9" t="s">
        <v>166</v>
      </c>
      <c r="AU282" s="259" t="s">
        <v>83</v>
      </c>
      <c r="AV282" s="14" t="s">
        <v>83</v>
      </c>
      <c r="AW282" s="14" t="s">
        <v>30</v>
      </c>
      <c r="AX282" s="14" t="s">
        <v>73</v>
      </c>
      <c r="AY282" s="259" t="s">
        <v>117</v>
      </c>
    </row>
    <row r="283" spans="1:51" s="15" customFormat="1" ht="12">
      <c r="A283" s="15"/>
      <c r="B283" s="260"/>
      <c r="C283" s="261"/>
      <c r="D283" s="240" t="s">
        <v>166</v>
      </c>
      <c r="E283" s="262" t="s">
        <v>1</v>
      </c>
      <c r="F283" s="263" t="s">
        <v>171</v>
      </c>
      <c r="G283" s="261"/>
      <c r="H283" s="264">
        <v>225.403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0" t="s">
        <v>166</v>
      </c>
      <c r="AU283" s="270" t="s">
        <v>83</v>
      </c>
      <c r="AV283" s="15" t="s">
        <v>123</v>
      </c>
      <c r="AW283" s="15" t="s">
        <v>30</v>
      </c>
      <c r="AX283" s="15" t="s">
        <v>81</v>
      </c>
      <c r="AY283" s="270" t="s">
        <v>117</v>
      </c>
    </row>
    <row r="284" spans="1:65" s="2" customFormat="1" ht="44.25" customHeight="1">
      <c r="A284" s="38"/>
      <c r="B284" s="39"/>
      <c r="C284" s="271" t="s">
        <v>375</v>
      </c>
      <c r="D284" s="271" t="s">
        <v>188</v>
      </c>
      <c r="E284" s="272" t="s">
        <v>367</v>
      </c>
      <c r="F284" s="273" t="s">
        <v>368</v>
      </c>
      <c r="G284" s="274" t="s">
        <v>164</v>
      </c>
      <c r="H284" s="275">
        <v>254.705</v>
      </c>
      <c r="I284" s="276"/>
      <c r="J284" s="277">
        <f>ROUND(I284*H284,2)</f>
        <v>0</v>
      </c>
      <c r="K284" s="278"/>
      <c r="L284" s="279"/>
      <c r="M284" s="280" t="s">
        <v>1</v>
      </c>
      <c r="N284" s="281" t="s">
        <v>38</v>
      </c>
      <c r="O284" s="91"/>
      <c r="P284" s="229">
        <f>O284*H284</f>
        <v>0</v>
      </c>
      <c r="Q284" s="229">
        <v>0.005</v>
      </c>
      <c r="R284" s="229">
        <f>Q284*H284</f>
        <v>1.273525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323</v>
      </c>
      <c r="AT284" s="231" t="s">
        <v>188</v>
      </c>
      <c r="AU284" s="231" t="s">
        <v>83</v>
      </c>
      <c r="AY284" s="17" t="s">
        <v>117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81</v>
      </c>
      <c r="BK284" s="232">
        <f>ROUND(I284*H284,2)</f>
        <v>0</v>
      </c>
      <c r="BL284" s="17" t="s">
        <v>241</v>
      </c>
      <c r="BM284" s="231" t="s">
        <v>376</v>
      </c>
    </row>
    <row r="285" spans="1:51" s="13" customFormat="1" ht="12">
      <c r="A285" s="13"/>
      <c r="B285" s="238"/>
      <c r="C285" s="239"/>
      <c r="D285" s="240" t="s">
        <v>166</v>
      </c>
      <c r="E285" s="241" t="s">
        <v>1</v>
      </c>
      <c r="F285" s="242" t="s">
        <v>220</v>
      </c>
      <c r="G285" s="239"/>
      <c r="H285" s="241" t="s">
        <v>1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8" t="s">
        <v>166</v>
      </c>
      <c r="AU285" s="248" t="s">
        <v>83</v>
      </c>
      <c r="AV285" s="13" t="s">
        <v>81</v>
      </c>
      <c r="AW285" s="13" t="s">
        <v>30</v>
      </c>
      <c r="AX285" s="13" t="s">
        <v>73</v>
      </c>
      <c r="AY285" s="248" t="s">
        <v>117</v>
      </c>
    </row>
    <row r="286" spans="1:51" s="14" customFormat="1" ht="12">
      <c r="A286" s="14"/>
      <c r="B286" s="249"/>
      <c r="C286" s="250"/>
      <c r="D286" s="240" t="s">
        <v>166</v>
      </c>
      <c r="E286" s="251" t="s">
        <v>1</v>
      </c>
      <c r="F286" s="252" t="s">
        <v>377</v>
      </c>
      <c r="G286" s="250"/>
      <c r="H286" s="253">
        <v>234.772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9" t="s">
        <v>166</v>
      </c>
      <c r="AU286" s="259" t="s">
        <v>83</v>
      </c>
      <c r="AV286" s="14" t="s">
        <v>83</v>
      </c>
      <c r="AW286" s="14" t="s">
        <v>30</v>
      </c>
      <c r="AX286" s="14" t="s">
        <v>73</v>
      </c>
      <c r="AY286" s="259" t="s">
        <v>117</v>
      </c>
    </row>
    <row r="287" spans="1:51" s="13" customFormat="1" ht="12">
      <c r="A287" s="13"/>
      <c r="B287" s="238"/>
      <c r="C287" s="239"/>
      <c r="D287" s="240" t="s">
        <v>166</v>
      </c>
      <c r="E287" s="241" t="s">
        <v>1</v>
      </c>
      <c r="F287" s="242" t="s">
        <v>358</v>
      </c>
      <c r="G287" s="239"/>
      <c r="H287" s="241" t="s">
        <v>1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166</v>
      </c>
      <c r="AU287" s="248" t="s">
        <v>83</v>
      </c>
      <c r="AV287" s="13" t="s">
        <v>81</v>
      </c>
      <c r="AW287" s="13" t="s">
        <v>30</v>
      </c>
      <c r="AX287" s="13" t="s">
        <v>73</v>
      </c>
      <c r="AY287" s="248" t="s">
        <v>117</v>
      </c>
    </row>
    <row r="288" spans="1:51" s="14" customFormat="1" ht="12">
      <c r="A288" s="14"/>
      <c r="B288" s="249"/>
      <c r="C288" s="250"/>
      <c r="D288" s="240" t="s">
        <v>166</v>
      </c>
      <c r="E288" s="251" t="s">
        <v>1</v>
      </c>
      <c r="F288" s="252" t="s">
        <v>378</v>
      </c>
      <c r="G288" s="250"/>
      <c r="H288" s="253">
        <v>19.933</v>
      </c>
      <c r="I288" s="254"/>
      <c r="J288" s="250"/>
      <c r="K288" s="250"/>
      <c r="L288" s="255"/>
      <c r="M288" s="256"/>
      <c r="N288" s="257"/>
      <c r="O288" s="257"/>
      <c r="P288" s="257"/>
      <c r="Q288" s="257"/>
      <c r="R288" s="257"/>
      <c r="S288" s="257"/>
      <c r="T288" s="25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9" t="s">
        <v>166</v>
      </c>
      <c r="AU288" s="259" t="s">
        <v>83</v>
      </c>
      <c r="AV288" s="14" t="s">
        <v>83</v>
      </c>
      <c r="AW288" s="14" t="s">
        <v>30</v>
      </c>
      <c r="AX288" s="14" t="s">
        <v>73</v>
      </c>
      <c r="AY288" s="259" t="s">
        <v>117</v>
      </c>
    </row>
    <row r="289" spans="1:51" s="15" customFormat="1" ht="12">
      <c r="A289" s="15"/>
      <c r="B289" s="260"/>
      <c r="C289" s="261"/>
      <c r="D289" s="240" t="s">
        <v>166</v>
      </c>
      <c r="E289" s="262" t="s">
        <v>1</v>
      </c>
      <c r="F289" s="263" t="s">
        <v>171</v>
      </c>
      <c r="G289" s="261"/>
      <c r="H289" s="264">
        <v>254.705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0" t="s">
        <v>166</v>
      </c>
      <c r="AU289" s="270" t="s">
        <v>83</v>
      </c>
      <c r="AV289" s="15" t="s">
        <v>123</v>
      </c>
      <c r="AW289" s="15" t="s">
        <v>30</v>
      </c>
      <c r="AX289" s="15" t="s">
        <v>81</v>
      </c>
      <c r="AY289" s="270" t="s">
        <v>117</v>
      </c>
    </row>
    <row r="290" spans="1:65" s="2" customFormat="1" ht="24.15" customHeight="1">
      <c r="A290" s="38"/>
      <c r="B290" s="39"/>
      <c r="C290" s="219" t="s">
        <v>379</v>
      </c>
      <c r="D290" s="219" t="s">
        <v>120</v>
      </c>
      <c r="E290" s="220" t="s">
        <v>380</v>
      </c>
      <c r="F290" s="221" t="s">
        <v>381</v>
      </c>
      <c r="G290" s="222" t="s">
        <v>164</v>
      </c>
      <c r="H290" s="223">
        <v>113.325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38</v>
      </c>
      <c r="O290" s="91"/>
      <c r="P290" s="229">
        <f>O290*H290</f>
        <v>0</v>
      </c>
      <c r="Q290" s="229">
        <v>0.00072</v>
      </c>
      <c r="R290" s="229">
        <f>Q290*H290</f>
        <v>0.08159400000000001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241</v>
      </c>
      <c r="AT290" s="231" t="s">
        <v>120</v>
      </c>
      <c r="AU290" s="231" t="s">
        <v>83</v>
      </c>
      <c r="AY290" s="17" t="s">
        <v>117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81</v>
      </c>
      <c r="BK290" s="232">
        <f>ROUND(I290*H290,2)</f>
        <v>0</v>
      </c>
      <c r="BL290" s="17" t="s">
        <v>241</v>
      </c>
      <c r="BM290" s="231" t="s">
        <v>382</v>
      </c>
    </row>
    <row r="291" spans="1:51" s="13" customFormat="1" ht="12">
      <c r="A291" s="13"/>
      <c r="B291" s="238"/>
      <c r="C291" s="239"/>
      <c r="D291" s="240" t="s">
        <v>166</v>
      </c>
      <c r="E291" s="241" t="s">
        <v>1</v>
      </c>
      <c r="F291" s="242" t="s">
        <v>220</v>
      </c>
      <c r="G291" s="239"/>
      <c r="H291" s="241" t="s">
        <v>1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166</v>
      </c>
      <c r="AU291" s="248" t="s">
        <v>83</v>
      </c>
      <c r="AV291" s="13" t="s">
        <v>81</v>
      </c>
      <c r="AW291" s="13" t="s">
        <v>30</v>
      </c>
      <c r="AX291" s="13" t="s">
        <v>73</v>
      </c>
      <c r="AY291" s="248" t="s">
        <v>117</v>
      </c>
    </row>
    <row r="292" spans="1:51" s="14" customFormat="1" ht="12">
      <c r="A292" s="14"/>
      <c r="B292" s="249"/>
      <c r="C292" s="250"/>
      <c r="D292" s="240" t="s">
        <v>166</v>
      </c>
      <c r="E292" s="251" t="s">
        <v>1</v>
      </c>
      <c r="F292" s="252" t="s">
        <v>383</v>
      </c>
      <c r="G292" s="250"/>
      <c r="H292" s="253">
        <v>113.325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9" t="s">
        <v>166</v>
      </c>
      <c r="AU292" s="259" t="s">
        <v>83</v>
      </c>
      <c r="AV292" s="14" t="s">
        <v>83</v>
      </c>
      <c r="AW292" s="14" t="s">
        <v>30</v>
      </c>
      <c r="AX292" s="14" t="s">
        <v>73</v>
      </c>
      <c r="AY292" s="259" t="s">
        <v>117</v>
      </c>
    </row>
    <row r="293" spans="1:51" s="15" customFormat="1" ht="12">
      <c r="A293" s="15"/>
      <c r="B293" s="260"/>
      <c r="C293" s="261"/>
      <c r="D293" s="240" t="s">
        <v>166</v>
      </c>
      <c r="E293" s="262" t="s">
        <v>1</v>
      </c>
      <c r="F293" s="263" t="s">
        <v>171</v>
      </c>
      <c r="G293" s="261"/>
      <c r="H293" s="264">
        <v>113.325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0" t="s">
        <v>166</v>
      </c>
      <c r="AU293" s="270" t="s">
        <v>83</v>
      </c>
      <c r="AV293" s="15" t="s">
        <v>123</v>
      </c>
      <c r="AW293" s="15" t="s">
        <v>30</v>
      </c>
      <c r="AX293" s="15" t="s">
        <v>81</v>
      </c>
      <c r="AY293" s="270" t="s">
        <v>117</v>
      </c>
    </row>
    <row r="294" spans="1:65" s="2" customFormat="1" ht="24.15" customHeight="1">
      <c r="A294" s="38"/>
      <c r="B294" s="39"/>
      <c r="C294" s="219" t="s">
        <v>384</v>
      </c>
      <c r="D294" s="219" t="s">
        <v>120</v>
      </c>
      <c r="E294" s="220" t="s">
        <v>385</v>
      </c>
      <c r="F294" s="221" t="s">
        <v>386</v>
      </c>
      <c r="G294" s="222" t="s">
        <v>387</v>
      </c>
      <c r="H294" s="282"/>
      <c r="I294" s="224"/>
      <c r="J294" s="225">
        <f>ROUND(I294*H294,2)</f>
        <v>0</v>
      </c>
      <c r="K294" s="226"/>
      <c r="L294" s="44"/>
      <c r="M294" s="227" t="s">
        <v>1</v>
      </c>
      <c r="N294" s="228" t="s">
        <v>38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241</v>
      </c>
      <c r="AT294" s="231" t="s">
        <v>120</v>
      </c>
      <c r="AU294" s="231" t="s">
        <v>83</v>
      </c>
      <c r="AY294" s="17" t="s">
        <v>117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81</v>
      </c>
      <c r="BK294" s="232">
        <f>ROUND(I294*H294,2)</f>
        <v>0</v>
      </c>
      <c r="BL294" s="17" t="s">
        <v>241</v>
      </c>
      <c r="BM294" s="231" t="s">
        <v>388</v>
      </c>
    </row>
    <row r="295" spans="1:63" s="12" customFormat="1" ht="22.8" customHeight="1">
      <c r="A295" s="12"/>
      <c r="B295" s="203"/>
      <c r="C295" s="204"/>
      <c r="D295" s="205" t="s">
        <v>72</v>
      </c>
      <c r="E295" s="217" t="s">
        <v>389</v>
      </c>
      <c r="F295" s="217" t="s">
        <v>390</v>
      </c>
      <c r="G295" s="204"/>
      <c r="H295" s="204"/>
      <c r="I295" s="207"/>
      <c r="J295" s="218">
        <f>BK295</f>
        <v>0</v>
      </c>
      <c r="K295" s="204"/>
      <c r="L295" s="209"/>
      <c r="M295" s="210"/>
      <c r="N295" s="211"/>
      <c r="O295" s="211"/>
      <c r="P295" s="212">
        <f>SUM(P296:P303)</f>
        <v>0</v>
      </c>
      <c r="Q295" s="211"/>
      <c r="R295" s="212">
        <f>SUM(R296:R303)</f>
        <v>1.0845900000000002</v>
      </c>
      <c r="S295" s="211"/>
      <c r="T295" s="213">
        <f>SUM(T296:T303)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4" t="s">
        <v>83</v>
      </c>
      <c r="AT295" s="215" t="s">
        <v>72</v>
      </c>
      <c r="AU295" s="215" t="s">
        <v>81</v>
      </c>
      <c r="AY295" s="214" t="s">
        <v>117</v>
      </c>
      <c r="BK295" s="216">
        <f>SUM(BK296:BK303)</f>
        <v>0</v>
      </c>
    </row>
    <row r="296" spans="1:65" s="2" customFormat="1" ht="33" customHeight="1">
      <c r="A296" s="38"/>
      <c r="B296" s="39"/>
      <c r="C296" s="219" t="s">
        <v>391</v>
      </c>
      <c r="D296" s="219" t="s">
        <v>120</v>
      </c>
      <c r="E296" s="220" t="s">
        <v>392</v>
      </c>
      <c r="F296" s="221" t="s">
        <v>393</v>
      </c>
      <c r="G296" s="222" t="s">
        <v>164</v>
      </c>
      <c r="H296" s="223">
        <v>370.8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38</v>
      </c>
      <c r="O296" s="91"/>
      <c r="P296" s="229">
        <f>O296*H296</f>
        <v>0</v>
      </c>
      <c r="Q296" s="229">
        <v>5E-05</v>
      </c>
      <c r="R296" s="229">
        <f>Q296*H296</f>
        <v>0.01854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241</v>
      </c>
      <c r="AT296" s="231" t="s">
        <v>120</v>
      </c>
      <c r="AU296" s="231" t="s">
        <v>83</v>
      </c>
      <c r="AY296" s="17" t="s">
        <v>117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81</v>
      </c>
      <c r="BK296" s="232">
        <f>ROUND(I296*H296,2)</f>
        <v>0</v>
      </c>
      <c r="BL296" s="17" t="s">
        <v>241</v>
      </c>
      <c r="BM296" s="231" t="s">
        <v>394</v>
      </c>
    </row>
    <row r="297" spans="1:51" s="13" customFormat="1" ht="12">
      <c r="A297" s="13"/>
      <c r="B297" s="238"/>
      <c r="C297" s="239"/>
      <c r="D297" s="240" t="s">
        <v>166</v>
      </c>
      <c r="E297" s="241" t="s">
        <v>1</v>
      </c>
      <c r="F297" s="242" t="s">
        <v>395</v>
      </c>
      <c r="G297" s="239"/>
      <c r="H297" s="241" t="s">
        <v>1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8" t="s">
        <v>166</v>
      </c>
      <c r="AU297" s="248" t="s">
        <v>83</v>
      </c>
      <c r="AV297" s="13" t="s">
        <v>81</v>
      </c>
      <c r="AW297" s="13" t="s">
        <v>30</v>
      </c>
      <c r="AX297" s="13" t="s">
        <v>73</v>
      </c>
      <c r="AY297" s="248" t="s">
        <v>117</v>
      </c>
    </row>
    <row r="298" spans="1:51" s="14" customFormat="1" ht="12">
      <c r="A298" s="14"/>
      <c r="B298" s="249"/>
      <c r="C298" s="250"/>
      <c r="D298" s="240" t="s">
        <v>166</v>
      </c>
      <c r="E298" s="251" t="s">
        <v>1</v>
      </c>
      <c r="F298" s="252" t="s">
        <v>396</v>
      </c>
      <c r="G298" s="250"/>
      <c r="H298" s="253">
        <v>370.8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9" t="s">
        <v>166</v>
      </c>
      <c r="AU298" s="259" t="s">
        <v>83</v>
      </c>
      <c r="AV298" s="14" t="s">
        <v>83</v>
      </c>
      <c r="AW298" s="14" t="s">
        <v>30</v>
      </c>
      <c r="AX298" s="14" t="s">
        <v>73</v>
      </c>
      <c r="AY298" s="259" t="s">
        <v>117</v>
      </c>
    </row>
    <row r="299" spans="1:51" s="15" customFormat="1" ht="12">
      <c r="A299" s="15"/>
      <c r="B299" s="260"/>
      <c r="C299" s="261"/>
      <c r="D299" s="240" t="s">
        <v>166</v>
      </c>
      <c r="E299" s="262" t="s">
        <v>1</v>
      </c>
      <c r="F299" s="263" t="s">
        <v>171</v>
      </c>
      <c r="G299" s="261"/>
      <c r="H299" s="264">
        <v>370.8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0" t="s">
        <v>166</v>
      </c>
      <c r="AU299" s="270" t="s">
        <v>83</v>
      </c>
      <c r="AV299" s="15" t="s">
        <v>123</v>
      </c>
      <c r="AW299" s="15" t="s">
        <v>30</v>
      </c>
      <c r="AX299" s="15" t="s">
        <v>81</v>
      </c>
      <c r="AY299" s="270" t="s">
        <v>117</v>
      </c>
    </row>
    <row r="300" spans="1:65" s="2" customFormat="1" ht="24.15" customHeight="1">
      <c r="A300" s="38"/>
      <c r="B300" s="39"/>
      <c r="C300" s="271" t="s">
        <v>397</v>
      </c>
      <c r="D300" s="271" t="s">
        <v>188</v>
      </c>
      <c r="E300" s="272" t="s">
        <v>398</v>
      </c>
      <c r="F300" s="273" t="s">
        <v>399</v>
      </c>
      <c r="G300" s="274" t="s">
        <v>164</v>
      </c>
      <c r="H300" s="275">
        <v>426.42</v>
      </c>
      <c r="I300" s="276"/>
      <c r="J300" s="277">
        <f>ROUND(I300*H300,2)</f>
        <v>0</v>
      </c>
      <c r="K300" s="278"/>
      <c r="L300" s="279"/>
      <c r="M300" s="280" t="s">
        <v>1</v>
      </c>
      <c r="N300" s="281" t="s">
        <v>38</v>
      </c>
      <c r="O300" s="91"/>
      <c r="P300" s="229">
        <f>O300*H300</f>
        <v>0</v>
      </c>
      <c r="Q300" s="229">
        <v>0.0025</v>
      </c>
      <c r="R300" s="229">
        <f>Q300*H300</f>
        <v>1.0660500000000002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323</v>
      </c>
      <c r="AT300" s="231" t="s">
        <v>188</v>
      </c>
      <c r="AU300" s="231" t="s">
        <v>83</v>
      </c>
      <c r="AY300" s="17" t="s">
        <v>117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81</v>
      </c>
      <c r="BK300" s="232">
        <f>ROUND(I300*H300,2)</f>
        <v>0</v>
      </c>
      <c r="BL300" s="17" t="s">
        <v>241</v>
      </c>
      <c r="BM300" s="231" t="s">
        <v>400</v>
      </c>
    </row>
    <row r="301" spans="1:51" s="14" customFormat="1" ht="12">
      <c r="A301" s="14"/>
      <c r="B301" s="249"/>
      <c r="C301" s="250"/>
      <c r="D301" s="240" t="s">
        <v>166</v>
      </c>
      <c r="E301" s="251" t="s">
        <v>1</v>
      </c>
      <c r="F301" s="252" t="s">
        <v>401</v>
      </c>
      <c r="G301" s="250"/>
      <c r="H301" s="253">
        <v>426.42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9" t="s">
        <v>166</v>
      </c>
      <c r="AU301" s="259" t="s">
        <v>83</v>
      </c>
      <c r="AV301" s="14" t="s">
        <v>83</v>
      </c>
      <c r="AW301" s="14" t="s">
        <v>30</v>
      </c>
      <c r="AX301" s="14" t="s">
        <v>73</v>
      </c>
      <c r="AY301" s="259" t="s">
        <v>117</v>
      </c>
    </row>
    <row r="302" spans="1:51" s="15" customFormat="1" ht="12">
      <c r="A302" s="15"/>
      <c r="B302" s="260"/>
      <c r="C302" s="261"/>
      <c r="D302" s="240" t="s">
        <v>166</v>
      </c>
      <c r="E302" s="262" t="s">
        <v>1</v>
      </c>
      <c r="F302" s="263" t="s">
        <v>171</v>
      </c>
      <c r="G302" s="261"/>
      <c r="H302" s="264">
        <v>426.42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0" t="s">
        <v>166</v>
      </c>
      <c r="AU302" s="270" t="s">
        <v>83</v>
      </c>
      <c r="AV302" s="15" t="s">
        <v>123</v>
      </c>
      <c r="AW302" s="15" t="s">
        <v>30</v>
      </c>
      <c r="AX302" s="15" t="s">
        <v>81</v>
      </c>
      <c r="AY302" s="270" t="s">
        <v>117</v>
      </c>
    </row>
    <row r="303" spans="1:65" s="2" customFormat="1" ht="24.15" customHeight="1">
      <c r="A303" s="38"/>
      <c r="B303" s="39"/>
      <c r="C303" s="219" t="s">
        <v>402</v>
      </c>
      <c r="D303" s="219" t="s">
        <v>120</v>
      </c>
      <c r="E303" s="220" t="s">
        <v>403</v>
      </c>
      <c r="F303" s="221" t="s">
        <v>404</v>
      </c>
      <c r="G303" s="222" t="s">
        <v>387</v>
      </c>
      <c r="H303" s="282"/>
      <c r="I303" s="224"/>
      <c r="J303" s="225">
        <f>ROUND(I303*H303,2)</f>
        <v>0</v>
      </c>
      <c r="K303" s="226"/>
      <c r="L303" s="44"/>
      <c r="M303" s="227" t="s">
        <v>1</v>
      </c>
      <c r="N303" s="228" t="s">
        <v>38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241</v>
      </c>
      <c r="AT303" s="231" t="s">
        <v>120</v>
      </c>
      <c r="AU303" s="231" t="s">
        <v>83</v>
      </c>
      <c r="AY303" s="17" t="s">
        <v>117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81</v>
      </c>
      <c r="BK303" s="232">
        <f>ROUND(I303*H303,2)</f>
        <v>0</v>
      </c>
      <c r="BL303" s="17" t="s">
        <v>241</v>
      </c>
      <c r="BM303" s="231" t="s">
        <v>405</v>
      </c>
    </row>
    <row r="304" spans="1:63" s="12" customFormat="1" ht="22.8" customHeight="1">
      <c r="A304" s="12"/>
      <c r="B304" s="203"/>
      <c r="C304" s="204"/>
      <c r="D304" s="205" t="s">
        <v>72</v>
      </c>
      <c r="E304" s="217" t="s">
        <v>406</v>
      </c>
      <c r="F304" s="217" t="s">
        <v>407</v>
      </c>
      <c r="G304" s="204"/>
      <c r="H304" s="204"/>
      <c r="I304" s="207"/>
      <c r="J304" s="218">
        <f>BK304</f>
        <v>0</v>
      </c>
      <c r="K304" s="204"/>
      <c r="L304" s="209"/>
      <c r="M304" s="210"/>
      <c r="N304" s="211"/>
      <c r="O304" s="211"/>
      <c r="P304" s="212">
        <f>SUM(P305:P360)</f>
        <v>0</v>
      </c>
      <c r="Q304" s="211"/>
      <c r="R304" s="212">
        <f>SUM(R305:R360)</f>
        <v>2.037252</v>
      </c>
      <c r="S304" s="211"/>
      <c r="T304" s="213">
        <f>SUM(T305:T360)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4" t="s">
        <v>83</v>
      </c>
      <c r="AT304" s="215" t="s">
        <v>72</v>
      </c>
      <c r="AU304" s="215" t="s">
        <v>81</v>
      </c>
      <c r="AY304" s="214" t="s">
        <v>117</v>
      </c>
      <c r="BK304" s="216">
        <f>SUM(BK305:BK360)</f>
        <v>0</v>
      </c>
    </row>
    <row r="305" spans="1:65" s="2" customFormat="1" ht="24.15" customHeight="1">
      <c r="A305" s="38"/>
      <c r="B305" s="39"/>
      <c r="C305" s="219" t="s">
        <v>408</v>
      </c>
      <c r="D305" s="219" t="s">
        <v>120</v>
      </c>
      <c r="E305" s="220" t="s">
        <v>409</v>
      </c>
      <c r="F305" s="221" t="s">
        <v>410</v>
      </c>
      <c r="G305" s="222" t="s">
        <v>164</v>
      </c>
      <c r="H305" s="223">
        <v>154.595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38</v>
      </c>
      <c r="O305" s="91"/>
      <c r="P305" s="229">
        <f>O305*H305</f>
        <v>0</v>
      </c>
      <c r="Q305" s="229">
        <v>0.006</v>
      </c>
      <c r="R305" s="229">
        <f>Q305*H305</f>
        <v>0.92757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241</v>
      </c>
      <c r="AT305" s="231" t="s">
        <v>120</v>
      </c>
      <c r="AU305" s="231" t="s">
        <v>83</v>
      </c>
      <c r="AY305" s="17" t="s">
        <v>117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81</v>
      </c>
      <c r="BK305" s="232">
        <f>ROUND(I305*H305,2)</f>
        <v>0</v>
      </c>
      <c r="BL305" s="17" t="s">
        <v>241</v>
      </c>
      <c r="BM305" s="231" t="s">
        <v>411</v>
      </c>
    </row>
    <row r="306" spans="1:51" s="13" customFormat="1" ht="12">
      <c r="A306" s="13"/>
      <c r="B306" s="238"/>
      <c r="C306" s="239"/>
      <c r="D306" s="240" t="s">
        <v>166</v>
      </c>
      <c r="E306" s="241" t="s">
        <v>1</v>
      </c>
      <c r="F306" s="242" t="s">
        <v>218</v>
      </c>
      <c r="G306" s="239"/>
      <c r="H306" s="241" t="s">
        <v>1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166</v>
      </c>
      <c r="AU306" s="248" t="s">
        <v>83</v>
      </c>
      <c r="AV306" s="13" t="s">
        <v>81</v>
      </c>
      <c r="AW306" s="13" t="s">
        <v>30</v>
      </c>
      <c r="AX306" s="13" t="s">
        <v>73</v>
      </c>
      <c r="AY306" s="248" t="s">
        <v>117</v>
      </c>
    </row>
    <row r="307" spans="1:51" s="14" customFormat="1" ht="12">
      <c r="A307" s="14"/>
      <c r="B307" s="249"/>
      <c r="C307" s="250"/>
      <c r="D307" s="240" t="s">
        <v>166</v>
      </c>
      <c r="E307" s="251" t="s">
        <v>1</v>
      </c>
      <c r="F307" s="252" t="s">
        <v>412</v>
      </c>
      <c r="G307" s="250"/>
      <c r="H307" s="253">
        <v>130.515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9" t="s">
        <v>166</v>
      </c>
      <c r="AU307" s="259" t="s">
        <v>83</v>
      </c>
      <c r="AV307" s="14" t="s">
        <v>83</v>
      </c>
      <c r="AW307" s="14" t="s">
        <v>30</v>
      </c>
      <c r="AX307" s="14" t="s">
        <v>73</v>
      </c>
      <c r="AY307" s="259" t="s">
        <v>117</v>
      </c>
    </row>
    <row r="308" spans="1:51" s="13" customFormat="1" ht="12">
      <c r="A308" s="13"/>
      <c r="B308" s="238"/>
      <c r="C308" s="239"/>
      <c r="D308" s="240" t="s">
        <v>166</v>
      </c>
      <c r="E308" s="241" t="s">
        <v>1</v>
      </c>
      <c r="F308" s="242" t="s">
        <v>220</v>
      </c>
      <c r="G308" s="239"/>
      <c r="H308" s="241" t="s">
        <v>1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8" t="s">
        <v>166</v>
      </c>
      <c r="AU308" s="248" t="s">
        <v>83</v>
      </c>
      <c r="AV308" s="13" t="s">
        <v>81</v>
      </c>
      <c r="AW308" s="13" t="s">
        <v>30</v>
      </c>
      <c r="AX308" s="13" t="s">
        <v>73</v>
      </c>
      <c r="AY308" s="248" t="s">
        <v>117</v>
      </c>
    </row>
    <row r="309" spans="1:51" s="14" customFormat="1" ht="12">
      <c r="A309" s="14"/>
      <c r="B309" s="249"/>
      <c r="C309" s="250"/>
      <c r="D309" s="240" t="s">
        <v>166</v>
      </c>
      <c r="E309" s="251" t="s">
        <v>1</v>
      </c>
      <c r="F309" s="252" t="s">
        <v>221</v>
      </c>
      <c r="G309" s="250"/>
      <c r="H309" s="253">
        <v>24.08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9" t="s">
        <v>166</v>
      </c>
      <c r="AU309" s="259" t="s">
        <v>83</v>
      </c>
      <c r="AV309" s="14" t="s">
        <v>83</v>
      </c>
      <c r="AW309" s="14" t="s">
        <v>30</v>
      </c>
      <c r="AX309" s="14" t="s">
        <v>73</v>
      </c>
      <c r="AY309" s="259" t="s">
        <v>117</v>
      </c>
    </row>
    <row r="310" spans="1:51" s="15" customFormat="1" ht="12">
      <c r="A310" s="15"/>
      <c r="B310" s="260"/>
      <c r="C310" s="261"/>
      <c r="D310" s="240" t="s">
        <v>166</v>
      </c>
      <c r="E310" s="262" t="s">
        <v>1</v>
      </c>
      <c r="F310" s="263" t="s">
        <v>171</v>
      </c>
      <c r="G310" s="261"/>
      <c r="H310" s="264">
        <v>154.595</v>
      </c>
      <c r="I310" s="265"/>
      <c r="J310" s="261"/>
      <c r="K310" s="261"/>
      <c r="L310" s="266"/>
      <c r="M310" s="267"/>
      <c r="N310" s="268"/>
      <c r="O310" s="268"/>
      <c r="P310" s="268"/>
      <c r="Q310" s="268"/>
      <c r="R310" s="268"/>
      <c r="S310" s="268"/>
      <c r="T310" s="269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0" t="s">
        <v>166</v>
      </c>
      <c r="AU310" s="270" t="s">
        <v>83</v>
      </c>
      <c r="AV310" s="15" t="s">
        <v>123</v>
      </c>
      <c r="AW310" s="15" t="s">
        <v>30</v>
      </c>
      <c r="AX310" s="15" t="s">
        <v>81</v>
      </c>
      <c r="AY310" s="270" t="s">
        <v>117</v>
      </c>
    </row>
    <row r="311" spans="1:65" s="2" customFormat="1" ht="24.15" customHeight="1">
      <c r="A311" s="38"/>
      <c r="B311" s="39"/>
      <c r="C311" s="271" t="s">
        <v>413</v>
      </c>
      <c r="D311" s="271" t="s">
        <v>188</v>
      </c>
      <c r="E311" s="272" t="s">
        <v>414</v>
      </c>
      <c r="F311" s="273" t="s">
        <v>415</v>
      </c>
      <c r="G311" s="274" t="s">
        <v>164</v>
      </c>
      <c r="H311" s="275">
        <v>162.325</v>
      </c>
      <c r="I311" s="276"/>
      <c r="J311" s="277">
        <f>ROUND(I311*H311,2)</f>
        <v>0</v>
      </c>
      <c r="K311" s="278"/>
      <c r="L311" s="279"/>
      <c r="M311" s="280" t="s">
        <v>1</v>
      </c>
      <c r="N311" s="281" t="s">
        <v>38</v>
      </c>
      <c r="O311" s="91"/>
      <c r="P311" s="229">
        <f>O311*H311</f>
        <v>0</v>
      </c>
      <c r="Q311" s="229">
        <v>0.0036</v>
      </c>
      <c r="R311" s="229">
        <f>Q311*H311</f>
        <v>0.58437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323</v>
      </c>
      <c r="AT311" s="231" t="s">
        <v>188</v>
      </c>
      <c r="AU311" s="231" t="s">
        <v>83</v>
      </c>
      <c r="AY311" s="17" t="s">
        <v>117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81</v>
      </c>
      <c r="BK311" s="232">
        <f>ROUND(I311*H311,2)</f>
        <v>0</v>
      </c>
      <c r="BL311" s="17" t="s">
        <v>241</v>
      </c>
      <c r="BM311" s="231" t="s">
        <v>416</v>
      </c>
    </row>
    <row r="312" spans="1:51" s="14" customFormat="1" ht="12">
      <c r="A312" s="14"/>
      <c r="B312" s="249"/>
      <c r="C312" s="250"/>
      <c r="D312" s="240" t="s">
        <v>166</v>
      </c>
      <c r="E312" s="251" t="s">
        <v>1</v>
      </c>
      <c r="F312" s="252" t="s">
        <v>417</v>
      </c>
      <c r="G312" s="250"/>
      <c r="H312" s="253">
        <v>162.325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9" t="s">
        <v>166</v>
      </c>
      <c r="AU312" s="259" t="s">
        <v>83</v>
      </c>
      <c r="AV312" s="14" t="s">
        <v>83</v>
      </c>
      <c r="AW312" s="14" t="s">
        <v>30</v>
      </c>
      <c r="AX312" s="14" t="s">
        <v>73</v>
      </c>
      <c r="AY312" s="259" t="s">
        <v>117</v>
      </c>
    </row>
    <row r="313" spans="1:51" s="15" customFormat="1" ht="12">
      <c r="A313" s="15"/>
      <c r="B313" s="260"/>
      <c r="C313" s="261"/>
      <c r="D313" s="240" t="s">
        <v>166</v>
      </c>
      <c r="E313" s="262" t="s">
        <v>1</v>
      </c>
      <c r="F313" s="263" t="s">
        <v>171</v>
      </c>
      <c r="G313" s="261"/>
      <c r="H313" s="264">
        <v>162.325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0" t="s">
        <v>166</v>
      </c>
      <c r="AU313" s="270" t="s">
        <v>83</v>
      </c>
      <c r="AV313" s="15" t="s">
        <v>123</v>
      </c>
      <c r="AW313" s="15" t="s">
        <v>30</v>
      </c>
      <c r="AX313" s="15" t="s">
        <v>81</v>
      </c>
      <c r="AY313" s="270" t="s">
        <v>117</v>
      </c>
    </row>
    <row r="314" spans="1:65" s="2" customFormat="1" ht="33" customHeight="1">
      <c r="A314" s="38"/>
      <c r="B314" s="39"/>
      <c r="C314" s="219" t="s">
        <v>418</v>
      </c>
      <c r="D314" s="219" t="s">
        <v>120</v>
      </c>
      <c r="E314" s="220" t="s">
        <v>419</v>
      </c>
      <c r="F314" s="221" t="s">
        <v>420</v>
      </c>
      <c r="G314" s="222" t="s">
        <v>164</v>
      </c>
      <c r="H314" s="223">
        <v>273.6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38</v>
      </c>
      <c r="O314" s="91"/>
      <c r="P314" s="229">
        <f>O314*H314</f>
        <v>0</v>
      </c>
      <c r="Q314" s="229">
        <v>0.00012</v>
      </c>
      <c r="R314" s="229">
        <f>Q314*H314</f>
        <v>0.03283200000000001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241</v>
      </c>
      <c r="AT314" s="231" t="s">
        <v>120</v>
      </c>
      <c r="AU314" s="231" t="s">
        <v>83</v>
      </c>
      <c r="AY314" s="17" t="s">
        <v>117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81</v>
      </c>
      <c r="BK314" s="232">
        <f>ROUND(I314*H314,2)</f>
        <v>0</v>
      </c>
      <c r="BL314" s="17" t="s">
        <v>241</v>
      </c>
      <c r="BM314" s="231" t="s">
        <v>421</v>
      </c>
    </row>
    <row r="315" spans="1:51" s="13" customFormat="1" ht="12">
      <c r="A315" s="13"/>
      <c r="B315" s="238"/>
      <c r="C315" s="239"/>
      <c r="D315" s="240" t="s">
        <v>166</v>
      </c>
      <c r="E315" s="241" t="s">
        <v>1</v>
      </c>
      <c r="F315" s="242" t="s">
        <v>287</v>
      </c>
      <c r="G315" s="239"/>
      <c r="H315" s="241" t="s">
        <v>1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8" t="s">
        <v>166</v>
      </c>
      <c r="AU315" s="248" t="s">
        <v>83</v>
      </c>
      <c r="AV315" s="13" t="s">
        <v>81</v>
      </c>
      <c r="AW315" s="13" t="s">
        <v>30</v>
      </c>
      <c r="AX315" s="13" t="s">
        <v>73</v>
      </c>
      <c r="AY315" s="248" t="s">
        <v>117</v>
      </c>
    </row>
    <row r="316" spans="1:51" s="14" customFormat="1" ht="12">
      <c r="A316" s="14"/>
      <c r="B316" s="249"/>
      <c r="C316" s="250"/>
      <c r="D316" s="240" t="s">
        <v>166</v>
      </c>
      <c r="E316" s="251" t="s">
        <v>1</v>
      </c>
      <c r="F316" s="252" t="s">
        <v>422</v>
      </c>
      <c r="G316" s="250"/>
      <c r="H316" s="253">
        <v>273.6</v>
      </c>
      <c r="I316" s="254"/>
      <c r="J316" s="250"/>
      <c r="K316" s="250"/>
      <c r="L316" s="255"/>
      <c r="M316" s="256"/>
      <c r="N316" s="257"/>
      <c r="O316" s="257"/>
      <c r="P316" s="257"/>
      <c r="Q316" s="257"/>
      <c r="R316" s="257"/>
      <c r="S316" s="257"/>
      <c r="T316" s="25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9" t="s">
        <v>166</v>
      </c>
      <c r="AU316" s="259" t="s">
        <v>83</v>
      </c>
      <c r="AV316" s="14" t="s">
        <v>83</v>
      </c>
      <c r="AW316" s="14" t="s">
        <v>30</v>
      </c>
      <c r="AX316" s="14" t="s">
        <v>73</v>
      </c>
      <c r="AY316" s="259" t="s">
        <v>117</v>
      </c>
    </row>
    <row r="317" spans="1:51" s="15" customFormat="1" ht="12">
      <c r="A317" s="15"/>
      <c r="B317" s="260"/>
      <c r="C317" s="261"/>
      <c r="D317" s="240" t="s">
        <v>166</v>
      </c>
      <c r="E317" s="262" t="s">
        <v>1</v>
      </c>
      <c r="F317" s="263" t="s">
        <v>171</v>
      </c>
      <c r="G317" s="261"/>
      <c r="H317" s="264">
        <v>273.6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0" t="s">
        <v>166</v>
      </c>
      <c r="AU317" s="270" t="s">
        <v>83</v>
      </c>
      <c r="AV317" s="15" t="s">
        <v>123</v>
      </c>
      <c r="AW317" s="15" t="s">
        <v>30</v>
      </c>
      <c r="AX317" s="15" t="s">
        <v>81</v>
      </c>
      <c r="AY317" s="270" t="s">
        <v>117</v>
      </c>
    </row>
    <row r="318" spans="1:65" s="2" customFormat="1" ht="16.5" customHeight="1">
      <c r="A318" s="38"/>
      <c r="B318" s="39"/>
      <c r="C318" s="271" t="s">
        <v>423</v>
      </c>
      <c r="D318" s="271" t="s">
        <v>188</v>
      </c>
      <c r="E318" s="272" t="s">
        <v>424</v>
      </c>
      <c r="F318" s="273" t="s">
        <v>425</v>
      </c>
      <c r="G318" s="274" t="s">
        <v>174</v>
      </c>
      <c r="H318" s="275">
        <v>16.416</v>
      </c>
      <c r="I318" s="276"/>
      <c r="J318" s="277">
        <f>ROUND(I318*H318,2)</f>
        <v>0</v>
      </c>
      <c r="K318" s="278"/>
      <c r="L318" s="279"/>
      <c r="M318" s="280" t="s">
        <v>1</v>
      </c>
      <c r="N318" s="281" t="s">
        <v>38</v>
      </c>
      <c r="O318" s="91"/>
      <c r="P318" s="229">
        <f>O318*H318</f>
        <v>0</v>
      </c>
      <c r="Q318" s="229">
        <v>0.03</v>
      </c>
      <c r="R318" s="229">
        <f>Q318*H318</f>
        <v>0.49248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323</v>
      </c>
      <c r="AT318" s="231" t="s">
        <v>188</v>
      </c>
      <c r="AU318" s="231" t="s">
        <v>83</v>
      </c>
      <c r="AY318" s="17" t="s">
        <v>117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81</v>
      </c>
      <c r="BK318" s="232">
        <f>ROUND(I318*H318,2)</f>
        <v>0</v>
      </c>
      <c r="BL318" s="17" t="s">
        <v>241</v>
      </c>
      <c r="BM318" s="231" t="s">
        <v>426</v>
      </c>
    </row>
    <row r="319" spans="1:51" s="13" customFormat="1" ht="12">
      <c r="A319" s="13"/>
      <c r="B319" s="238"/>
      <c r="C319" s="239"/>
      <c r="D319" s="240" t="s">
        <v>166</v>
      </c>
      <c r="E319" s="241" t="s">
        <v>1</v>
      </c>
      <c r="F319" s="242" t="s">
        <v>287</v>
      </c>
      <c r="G319" s="239"/>
      <c r="H319" s="241" t="s">
        <v>1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166</v>
      </c>
      <c r="AU319" s="248" t="s">
        <v>83</v>
      </c>
      <c r="AV319" s="13" t="s">
        <v>81</v>
      </c>
      <c r="AW319" s="13" t="s">
        <v>30</v>
      </c>
      <c r="AX319" s="13" t="s">
        <v>73</v>
      </c>
      <c r="AY319" s="248" t="s">
        <v>117</v>
      </c>
    </row>
    <row r="320" spans="1:51" s="14" customFormat="1" ht="12">
      <c r="A320" s="14"/>
      <c r="B320" s="249"/>
      <c r="C320" s="250"/>
      <c r="D320" s="240" t="s">
        <v>166</v>
      </c>
      <c r="E320" s="251" t="s">
        <v>1</v>
      </c>
      <c r="F320" s="252" t="s">
        <v>427</v>
      </c>
      <c r="G320" s="250"/>
      <c r="H320" s="253">
        <v>16.416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9" t="s">
        <v>166</v>
      </c>
      <c r="AU320" s="259" t="s">
        <v>83</v>
      </c>
      <c r="AV320" s="14" t="s">
        <v>83</v>
      </c>
      <c r="AW320" s="14" t="s">
        <v>30</v>
      </c>
      <c r="AX320" s="14" t="s">
        <v>73</v>
      </c>
      <c r="AY320" s="259" t="s">
        <v>117</v>
      </c>
    </row>
    <row r="321" spans="1:51" s="15" customFormat="1" ht="12">
      <c r="A321" s="15"/>
      <c r="B321" s="260"/>
      <c r="C321" s="261"/>
      <c r="D321" s="240" t="s">
        <v>166</v>
      </c>
      <c r="E321" s="262" t="s">
        <v>1</v>
      </c>
      <c r="F321" s="263" t="s">
        <v>171</v>
      </c>
      <c r="G321" s="261"/>
      <c r="H321" s="264">
        <v>16.416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0" t="s">
        <v>166</v>
      </c>
      <c r="AU321" s="270" t="s">
        <v>83</v>
      </c>
      <c r="AV321" s="15" t="s">
        <v>123</v>
      </c>
      <c r="AW321" s="15" t="s">
        <v>30</v>
      </c>
      <c r="AX321" s="15" t="s">
        <v>81</v>
      </c>
      <c r="AY321" s="270" t="s">
        <v>117</v>
      </c>
    </row>
    <row r="322" spans="1:65" s="2" customFormat="1" ht="21.75" customHeight="1">
      <c r="A322" s="38"/>
      <c r="B322" s="39"/>
      <c r="C322" s="219" t="s">
        <v>428</v>
      </c>
      <c r="D322" s="219" t="s">
        <v>120</v>
      </c>
      <c r="E322" s="220" t="s">
        <v>429</v>
      </c>
      <c r="F322" s="221" t="s">
        <v>430</v>
      </c>
      <c r="G322" s="222" t="s">
        <v>164</v>
      </c>
      <c r="H322" s="223">
        <v>1884.854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38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241</v>
      </c>
      <c r="AT322" s="231" t="s">
        <v>120</v>
      </c>
      <c r="AU322" s="231" t="s">
        <v>83</v>
      </c>
      <c r="AY322" s="17" t="s">
        <v>117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81</v>
      </c>
      <c r="BK322" s="232">
        <f>ROUND(I322*H322,2)</f>
        <v>0</v>
      </c>
      <c r="BL322" s="17" t="s">
        <v>241</v>
      </c>
      <c r="BM322" s="231" t="s">
        <v>431</v>
      </c>
    </row>
    <row r="323" spans="1:51" s="13" customFormat="1" ht="12">
      <c r="A323" s="13"/>
      <c r="B323" s="238"/>
      <c r="C323" s="239"/>
      <c r="D323" s="240" t="s">
        <v>166</v>
      </c>
      <c r="E323" s="241" t="s">
        <v>1</v>
      </c>
      <c r="F323" s="242" t="s">
        <v>432</v>
      </c>
      <c r="G323" s="239"/>
      <c r="H323" s="241" t="s">
        <v>1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166</v>
      </c>
      <c r="AU323" s="248" t="s">
        <v>83</v>
      </c>
      <c r="AV323" s="13" t="s">
        <v>81</v>
      </c>
      <c r="AW323" s="13" t="s">
        <v>30</v>
      </c>
      <c r="AX323" s="13" t="s">
        <v>73</v>
      </c>
      <c r="AY323" s="248" t="s">
        <v>117</v>
      </c>
    </row>
    <row r="324" spans="1:51" s="14" customFormat="1" ht="12">
      <c r="A324" s="14"/>
      <c r="B324" s="249"/>
      <c r="C324" s="250"/>
      <c r="D324" s="240" t="s">
        <v>166</v>
      </c>
      <c r="E324" s="251" t="s">
        <v>1</v>
      </c>
      <c r="F324" s="252" t="s">
        <v>433</v>
      </c>
      <c r="G324" s="250"/>
      <c r="H324" s="253">
        <v>503.982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9" t="s">
        <v>166</v>
      </c>
      <c r="AU324" s="259" t="s">
        <v>83</v>
      </c>
      <c r="AV324" s="14" t="s">
        <v>83</v>
      </c>
      <c r="AW324" s="14" t="s">
        <v>30</v>
      </c>
      <c r="AX324" s="14" t="s">
        <v>73</v>
      </c>
      <c r="AY324" s="259" t="s">
        <v>117</v>
      </c>
    </row>
    <row r="325" spans="1:51" s="14" customFormat="1" ht="12">
      <c r="A325" s="14"/>
      <c r="B325" s="249"/>
      <c r="C325" s="250"/>
      <c r="D325" s="240" t="s">
        <v>166</v>
      </c>
      <c r="E325" s="251" t="s">
        <v>1</v>
      </c>
      <c r="F325" s="252" t="s">
        <v>434</v>
      </c>
      <c r="G325" s="250"/>
      <c r="H325" s="253">
        <v>153.69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9" t="s">
        <v>166</v>
      </c>
      <c r="AU325" s="259" t="s">
        <v>83</v>
      </c>
      <c r="AV325" s="14" t="s">
        <v>83</v>
      </c>
      <c r="AW325" s="14" t="s">
        <v>30</v>
      </c>
      <c r="AX325" s="14" t="s">
        <v>73</v>
      </c>
      <c r="AY325" s="259" t="s">
        <v>117</v>
      </c>
    </row>
    <row r="326" spans="1:51" s="14" customFormat="1" ht="12">
      <c r="A326" s="14"/>
      <c r="B326" s="249"/>
      <c r="C326" s="250"/>
      <c r="D326" s="240" t="s">
        <v>166</v>
      </c>
      <c r="E326" s="251" t="s">
        <v>1</v>
      </c>
      <c r="F326" s="252" t="s">
        <v>435</v>
      </c>
      <c r="G326" s="250"/>
      <c r="H326" s="253">
        <v>597.54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9" t="s">
        <v>166</v>
      </c>
      <c r="AU326" s="259" t="s">
        <v>83</v>
      </c>
      <c r="AV326" s="14" t="s">
        <v>83</v>
      </c>
      <c r="AW326" s="14" t="s">
        <v>30</v>
      </c>
      <c r="AX326" s="14" t="s">
        <v>73</v>
      </c>
      <c r="AY326" s="259" t="s">
        <v>117</v>
      </c>
    </row>
    <row r="327" spans="1:51" s="14" customFormat="1" ht="12">
      <c r="A327" s="14"/>
      <c r="B327" s="249"/>
      <c r="C327" s="250"/>
      <c r="D327" s="240" t="s">
        <v>166</v>
      </c>
      <c r="E327" s="251" t="s">
        <v>1</v>
      </c>
      <c r="F327" s="252" t="s">
        <v>436</v>
      </c>
      <c r="G327" s="250"/>
      <c r="H327" s="253">
        <v>442.8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9" t="s">
        <v>166</v>
      </c>
      <c r="AU327" s="259" t="s">
        <v>83</v>
      </c>
      <c r="AV327" s="14" t="s">
        <v>83</v>
      </c>
      <c r="AW327" s="14" t="s">
        <v>30</v>
      </c>
      <c r="AX327" s="14" t="s">
        <v>73</v>
      </c>
      <c r="AY327" s="259" t="s">
        <v>117</v>
      </c>
    </row>
    <row r="328" spans="1:51" s="13" customFormat="1" ht="12">
      <c r="A328" s="13"/>
      <c r="B328" s="238"/>
      <c r="C328" s="239"/>
      <c r="D328" s="240" t="s">
        <v>166</v>
      </c>
      <c r="E328" s="241" t="s">
        <v>1</v>
      </c>
      <c r="F328" s="242" t="s">
        <v>437</v>
      </c>
      <c r="G328" s="239"/>
      <c r="H328" s="241" t="s">
        <v>1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8" t="s">
        <v>166</v>
      </c>
      <c r="AU328" s="248" t="s">
        <v>83</v>
      </c>
      <c r="AV328" s="13" t="s">
        <v>81</v>
      </c>
      <c r="AW328" s="13" t="s">
        <v>30</v>
      </c>
      <c r="AX328" s="13" t="s">
        <v>73</v>
      </c>
      <c r="AY328" s="248" t="s">
        <v>117</v>
      </c>
    </row>
    <row r="329" spans="1:51" s="14" customFormat="1" ht="12">
      <c r="A329" s="14"/>
      <c r="B329" s="249"/>
      <c r="C329" s="250"/>
      <c r="D329" s="240" t="s">
        <v>166</v>
      </c>
      <c r="E329" s="251" t="s">
        <v>1</v>
      </c>
      <c r="F329" s="252" t="s">
        <v>438</v>
      </c>
      <c r="G329" s="250"/>
      <c r="H329" s="253">
        <v>87.142</v>
      </c>
      <c r="I329" s="254"/>
      <c r="J329" s="250"/>
      <c r="K329" s="250"/>
      <c r="L329" s="255"/>
      <c r="M329" s="256"/>
      <c r="N329" s="257"/>
      <c r="O329" s="257"/>
      <c r="P329" s="257"/>
      <c r="Q329" s="257"/>
      <c r="R329" s="257"/>
      <c r="S329" s="257"/>
      <c r="T329" s="25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9" t="s">
        <v>166</v>
      </c>
      <c r="AU329" s="259" t="s">
        <v>83</v>
      </c>
      <c r="AV329" s="14" t="s">
        <v>83</v>
      </c>
      <c r="AW329" s="14" t="s">
        <v>30</v>
      </c>
      <c r="AX329" s="14" t="s">
        <v>73</v>
      </c>
      <c r="AY329" s="259" t="s">
        <v>117</v>
      </c>
    </row>
    <row r="330" spans="1:51" s="13" customFormat="1" ht="12">
      <c r="A330" s="13"/>
      <c r="B330" s="238"/>
      <c r="C330" s="239"/>
      <c r="D330" s="240" t="s">
        <v>166</v>
      </c>
      <c r="E330" s="241" t="s">
        <v>1</v>
      </c>
      <c r="F330" s="242" t="s">
        <v>439</v>
      </c>
      <c r="G330" s="239"/>
      <c r="H330" s="241" t="s">
        <v>1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8" t="s">
        <v>166</v>
      </c>
      <c r="AU330" s="248" t="s">
        <v>83</v>
      </c>
      <c r="AV330" s="13" t="s">
        <v>81</v>
      </c>
      <c r="AW330" s="13" t="s">
        <v>30</v>
      </c>
      <c r="AX330" s="13" t="s">
        <v>73</v>
      </c>
      <c r="AY330" s="248" t="s">
        <v>117</v>
      </c>
    </row>
    <row r="331" spans="1:51" s="14" customFormat="1" ht="12">
      <c r="A331" s="14"/>
      <c r="B331" s="249"/>
      <c r="C331" s="250"/>
      <c r="D331" s="240" t="s">
        <v>166</v>
      </c>
      <c r="E331" s="251" t="s">
        <v>1</v>
      </c>
      <c r="F331" s="252" t="s">
        <v>440</v>
      </c>
      <c r="G331" s="250"/>
      <c r="H331" s="253">
        <v>35.7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9" t="s">
        <v>166</v>
      </c>
      <c r="AU331" s="259" t="s">
        <v>83</v>
      </c>
      <c r="AV331" s="14" t="s">
        <v>83</v>
      </c>
      <c r="AW331" s="14" t="s">
        <v>30</v>
      </c>
      <c r="AX331" s="14" t="s">
        <v>73</v>
      </c>
      <c r="AY331" s="259" t="s">
        <v>117</v>
      </c>
    </row>
    <row r="332" spans="1:51" s="14" customFormat="1" ht="12">
      <c r="A332" s="14"/>
      <c r="B332" s="249"/>
      <c r="C332" s="250"/>
      <c r="D332" s="240" t="s">
        <v>166</v>
      </c>
      <c r="E332" s="251" t="s">
        <v>1</v>
      </c>
      <c r="F332" s="252" t="s">
        <v>441</v>
      </c>
      <c r="G332" s="250"/>
      <c r="H332" s="253">
        <v>12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9" t="s">
        <v>166</v>
      </c>
      <c r="AU332" s="259" t="s">
        <v>83</v>
      </c>
      <c r="AV332" s="14" t="s">
        <v>83</v>
      </c>
      <c r="AW332" s="14" t="s">
        <v>30</v>
      </c>
      <c r="AX332" s="14" t="s">
        <v>73</v>
      </c>
      <c r="AY332" s="259" t="s">
        <v>117</v>
      </c>
    </row>
    <row r="333" spans="1:51" s="14" customFormat="1" ht="12">
      <c r="A333" s="14"/>
      <c r="B333" s="249"/>
      <c r="C333" s="250"/>
      <c r="D333" s="240" t="s">
        <v>166</v>
      </c>
      <c r="E333" s="251" t="s">
        <v>1</v>
      </c>
      <c r="F333" s="252" t="s">
        <v>442</v>
      </c>
      <c r="G333" s="250"/>
      <c r="H333" s="253">
        <v>52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9" t="s">
        <v>166</v>
      </c>
      <c r="AU333" s="259" t="s">
        <v>83</v>
      </c>
      <c r="AV333" s="14" t="s">
        <v>83</v>
      </c>
      <c r="AW333" s="14" t="s">
        <v>30</v>
      </c>
      <c r="AX333" s="14" t="s">
        <v>73</v>
      </c>
      <c r="AY333" s="259" t="s">
        <v>117</v>
      </c>
    </row>
    <row r="334" spans="1:51" s="15" customFormat="1" ht="12">
      <c r="A334" s="15"/>
      <c r="B334" s="260"/>
      <c r="C334" s="261"/>
      <c r="D334" s="240" t="s">
        <v>166</v>
      </c>
      <c r="E334" s="262" t="s">
        <v>1</v>
      </c>
      <c r="F334" s="263" t="s">
        <v>171</v>
      </c>
      <c r="G334" s="261"/>
      <c r="H334" s="264">
        <v>1884.854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0" t="s">
        <v>166</v>
      </c>
      <c r="AU334" s="270" t="s">
        <v>83</v>
      </c>
      <c r="AV334" s="15" t="s">
        <v>123</v>
      </c>
      <c r="AW334" s="15" t="s">
        <v>30</v>
      </c>
      <c r="AX334" s="15" t="s">
        <v>81</v>
      </c>
      <c r="AY334" s="270" t="s">
        <v>117</v>
      </c>
    </row>
    <row r="335" spans="1:65" s="2" customFormat="1" ht="21.75" customHeight="1">
      <c r="A335" s="38"/>
      <c r="B335" s="39"/>
      <c r="C335" s="219" t="s">
        <v>443</v>
      </c>
      <c r="D335" s="219" t="s">
        <v>120</v>
      </c>
      <c r="E335" s="220" t="s">
        <v>444</v>
      </c>
      <c r="F335" s="221" t="s">
        <v>445</v>
      </c>
      <c r="G335" s="222" t="s">
        <v>164</v>
      </c>
      <c r="H335" s="223">
        <v>487.35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38</v>
      </c>
      <c r="O335" s="91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241</v>
      </c>
      <c r="AT335" s="231" t="s">
        <v>120</v>
      </c>
      <c r="AU335" s="231" t="s">
        <v>83</v>
      </c>
      <c r="AY335" s="17" t="s">
        <v>117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7" t="s">
        <v>81</v>
      </c>
      <c r="BK335" s="232">
        <f>ROUND(I335*H335,2)</f>
        <v>0</v>
      </c>
      <c r="BL335" s="17" t="s">
        <v>241</v>
      </c>
      <c r="BM335" s="231" t="s">
        <v>446</v>
      </c>
    </row>
    <row r="336" spans="1:51" s="13" customFormat="1" ht="12">
      <c r="A336" s="13"/>
      <c r="B336" s="238"/>
      <c r="C336" s="239"/>
      <c r="D336" s="240" t="s">
        <v>166</v>
      </c>
      <c r="E336" s="241" t="s">
        <v>1</v>
      </c>
      <c r="F336" s="242" t="s">
        <v>447</v>
      </c>
      <c r="G336" s="239"/>
      <c r="H336" s="241" t="s">
        <v>1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166</v>
      </c>
      <c r="AU336" s="248" t="s">
        <v>83</v>
      </c>
      <c r="AV336" s="13" t="s">
        <v>81</v>
      </c>
      <c r="AW336" s="13" t="s">
        <v>30</v>
      </c>
      <c r="AX336" s="13" t="s">
        <v>73</v>
      </c>
      <c r="AY336" s="248" t="s">
        <v>117</v>
      </c>
    </row>
    <row r="337" spans="1:51" s="14" customFormat="1" ht="12">
      <c r="A337" s="14"/>
      <c r="B337" s="249"/>
      <c r="C337" s="250"/>
      <c r="D337" s="240" t="s">
        <v>166</v>
      </c>
      <c r="E337" s="251" t="s">
        <v>1</v>
      </c>
      <c r="F337" s="252" t="s">
        <v>448</v>
      </c>
      <c r="G337" s="250"/>
      <c r="H337" s="253">
        <v>487.35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9" t="s">
        <v>166</v>
      </c>
      <c r="AU337" s="259" t="s">
        <v>83</v>
      </c>
      <c r="AV337" s="14" t="s">
        <v>83</v>
      </c>
      <c r="AW337" s="14" t="s">
        <v>30</v>
      </c>
      <c r="AX337" s="14" t="s">
        <v>73</v>
      </c>
      <c r="AY337" s="259" t="s">
        <v>117</v>
      </c>
    </row>
    <row r="338" spans="1:51" s="15" customFormat="1" ht="12">
      <c r="A338" s="15"/>
      <c r="B338" s="260"/>
      <c r="C338" s="261"/>
      <c r="D338" s="240" t="s">
        <v>166</v>
      </c>
      <c r="E338" s="262" t="s">
        <v>1</v>
      </c>
      <c r="F338" s="263" t="s">
        <v>171</v>
      </c>
      <c r="G338" s="261"/>
      <c r="H338" s="264">
        <v>487.35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0" t="s">
        <v>166</v>
      </c>
      <c r="AU338" s="270" t="s">
        <v>83</v>
      </c>
      <c r="AV338" s="15" t="s">
        <v>123</v>
      </c>
      <c r="AW338" s="15" t="s">
        <v>30</v>
      </c>
      <c r="AX338" s="15" t="s">
        <v>81</v>
      </c>
      <c r="AY338" s="270" t="s">
        <v>117</v>
      </c>
    </row>
    <row r="339" spans="1:65" s="2" customFormat="1" ht="21.75" customHeight="1">
      <c r="A339" s="38"/>
      <c r="B339" s="39"/>
      <c r="C339" s="219" t="s">
        <v>449</v>
      </c>
      <c r="D339" s="219" t="s">
        <v>120</v>
      </c>
      <c r="E339" s="220" t="s">
        <v>450</v>
      </c>
      <c r="F339" s="221" t="s">
        <v>451</v>
      </c>
      <c r="G339" s="222" t="s">
        <v>164</v>
      </c>
      <c r="H339" s="223">
        <v>237.52</v>
      </c>
      <c r="I339" s="224"/>
      <c r="J339" s="225">
        <f>ROUND(I339*H339,2)</f>
        <v>0</v>
      </c>
      <c r="K339" s="226"/>
      <c r="L339" s="44"/>
      <c r="M339" s="227" t="s">
        <v>1</v>
      </c>
      <c r="N339" s="228" t="s">
        <v>38</v>
      </c>
      <c r="O339" s="91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241</v>
      </c>
      <c r="AT339" s="231" t="s">
        <v>120</v>
      </c>
      <c r="AU339" s="231" t="s">
        <v>83</v>
      </c>
      <c r="AY339" s="17" t="s">
        <v>117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81</v>
      </c>
      <c r="BK339" s="232">
        <f>ROUND(I339*H339,2)</f>
        <v>0</v>
      </c>
      <c r="BL339" s="17" t="s">
        <v>241</v>
      </c>
      <c r="BM339" s="231" t="s">
        <v>452</v>
      </c>
    </row>
    <row r="340" spans="1:51" s="13" customFormat="1" ht="12">
      <c r="A340" s="13"/>
      <c r="B340" s="238"/>
      <c r="C340" s="239"/>
      <c r="D340" s="240" t="s">
        <v>166</v>
      </c>
      <c r="E340" s="241" t="s">
        <v>1</v>
      </c>
      <c r="F340" s="242" t="s">
        <v>432</v>
      </c>
      <c r="G340" s="239"/>
      <c r="H340" s="241" t="s">
        <v>1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166</v>
      </c>
      <c r="AU340" s="248" t="s">
        <v>83</v>
      </c>
      <c r="AV340" s="13" t="s">
        <v>81</v>
      </c>
      <c r="AW340" s="13" t="s">
        <v>30</v>
      </c>
      <c r="AX340" s="13" t="s">
        <v>73</v>
      </c>
      <c r="AY340" s="248" t="s">
        <v>117</v>
      </c>
    </row>
    <row r="341" spans="1:51" s="14" customFormat="1" ht="12">
      <c r="A341" s="14"/>
      <c r="B341" s="249"/>
      <c r="C341" s="250"/>
      <c r="D341" s="240" t="s">
        <v>166</v>
      </c>
      <c r="E341" s="251" t="s">
        <v>1</v>
      </c>
      <c r="F341" s="252" t="s">
        <v>453</v>
      </c>
      <c r="G341" s="250"/>
      <c r="H341" s="253">
        <v>77.4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9" t="s">
        <v>166</v>
      </c>
      <c r="AU341" s="259" t="s">
        <v>83</v>
      </c>
      <c r="AV341" s="14" t="s">
        <v>83</v>
      </c>
      <c r="AW341" s="14" t="s">
        <v>30</v>
      </c>
      <c r="AX341" s="14" t="s">
        <v>73</v>
      </c>
      <c r="AY341" s="259" t="s">
        <v>117</v>
      </c>
    </row>
    <row r="342" spans="1:51" s="14" customFormat="1" ht="12">
      <c r="A342" s="14"/>
      <c r="B342" s="249"/>
      <c r="C342" s="250"/>
      <c r="D342" s="240" t="s">
        <v>166</v>
      </c>
      <c r="E342" s="251" t="s">
        <v>1</v>
      </c>
      <c r="F342" s="252" t="s">
        <v>454</v>
      </c>
      <c r="G342" s="250"/>
      <c r="H342" s="253">
        <v>86.4</v>
      </c>
      <c r="I342" s="254"/>
      <c r="J342" s="250"/>
      <c r="K342" s="250"/>
      <c r="L342" s="255"/>
      <c r="M342" s="256"/>
      <c r="N342" s="257"/>
      <c r="O342" s="257"/>
      <c r="P342" s="257"/>
      <c r="Q342" s="257"/>
      <c r="R342" s="257"/>
      <c r="S342" s="257"/>
      <c r="T342" s="25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9" t="s">
        <v>166</v>
      </c>
      <c r="AU342" s="259" t="s">
        <v>83</v>
      </c>
      <c r="AV342" s="14" t="s">
        <v>83</v>
      </c>
      <c r="AW342" s="14" t="s">
        <v>30</v>
      </c>
      <c r="AX342" s="14" t="s">
        <v>73</v>
      </c>
      <c r="AY342" s="259" t="s">
        <v>117</v>
      </c>
    </row>
    <row r="343" spans="1:51" s="14" customFormat="1" ht="12">
      <c r="A343" s="14"/>
      <c r="B343" s="249"/>
      <c r="C343" s="250"/>
      <c r="D343" s="240" t="s">
        <v>166</v>
      </c>
      <c r="E343" s="251" t="s">
        <v>1</v>
      </c>
      <c r="F343" s="252" t="s">
        <v>455</v>
      </c>
      <c r="G343" s="250"/>
      <c r="H343" s="253">
        <v>10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9" t="s">
        <v>166</v>
      </c>
      <c r="AU343" s="259" t="s">
        <v>83</v>
      </c>
      <c r="AV343" s="14" t="s">
        <v>83</v>
      </c>
      <c r="AW343" s="14" t="s">
        <v>30</v>
      </c>
      <c r="AX343" s="14" t="s">
        <v>73</v>
      </c>
      <c r="AY343" s="259" t="s">
        <v>117</v>
      </c>
    </row>
    <row r="344" spans="1:51" s="14" customFormat="1" ht="12">
      <c r="A344" s="14"/>
      <c r="B344" s="249"/>
      <c r="C344" s="250"/>
      <c r="D344" s="240" t="s">
        <v>166</v>
      </c>
      <c r="E344" s="251" t="s">
        <v>1</v>
      </c>
      <c r="F344" s="252" t="s">
        <v>456</v>
      </c>
      <c r="G344" s="250"/>
      <c r="H344" s="253">
        <v>63.72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9" t="s">
        <v>166</v>
      </c>
      <c r="AU344" s="259" t="s">
        <v>83</v>
      </c>
      <c r="AV344" s="14" t="s">
        <v>83</v>
      </c>
      <c r="AW344" s="14" t="s">
        <v>30</v>
      </c>
      <c r="AX344" s="14" t="s">
        <v>73</v>
      </c>
      <c r="AY344" s="259" t="s">
        <v>117</v>
      </c>
    </row>
    <row r="345" spans="1:51" s="15" customFormat="1" ht="12">
      <c r="A345" s="15"/>
      <c r="B345" s="260"/>
      <c r="C345" s="261"/>
      <c r="D345" s="240" t="s">
        <v>166</v>
      </c>
      <c r="E345" s="262" t="s">
        <v>1</v>
      </c>
      <c r="F345" s="263" t="s">
        <v>171</v>
      </c>
      <c r="G345" s="261"/>
      <c r="H345" s="264">
        <v>237.52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0" t="s">
        <v>166</v>
      </c>
      <c r="AU345" s="270" t="s">
        <v>83</v>
      </c>
      <c r="AV345" s="15" t="s">
        <v>123</v>
      </c>
      <c r="AW345" s="15" t="s">
        <v>30</v>
      </c>
      <c r="AX345" s="15" t="s">
        <v>81</v>
      </c>
      <c r="AY345" s="270" t="s">
        <v>117</v>
      </c>
    </row>
    <row r="346" spans="1:65" s="2" customFormat="1" ht="16.5" customHeight="1">
      <c r="A346" s="38"/>
      <c r="B346" s="39"/>
      <c r="C346" s="219" t="s">
        <v>457</v>
      </c>
      <c r="D346" s="219" t="s">
        <v>120</v>
      </c>
      <c r="E346" s="220" t="s">
        <v>458</v>
      </c>
      <c r="F346" s="221" t="s">
        <v>459</v>
      </c>
      <c r="G346" s="222" t="s">
        <v>164</v>
      </c>
      <c r="H346" s="223">
        <v>383.8</v>
      </c>
      <c r="I346" s="224"/>
      <c r="J346" s="225">
        <f>ROUND(I346*H346,2)</f>
        <v>0</v>
      </c>
      <c r="K346" s="226"/>
      <c r="L346" s="44"/>
      <c r="M346" s="227" t="s">
        <v>1</v>
      </c>
      <c r="N346" s="228" t="s">
        <v>38</v>
      </c>
      <c r="O346" s="91"/>
      <c r="P346" s="229">
        <f>O346*H346</f>
        <v>0</v>
      </c>
      <c r="Q346" s="229">
        <v>0</v>
      </c>
      <c r="R346" s="229">
        <f>Q346*H346</f>
        <v>0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241</v>
      </c>
      <c r="AT346" s="231" t="s">
        <v>120</v>
      </c>
      <c r="AU346" s="231" t="s">
        <v>83</v>
      </c>
      <c r="AY346" s="17" t="s">
        <v>117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81</v>
      </c>
      <c r="BK346" s="232">
        <f>ROUND(I346*H346,2)</f>
        <v>0</v>
      </c>
      <c r="BL346" s="17" t="s">
        <v>241</v>
      </c>
      <c r="BM346" s="231" t="s">
        <v>460</v>
      </c>
    </row>
    <row r="347" spans="1:51" s="13" customFormat="1" ht="12">
      <c r="A347" s="13"/>
      <c r="B347" s="238"/>
      <c r="C347" s="239"/>
      <c r="D347" s="240" t="s">
        <v>166</v>
      </c>
      <c r="E347" s="241" t="s">
        <v>1</v>
      </c>
      <c r="F347" s="242" t="s">
        <v>461</v>
      </c>
      <c r="G347" s="239"/>
      <c r="H347" s="241" t="s">
        <v>1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8" t="s">
        <v>166</v>
      </c>
      <c r="AU347" s="248" t="s">
        <v>83</v>
      </c>
      <c r="AV347" s="13" t="s">
        <v>81</v>
      </c>
      <c r="AW347" s="13" t="s">
        <v>30</v>
      </c>
      <c r="AX347" s="13" t="s">
        <v>73</v>
      </c>
      <c r="AY347" s="248" t="s">
        <v>117</v>
      </c>
    </row>
    <row r="348" spans="1:51" s="14" customFormat="1" ht="12">
      <c r="A348" s="14"/>
      <c r="B348" s="249"/>
      <c r="C348" s="250"/>
      <c r="D348" s="240" t="s">
        <v>166</v>
      </c>
      <c r="E348" s="251" t="s">
        <v>1</v>
      </c>
      <c r="F348" s="252" t="s">
        <v>462</v>
      </c>
      <c r="G348" s="250"/>
      <c r="H348" s="253">
        <v>153</v>
      </c>
      <c r="I348" s="254"/>
      <c r="J348" s="250"/>
      <c r="K348" s="250"/>
      <c r="L348" s="255"/>
      <c r="M348" s="256"/>
      <c r="N348" s="257"/>
      <c r="O348" s="257"/>
      <c r="P348" s="257"/>
      <c r="Q348" s="257"/>
      <c r="R348" s="257"/>
      <c r="S348" s="257"/>
      <c r="T348" s="25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9" t="s">
        <v>166</v>
      </c>
      <c r="AU348" s="259" t="s">
        <v>83</v>
      </c>
      <c r="AV348" s="14" t="s">
        <v>83</v>
      </c>
      <c r="AW348" s="14" t="s">
        <v>30</v>
      </c>
      <c r="AX348" s="14" t="s">
        <v>73</v>
      </c>
      <c r="AY348" s="259" t="s">
        <v>117</v>
      </c>
    </row>
    <row r="349" spans="1:51" s="14" customFormat="1" ht="12">
      <c r="A349" s="14"/>
      <c r="B349" s="249"/>
      <c r="C349" s="250"/>
      <c r="D349" s="240" t="s">
        <v>166</v>
      </c>
      <c r="E349" s="251" t="s">
        <v>1</v>
      </c>
      <c r="F349" s="252" t="s">
        <v>463</v>
      </c>
      <c r="G349" s="250"/>
      <c r="H349" s="253">
        <v>66.3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9" t="s">
        <v>166</v>
      </c>
      <c r="AU349" s="259" t="s">
        <v>83</v>
      </c>
      <c r="AV349" s="14" t="s">
        <v>83</v>
      </c>
      <c r="AW349" s="14" t="s">
        <v>30</v>
      </c>
      <c r="AX349" s="14" t="s">
        <v>73</v>
      </c>
      <c r="AY349" s="259" t="s">
        <v>117</v>
      </c>
    </row>
    <row r="350" spans="1:51" s="13" customFormat="1" ht="12">
      <c r="A350" s="13"/>
      <c r="B350" s="238"/>
      <c r="C350" s="239"/>
      <c r="D350" s="240" t="s">
        <v>166</v>
      </c>
      <c r="E350" s="241" t="s">
        <v>1</v>
      </c>
      <c r="F350" s="242" t="s">
        <v>464</v>
      </c>
      <c r="G350" s="239"/>
      <c r="H350" s="241" t="s">
        <v>1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166</v>
      </c>
      <c r="AU350" s="248" t="s">
        <v>83</v>
      </c>
      <c r="AV350" s="13" t="s">
        <v>81</v>
      </c>
      <c r="AW350" s="13" t="s">
        <v>30</v>
      </c>
      <c r="AX350" s="13" t="s">
        <v>73</v>
      </c>
      <c r="AY350" s="248" t="s">
        <v>117</v>
      </c>
    </row>
    <row r="351" spans="1:51" s="14" customFormat="1" ht="12">
      <c r="A351" s="14"/>
      <c r="B351" s="249"/>
      <c r="C351" s="250"/>
      <c r="D351" s="240" t="s">
        <v>166</v>
      </c>
      <c r="E351" s="251" t="s">
        <v>1</v>
      </c>
      <c r="F351" s="252" t="s">
        <v>465</v>
      </c>
      <c r="G351" s="250"/>
      <c r="H351" s="253">
        <v>105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166</v>
      </c>
      <c r="AU351" s="259" t="s">
        <v>83</v>
      </c>
      <c r="AV351" s="14" t="s">
        <v>83</v>
      </c>
      <c r="AW351" s="14" t="s">
        <v>30</v>
      </c>
      <c r="AX351" s="14" t="s">
        <v>73</v>
      </c>
      <c r="AY351" s="259" t="s">
        <v>117</v>
      </c>
    </row>
    <row r="352" spans="1:51" s="14" customFormat="1" ht="12">
      <c r="A352" s="14"/>
      <c r="B352" s="249"/>
      <c r="C352" s="250"/>
      <c r="D352" s="240" t="s">
        <v>166</v>
      </c>
      <c r="E352" s="251" t="s">
        <v>1</v>
      </c>
      <c r="F352" s="252" t="s">
        <v>466</v>
      </c>
      <c r="G352" s="250"/>
      <c r="H352" s="253">
        <v>59.5</v>
      </c>
      <c r="I352" s="254"/>
      <c r="J352" s="250"/>
      <c r="K352" s="250"/>
      <c r="L352" s="255"/>
      <c r="M352" s="256"/>
      <c r="N352" s="257"/>
      <c r="O352" s="257"/>
      <c r="P352" s="257"/>
      <c r="Q352" s="257"/>
      <c r="R352" s="257"/>
      <c r="S352" s="257"/>
      <c r="T352" s="25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9" t="s">
        <v>166</v>
      </c>
      <c r="AU352" s="259" t="s">
        <v>83</v>
      </c>
      <c r="AV352" s="14" t="s">
        <v>83</v>
      </c>
      <c r="AW352" s="14" t="s">
        <v>30</v>
      </c>
      <c r="AX352" s="14" t="s">
        <v>73</v>
      </c>
      <c r="AY352" s="259" t="s">
        <v>117</v>
      </c>
    </row>
    <row r="353" spans="1:51" s="15" customFormat="1" ht="12">
      <c r="A353" s="15"/>
      <c r="B353" s="260"/>
      <c r="C353" s="261"/>
      <c r="D353" s="240" t="s">
        <v>166</v>
      </c>
      <c r="E353" s="262" t="s">
        <v>1</v>
      </c>
      <c r="F353" s="263" t="s">
        <v>171</v>
      </c>
      <c r="G353" s="261"/>
      <c r="H353" s="264">
        <v>383.8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0" t="s">
        <v>166</v>
      </c>
      <c r="AU353" s="270" t="s">
        <v>83</v>
      </c>
      <c r="AV353" s="15" t="s">
        <v>123</v>
      </c>
      <c r="AW353" s="15" t="s">
        <v>30</v>
      </c>
      <c r="AX353" s="15" t="s">
        <v>81</v>
      </c>
      <c r="AY353" s="270" t="s">
        <v>117</v>
      </c>
    </row>
    <row r="354" spans="1:65" s="2" customFormat="1" ht="16.5" customHeight="1">
      <c r="A354" s="38"/>
      <c r="B354" s="39"/>
      <c r="C354" s="219" t="s">
        <v>467</v>
      </c>
      <c r="D354" s="219" t="s">
        <v>120</v>
      </c>
      <c r="E354" s="220" t="s">
        <v>468</v>
      </c>
      <c r="F354" s="221" t="s">
        <v>469</v>
      </c>
      <c r="G354" s="222" t="s">
        <v>164</v>
      </c>
      <c r="H354" s="223">
        <v>93.106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38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241</v>
      </c>
      <c r="AT354" s="231" t="s">
        <v>120</v>
      </c>
      <c r="AU354" s="231" t="s">
        <v>83</v>
      </c>
      <c r="AY354" s="17" t="s">
        <v>117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81</v>
      </c>
      <c r="BK354" s="232">
        <f>ROUND(I354*H354,2)</f>
        <v>0</v>
      </c>
      <c r="BL354" s="17" t="s">
        <v>241</v>
      </c>
      <c r="BM354" s="231" t="s">
        <v>470</v>
      </c>
    </row>
    <row r="355" spans="1:51" s="13" customFormat="1" ht="12">
      <c r="A355" s="13"/>
      <c r="B355" s="238"/>
      <c r="C355" s="239"/>
      <c r="D355" s="240" t="s">
        <v>166</v>
      </c>
      <c r="E355" s="241" t="s">
        <v>1</v>
      </c>
      <c r="F355" s="242" t="s">
        <v>471</v>
      </c>
      <c r="G355" s="239"/>
      <c r="H355" s="241" t="s">
        <v>1</v>
      </c>
      <c r="I355" s="243"/>
      <c r="J355" s="239"/>
      <c r="K355" s="239"/>
      <c r="L355" s="244"/>
      <c r="M355" s="245"/>
      <c r="N355" s="246"/>
      <c r="O355" s="246"/>
      <c r="P355" s="246"/>
      <c r="Q355" s="246"/>
      <c r="R355" s="246"/>
      <c r="S355" s="246"/>
      <c r="T355" s="24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8" t="s">
        <v>166</v>
      </c>
      <c r="AU355" s="248" t="s">
        <v>83</v>
      </c>
      <c r="AV355" s="13" t="s">
        <v>81</v>
      </c>
      <c r="AW355" s="13" t="s">
        <v>30</v>
      </c>
      <c r="AX355" s="13" t="s">
        <v>73</v>
      </c>
      <c r="AY355" s="248" t="s">
        <v>117</v>
      </c>
    </row>
    <row r="356" spans="1:51" s="14" customFormat="1" ht="12">
      <c r="A356" s="14"/>
      <c r="B356" s="249"/>
      <c r="C356" s="250"/>
      <c r="D356" s="240" t="s">
        <v>166</v>
      </c>
      <c r="E356" s="251" t="s">
        <v>1</v>
      </c>
      <c r="F356" s="252" t="s">
        <v>472</v>
      </c>
      <c r="G356" s="250"/>
      <c r="H356" s="253">
        <v>23.993</v>
      </c>
      <c r="I356" s="254"/>
      <c r="J356" s="250"/>
      <c r="K356" s="250"/>
      <c r="L356" s="255"/>
      <c r="M356" s="256"/>
      <c r="N356" s="257"/>
      <c r="O356" s="257"/>
      <c r="P356" s="257"/>
      <c r="Q356" s="257"/>
      <c r="R356" s="257"/>
      <c r="S356" s="257"/>
      <c r="T356" s="25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9" t="s">
        <v>166</v>
      </c>
      <c r="AU356" s="259" t="s">
        <v>83</v>
      </c>
      <c r="AV356" s="14" t="s">
        <v>83</v>
      </c>
      <c r="AW356" s="14" t="s">
        <v>30</v>
      </c>
      <c r="AX356" s="14" t="s">
        <v>73</v>
      </c>
      <c r="AY356" s="259" t="s">
        <v>117</v>
      </c>
    </row>
    <row r="357" spans="1:51" s="14" customFormat="1" ht="12">
      <c r="A357" s="14"/>
      <c r="B357" s="249"/>
      <c r="C357" s="250"/>
      <c r="D357" s="240" t="s">
        <v>166</v>
      </c>
      <c r="E357" s="251" t="s">
        <v>1</v>
      </c>
      <c r="F357" s="252" t="s">
        <v>473</v>
      </c>
      <c r="G357" s="250"/>
      <c r="H357" s="253">
        <v>37.613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9" t="s">
        <v>166</v>
      </c>
      <c r="AU357" s="259" t="s">
        <v>83</v>
      </c>
      <c r="AV357" s="14" t="s">
        <v>83</v>
      </c>
      <c r="AW357" s="14" t="s">
        <v>30</v>
      </c>
      <c r="AX357" s="14" t="s">
        <v>73</v>
      </c>
      <c r="AY357" s="259" t="s">
        <v>117</v>
      </c>
    </row>
    <row r="358" spans="1:51" s="14" customFormat="1" ht="12">
      <c r="A358" s="14"/>
      <c r="B358" s="249"/>
      <c r="C358" s="250"/>
      <c r="D358" s="240" t="s">
        <v>166</v>
      </c>
      <c r="E358" s="251" t="s">
        <v>1</v>
      </c>
      <c r="F358" s="252" t="s">
        <v>474</v>
      </c>
      <c r="G358" s="250"/>
      <c r="H358" s="253">
        <v>31.5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9" t="s">
        <v>166</v>
      </c>
      <c r="AU358" s="259" t="s">
        <v>83</v>
      </c>
      <c r="AV358" s="14" t="s">
        <v>83</v>
      </c>
      <c r="AW358" s="14" t="s">
        <v>30</v>
      </c>
      <c r="AX358" s="14" t="s">
        <v>73</v>
      </c>
      <c r="AY358" s="259" t="s">
        <v>117</v>
      </c>
    </row>
    <row r="359" spans="1:51" s="15" customFormat="1" ht="12">
      <c r="A359" s="15"/>
      <c r="B359" s="260"/>
      <c r="C359" s="261"/>
      <c r="D359" s="240" t="s">
        <v>166</v>
      </c>
      <c r="E359" s="262" t="s">
        <v>1</v>
      </c>
      <c r="F359" s="263" t="s">
        <v>171</v>
      </c>
      <c r="G359" s="261"/>
      <c r="H359" s="264">
        <v>93.106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70" t="s">
        <v>166</v>
      </c>
      <c r="AU359" s="270" t="s">
        <v>83</v>
      </c>
      <c r="AV359" s="15" t="s">
        <v>123</v>
      </c>
      <c r="AW359" s="15" t="s">
        <v>30</v>
      </c>
      <c r="AX359" s="15" t="s">
        <v>81</v>
      </c>
      <c r="AY359" s="270" t="s">
        <v>117</v>
      </c>
    </row>
    <row r="360" spans="1:65" s="2" customFormat="1" ht="24.15" customHeight="1">
      <c r="A360" s="38"/>
      <c r="B360" s="39"/>
      <c r="C360" s="219" t="s">
        <v>475</v>
      </c>
      <c r="D360" s="219" t="s">
        <v>120</v>
      </c>
      <c r="E360" s="220" t="s">
        <v>476</v>
      </c>
      <c r="F360" s="221" t="s">
        <v>477</v>
      </c>
      <c r="G360" s="222" t="s">
        <v>387</v>
      </c>
      <c r="H360" s="282"/>
      <c r="I360" s="224"/>
      <c r="J360" s="225">
        <f>ROUND(I360*H360,2)</f>
        <v>0</v>
      </c>
      <c r="K360" s="226"/>
      <c r="L360" s="44"/>
      <c r="M360" s="227" t="s">
        <v>1</v>
      </c>
      <c r="N360" s="228" t="s">
        <v>38</v>
      </c>
      <c r="O360" s="91"/>
      <c r="P360" s="229">
        <f>O360*H360</f>
        <v>0</v>
      </c>
      <c r="Q360" s="229">
        <v>0</v>
      </c>
      <c r="R360" s="229">
        <f>Q360*H360</f>
        <v>0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241</v>
      </c>
      <c r="AT360" s="231" t="s">
        <v>120</v>
      </c>
      <c r="AU360" s="231" t="s">
        <v>83</v>
      </c>
      <c r="AY360" s="17" t="s">
        <v>117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7" t="s">
        <v>81</v>
      </c>
      <c r="BK360" s="232">
        <f>ROUND(I360*H360,2)</f>
        <v>0</v>
      </c>
      <c r="BL360" s="17" t="s">
        <v>241</v>
      </c>
      <c r="BM360" s="231" t="s">
        <v>478</v>
      </c>
    </row>
    <row r="361" spans="1:63" s="12" customFormat="1" ht="22.8" customHeight="1">
      <c r="A361" s="12"/>
      <c r="B361" s="203"/>
      <c r="C361" s="204"/>
      <c r="D361" s="205" t="s">
        <v>72</v>
      </c>
      <c r="E361" s="217" t="s">
        <v>479</v>
      </c>
      <c r="F361" s="217" t="s">
        <v>480</v>
      </c>
      <c r="G361" s="204"/>
      <c r="H361" s="204"/>
      <c r="I361" s="207"/>
      <c r="J361" s="218">
        <f>BK361</f>
        <v>0</v>
      </c>
      <c r="K361" s="204"/>
      <c r="L361" s="209"/>
      <c r="M361" s="210"/>
      <c r="N361" s="211"/>
      <c r="O361" s="211"/>
      <c r="P361" s="212">
        <f>SUM(P362:P401)</f>
        <v>0</v>
      </c>
      <c r="Q361" s="211"/>
      <c r="R361" s="212">
        <f>SUM(R362:R401)</f>
        <v>1.15294775</v>
      </c>
      <c r="S361" s="211"/>
      <c r="T361" s="213">
        <f>SUM(T362:T401)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14" t="s">
        <v>83</v>
      </c>
      <c r="AT361" s="215" t="s">
        <v>72</v>
      </c>
      <c r="AU361" s="215" t="s">
        <v>81</v>
      </c>
      <c r="AY361" s="214" t="s">
        <v>117</v>
      </c>
      <c r="BK361" s="216">
        <f>SUM(BK362:BK401)</f>
        <v>0</v>
      </c>
    </row>
    <row r="362" spans="1:65" s="2" customFormat="1" ht="16.5" customHeight="1">
      <c r="A362" s="38"/>
      <c r="B362" s="39"/>
      <c r="C362" s="219" t="s">
        <v>481</v>
      </c>
      <c r="D362" s="219" t="s">
        <v>120</v>
      </c>
      <c r="E362" s="220" t="s">
        <v>482</v>
      </c>
      <c r="F362" s="221" t="s">
        <v>483</v>
      </c>
      <c r="G362" s="222" t="s">
        <v>244</v>
      </c>
      <c r="H362" s="223">
        <v>228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38</v>
      </c>
      <c r="O362" s="91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241</v>
      </c>
      <c r="AT362" s="231" t="s">
        <v>120</v>
      </c>
      <c r="AU362" s="231" t="s">
        <v>83</v>
      </c>
      <c r="AY362" s="17" t="s">
        <v>117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81</v>
      </c>
      <c r="BK362" s="232">
        <f>ROUND(I362*H362,2)</f>
        <v>0</v>
      </c>
      <c r="BL362" s="17" t="s">
        <v>241</v>
      </c>
      <c r="BM362" s="231" t="s">
        <v>484</v>
      </c>
    </row>
    <row r="363" spans="1:51" s="13" customFormat="1" ht="12">
      <c r="A363" s="13"/>
      <c r="B363" s="238"/>
      <c r="C363" s="239"/>
      <c r="D363" s="240" t="s">
        <v>166</v>
      </c>
      <c r="E363" s="241" t="s">
        <v>1</v>
      </c>
      <c r="F363" s="242" t="s">
        <v>485</v>
      </c>
      <c r="G363" s="239"/>
      <c r="H363" s="241" t="s">
        <v>1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8" t="s">
        <v>166</v>
      </c>
      <c r="AU363" s="248" t="s">
        <v>83</v>
      </c>
      <c r="AV363" s="13" t="s">
        <v>81</v>
      </c>
      <c r="AW363" s="13" t="s">
        <v>30</v>
      </c>
      <c r="AX363" s="13" t="s">
        <v>73</v>
      </c>
      <c r="AY363" s="248" t="s">
        <v>117</v>
      </c>
    </row>
    <row r="364" spans="1:51" s="14" customFormat="1" ht="12">
      <c r="A364" s="14"/>
      <c r="B364" s="249"/>
      <c r="C364" s="250"/>
      <c r="D364" s="240" t="s">
        <v>166</v>
      </c>
      <c r="E364" s="251" t="s">
        <v>1</v>
      </c>
      <c r="F364" s="252" t="s">
        <v>486</v>
      </c>
      <c r="G364" s="250"/>
      <c r="H364" s="253">
        <v>228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9" t="s">
        <v>166</v>
      </c>
      <c r="AU364" s="259" t="s">
        <v>83</v>
      </c>
      <c r="AV364" s="14" t="s">
        <v>83</v>
      </c>
      <c r="AW364" s="14" t="s">
        <v>30</v>
      </c>
      <c r="AX364" s="14" t="s">
        <v>73</v>
      </c>
      <c r="AY364" s="259" t="s">
        <v>117</v>
      </c>
    </row>
    <row r="365" spans="1:51" s="15" customFormat="1" ht="12">
      <c r="A365" s="15"/>
      <c r="B365" s="260"/>
      <c r="C365" s="261"/>
      <c r="D365" s="240" t="s">
        <v>166</v>
      </c>
      <c r="E365" s="262" t="s">
        <v>1</v>
      </c>
      <c r="F365" s="263" t="s">
        <v>171</v>
      </c>
      <c r="G365" s="261"/>
      <c r="H365" s="264">
        <v>228</v>
      </c>
      <c r="I365" s="265"/>
      <c r="J365" s="261"/>
      <c r="K365" s="261"/>
      <c r="L365" s="266"/>
      <c r="M365" s="267"/>
      <c r="N365" s="268"/>
      <c r="O365" s="268"/>
      <c r="P365" s="268"/>
      <c r="Q365" s="268"/>
      <c r="R365" s="268"/>
      <c r="S365" s="268"/>
      <c r="T365" s="269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0" t="s">
        <v>166</v>
      </c>
      <c r="AU365" s="270" t="s">
        <v>83</v>
      </c>
      <c r="AV365" s="15" t="s">
        <v>123</v>
      </c>
      <c r="AW365" s="15" t="s">
        <v>30</v>
      </c>
      <c r="AX365" s="15" t="s">
        <v>81</v>
      </c>
      <c r="AY365" s="270" t="s">
        <v>117</v>
      </c>
    </row>
    <row r="366" spans="1:65" s="2" customFormat="1" ht="24.15" customHeight="1">
      <c r="A366" s="38"/>
      <c r="B366" s="39"/>
      <c r="C366" s="271" t="s">
        <v>487</v>
      </c>
      <c r="D366" s="271" t="s">
        <v>188</v>
      </c>
      <c r="E366" s="272" t="s">
        <v>488</v>
      </c>
      <c r="F366" s="273" t="s">
        <v>489</v>
      </c>
      <c r="G366" s="274" t="s">
        <v>244</v>
      </c>
      <c r="H366" s="275">
        <v>228</v>
      </c>
      <c r="I366" s="276"/>
      <c r="J366" s="277">
        <f>ROUND(I366*H366,2)</f>
        <v>0</v>
      </c>
      <c r="K366" s="278"/>
      <c r="L366" s="279"/>
      <c r="M366" s="280" t="s">
        <v>1</v>
      </c>
      <c r="N366" s="281" t="s">
        <v>38</v>
      </c>
      <c r="O366" s="91"/>
      <c r="P366" s="229">
        <f>O366*H366</f>
        <v>0</v>
      </c>
      <c r="Q366" s="229">
        <v>0.0015</v>
      </c>
      <c r="R366" s="229">
        <f>Q366*H366</f>
        <v>0.342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323</v>
      </c>
      <c r="AT366" s="231" t="s">
        <v>188</v>
      </c>
      <c r="AU366" s="231" t="s">
        <v>83</v>
      </c>
      <c r="AY366" s="17" t="s">
        <v>117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81</v>
      </c>
      <c r="BK366" s="232">
        <f>ROUND(I366*H366,2)</f>
        <v>0</v>
      </c>
      <c r="BL366" s="17" t="s">
        <v>241</v>
      </c>
      <c r="BM366" s="231" t="s">
        <v>490</v>
      </c>
    </row>
    <row r="367" spans="1:51" s="13" customFormat="1" ht="12">
      <c r="A367" s="13"/>
      <c r="B367" s="238"/>
      <c r="C367" s="239"/>
      <c r="D367" s="240" t="s">
        <v>166</v>
      </c>
      <c r="E367" s="241" t="s">
        <v>1</v>
      </c>
      <c r="F367" s="242" t="s">
        <v>485</v>
      </c>
      <c r="G367" s="239"/>
      <c r="H367" s="241" t="s">
        <v>1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166</v>
      </c>
      <c r="AU367" s="248" t="s">
        <v>83</v>
      </c>
      <c r="AV367" s="13" t="s">
        <v>81</v>
      </c>
      <c r="AW367" s="13" t="s">
        <v>30</v>
      </c>
      <c r="AX367" s="13" t="s">
        <v>73</v>
      </c>
      <c r="AY367" s="248" t="s">
        <v>117</v>
      </c>
    </row>
    <row r="368" spans="1:51" s="14" customFormat="1" ht="12">
      <c r="A368" s="14"/>
      <c r="B368" s="249"/>
      <c r="C368" s="250"/>
      <c r="D368" s="240" t="s">
        <v>166</v>
      </c>
      <c r="E368" s="251" t="s">
        <v>1</v>
      </c>
      <c r="F368" s="252" t="s">
        <v>486</v>
      </c>
      <c r="G368" s="250"/>
      <c r="H368" s="253">
        <v>228</v>
      </c>
      <c r="I368" s="254"/>
      <c r="J368" s="250"/>
      <c r="K368" s="250"/>
      <c r="L368" s="255"/>
      <c r="M368" s="256"/>
      <c r="N368" s="257"/>
      <c r="O368" s="257"/>
      <c r="P368" s="257"/>
      <c r="Q368" s="257"/>
      <c r="R368" s="257"/>
      <c r="S368" s="257"/>
      <c r="T368" s="25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9" t="s">
        <v>166</v>
      </c>
      <c r="AU368" s="259" t="s">
        <v>83</v>
      </c>
      <c r="AV368" s="14" t="s">
        <v>83</v>
      </c>
      <c r="AW368" s="14" t="s">
        <v>30</v>
      </c>
      <c r="AX368" s="14" t="s">
        <v>73</v>
      </c>
      <c r="AY368" s="259" t="s">
        <v>117</v>
      </c>
    </row>
    <row r="369" spans="1:51" s="15" customFormat="1" ht="12">
      <c r="A369" s="15"/>
      <c r="B369" s="260"/>
      <c r="C369" s="261"/>
      <c r="D369" s="240" t="s">
        <v>166</v>
      </c>
      <c r="E369" s="262" t="s">
        <v>1</v>
      </c>
      <c r="F369" s="263" t="s">
        <v>171</v>
      </c>
      <c r="G369" s="261"/>
      <c r="H369" s="264">
        <v>228</v>
      </c>
      <c r="I369" s="265"/>
      <c r="J369" s="261"/>
      <c r="K369" s="261"/>
      <c r="L369" s="266"/>
      <c r="M369" s="267"/>
      <c r="N369" s="268"/>
      <c r="O369" s="268"/>
      <c r="P369" s="268"/>
      <c r="Q369" s="268"/>
      <c r="R369" s="268"/>
      <c r="S369" s="268"/>
      <c r="T369" s="26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0" t="s">
        <v>166</v>
      </c>
      <c r="AU369" s="270" t="s">
        <v>83</v>
      </c>
      <c r="AV369" s="15" t="s">
        <v>123</v>
      </c>
      <c r="AW369" s="15" t="s">
        <v>30</v>
      </c>
      <c r="AX369" s="15" t="s">
        <v>81</v>
      </c>
      <c r="AY369" s="270" t="s">
        <v>117</v>
      </c>
    </row>
    <row r="370" spans="1:65" s="2" customFormat="1" ht="33" customHeight="1">
      <c r="A370" s="38"/>
      <c r="B370" s="39"/>
      <c r="C370" s="219" t="s">
        <v>491</v>
      </c>
      <c r="D370" s="219" t="s">
        <v>120</v>
      </c>
      <c r="E370" s="220" t="s">
        <v>492</v>
      </c>
      <c r="F370" s="221" t="s">
        <v>493</v>
      </c>
      <c r="G370" s="222" t="s">
        <v>244</v>
      </c>
      <c r="H370" s="223">
        <v>33.475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38</v>
      </c>
      <c r="O370" s="91"/>
      <c r="P370" s="229">
        <f>O370*H370</f>
        <v>0</v>
      </c>
      <c r="Q370" s="229">
        <v>0.00653</v>
      </c>
      <c r="R370" s="229">
        <f>Q370*H370</f>
        <v>0.21859175000000003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241</v>
      </c>
      <c r="AT370" s="231" t="s">
        <v>120</v>
      </c>
      <c r="AU370" s="231" t="s">
        <v>83</v>
      </c>
      <c r="AY370" s="17" t="s">
        <v>117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81</v>
      </c>
      <c r="BK370" s="232">
        <f>ROUND(I370*H370,2)</f>
        <v>0</v>
      </c>
      <c r="BL370" s="17" t="s">
        <v>241</v>
      </c>
      <c r="BM370" s="231" t="s">
        <v>494</v>
      </c>
    </row>
    <row r="371" spans="1:51" s="13" customFormat="1" ht="12">
      <c r="A371" s="13"/>
      <c r="B371" s="238"/>
      <c r="C371" s="239"/>
      <c r="D371" s="240" t="s">
        <v>166</v>
      </c>
      <c r="E371" s="241" t="s">
        <v>1</v>
      </c>
      <c r="F371" s="242" t="s">
        <v>471</v>
      </c>
      <c r="G371" s="239"/>
      <c r="H371" s="241" t="s">
        <v>1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8" t="s">
        <v>166</v>
      </c>
      <c r="AU371" s="248" t="s">
        <v>83</v>
      </c>
      <c r="AV371" s="13" t="s">
        <v>81</v>
      </c>
      <c r="AW371" s="13" t="s">
        <v>30</v>
      </c>
      <c r="AX371" s="13" t="s">
        <v>73</v>
      </c>
      <c r="AY371" s="248" t="s">
        <v>117</v>
      </c>
    </row>
    <row r="372" spans="1:51" s="14" customFormat="1" ht="12">
      <c r="A372" s="14"/>
      <c r="B372" s="249"/>
      <c r="C372" s="250"/>
      <c r="D372" s="240" t="s">
        <v>166</v>
      </c>
      <c r="E372" s="251" t="s">
        <v>1</v>
      </c>
      <c r="F372" s="252" t="s">
        <v>495</v>
      </c>
      <c r="G372" s="250"/>
      <c r="H372" s="253">
        <v>33.475</v>
      </c>
      <c r="I372" s="254"/>
      <c r="J372" s="250"/>
      <c r="K372" s="250"/>
      <c r="L372" s="255"/>
      <c r="M372" s="256"/>
      <c r="N372" s="257"/>
      <c r="O372" s="257"/>
      <c r="P372" s="257"/>
      <c r="Q372" s="257"/>
      <c r="R372" s="257"/>
      <c r="S372" s="257"/>
      <c r="T372" s="25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9" t="s">
        <v>166</v>
      </c>
      <c r="AU372" s="259" t="s">
        <v>83</v>
      </c>
      <c r="AV372" s="14" t="s">
        <v>83</v>
      </c>
      <c r="AW372" s="14" t="s">
        <v>30</v>
      </c>
      <c r="AX372" s="14" t="s">
        <v>73</v>
      </c>
      <c r="AY372" s="259" t="s">
        <v>117</v>
      </c>
    </row>
    <row r="373" spans="1:51" s="15" customFormat="1" ht="12">
      <c r="A373" s="15"/>
      <c r="B373" s="260"/>
      <c r="C373" s="261"/>
      <c r="D373" s="240" t="s">
        <v>166</v>
      </c>
      <c r="E373" s="262" t="s">
        <v>1</v>
      </c>
      <c r="F373" s="263" t="s">
        <v>171</v>
      </c>
      <c r="G373" s="261"/>
      <c r="H373" s="264">
        <v>33.475</v>
      </c>
      <c r="I373" s="265"/>
      <c r="J373" s="261"/>
      <c r="K373" s="261"/>
      <c r="L373" s="266"/>
      <c r="M373" s="267"/>
      <c r="N373" s="268"/>
      <c r="O373" s="268"/>
      <c r="P373" s="268"/>
      <c r="Q373" s="268"/>
      <c r="R373" s="268"/>
      <c r="S373" s="268"/>
      <c r="T373" s="269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70" t="s">
        <v>166</v>
      </c>
      <c r="AU373" s="270" t="s">
        <v>83</v>
      </c>
      <c r="AV373" s="15" t="s">
        <v>123</v>
      </c>
      <c r="AW373" s="15" t="s">
        <v>30</v>
      </c>
      <c r="AX373" s="15" t="s">
        <v>81</v>
      </c>
      <c r="AY373" s="270" t="s">
        <v>117</v>
      </c>
    </row>
    <row r="374" spans="1:65" s="2" customFormat="1" ht="24.15" customHeight="1">
      <c r="A374" s="38"/>
      <c r="B374" s="39"/>
      <c r="C374" s="219" t="s">
        <v>496</v>
      </c>
      <c r="D374" s="219" t="s">
        <v>120</v>
      </c>
      <c r="E374" s="220" t="s">
        <v>497</v>
      </c>
      <c r="F374" s="221" t="s">
        <v>498</v>
      </c>
      <c r="G374" s="222" t="s">
        <v>244</v>
      </c>
      <c r="H374" s="223">
        <v>112.8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38</v>
      </c>
      <c r="O374" s="91"/>
      <c r="P374" s="229">
        <f>O374*H374</f>
        <v>0</v>
      </c>
      <c r="Q374" s="229">
        <v>0.00352</v>
      </c>
      <c r="R374" s="229">
        <f>Q374*H374</f>
        <v>0.397056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241</v>
      </c>
      <c r="AT374" s="231" t="s">
        <v>120</v>
      </c>
      <c r="AU374" s="231" t="s">
        <v>83</v>
      </c>
      <c r="AY374" s="17" t="s">
        <v>117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81</v>
      </c>
      <c r="BK374" s="232">
        <f>ROUND(I374*H374,2)</f>
        <v>0</v>
      </c>
      <c r="BL374" s="17" t="s">
        <v>241</v>
      </c>
      <c r="BM374" s="231" t="s">
        <v>499</v>
      </c>
    </row>
    <row r="375" spans="1:51" s="13" customFormat="1" ht="12">
      <c r="A375" s="13"/>
      <c r="B375" s="238"/>
      <c r="C375" s="239"/>
      <c r="D375" s="240" t="s">
        <v>166</v>
      </c>
      <c r="E375" s="241" t="s">
        <v>1</v>
      </c>
      <c r="F375" s="242" t="s">
        <v>500</v>
      </c>
      <c r="G375" s="239"/>
      <c r="H375" s="241" t="s">
        <v>1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166</v>
      </c>
      <c r="AU375" s="248" t="s">
        <v>83</v>
      </c>
      <c r="AV375" s="13" t="s">
        <v>81</v>
      </c>
      <c r="AW375" s="13" t="s">
        <v>30</v>
      </c>
      <c r="AX375" s="13" t="s">
        <v>73</v>
      </c>
      <c r="AY375" s="248" t="s">
        <v>117</v>
      </c>
    </row>
    <row r="376" spans="1:51" s="14" customFormat="1" ht="12">
      <c r="A376" s="14"/>
      <c r="B376" s="249"/>
      <c r="C376" s="250"/>
      <c r="D376" s="240" t="s">
        <v>166</v>
      </c>
      <c r="E376" s="251" t="s">
        <v>1</v>
      </c>
      <c r="F376" s="252" t="s">
        <v>501</v>
      </c>
      <c r="G376" s="250"/>
      <c r="H376" s="253">
        <v>8.7</v>
      </c>
      <c r="I376" s="254"/>
      <c r="J376" s="250"/>
      <c r="K376" s="250"/>
      <c r="L376" s="255"/>
      <c r="M376" s="256"/>
      <c r="N376" s="257"/>
      <c r="O376" s="257"/>
      <c r="P376" s="257"/>
      <c r="Q376" s="257"/>
      <c r="R376" s="257"/>
      <c r="S376" s="257"/>
      <c r="T376" s="25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9" t="s">
        <v>166</v>
      </c>
      <c r="AU376" s="259" t="s">
        <v>83</v>
      </c>
      <c r="AV376" s="14" t="s">
        <v>83</v>
      </c>
      <c r="AW376" s="14" t="s">
        <v>30</v>
      </c>
      <c r="AX376" s="14" t="s">
        <v>73</v>
      </c>
      <c r="AY376" s="259" t="s">
        <v>117</v>
      </c>
    </row>
    <row r="377" spans="1:51" s="14" customFormat="1" ht="12">
      <c r="A377" s="14"/>
      <c r="B377" s="249"/>
      <c r="C377" s="250"/>
      <c r="D377" s="240" t="s">
        <v>166</v>
      </c>
      <c r="E377" s="251" t="s">
        <v>1</v>
      </c>
      <c r="F377" s="252" t="s">
        <v>502</v>
      </c>
      <c r="G377" s="250"/>
      <c r="H377" s="253">
        <v>10.8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9" t="s">
        <v>166</v>
      </c>
      <c r="AU377" s="259" t="s">
        <v>83</v>
      </c>
      <c r="AV377" s="14" t="s">
        <v>83</v>
      </c>
      <c r="AW377" s="14" t="s">
        <v>30</v>
      </c>
      <c r="AX377" s="14" t="s">
        <v>73</v>
      </c>
      <c r="AY377" s="259" t="s">
        <v>117</v>
      </c>
    </row>
    <row r="378" spans="1:51" s="14" customFormat="1" ht="12">
      <c r="A378" s="14"/>
      <c r="B378" s="249"/>
      <c r="C378" s="250"/>
      <c r="D378" s="240" t="s">
        <v>166</v>
      </c>
      <c r="E378" s="251" t="s">
        <v>1</v>
      </c>
      <c r="F378" s="252" t="s">
        <v>501</v>
      </c>
      <c r="G378" s="250"/>
      <c r="H378" s="253">
        <v>8.7</v>
      </c>
      <c r="I378" s="254"/>
      <c r="J378" s="250"/>
      <c r="K378" s="250"/>
      <c r="L378" s="255"/>
      <c r="M378" s="256"/>
      <c r="N378" s="257"/>
      <c r="O378" s="257"/>
      <c r="P378" s="257"/>
      <c r="Q378" s="257"/>
      <c r="R378" s="257"/>
      <c r="S378" s="257"/>
      <c r="T378" s="25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9" t="s">
        <v>166</v>
      </c>
      <c r="AU378" s="259" t="s">
        <v>83</v>
      </c>
      <c r="AV378" s="14" t="s">
        <v>83</v>
      </c>
      <c r="AW378" s="14" t="s">
        <v>30</v>
      </c>
      <c r="AX378" s="14" t="s">
        <v>73</v>
      </c>
      <c r="AY378" s="259" t="s">
        <v>117</v>
      </c>
    </row>
    <row r="379" spans="1:51" s="14" customFormat="1" ht="12">
      <c r="A379" s="14"/>
      <c r="B379" s="249"/>
      <c r="C379" s="250"/>
      <c r="D379" s="240" t="s">
        <v>166</v>
      </c>
      <c r="E379" s="251" t="s">
        <v>1</v>
      </c>
      <c r="F379" s="252" t="s">
        <v>502</v>
      </c>
      <c r="G379" s="250"/>
      <c r="H379" s="253">
        <v>10.8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9" t="s">
        <v>166</v>
      </c>
      <c r="AU379" s="259" t="s">
        <v>83</v>
      </c>
      <c r="AV379" s="14" t="s">
        <v>83</v>
      </c>
      <c r="AW379" s="14" t="s">
        <v>30</v>
      </c>
      <c r="AX379" s="14" t="s">
        <v>73</v>
      </c>
      <c r="AY379" s="259" t="s">
        <v>117</v>
      </c>
    </row>
    <row r="380" spans="1:51" s="13" customFormat="1" ht="12">
      <c r="A380" s="13"/>
      <c r="B380" s="238"/>
      <c r="C380" s="239"/>
      <c r="D380" s="240" t="s">
        <v>166</v>
      </c>
      <c r="E380" s="241" t="s">
        <v>1</v>
      </c>
      <c r="F380" s="242" t="s">
        <v>503</v>
      </c>
      <c r="G380" s="239"/>
      <c r="H380" s="241" t="s">
        <v>1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166</v>
      </c>
      <c r="AU380" s="248" t="s">
        <v>83</v>
      </c>
      <c r="AV380" s="13" t="s">
        <v>81</v>
      </c>
      <c r="AW380" s="13" t="s">
        <v>30</v>
      </c>
      <c r="AX380" s="13" t="s">
        <v>73</v>
      </c>
      <c r="AY380" s="248" t="s">
        <v>117</v>
      </c>
    </row>
    <row r="381" spans="1:51" s="14" customFormat="1" ht="12">
      <c r="A381" s="14"/>
      <c r="B381" s="249"/>
      <c r="C381" s="250"/>
      <c r="D381" s="240" t="s">
        <v>166</v>
      </c>
      <c r="E381" s="251" t="s">
        <v>1</v>
      </c>
      <c r="F381" s="252" t="s">
        <v>504</v>
      </c>
      <c r="G381" s="250"/>
      <c r="H381" s="253">
        <v>34.8</v>
      </c>
      <c r="I381" s="254"/>
      <c r="J381" s="250"/>
      <c r="K381" s="250"/>
      <c r="L381" s="255"/>
      <c r="M381" s="256"/>
      <c r="N381" s="257"/>
      <c r="O381" s="257"/>
      <c r="P381" s="257"/>
      <c r="Q381" s="257"/>
      <c r="R381" s="257"/>
      <c r="S381" s="257"/>
      <c r="T381" s="25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9" t="s">
        <v>166</v>
      </c>
      <c r="AU381" s="259" t="s">
        <v>83</v>
      </c>
      <c r="AV381" s="14" t="s">
        <v>83</v>
      </c>
      <c r="AW381" s="14" t="s">
        <v>30</v>
      </c>
      <c r="AX381" s="14" t="s">
        <v>73</v>
      </c>
      <c r="AY381" s="259" t="s">
        <v>117</v>
      </c>
    </row>
    <row r="382" spans="1:51" s="13" customFormat="1" ht="12">
      <c r="A382" s="13"/>
      <c r="B382" s="238"/>
      <c r="C382" s="239"/>
      <c r="D382" s="240" t="s">
        <v>166</v>
      </c>
      <c r="E382" s="241" t="s">
        <v>1</v>
      </c>
      <c r="F382" s="242" t="s">
        <v>505</v>
      </c>
      <c r="G382" s="239"/>
      <c r="H382" s="241" t="s">
        <v>1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166</v>
      </c>
      <c r="AU382" s="248" t="s">
        <v>83</v>
      </c>
      <c r="AV382" s="13" t="s">
        <v>81</v>
      </c>
      <c r="AW382" s="13" t="s">
        <v>30</v>
      </c>
      <c r="AX382" s="13" t="s">
        <v>73</v>
      </c>
      <c r="AY382" s="248" t="s">
        <v>117</v>
      </c>
    </row>
    <row r="383" spans="1:51" s="14" customFormat="1" ht="12">
      <c r="A383" s="14"/>
      <c r="B383" s="249"/>
      <c r="C383" s="250"/>
      <c r="D383" s="240" t="s">
        <v>166</v>
      </c>
      <c r="E383" s="251" t="s">
        <v>1</v>
      </c>
      <c r="F383" s="252" t="s">
        <v>506</v>
      </c>
      <c r="G383" s="250"/>
      <c r="H383" s="253">
        <v>17.4</v>
      </c>
      <c r="I383" s="254"/>
      <c r="J383" s="250"/>
      <c r="K383" s="250"/>
      <c r="L383" s="255"/>
      <c r="M383" s="256"/>
      <c r="N383" s="257"/>
      <c r="O383" s="257"/>
      <c r="P383" s="257"/>
      <c r="Q383" s="257"/>
      <c r="R383" s="257"/>
      <c r="S383" s="257"/>
      <c r="T383" s="25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9" t="s">
        <v>166</v>
      </c>
      <c r="AU383" s="259" t="s">
        <v>83</v>
      </c>
      <c r="AV383" s="14" t="s">
        <v>83</v>
      </c>
      <c r="AW383" s="14" t="s">
        <v>30</v>
      </c>
      <c r="AX383" s="14" t="s">
        <v>73</v>
      </c>
      <c r="AY383" s="259" t="s">
        <v>117</v>
      </c>
    </row>
    <row r="384" spans="1:51" s="13" customFormat="1" ht="12">
      <c r="A384" s="13"/>
      <c r="B384" s="238"/>
      <c r="C384" s="239"/>
      <c r="D384" s="240" t="s">
        <v>166</v>
      </c>
      <c r="E384" s="241" t="s">
        <v>1</v>
      </c>
      <c r="F384" s="242" t="s">
        <v>507</v>
      </c>
      <c r="G384" s="239"/>
      <c r="H384" s="241" t="s">
        <v>1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166</v>
      </c>
      <c r="AU384" s="248" t="s">
        <v>83</v>
      </c>
      <c r="AV384" s="13" t="s">
        <v>81</v>
      </c>
      <c r="AW384" s="13" t="s">
        <v>30</v>
      </c>
      <c r="AX384" s="13" t="s">
        <v>73</v>
      </c>
      <c r="AY384" s="248" t="s">
        <v>117</v>
      </c>
    </row>
    <row r="385" spans="1:51" s="14" customFormat="1" ht="12">
      <c r="A385" s="14"/>
      <c r="B385" s="249"/>
      <c r="C385" s="250"/>
      <c r="D385" s="240" t="s">
        <v>166</v>
      </c>
      <c r="E385" s="251" t="s">
        <v>1</v>
      </c>
      <c r="F385" s="252" t="s">
        <v>508</v>
      </c>
      <c r="G385" s="250"/>
      <c r="H385" s="253">
        <v>21.6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166</v>
      </c>
      <c r="AU385" s="259" t="s">
        <v>83</v>
      </c>
      <c r="AV385" s="14" t="s">
        <v>83</v>
      </c>
      <c r="AW385" s="14" t="s">
        <v>30</v>
      </c>
      <c r="AX385" s="14" t="s">
        <v>73</v>
      </c>
      <c r="AY385" s="259" t="s">
        <v>117</v>
      </c>
    </row>
    <row r="386" spans="1:51" s="15" customFormat="1" ht="12">
      <c r="A386" s="15"/>
      <c r="B386" s="260"/>
      <c r="C386" s="261"/>
      <c r="D386" s="240" t="s">
        <v>166</v>
      </c>
      <c r="E386" s="262" t="s">
        <v>1</v>
      </c>
      <c r="F386" s="263" t="s">
        <v>171</v>
      </c>
      <c r="G386" s="261"/>
      <c r="H386" s="264">
        <v>112.8</v>
      </c>
      <c r="I386" s="265"/>
      <c r="J386" s="261"/>
      <c r="K386" s="261"/>
      <c r="L386" s="266"/>
      <c r="M386" s="267"/>
      <c r="N386" s="268"/>
      <c r="O386" s="268"/>
      <c r="P386" s="268"/>
      <c r="Q386" s="268"/>
      <c r="R386" s="268"/>
      <c r="S386" s="268"/>
      <c r="T386" s="269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70" t="s">
        <v>166</v>
      </c>
      <c r="AU386" s="270" t="s">
        <v>83</v>
      </c>
      <c r="AV386" s="15" t="s">
        <v>123</v>
      </c>
      <c r="AW386" s="15" t="s">
        <v>30</v>
      </c>
      <c r="AX386" s="15" t="s">
        <v>81</v>
      </c>
      <c r="AY386" s="270" t="s">
        <v>117</v>
      </c>
    </row>
    <row r="387" spans="1:65" s="2" customFormat="1" ht="33" customHeight="1">
      <c r="A387" s="38"/>
      <c r="B387" s="39"/>
      <c r="C387" s="219" t="s">
        <v>509</v>
      </c>
      <c r="D387" s="219" t="s">
        <v>120</v>
      </c>
      <c r="E387" s="220" t="s">
        <v>510</v>
      </c>
      <c r="F387" s="221" t="s">
        <v>511</v>
      </c>
      <c r="G387" s="222" t="s">
        <v>512</v>
      </c>
      <c r="H387" s="223">
        <v>192</v>
      </c>
      <c r="I387" s="224"/>
      <c r="J387" s="225">
        <f>ROUND(I387*H387,2)</f>
        <v>0</v>
      </c>
      <c r="K387" s="226"/>
      <c r="L387" s="44"/>
      <c r="M387" s="227" t="s">
        <v>1</v>
      </c>
      <c r="N387" s="228" t="s">
        <v>38</v>
      </c>
      <c r="O387" s="91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241</v>
      </c>
      <c r="AT387" s="231" t="s">
        <v>120</v>
      </c>
      <c r="AU387" s="231" t="s">
        <v>83</v>
      </c>
      <c r="AY387" s="17" t="s">
        <v>117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81</v>
      </c>
      <c r="BK387" s="232">
        <f>ROUND(I387*H387,2)</f>
        <v>0</v>
      </c>
      <c r="BL387" s="17" t="s">
        <v>241</v>
      </c>
      <c r="BM387" s="231" t="s">
        <v>513</v>
      </c>
    </row>
    <row r="388" spans="1:51" s="13" customFormat="1" ht="12">
      <c r="A388" s="13"/>
      <c r="B388" s="238"/>
      <c r="C388" s="239"/>
      <c r="D388" s="240" t="s">
        <v>166</v>
      </c>
      <c r="E388" s="241" t="s">
        <v>1</v>
      </c>
      <c r="F388" s="242" t="s">
        <v>500</v>
      </c>
      <c r="G388" s="239"/>
      <c r="H388" s="241" t="s">
        <v>1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8" t="s">
        <v>166</v>
      </c>
      <c r="AU388" s="248" t="s">
        <v>83</v>
      </c>
      <c r="AV388" s="13" t="s">
        <v>81</v>
      </c>
      <c r="AW388" s="13" t="s">
        <v>30</v>
      </c>
      <c r="AX388" s="13" t="s">
        <v>73</v>
      </c>
      <c r="AY388" s="248" t="s">
        <v>117</v>
      </c>
    </row>
    <row r="389" spans="1:51" s="14" customFormat="1" ht="12">
      <c r="A389" s="14"/>
      <c r="B389" s="249"/>
      <c r="C389" s="250"/>
      <c r="D389" s="240" t="s">
        <v>166</v>
      </c>
      <c r="E389" s="251" t="s">
        <v>1</v>
      </c>
      <c r="F389" s="252" t="s">
        <v>514</v>
      </c>
      <c r="G389" s="250"/>
      <c r="H389" s="253">
        <v>64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9" t="s">
        <v>166</v>
      </c>
      <c r="AU389" s="259" t="s">
        <v>83</v>
      </c>
      <c r="AV389" s="14" t="s">
        <v>83</v>
      </c>
      <c r="AW389" s="14" t="s">
        <v>30</v>
      </c>
      <c r="AX389" s="14" t="s">
        <v>73</v>
      </c>
      <c r="AY389" s="259" t="s">
        <v>117</v>
      </c>
    </row>
    <row r="390" spans="1:51" s="13" customFormat="1" ht="12">
      <c r="A390" s="13"/>
      <c r="B390" s="238"/>
      <c r="C390" s="239"/>
      <c r="D390" s="240" t="s">
        <v>166</v>
      </c>
      <c r="E390" s="241" t="s">
        <v>1</v>
      </c>
      <c r="F390" s="242" t="s">
        <v>503</v>
      </c>
      <c r="G390" s="239"/>
      <c r="H390" s="241" t="s">
        <v>1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8" t="s">
        <v>166</v>
      </c>
      <c r="AU390" s="248" t="s">
        <v>83</v>
      </c>
      <c r="AV390" s="13" t="s">
        <v>81</v>
      </c>
      <c r="AW390" s="13" t="s">
        <v>30</v>
      </c>
      <c r="AX390" s="13" t="s">
        <v>73</v>
      </c>
      <c r="AY390" s="248" t="s">
        <v>117</v>
      </c>
    </row>
    <row r="391" spans="1:51" s="14" customFormat="1" ht="12">
      <c r="A391" s="14"/>
      <c r="B391" s="249"/>
      <c r="C391" s="250"/>
      <c r="D391" s="240" t="s">
        <v>166</v>
      </c>
      <c r="E391" s="251" t="s">
        <v>1</v>
      </c>
      <c r="F391" s="252" t="s">
        <v>514</v>
      </c>
      <c r="G391" s="250"/>
      <c r="H391" s="253">
        <v>64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166</v>
      </c>
      <c r="AU391" s="259" t="s">
        <v>83</v>
      </c>
      <c r="AV391" s="14" t="s">
        <v>83</v>
      </c>
      <c r="AW391" s="14" t="s">
        <v>30</v>
      </c>
      <c r="AX391" s="14" t="s">
        <v>73</v>
      </c>
      <c r="AY391" s="259" t="s">
        <v>117</v>
      </c>
    </row>
    <row r="392" spans="1:51" s="13" customFormat="1" ht="12">
      <c r="A392" s="13"/>
      <c r="B392" s="238"/>
      <c r="C392" s="239"/>
      <c r="D392" s="240" t="s">
        <v>166</v>
      </c>
      <c r="E392" s="241" t="s">
        <v>1</v>
      </c>
      <c r="F392" s="242" t="s">
        <v>505</v>
      </c>
      <c r="G392" s="239"/>
      <c r="H392" s="241" t="s">
        <v>1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8" t="s">
        <v>166</v>
      </c>
      <c r="AU392" s="248" t="s">
        <v>83</v>
      </c>
      <c r="AV392" s="13" t="s">
        <v>81</v>
      </c>
      <c r="AW392" s="13" t="s">
        <v>30</v>
      </c>
      <c r="AX392" s="13" t="s">
        <v>73</v>
      </c>
      <c r="AY392" s="248" t="s">
        <v>117</v>
      </c>
    </row>
    <row r="393" spans="1:51" s="14" customFormat="1" ht="12">
      <c r="A393" s="14"/>
      <c r="B393" s="249"/>
      <c r="C393" s="250"/>
      <c r="D393" s="240" t="s">
        <v>166</v>
      </c>
      <c r="E393" s="251" t="s">
        <v>1</v>
      </c>
      <c r="F393" s="252" t="s">
        <v>515</v>
      </c>
      <c r="G393" s="250"/>
      <c r="H393" s="253">
        <v>32</v>
      </c>
      <c r="I393" s="254"/>
      <c r="J393" s="250"/>
      <c r="K393" s="250"/>
      <c r="L393" s="255"/>
      <c r="M393" s="256"/>
      <c r="N393" s="257"/>
      <c r="O393" s="257"/>
      <c r="P393" s="257"/>
      <c r="Q393" s="257"/>
      <c r="R393" s="257"/>
      <c r="S393" s="257"/>
      <c r="T393" s="25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9" t="s">
        <v>166</v>
      </c>
      <c r="AU393" s="259" t="s">
        <v>83</v>
      </c>
      <c r="AV393" s="14" t="s">
        <v>83</v>
      </c>
      <c r="AW393" s="14" t="s">
        <v>30</v>
      </c>
      <c r="AX393" s="14" t="s">
        <v>73</v>
      </c>
      <c r="AY393" s="259" t="s">
        <v>117</v>
      </c>
    </row>
    <row r="394" spans="1:51" s="13" customFormat="1" ht="12">
      <c r="A394" s="13"/>
      <c r="B394" s="238"/>
      <c r="C394" s="239"/>
      <c r="D394" s="240" t="s">
        <v>166</v>
      </c>
      <c r="E394" s="241" t="s">
        <v>1</v>
      </c>
      <c r="F394" s="242" t="s">
        <v>507</v>
      </c>
      <c r="G394" s="239"/>
      <c r="H394" s="241" t="s">
        <v>1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166</v>
      </c>
      <c r="AU394" s="248" t="s">
        <v>83</v>
      </c>
      <c r="AV394" s="13" t="s">
        <v>81</v>
      </c>
      <c r="AW394" s="13" t="s">
        <v>30</v>
      </c>
      <c r="AX394" s="13" t="s">
        <v>73</v>
      </c>
      <c r="AY394" s="248" t="s">
        <v>117</v>
      </c>
    </row>
    <row r="395" spans="1:51" s="14" customFormat="1" ht="12">
      <c r="A395" s="14"/>
      <c r="B395" s="249"/>
      <c r="C395" s="250"/>
      <c r="D395" s="240" t="s">
        <v>166</v>
      </c>
      <c r="E395" s="251" t="s">
        <v>1</v>
      </c>
      <c r="F395" s="252" t="s">
        <v>515</v>
      </c>
      <c r="G395" s="250"/>
      <c r="H395" s="253">
        <v>32</v>
      </c>
      <c r="I395" s="254"/>
      <c r="J395" s="250"/>
      <c r="K395" s="250"/>
      <c r="L395" s="255"/>
      <c r="M395" s="256"/>
      <c r="N395" s="257"/>
      <c r="O395" s="257"/>
      <c r="P395" s="257"/>
      <c r="Q395" s="257"/>
      <c r="R395" s="257"/>
      <c r="S395" s="257"/>
      <c r="T395" s="25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9" t="s">
        <v>166</v>
      </c>
      <c r="AU395" s="259" t="s">
        <v>83</v>
      </c>
      <c r="AV395" s="14" t="s">
        <v>83</v>
      </c>
      <c r="AW395" s="14" t="s">
        <v>30</v>
      </c>
      <c r="AX395" s="14" t="s">
        <v>73</v>
      </c>
      <c r="AY395" s="259" t="s">
        <v>117</v>
      </c>
    </row>
    <row r="396" spans="1:51" s="15" customFormat="1" ht="12">
      <c r="A396" s="15"/>
      <c r="B396" s="260"/>
      <c r="C396" s="261"/>
      <c r="D396" s="240" t="s">
        <v>166</v>
      </c>
      <c r="E396" s="262" t="s">
        <v>1</v>
      </c>
      <c r="F396" s="263" t="s">
        <v>171</v>
      </c>
      <c r="G396" s="261"/>
      <c r="H396" s="264">
        <v>192</v>
      </c>
      <c r="I396" s="265"/>
      <c r="J396" s="261"/>
      <c r="K396" s="261"/>
      <c r="L396" s="266"/>
      <c r="M396" s="267"/>
      <c r="N396" s="268"/>
      <c r="O396" s="268"/>
      <c r="P396" s="268"/>
      <c r="Q396" s="268"/>
      <c r="R396" s="268"/>
      <c r="S396" s="268"/>
      <c r="T396" s="269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70" t="s">
        <v>166</v>
      </c>
      <c r="AU396" s="270" t="s">
        <v>83</v>
      </c>
      <c r="AV396" s="15" t="s">
        <v>123</v>
      </c>
      <c r="AW396" s="15" t="s">
        <v>30</v>
      </c>
      <c r="AX396" s="15" t="s">
        <v>81</v>
      </c>
      <c r="AY396" s="270" t="s">
        <v>117</v>
      </c>
    </row>
    <row r="397" spans="1:65" s="2" customFormat="1" ht="24.15" customHeight="1">
      <c r="A397" s="38"/>
      <c r="B397" s="39"/>
      <c r="C397" s="219" t="s">
        <v>516</v>
      </c>
      <c r="D397" s="219" t="s">
        <v>120</v>
      </c>
      <c r="E397" s="220" t="s">
        <v>517</v>
      </c>
      <c r="F397" s="221" t="s">
        <v>518</v>
      </c>
      <c r="G397" s="222" t="s">
        <v>244</v>
      </c>
      <c r="H397" s="223">
        <v>90</v>
      </c>
      <c r="I397" s="224"/>
      <c r="J397" s="225">
        <f>ROUND(I397*H397,2)</f>
        <v>0</v>
      </c>
      <c r="K397" s="226"/>
      <c r="L397" s="44"/>
      <c r="M397" s="227" t="s">
        <v>1</v>
      </c>
      <c r="N397" s="228" t="s">
        <v>38</v>
      </c>
      <c r="O397" s="91"/>
      <c r="P397" s="229">
        <f>O397*H397</f>
        <v>0</v>
      </c>
      <c r="Q397" s="229">
        <v>0.00217</v>
      </c>
      <c r="R397" s="229">
        <f>Q397*H397</f>
        <v>0.1953</v>
      </c>
      <c r="S397" s="229">
        <v>0</v>
      </c>
      <c r="T397" s="23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1" t="s">
        <v>241</v>
      </c>
      <c r="AT397" s="231" t="s">
        <v>120</v>
      </c>
      <c r="AU397" s="231" t="s">
        <v>83</v>
      </c>
      <c r="AY397" s="17" t="s">
        <v>117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7" t="s">
        <v>81</v>
      </c>
      <c r="BK397" s="232">
        <f>ROUND(I397*H397,2)</f>
        <v>0</v>
      </c>
      <c r="BL397" s="17" t="s">
        <v>241</v>
      </c>
      <c r="BM397" s="231" t="s">
        <v>519</v>
      </c>
    </row>
    <row r="398" spans="1:51" s="13" customFormat="1" ht="12">
      <c r="A398" s="13"/>
      <c r="B398" s="238"/>
      <c r="C398" s="239"/>
      <c r="D398" s="240" t="s">
        <v>166</v>
      </c>
      <c r="E398" s="241" t="s">
        <v>1</v>
      </c>
      <c r="F398" s="242" t="s">
        <v>520</v>
      </c>
      <c r="G398" s="239"/>
      <c r="H398" s="241" t="s">
        <v>1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8" t="s">
        <v>166</v>
      </c>
      <c r="AU398" s="248" t="s">
        <v>83</v>
      </c>
      <c r="AV398" s="13" t="s">
        <v>81</v>
      </c>
      <c r="AW398" s="13" t="s">
        <v>30</v>
      </c>
      <c r="AX398" s="13" t="s">
        <v>73</v>
      </c>
      <c r="AY398" s="248" t="s">
        <v>117</v>
      </c>
    </row>
    <row r="399" spans="1:51" s="14" customFormat="1" ht="12">
      <c r="A399" s="14"/>
      <c r="B399" s="249"/>
      <c r="C399" s="250"/>
      <c r="D399" s="240" t="s">
        <v>166</v>
      </c>
      <c r="E399" s="251" t="s">
        <v>1</v>
      </c>
      <c r="F399" s="252" t="s">
        <v>521</v>
      </c>
      <c r="G399" s="250"/>
      <c r="H399" s="253">
        <v>90</v>
      </c>
      <c r="I399" s="254"/>
      <c r="J399" s="250"/>
      <c r="K399" s="250"/>
      <c r="L399" s="255"/>
      <c r="M399" s="256"/>
      <c r="N399" s="257"/>
      <c r="O399" s="257"/>
      <c r="P399" s="257"/>
      <c r="Q399" s="257"/>
      <c r="R399" s="257"/>
      <c r="S399" s="257"/>
      <c r="T399" s="25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9" t="s">
        <v>166</v>
      </c>
      <c r="AU399" s="259" t="s">
        <v>83</v>
      </c>
      <c r="AV399" s="14" t="s">
        <v>83</v>
      </c>
      <c r="AW399" s="14" t="s">
        <v>30</v>
      </c>
      <c r="AX399" s="14" t="s">
        <v>73</v>
      </c>
      <c r="AY399" s="259" t="s">
        <v>117</v>
      </c>
    </row>
    <row r="400" spans="1:51" s="15" customFormat="1" ht="12">
      <c r="A400" s="15"/>
      <c r="B400" s="260"/>
      <c r="C400" s="261"/>
      <c r="D400" s="240" t="s">
        <v>166</v>
      </c>
      <c r="E400" s="262" t="s">
        <v>1</v>
      </c>
      <c r="F400" s="263" t="s">
        <v>171</v>
      </c>
      <c r="G400" s="261"/>
      <c r="H400" s="264">
        <v>90</v>
      </c>
      <c r="I400" s="265"/>
      <c r="J400" s="261"/>
      <c r="K400" s="261"/>
      <c r="L400" s="266"/>
      <c r="M400" s="267"/>
      <c r="N400" s="268"/>
      <c r="O400" s="268"/>
      <c r="P400" s="268"/>
      <c r="Q400" s="268"/>
      <c r="R400" s="268"/>
      <c r="S400" s="268"/>
      <c r="T400" s="269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0" t="s">
        <v>166</v>
      </c>
      <c r="AU400" s="270" t="s">
        <v>83</v>
      </c>
      <c r="AV400" s="15" t="s">
        <v>123</v>
      </c>
      <c r="AW400" s="15" t="s">
        <v>30</v>
      </c>
      <c r="AX400" s="15" t="s">
        <v>81</v>
      </c>
      <c r="AY400" s="270" t="s">
        <v>117</v>
      </c>
    </row>
    <row r="401" spans="1:65" s="2" customFormat="1" ht="24.15" customHeight="1">
      <c r="A401" s="38"/>
      <c r="B401" s="39"/>
      <c r="C401" s="219" t="s">
        <v>522</v>
      </c>
      <c r="D401" s="219" t="s">
        <v>120</v>
      </c>
      <c r="E401" s="220" t="s">
        <v>523</v>
      </c>
      <c r="F401" s="221" t="s">
        <v>524</v>
      </c>
      <c r="G401" s="222" t="s">
        <v>387</v>
      </c>
      <c r="H401" s="282"/>
      <c r="I401" s="224"/>
      <c r="J401" s="225">
        <f>ROUND(I401*H401,2)</f>
        <v>0</v>
      </c>
      <c r="K401" s="226"/>
      <c r="L401" s="44"/>
      <c r="M401" s="227" t="s">
        <v>1</v>
      </c>
      <c r="N401" s="228" t="s">
        <v>38</v>
      </c>
      <c r="O401" s="91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241</v>
      </c>
      <c r="AT401" s="231" t="s">
        <v>120</v>
      </c>
      <c r="AU401" s="231" t="s">
        <v>83</v>
      </c>
      <c r="AY401" s="17" t="s">
        <v>117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81</v>
      </c>
      <c r="BK401" s="232">
        <f>ROUND(I401*H401,2)</f>
        <v>0</v>
      </c>
      <c r="BL401" s="17" t="s">
        <v>241</v>
      </c>
      <c r="BM401" s="231" t="s">
        <v>525</v>
      </c>
    </row>
    <row r="402" spans="1:63" s="12" customFormat="1" ht="22.8" customHeight="1">
      <c r="A402" s="12"/>
      <c r="B402" s="203"/>
      <c r="C402" s="204"/>
      <c r="D402" s="205" t="s">
        <v>72</v>
      </c>
      <c r="E402" s="217" t="s">
        <v>526</v>
      </c>
      <c r="F402" s="217" t="s">
        <v>527</v>
      </c>
      <c r="G402" s="204"/>
      <c r="H402" s="204"/>
      <c r="I402" s="207"/>
      <c r="J402" s="218">
        <f>BK402</f>
        <v>0</v>
      </c>
      <c r="K402" s="204"/>
      <c r="L402" s="209"/>
      <c r="M402" s="210"/>
      <c r="N402" s="211"/>
      <c r="O402" s="211"/>
      <c r="P402" s="212">
        <f>SUM(P403:P405)</f>
        <v>0</v>
      </c>
      <c r="Q402" s="211"/>
      <c r="R402" s="212">
        <f>SUM(R403:R405)</f>
        <v>0</v>
      </c>
      <c r="S402" s="211"/>
      <c r="T402" s="213">
        <f>SUM(T403:T405)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14" t="s">
        <v>83</v>
      </c>
      <c r="AT402" s="215" t="s">
        <v>72</v>
      </c>
      <c r="AU402" s="215" t="s">
        <v>81</v>
      </c>
      <c r="AY402" s="214" t="s">
        <v>117</v>
      </c>
      <c r="BK402" s="216">
        <f>SUM(BK403:BK405)</f>
        <v>0</v>
      </c>
    </row>
    <row r="403" spans="1:65" s="2" customFormat="1" ht="16.5" customHeight="1">
      <c r="A403" s="38"/>
      <c r="B403" s="39"/>
      <c r="C403" s="219" t="s">
        <v>528</v>
      </c>
      <c r="D403" s="219" t="s">
        <v>120</v>
      </c>
      <c r="E403" s="220" t="s">
        <v>529</v>
      </c>
      <c r="F403" s="221" t="s">
        <v>530</v>
      </c>
      <c r="G403" s="222" t="s">
        <v>512</v>
      </c>
      <c r="H403" s="223">
        <v>4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38</v>
      </c>
      <c r="O403" s="91"/>
      <c r="P403" s="229">
        <f>O403*H403</f>
        <v>0</v>
      </c>
      <c r="Q403" s="229">
        <v>0</v>
      </c>
      <c r="R403" s="229">
        <f>Q403*H403</f>
        <v>0</v>
      </c>
      <c r="S403" s="229">
        <v>0</v>
      </c>
      <c r="T403" s="23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241</v>
      </c>
      <c r="AT403" s="231" t="s">
        <v>120</v>
      </c>
      <c r="AU403" s="231" t="s">
        <v>83</v>
      </c>
      <c r="AY403" s="17" t="s">
        <v>117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81</v>
      </c>
      <c r="BK403" s="232">
        <f>ROUND(I403*H403,2)</f>
        <v>0</v>
      </c>
      <c r="BL403" s="17" t="s">
        <v>241</v>
      </c>
      <c r="BM403" s="231" t="s">
        <v>531</v>
      </c>
    </row>
    <row r="404" spans="1:65" s="2" customFormat="1" ht="16.5" customHeight="1">
      <c r="A404" s="38"/>
      <c r="B404" s="39"/>
      <c r="C404" s="219" t="s">
        <v>532</v>
      </c>
      <c r="D404" s="219" t="s">
        <v>120</v>
      </c>
      <c r="E404" s="220" t="s">
        <v>533</v>
      </c>
      <c r="F404" s="221" t="s">
        <v>534</v>
      </c>
      <c r="G404" s="222" t="s">
        <v>512</v>
      </c>
      <c r="H404" s="223">
        <v>40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38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241</v>
      </c>
      <c r="AT404" s="231" t="s">
        <v>120</v>
      </c>
      <c r="AU404" s="231" t="s">
        <v>83</v>
      </c>
      <c r="AY404" s="17" t="s">
        <v>117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81</v>
      </c>
      <c r="BK404" s="232">
        <f>ROUND(I404*H404,2)</f>
        <v>0</v>
      </c>
      <c r="BL404" s="17" t="s">
        <v>241</v>
      </c>
      <c r="BM404" s="231" t="s">
        <v>535</v>
      </c>
    </row>
    <row r="405" spans="1:65" s="2" customFormat="1" ht="16.5" customHeight="1">
      <c r="A405" s="38"/>
      <c r="B405" s="39"/>
      <c r="C405" s="219" t="s">
        <v>536</v>
      </c>
      <c r="D405" s="219" t="s">
        <v>120</v>
      </c>
      <c r="E405" s="220" t="s">
        <v>537</v>
      </c>
      <c r="F405" s="221" t="s">
        <v>538</v>
      </c>
      <c r="G405" s="222" t="s">
        <v>512</v>
      </c>
      <c r="H405" s="223">
        <v>1</v>
      </c>
      <c r="I405" s="224"/>
      <c r="J405" s="225">
        <f>ROUND(I405*H405,2)</f>
        <v>0</v>
      </c>
      <c r="K405" s="226"/>
      <c r="L405" s="44"/>
      <c r="M405" s="227" t="s">
        <v>1</v>
      </c>
      <c r="N405" s="228" t="s">
        <v>38</v>
      </c>
      <c r="O405" s="91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1" t="s">
        <v>241</v>
      </c>
      <c r="AT405" s="231" t="s">
        <v>120</v>
      </c>
      <c r="AU405" s="231" t="s">
        <v>83</v>
      </c>
      <c r="AY405" s="17" t="s">
        <v>117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7" t="s">
        <v>81</v>
      </c>
      <c r="BK405" s="232">
        <f>ROUND(I405*H405,2)</f>
        <v>0</v>
      </c>
      <c r="BL405" s="17" t="s">
        <v>241</v>
      </c>
      <c r="BM405" s="231" t="s">
        <v>539</v>
      </c>
    </row>
    <row r="406" spans="1:63" s="12" customFormat="1" ht="22.8" customHeight="1">
      <c r="A406" s="12"/>
      <c r="B406" s="203"/>
      <c r="C406" s="204"/>
      <c r="D406" s="205" t="s">
        <v>72</v>
      </c>
      <c r="E406" s="217" t="s">
        <v>540</v>
      </c>
      <c r="F406" s="217" t="s">
        <v>541</v>
      </c>
      <c r="G406" s="204"/>
      <c r="H406" s="204"/>
      <c r="I406" s="207"/>
      <c r="J406" s="218">
        <f>BK406</f>
        <v>0</v>
      </c>
      <c r="K406" s="204"/>
      <c r="L406" s="209"/>
      <c r="M406" s="210"/>
      <c r="N406" s="211"/>
      <c r="O406" s="211"/>
      <c r="P406" s="212">
        <f>SUM(P407:P411)</f>
        <v>0</v>
      </c>
      <c r="Q406" s="211"/>
      <c r="R406" s="212">
        <f>SUM(R407:R411)</f>
        <v>0</v>
      </c>
      <c r="S406" s="211"/>
      <c r="T406" s="213">
        <f>SUM(T407:T411)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4" t="s">
        <v>83</v>
      </c>
      <c r="AT406" s="215" t="s">
        <v>72</v>
      </c>
      <c r="AU406" s="215" t="s">
        <v>81</v>
      </c>
      <c r="AY406" s="214" t="s">
        <v>117</v>
      </c>
      <c r="BK406" s="216">
        <f>SUM(BK407:BK411)</f>
        <v>0</v>
      </c>
    </row>
    <row r="407" spans="1:65" s="2" customFormat="1" ht="24.15" customHeight="1">
      <c r="A407" s="38"/>
      <c r="B407" s="39"/>
      <c r="C407" s="219" t="s">
        <v>542</v>
      </c>
      <c r="D407" s="219" t="s">
        <v>120</v>
      </c>
      <c r="E407" s="220" t="s">
        <v>543</v>
      </c>
      <c r="F407" s="221" t="s">
        <v>544</v>
      </c>
      <c r="G407" s="222" t="s">
        <v>164</v>
      </c>
      <c r="H407" s="223">
        <v>273.6</v>
      </c>
      <c r="I407" s="224"/>
      <c r="J407" s="225">
        <f>ROUND(I407*H407,2)</f>
        <v>0</v>
      </c>
      <c r="K407" s="226"/>
      <c r="L407" s="44"/>
      <c r="M407" s="227" t="s">
        <v>1</v>
      </c>
      <c r="N407" s="228" t="s">
        <v>38</v>
      </c>
      <c r="O407" s="91"/>
      <c r="P407" s="229">
        <f>O407*H407</f>
        <v>0</v>
      </c>
      <c r="Q407" s="229">
        <v>0</v>
      </c>
      <c r="R407" s="229">
        <f>Q407*H407</f>
        <v>0</v>
      </c>
      <c r="S407" s="229">
        <v>0</v>
      </c>
      <c r="T407" s="23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1" t="s">
        <v>241</v>
      </c>
      <c r="AT407" s="231" t="s">
        <v>120</v>
      </c>
      <c r="AU407" s="231" t="s">
        <v>83</v>
      </c>
      <c r="AY407" s="17" t="s">
        <v>117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7" t="s">
        <v>81</v>
      </c>
      <c r="BK407" s="232">
        <f>ROUND(I407*H407,2)</f>
        <v>0</v>
      </c>
      <c r="BL407" s="17" t="s">
        <v>241</v>
      </c>
      <c r="BM407" s="231" t="s">
        <v>545</v>
      </c>
    </row>
    <row r="408" spans="1:51" s="13" customFormat="1" ht="12">
      <c r="A408" s="13"/>
      <c r="B408" s="238"/>
      <c r="C408" s="239"/>
      <c r="D408" s="240" t="s">
        <v>166</v>
      </c>
      <c r="E408" s="241" t="s">
        <v>1</v>
      </c>
      <c r="F408" s="242" t="s">
        <v>287</v>
      </c>
      <c r="G408" s="239"/>
      <c r="H408" s="241" t="s">
        <v>1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166</v>
      </c>
      <c r="AU408" s="248" t="s">
        <v>83</v>
      </c>
      <c r="AV408" s="13" t="s">
        <v>81</v>
      </c>
      <c r="AW408" s="13" t="s">
        <v>30</v>
      </c>
      <c r="AX408" s="13" t="s">
        <v>73</v>
      </c>
      <c r="AY408" s="248" t="s">
        <v>117</v>
      </c>
    </row>
    <row r="409" spans="1:51" s="14" customFormat="1" ht="12">
      <c r="A409" s="14"/>
      <c r="B409" s="249"/>
      <c r="C409" s="250"/>
      <c r="D409" s="240" t="s">
        <v>166</v>
      </c>
      <c r="E409" s="251" t="s">
        <v>1</v>
      </c>
      <c r="F409" s="252" t="s">
        <v>422</v>
      </c>
      <c r="G409" s="250"/>
      <c r="H409" s="253">
        <v>273.6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9" t="s">
        <v>166</v>
      </c>
      <c r="AU409" s="259" t="s">
        <v>83</v>
      </c>
      <c r="AV409" s="14" t="s">
        <v>83</v>
      </c>
      <c r="AW409" s="14" t="s">
        <v>30</v>
      </c>
      <c r="AX409" s="14" t="s">
        <v>73</v>
      </c>
      <c r="AY409" s="259" t="s">
        <v>117</v>
      </c>
    </row>
    <row r="410" spans="1:51" s="15" customFormat="1" ht="12">
      <c r="A410" s="15"/>
      <c r="B410" s="260"/>
      <c r="C410" s="261"/>
      <c r="D410" s="240" t="s">
        <v>166</v>
      </c>
      <c r="E410" s="262" t="s">
        <v>1</v>
      </c>
      <c r="F410" s="263" t="s">
        <v>171</v>
      </c>
      <c r="G410" s="261"/>
      <c r="H410" s="264">
        <v>273.6</v>
      </c>
      <c r="I410" s="265"/>
      <c r="J410" s="261"/>
      <c r="K410" s="261"/>
      <c r="L410" s="266"/>
      <c r="M410" s="267"/>
      <c r="N410" s="268"/>
      <c r="O410" s="268"/>
      <c r="P410" s="268"/>
      <c r="Q410" s="268"/>
      <c r="R410" s="268"/>
      <c r="S410" s="268"/>
      <c r="T410" s="269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0" t="s">
        <v>166</v>
      </c>
      <c r="AU410" s="270" t="s">
        <v>83</v>
      </c>
      <c r="AV410" s="15" t="s">
        <v>123</v>
      </c>
      <c r="AW410" s="15" t="s">
        <v>30</v>
      </c>
      <c r="AX410" s="15" t="s">
        <v>81</v>
      </c>
      <c r="AY410" s="270" t="s">
        <v>117</v>
      </c>
    </row>
    <row r="411" spans="1:65" s="2" customFormat="1" ht="24.15" customHeight="1">
      <c r="A411" s="38"/>
      <c r="B411" s="39"/>
      <c r="C411" s="219" t="s">
        <v>546</v>
      </c>
      <c r="D411" s="219" t="s">
        <v>120</v>
      </c>
      <c r="E411" s="220" t="s">
        <v>547</v>
      </c>
      <c r="F411" s="221" t="s">
        <v>548</v>
      </c>
      <c r="G411" s="222" t="s">
        <v>387</v>
      </c>
      <c r="H411" s="282"/>
      <c r="I411" s="224"/>
      <c r="J411" s="225">
        <f>ROUND(I411*H411,2)</f>
        <v>0</v>
      </c>
      <c r="K411" s="226"/>
      <c r="L411" s="44"/>
      <c r="M411" s="233" t="s">
        <v>1</v>
      </c>
      <c r="N411" s="234" t="s">
        <v>38</v>
      </c>
      <c r="O411" s="235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1" t="s">
        <v>241</v>
      </c>
      <c r="AT411" s="231" t="s">
        <v>120</v>
      </c>
      <c r="AU411" s="231" t="s">
        <v>83</v>
      </c>
      <c r="AY411" s="17" t="s">
        <v>117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7" t="s">
        <v>81</v>
      </c>
      <c r="BK411" s="232">
        <f>ROUND(I411*H411,2)</f>
        <v>0</v>
      </c>
      <c r="BL411" s="17" t="s">
        <v>241</v>
      </c>
      <c r="BM411" s="231" t="s">
        <v>549</v>
      </c>
    </row>
    <row r="412" spans="1:31" s="2" customFormat="1" ht="6.95" customHeight="1">
      <c r="A412" s="38"/>
      <c r="B412" s="66"/>
      <c r="C412" s="67"/>
      <c r="D412" s="67"/>
      <c r="E412" s="67"/>
      <c r="F412" s="67"/>
      <c r="G412" s="67"/>
      <c r="H412" s="67"/>
      <c r="I412" s="67"/>
      <c r="J412" s="67"/>
      <c r="K412" s="67"/>
      <c r="L412" s="44"/>
      <c r="M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</row>
  </sheetData>
  <sheetProtection password="CC35" sheet="1" objects="1" scenarios="1" formatColumns="0" formatRows="0" autoFilter="0"/>
  <autoFilter ref="C129:K41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PROJECT05\petrk</dc:creator>
  <cp:keywords/>
  <dc:description/>
  <cp:lastModifiedBy>PROJECT05\petrk</cp:lastModifiedBy>
  <dcterms:created xsi:type="dcterms:W3CDTF">2022-06-29T08:09:29Z</dcterms:created>
  <dcterms:modified xsi:type="dcterms:W3CDTF">2022-06-29T08:09:32Z</dcterms:modified>
  <cp:category/>
  <cp:version/>
  <cp:contentType/>
  <cp:contentStatus/>
</cp:coreProperties>
</file>