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01 - Objekty pozemních..." sheetId="2" r:id="rId2"/>
    <sheet name="SO301 - Odvodnění pozemní..." sheetId="3" r:id="rId3"/>
    <sheet name="SO401 - Osvětlení PK" sheetId="4" r:id="rId4"/>
    <sheet name="SO800 - Vegetační úpravy" sheetId="5" r:id="rId5"/>
    <sheet name="SO900 - VRN" sheetId="6" r:id="rId6"/>
  </sheets>
  <definedNames>
    <definedName name="_xlnm.Print_Area" localSheetId="0">'Rekapitulace stavby'!$D$4:$AO$76,'Rekapitulace stavby'!$C$82:$AQ$100</definedName>
    <definedName name="_xlnm._FilterDatabase" localSheetId="1" hidden="1">'SO101 - Objekty pozemních...'!$C$127:$K$508</definedName>
    <definedName name="_xlnm.Print_Area" localSheetId="1">'SO101 - Objekty pozemních...'!$C$4:$J$39,'SO101 - Objekty pozemních...'!$C$50:$J$76,'SO101 - Objekty pozemních...'!$C$82:$J$109,'SO101 - Objekty pozemních...'!$C$115:$K$508</definedName>
    <definedName name="_xlnm._FilterDatabase" localSheetId="2" hidden="1">'SO301 - Odvodnění pozemní...'!$C$129:$K$444</definedName>
    <definedName name="_xlnm.Print_Area" localSheetId="2">'SO301 - Odvodnění pozemní...'!$C$4:$J$39,'SO301 - Odvodnění pozemní...'!$C$50:$J$76,'SO301 - Odvodnění pozemní...'!$C$82:$J$111,'SO301 - Odvodnění pozemní...'!$C$117:$K$444</definedName>
    <definedName name="_xlnm._FilterDatabase" localSheetId="3" hidden="1">'SO401 - Osvětlení PK'!$C$124:$K$241</definedName>
    <definedName name="_xlnm.Print_Area" localSheetId="3">'SO401 - Osvětlení PK'!$C$4:$J$39,'SO401 - Osvětlení PK'!$C$50:$J$76,'SO401 - Osvětlení PK'!$C$82:$J$106,'SO401 - Osvětlení PK'!$C$112:$K$241</definedName>
    <definedName name="_xlnm._FilterDatabase" localSheetId="4" hidden="1">'SO800 - Vegetační úpravy'!$C$117:$K$150</definedName>
    <definedName name="_xlnm.Print_Area" localSheetId="4">'SO800 - Vegetační úpravy'!$C$4:$J$39,'SO800 - Vegetační úpravy'!$C$50:$J$76,'SO800 - Vegetační úpravy'!$C$82:$J$99,'SO800 - Vegetační úpravy'!$C$105:$K$150</definedName>
    <definedName name="_xlnm._FilterDatabase" localSheetId="5" hidden="1">'SO900 - VRN'!$C$120:$K$148</definedName>
    <definedName name="_xlnm.Print_Area" localSheetId="5">'SO900 - VRN'!$C$4:$J$39,'SO900 - VRN'!$C$50:$J$76,'SO900 - VRN'!$C$82:$J$102,'SO900 - VRN'!$C$108:$K$148</definedName>
    <definedName name="_xlnm.Print_Titles" localSheetId="0">'Rekapitulace stavby'!$92:$92</definedName>
    <definedName name="_xlnm.Print_Titles" localSheetId="1">'SO101 - Objekty pozemních...'!$127:$127</definedName>
    <definedName name="_xlnm.Print_Titles" localSheetId="2">'SO301 - Odvodnění pozemní...'!$129:$129</definedName>
    <definedName name="_xlnm.Print_Titles" localSheetId="3">'SO401 - Osvětlení PK'!$124:$124</definedName>
    <definedName name="_xlnm.Print_Titles" localSheetId="4">'SO800 - Vegetační úpravy'!$117:$117</definedName>
    <definedName name="_xlnm.Print_Titles" localSheetId="5">'SO900 - VRN'!$120:$120</definedName>
  </definedNames>
  <calcPr fullCalcOnLoad="1"/>
</workbook>
</file>

<file path=xl/sharedStrings.xml><?xml version="1.0" encoding="utf-8"?>
<sst xmlns="http://schemas.openxmlformats.org/spreadsheetml/2006/main" count="8866" uniqueCount="1499">
  <si>
    <t>Export Komplet</t>
  </si>
  <si>
    <t/>
  </si>
  <si>
    <t>2.0</t>
  </si>
  <si>
    <t>ZAMOK</t>
  </si>
  <si>
    <t>False</t>
  </si>
  <si>
    <t>{4a7c28fe-261f-4ca5-8a7b-39418c1d559a}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</si>
  <si>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</si>
  <si>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</si>
  <si>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</si>
  <si>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</si>
  <si>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</si>
  <si>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</si>
  <si>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</si>
  <si>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</si>
  <si>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20038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</si>
  <si>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</si>
  <si>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</si>
  <si>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Úprava prostranství Komenského náměstí (Osvoboditelů), k.ú. Louny</t>
  </si>
  <si>
    <t>KSO:</t>
  </si>
  <si>
    <t>CC-CZ:</t>
  </si>
  <si>
    <t>Místo:</t>
  </si>
  <si>
    <t>k.ú. Louny</t>
  </si>
  <si>
    <t>Datum:</t>
  </si>
  <si>
    <t>22. 3. 2021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</si>
  <si>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</si>
  <si>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</si>
  <si>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</si>
  <si>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</si>
  <si>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</si>
  <si>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</si>
  <si>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</si>
  <si>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Ota Vettermann</t>
  </si>
  <si>
    <t>True</t>
  </si>
  <si>
    <t>Zpracovatel:</t>
  </si>
  <si>
    <t>28738217</t>
  </si>
  <si>
    <t>MESSOR s.r.o.</t>
  </si>
  <si>
    <t>CZ28738217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</si>
  <si>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</si>
  <si>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</si>
  <si>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</si>
  <si>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</si>
  <si>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</si>
  <si>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</si>
  <si>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</si>
  <si>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</si>
  <si>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</si>
  <si>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</si>
  <si>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</si>
  <si>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</si>
  <si>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</si>
  <si>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</si>
  <si>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</si>
  <si>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</si>
  <si>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</si>
  <si>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</si>
  <si>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</si>
  <si>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</si>
  <si>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</si>
  <si>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</si>
  <si>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</si>
  <si>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</si>
  <si>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</si>
  <si>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</si>
  <si>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</si>
  <si>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</si>
  <si>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</si>
  <si>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</si>
  <si>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</si>
  <si>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</si>
  <si>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</si>
  <si>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</si>
  <si>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</si>
  <si>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</si>
  <si>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</si>
  <si>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</si>
  <si>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</si>
  <si>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</si>
  <si>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</si>
  <si>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</si>
  <si>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</si>
  <si>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</si>
  <si>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</si>
  <si>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</si>
  <si>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</si>
  <si>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>Objekty pozemních komunikací</t>
  </si>
  <si>
    <t>STA</t>
  </si>
  <si>
    <t>1</t>
  </si>
  <si>
    <t>{90c9ae5d-808e-4a72-bae2-28cab43faebd}</t>
  </si>
  <si>
    <t>2</t>
  </si>
  <si>
    <t>SO301</t>
  </si>
  <si>
    <t>Odvodnění pozemní komunikace, pítko</t>
  </si>
  <si>
    <t>{ddd33c9f-be22-46db-aecc-03107d563fc4}</t>
  </si>
  <si>
    <t>SO401</t>
  </si>
  <si>
    <t>Osvětlení PK</t>
  </si>
  <si>
    <t>{c23e8240-38d6-44b8-afb6-a89f8bd9123c}</t>
  </si>
  <si>
    <t>SO800</t>
  </si>
  <si>
    <t>Vegetační úpravy</t>
  </si>
  <si>
    <t>{cb808e97-6c2c-4a1a-9c95-ea318c289228}</t>
  </si>
  <si>
    <t>SO900</t>
  </si>
  <si>
    <t>VRN</t>
  </si>
  <si>
    <t>{1660822c-b011-451a-9b19-93a0a6cca989}</t>
  </si>
  <si>
    <t>KRYCÍ LIST SOUPISU PRACÍ</t>
  </si>
  <si>
    <t>Objekt:</t>
  </si>
  <si>
    <t>SO101 - Objekty pozemních komunikací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</si>
  <si>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</si>
  <si>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</si>
  <si>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</si>
  <si>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</si>
  <si>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</si>
  <si>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</si>
  <si>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</si>
  <si>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</si>
  <si>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</si>
  <si>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</si>
  <si>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</si>
  <si>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</si>
  <si>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</si>
  <si>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</si>
  <si>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</si>
  <si>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</si>
  <si>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</si>
  <si>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</si>
  <si>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</si>
  <si>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</si>
  <si>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</si>
  <si>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</si>
  <si>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</si>
  <si>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</si>
  <si>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</si>
  <si>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</si>
  <si>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</si>
  <si>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</si>
  <si>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</si>
  <si>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</si>
  <si>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</si>
  <si>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</si>
  <si>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</si>
  <si>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</si>
  <si>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</si>
  <si>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113106021</t>
  </si>
  <si>
    <t>Rozebrání dlažeb při překopech komunikací pro pěší z betonových dlaždic ručně</t>
  </si>
  <si>
    <t>m2</t>
  </si>
  <si>
    <t>CS ÚRS 2021 01</t>
  </si>
  <si>
    <t>4</t>
  </si>
  <si>
    <t>-400299327</t>
  </si>
  <si>
    <t>PP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</si>
  <si>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</si>
  <si>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VV</t>
  </si>
  <si>
    <t>"Osvoboditelů - napojení na UV, žlab"10,4</t>
  </si>
  <si>
    <t>113106144</t>
  </si>
  <si>
    <t>Rozebrání dlažeb ze zámkových dlaždic komunikací pro pěší strojně pl přes 50 m2</t>
  </si>
  <si>
    <t>1980670218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</si>
  <si>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</si>
  <si>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"C4a-prostor Chmel.kotv-chodník"161,6+39,6+106,1</t>
  </si>
  <si>
    <t>"C4a-ostrůvek park-chodník"98,9+102,8</t>
  </si>
  <si>
    <t>Součet</t>
  </si>
  <si>
    <t>3</t>
  </si>
  <si>
    <t>113107222</t>
  </si>
  <si>
    <t>Odstranění podkladu z kameniva drceného tl 200 mm strojně pl přes 200 m2</t>
  </si>
  <si>
    <t>-1913622306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</si>
  <si>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</si>
  <si>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"C4a-prostor Chmel.kotv. - plochy budoucí zeleně"4,2+6,2+11,6+13,2+29,3+23,4+81,8</t>
  </si>
  <si>
    <t>"C4a-prostor parkoviště. - plochy budoucí zeleně"158,1+60,7+25,3+25,3+72,3</t>
  </si>
  <si>
    <t>113107241</t>
  </si>
  <si>
    <t>Odstranění podkladu živičného tl 50 mm strojně pl přes 200 m2</t>
  </si>
  <si>
    <t>62372612</t>
  </si>
  <si>
    <t>Odstranění podkladů nebo krytů strojně plochy jednotlivě přes 200 m2 s přemístěním hmot na skládku na vzdálenost do 20 m nebo s naložením na dopravní prostředek živičných, o tl. vrstvy do 50 mm</t>
  </si>
  <si>
    <t>"C4a-ostrůvek park-chodník"276,7</t>
  </si>
  <si>
    <t>5</t>
  </si>
  <si>
    <t>113107243</t>
  </si>
  <si>
    <t>Odstranění podkladu živičného tl 150 mm strojně pl přes 200 m2</t>
  </si>
  <si>
    <t>-1715373597</t>
  </si>
  <si>
    <t>Odstranění podkladů nebo krytů strojně plochy jednotlivě přes 200 m2 s přemístěním hmot na skládku na vzdálenost do 20 m nebo s naložením na dopravní prostředek živičných, o tl. vrstvy přes 100 do 150 mm</t>
  </si>
  <si>
    <t>"C4a-plocha parkoviště až po hranicek napojení na okolní  asf povrchy- penetrační makadam"3077,2</t>
  </si>
  <si>
    <t>6</t>
  </si>
  <si>
    <t>113154324</t>
  </si>
  <si>
    <t>Frézování živičného krytu tl 100 mm pruh š 1 m pl do 10000 m2 bez překážek v trase</t>
  </si>
  <si>
    <t>-1763550332</t>
  </si>
  <si>
    <t>Frézování živičného podkladu nebo krytu  s naložením na dopravní prostředek plochy přes 1 000 do 10 000 m2 bez překážek v trase pruhu šířky do 1 m, tloušťky vrstvy 100 mm</t>
  </si>
  <si>
    <t>"C4a-plocha parkoviště až po hranicek napojení na okolní  asf povrchy-20%plochy"3077,2*0,2</t>
  </si>
  <si>
    <t>7</t>
  </si>
  <si>
    <t>113154334</t>
  </si>
  <si>
    <t>Frézování živičného krytu tl 100 mm pruh š 2 m pl do 10000 m2 bez překážek v trase</t>
  </si>
  <si>
    <t>373324368</t>
  </si>
  <si>
    <t>Frézování živičného podkladu nebo krytu  s naložením na dopravní prostředek plochy přes 1 000 do 10 000 m2 bez překážek v trase pruhu šířky přes 1 m do 2 m, tloušťky vrstvy 100 mm</t>
  </si>
  <si>
    <t>"C4a-plocha parkoviště až po hranicek napojení na okolní  asf povrchy-80%plochy"3077,2*0,8</t>
  </si>
  <si>
    <t>8</t>
  </si>
  <si>
    <t>113201112</t>
  </si>
  <si>
    <t>Vytrhání obrub silničních ležatých</t>
  </si>
  <si>
    <t>m</t>
  </si>
  <si>
    <t>-1663316654</t>
  </si>
  <si>
    <t>Vytrhání obrub  s vybouráním lože, s přemístěním hmot na skládku na vzdálenost do 3 m nebo s naložením na dopravní prostředek silničních ležatých</t>
  </si>
  <si>
    <t>"C4a-předprostor Chmel.kotv"89,4</t>
  </si>
  <si>
    <t>"ostrůvek kolem parkoviště"292,1</t>
  </si>
  <si>
    <t>9</t>
  </si>
  <si>
    <t>113204111</t>
  </si>
  <si>
    <t>Vytrhání obrub záhonových</t>
  </si>
  <si>
    <t>2063270777</t>
  </si>
  <si>
    <t>Vytrhání obrub  s vybouráním lože, s přemístěním hmot na skládku na vzdálenost do 3 m nebo s naložením na dopravní prostředek záhonových</t>
  </si>
  <si>
    <t>"C4a-předprostor Chmel.kotv"66,3+8+55,3+23,2+10,5</t>
  </si>
  <si>
    <t>10</t>
  </si>
  <si>
    <t>122452205</t>
  </si>
  <si>
    <t>Odkopávky a prokopávky nezapažené pro silnice a dálnice v hornině třídy těžitelnosti II objem do 1000 m3 strojně</t>
  </si>
  <si>
    <t>m3</t>
  </si>
  <si>
    <t>1580751035</t>
  </si>
  <si>
    <t>Odkopávky a prokopávky nezapažené pro silnice a dálnice strojně v hornině třídy těžitelnosti II přes 500 do 1 000 m3</t>
  </si>
  <si>
    <t>"C4a-prostor Chmel.kotv. - rozšíření"(1,6+4+8,5+13,9+7,5+12,6+18,3+17,5+11,5+3,7)*0,25</t>
  </si>
  <si>
    <t>"C4a - rozšížení parkovacích ploch"12,5*0,45</t>
  </si>
  <si>
    <t>"konstrukční vrstvy asf.vozovky parkoviště"351,4*(0,41-0,2)</t>
  </si>
  <si>
    <t>"konstrukční vrstvy žulové vozovky +retardér"(259,8+44,2+40,8+16,4)*(0,55-0,2)</t>
  </si>
  <si>
    <t>"konstrukční vrstvy bet dlažba parkoviště"(151,8+309,5+53+307,5+151,8+32,1+34,7+34,7+12,0+4,6*3)*(0,32-0,2)</t>
  </si>
  <si>
    <t>"sanace vozovkových konstrukčních vrstvev 25 cm beton recykl."(351,4+259,8+44,2+40,8+151,8+309,5+53+307,5+151,8+32,1+34,7+34,7+12,0+4,6*3)*0,25</t>
  </si>
  <si>
    <t>11</t>
  </si>
  <si>
    <t>132251104</t>
  </si>
  <si>
    <t>Hloubení rýh nezapažených  š do 800 mm v hornině třídy těžitelnosti I, skupiny 3 objem přes 100 m3 strojně</t>
  </si>
  <si>
    <t>-1293890137</t>
  </si>
  <si>
    <t>Hloubení nezapažených rýh šířky do 800 mm strojně s urovnáním dna do předepsaného profilu a spádu v hornině třídy těžitelnosti I skupiny 3 přes 100 m3</t>
  </si>
  <si>
    <t>"obruba siln"(159,2+28,0+9,8+13,5+419,5+47,3+68,9+2,9+10,0+2,9)*0,4*0,2</t>
  </si>
  <si>
    <t>"obrub chod"562,7*0,3*0,2</t>
  </si>
  <si>
    <t>"ocel obrub"98,7*0,3*0,2</t>
  </si>
  <si>
    <t>"obrub žula"109,9*0,4*0,2</t>
  </si>
  <si>
    <t>162251101</t>
  </si>
  <si>
    <t>Vodorovné přemístění do 20 m výkopku/sypaniny z horniny třídy těžitelnosti I, skupiny 1 až 3</t>
  </si>
  <si>
    <t>-1758745313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</si>
  <si>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</si>
  <si>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812,0+109,4</t>
  </si>
  <si>
    <t>13</t>
  </si>
  <si>
    <t>162751117</t>
  </si>
  <si>
    <t>Vodorovné přemístění do 10000 m výkopku/sypaniny z horniny třídy těžitelnosti I, skupiny 1 až 3</t>
  </si>
  <si>
    <t>23912667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</si>
  <si>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</si>
  <si>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14</t>
  </si>
  <si>
    <t>162751119</t>
  </si>
  <si>
    <t>Příplatek k vodorovnému přemístění výkopku/sypaniny z horniny třídy těžitelnosti I, skupiny 1 až 3 ZKD 1000 m přes 10000 m</t>
  </si>
  <si>
    <t>-1961396051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</si>
  <si>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</si>
  <si>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921,4*9 'Přepočtené koeficientem množství</t>
  </si>
  <si>
    <t>15</t>
  </si>
  <si>
    <t>167151111</t>
  </si>
  <si>
    <t>Nakládání výkopku z hornin třídy těžitelnosti I, skupiny 1 až 3 přes 100 m3</t>
  </si>
  <si>
    <t>-1164659815</t>
  </si>
  <si>
    <t>Nakládání, skládání a překládání neulehlého výkopku nebo sypaniny strojně nakládání, množství přes 100 m3, z hornin třídy těžitelnosti I, skupiny 1 až 3</t>
  </si>
  <si>
    <t>16</t>
  </si>
  <si>
    <t>171201231</t>
  </si>
  <si>
    <t>Poplatek za uložení zeminy a kamení na recyklační skládce (skládkovné) kód odpadu 17 05 04</t>
  </si>
  <si>
    <t>t</t>
  </si>
  <si>
    <t>-146431968</t>
  </si>
  <si>
    <t>Poplatek za uložení stavebního odpadu na recyklační skládce (skládkovné) zeminy a kamení zatříděného do Katalogu odpadů pod kódem 17 05 04</t>
  </si>
  <si>
    <t>921,4*1,8</t>
  </si>
  <si>
    <t>17</t>
  </si>
  <si>
    <t>181151311</t>
  </si>
  <si>
    <t>Plošná úprava terénu přes 500 m2 zemina skupiny 1 až 4 nerovnosti do 100 mm v rovinně a svahu do 1:5</t>
  </si>
  <si>
    <t>1293210677</t>
  </si>
  <si>
    <t>Plošná úprava terénu v zemině skupiny 1 až 4 s urovnáním povrchu bez doplnění ornice souvislé plochy přes 500 m2 při nerovnostech terénu přes 50 do 100 mm v rovině nebo na svahu do 1:5</t>
  </si>
  <si>
    <t>183,6+60,4+57,1+73,6+79,7+149,1+13,5+13,8+60,7+25,3+25,3+72,8</t>
  </si>
  <si>
    <t>18</t>
  </si>
  <si>
    <t>183403114</t>
  </si>
  <si>
    <t>Obdělání půdy kultivátorováním v rovině a svahu do 1:5</t>
  </si>
  <si>
    <t>-1037223137</t>
  </si>
  <si>
    <t>Obdělání půdy  kultivátorováním v rovině nebo na svahu do 1:5</t>
  </si>
  <si>
    <t>"prostor chmel kotvy"183,6+60,4+57,1+73,6</t>
  </si>
  <si>
    <t>19</t>
  </si>
  <si>
    <t>185803111</t>
  </si>
  <si>
    <t>Ošetření trávníku shrabáním v rovině a svahu do 1:5</t>
  </si>
  <si>
    <t>-35269052</t>
  </si>
  <si>
    <t>Ošetření trávníku  jednorázové v rovině nebo na svahu do 1:5</t>
  </si>
  <si>
    <t>20</t>
  </si>
  <si>
    <t>184802111</t>
  </si>
  <si>
    <t>Chemické odplevelení před založením kultury nad 20 m2 postřikem na široko v rovině a svahu do 1:5</t>
  </si>
  <si>
    <t>-662939792</t>
  </si>
  <si>
    <t>Chemické odplevelení půdy před založením kultury, trávníku nebo zpevněných ploch  o výměře jednotlivě přes 20 m2 v rovině nebo na svahu do 1:5 postřikem na široko</t>
  </si>
  <si>
    <t>181912112</t>
  </si>
  <si>
    <t>Úprava pláně v hornině třídy těžitelnosti I, skupiny 3 se zhutněním ručně</t>
  </si>
  <si>
    <t>1679792821</t>
  </si>
  <si>
    <t>Úprava pláně vyrovnáním výškových rozdílů ručně v hornině třídy těžitelnosti I skupiny 3 se zhutněním</t>
  </si>
  <si>
    <t>" asf.vozovky parkoviště"351,4</t>
  </si>
  <si>
    <t>"žulové vozovky +retardér"259,8+44,2+40,8+16,4</t>
  </si>
  <si>
    <t>"bet dlažba parkoviště"151,8+309,5+53+307,5+151,8+32,1+34,7+34,7+12,0+4,6*3</t>
  </si>
  <si>
    <t>"bet dlažba chodníky"146,9+8,8+21,9+10,4+5,0+5,0+15,6+2,7+88,8+19,6+18,6+46,6+2,5+2,5+5,6+10,8+31,4+129,9+30,2+15,8+22,7+232,2+87,3+(1,9+4,6)*3+10,2</t>
  </si>
  <si>
    <t>"bet dlažba chodníky"1,8+4,8+9,6+19,5+7,4</t>
  </si>
  <si>
    <t>Zakládání</t>
  </si>
  <si>
    <t>22</t>
  </si>
  <si>
    <t>279113143</t>
  </si>
  <si>
    <t>Základová zeď tl do 250 mm z tvárnic ztraceného bednění včetně výplně z betonu tř. C 20/25</t>
  </si>
  <si>
    <t>185526139</t>
  </si>
  <si>
    <t>Základové zdi z tvárnic ztraceného bednění včetně výplně z betonu  bez zvláštních nároků na vliv prostředí třídy C 20/25, tloušťky zdiva přes 200 do 250 mm</t>
  </si>
  <si>
    <t>"základy pod lavičkami koši"6*2*0,5*0,25+4*0,25*0,2</t>
  </si>
  <si>
    <t>23</t>
  </si>
  <si>
    <t>279113146</t>
  </si>
  <si>
    <t>Základová zeď tl do 500 mm z tvárnic ztraceného bednění včetně výplně z betonu tř. C 20/25</t>
  </si>
  <si>
    <t>1750302584</t>
  </si>
  <si>
    <t>Základové zdi z tvárnic ztraceného bednění včetně výplně z betonu  bez zvláštních nároků na vliv prostředí třídy C 20/25, tloušťky zdiva přes 400 do 500 mm</t>
  </si>
  <si>
    <t>"základ pod parkovacím automatem"2*0,5*0,6</t>
  </si>
  <si>
    <t>Komunikace pozemní</t>
  </si>
  <si>
    <t>24</t>
  </si>
  <si>
    <t>564851111</t>
  </si>
  <si>
    <t>Podklad ze štěrkodrtě ŠD tl 150 mm</t>
  </si>
  <si>
    <t>639075824</t>
  </si>
  <si>
    <t>Podklad ze štěrkodrti ŠD  s rozprostřením a zhutněním, po zhutnění tl. 150 mm</t>
  </si>
  <si>
    <t>"žulové vozovky +retardér"259,8+44,2+40,8+16,4+351,4</t>
  </si>
  <si>
    <t>"prostor Chmel.kotv. - rozšíření chodníky"1,6+4+8,5+13,9+7,5+12,6+18,3+17,5+11,5+3,7</t>
  </si>
  <si>
    <t>25</t>
  </si>
  <si>
    <t>564861111</t>
  </si>
  <si>
    <t>Podklad ze štěrkodrtě ŠD tl 200 mm</t>
  </si>
  <si>
    <t>-1870368158</t>
  </si>
  <si>
    <t>Podklad ze štěrkodrti ŠD  s rozprostřením a zhutněním, po zhutnění tl. 200 mm</t>
  </si>
  <si>
    <t>"žulové vozovky+retardér"259,8+44,2+40,8+16,4+351,4</t>
  </si>
  <si>
    <t>26</t>
  </si>
  <si>
    <t>564971315</t>
  </si>
  <si>
    <t>Podklad z betonového recyklátu tl 250 mm</t>
  </si>
  <si>
    <t>-157629064</t>
  </si>
  <si>
    <t>Podklad nebo podsyp z betonového recyklátu  s rozprostřením a zhutněním, po zhutnění tl. 250 mm</t>
  </si>
  <si>
    <t>"sanace vozovkových konstrukčních vrstvev "351,4+259,8+44,2+40,8+151,8+309,5+53+307,5+151,8+32,1+34,7+34,7+12,0+4,6*3</t>
  </si>
  <si>
    <t>27</t>
  </si>
  <si>
    <t>565135101</t>
  </si>
  <si>
    <t>Asfaltový beton vrstva podkladní ACP 16 (obalované kamenivo OKS) tl 50 mm š do 1,5 m</t>
  </si>
  <si>
    <t>777366377</t>
  </si>
  <si>
    <t>Asfaltový beton vrstva podkladní ACP 16 (obalované kamenivo střednězrnné - OKS)  s rozprostřením a zhutněním v pruhu šířky do 1,5 m, po zhutnění tl. 50 mm</t>
  </si>
  <si>
    <t>"napojení stavby na okolní plochy + překop na Valích"231,5</t>
  </si>
  <si>
    <t>28</t>
  </si>
  <si>
    <t>566501111</t>
  </si>
  <si>
    <t>Úprava krytu z kameniva drceného pro nový kryt s doplněním kameniva drceného do 0,10 m3/m2</t>
  </si>
  <si>
    <t>-1122763234</t>
  </si>
  <si>
    <t>Úprava dosavadního krytu z kameniva drceného jako podklad pro nový kryt  s vyrovnáním profilu v příčném i podélném směru, s vlhčením a zhutněním, s doplněním kamenivem drceným, jeho rozprostřením a zhutněním, v množství přes 0,08 do 0,10 m3/m2</t>
  </si>
  <si>
    <t>"bet dlažba Osvoboditelů-vyrovnávka na bet podkladu"52,1+90,6</t>
  </si>
  <si>
    <t>29</t>
  </si>
  <si>
    <t>573211107</t>
  </si>
  <si>
    <t>Postřik živičný spojovací z asfaltu v množství 0,30 kg/m2</t>
  </si>
  <si>
    <t>1757591130</t>
  </si>
  <si>
    <t>Postřik spojovací PS bez posypu kamenivem z asfaltu silničního, v množství 0,30 kg/m2</t>
  </si>
  <si>
    <t>30</t>
  </si>
  <si>
    <t>573211111</t>
  </si>
  <si>
    <t>Postřik živičný spojovací z asfaltu v množství 0,60 kg/m2</t>
  </si>
  <si>
    <t>2064795822</t>
  </si>
  <si>
    <t>Postřik spojovací PS bez posypu kamenivem z asfaltu silničního, v množství 0,60 kg/m2</t>
  </si>
  <si>
    <t>31</t>
  </si>
  <si>
    <t>577144111</t>
  </si>
  <si>
    <t>Asfaltový beton vrstva obrusná ACO 11 (ABS) tř. I tl 50 mm š do 3 m z nemodifikovaného asfaltu</t>
  </si>
  <si>
    <t>-1464860792</t>
  </si>
  <si>
    <t>Asfaltový beton vrstva obrusná ACO 11 (ABS)  s rozprostřením a se zhutněním z nemodifikovaného asfaltu v pruhu šířky do 3 m tř. I, po zhutnění tl. 50 mm</t>
  </si>
  <si>
    <t>32</t>
  </si>
  <si>
    <t>591211111</t>
  </si>
  <si>
    <t>Kladení dlažby z kostek drobných z kamene do lože z kameniva těženého tl 50 mm</t>
  </si>
  <si>
    <t>1171100012</t>
  </si>
  <si>
    <t>Kladení dlažby z kostek  s provedením lože do tl. 50 mm, s vyplněním spár, s dvojím beraněním a se smetením přebytečného materiálu na krajnici drobných z kamene, do lože z kameniva těženého</t>
  </si>
  <si>
    <t>"žulové vozovky parkoviště+retardér - kladeno do oblouků"259,8+2,6*6+16,4+351,4</t>
  </si>
  <si>
    <t>"Osvoboditelů - napojení na UV, žlab- kladeno do oblouků"10,4</t>
  </si>
  <si>
    <t>33</t>
  </si>
  <si>
    <t>M</t>
  </si>
  <si>
    <t>5838100R1</t>
  </si>
  <si>
    <t>kostka dlažební žula drobná 10/12</t>
  </si>
  <si>
    <t>-407677606</t>
  </si>
  <si>
    <t>653,6*1,02 'Přepočtené koeficientem množství</t>
  </si>
  <si>
    <t>34</t>
  </si>
  <si>
    <t>591412111</t>
  </si>
  <si>
    <t>Kladení dlažby z mozaiky dvou a vícebarevné komunikací pro pěší lože z kameniva</t>
  </si>
  <si>
    <t>1561102874</t>
  </si>
  <si>
    <t>Kladení dlažby z mozaiky komunikací pro pěší  s vyplněním spár, s dvojím beraněním a se smetením přebytečného materiálu na vzdálenost do 3 m dvoubarevné a vícebarevné, s ložem tl. do 40 mm z kameniva</t>
  </si>
  <si>
    <t>"světlá"146,9+10,4+15,6+88,8+46,6+2,5+2,5+10,8+129,9+232,2+9,6+19,5</t>
  </si>
  <si>
    <t>"tmavá+přes retardér"8,8+21,9+7,4+4,8+1,8+87,3+10,2+(1,9+4,6)*3+31,4+22,7+30,2+15,8+13,3+5,6+18,6+19,6+9,7+5,0+5,0+2,7+6,7</t>
  </si>
  <si>
    <t>"hmatové úpravy"32,8+15,7+40,9</t>
  </si>
  <si>
    <t>35</t>
  </si>
  <si>
    <t>58381006</t>
  </si>
  <si>
    <t>kostka dlažební mozaika řezaná mramor 4/6</t>
  </si>
  <si>
    <t>-1464987181</t>
  </si>
  <si>
    <t>715,3*1,02 'Přepočtené koeficientem množství</t>
  </si>
  <si>
    <t>36</t>
  </si>
  <si>
    <t>583810R1</t>
  </si>
  <si>
    <t>kostka dlažební mozaika žula 4/6 šedá řezaná</t>
  </si>
  <si>
    <t>-886322067</t>
  </si>
  <si>
    <t>348*1,02 'Přepočtené koeficientem množství</t>
  </si>
  <si>
    <t>37</t>
  </si>
  <si>
    <t>592450R1</t>
  </si>
  <si>
    <t>Dlaždice s reliéfním povrchem pro VP 200x200x80mm, šedá polymerbeton spec dle PD</t>
  </si>
  <si>
    <t>1677024638</t>
  </si>
  <si>
    <t>"varovný+signální pás"2,1+2,0+2,2+2,2+1+1+1+3,7+1,9+3,9+0,9+1,2+2,2+3,1+4,4</t>
  </si>
  <si>
    <t>38</t>
  </si>
  <si>
    <t>592450R2</t>
  </si>
  <si>
    <t>Umělá vodící linie s drážkami ve tvaru sinus 95x200 tl.70mm, šedá polymerbeton spec dle PD</t>
  </si>
  <si>
    <t>-455914727</t>
  </si>
  <si>
    <t>"umělá VL"12,7+5,0</t>
  </si>
  <si>
    <t>39</t>
  </si>
  <si>
    <t>592450R3</t>
  </si>
  <si>
    <t>Hladká dlaždice bez sražené hrany pro lemování HP 255x255x80mm, šedá polymerbeton spec dle PD</t>
  </si>
  <si>
    <t>283395801</t>
  </si>
  <si>
    <t>0,8+10,4+6,6+1,4+1,4+0,6+0,6+0,6+2,6+1,2+1,2+0,6+0,8+1,4+1,8+3,1+3+1,4+1,4</t>
  </si>
  <si>
    <t>40</t>
  </si>
  <si>
    <t>596212213</t>
  </si>
  <si>
    <t>Kladení zámkové dlažby pozemních komunikací tl 80 mm skupiny A pl přes 300 m2</t>
  </si>
  <si>
    <t>-1139407659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</si>
  <si>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</si>
  <si>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"bet dlažba parkoviště+Na Valích"151,8+309,5+53+307,5+151,8+32,1+34,7+34,7+12,0</t>
  </si>
  <si>
    <t>"bet dlažba Osvoboditelů"52,1+90,6</t>
  </si>
  <si>
    <t>41</t>
  </si>
  <si>
    <t>59245005</t>
  </si>
  <si>
    <t>dlažba tvar obdélník betonová 200x100x80mm barevná</t>
  </si>
  <si>
    <t>-3691456</t>
  </si>
  <si>
    <t>"park dlažba VDZ V10b-antracit"6*2*0,1+10*5+16*5*0,1+26*5*0,1+5*0,5*5+5*0,5*5</t>
  </si>
  <si>
    <t>97,2*1,01 'Přepočtené koeficientem množství</t>
  </si>
  <si>
    <t>42</t>
  </si>
  <si>
    <t>5924601R1</t>
  </si>
  <si>
    <t>dlažba plošná betonová vegetační 210x140mm s distančními nálisky 240x170mm, výška 80mm, barva přírodní</t>
  </si>
  <si>
    <t>1770137271</t>
  </si>
  <si>
    <t>1229,8-97,2</t>
  </si>
  <si>
    <t>1132,6*1,01 'Přepočtené koeficientem množství</t>
  </si>
  <si>
    <t>Trubní vedení</t>
  </si>
  <si>
    <t>43</t>
  </si>
  <si>
    <t>895941111</t>
  </si>
  <si>
    <t>Zřízení vpusti kanalizační uliční z betonových dílců typ UV-50 normální</t>
  </si>
  <si>
    <t>kus</t>
  </si>
  <si>
    <t>CS ÚRS 2019 01</t>
  </si>
  <si>
    <t>1143053052</t>
  </si>
  <si>
    <t>Zřízení vpusti kanalizační  uliční z betonových dílců typ UV-50 normální</t>
  </si>
  <si>
    <t>44</t>
  </si>
  <si>
    <t>59223852</t>
  </si>
  <si>
    <t>dno pro uliční vpusť s kalovou prohlubní betonové 450x300x50mm</t>
  </si>
  <si>
    <t>1609577579</t>
  </si>
  <si>
    <t>45</t>
  </si>
  <si>
    <t>BTL.0006305.URS</t>
  </si>
  <si>
    <t>skruž betonová pro uliční vpusťs výtokovým otvorem PVC TBV-Q 450/350/3a, 45x35x5 cm</t>
  </si>
  <si>
    <t>-1108466918</t>
  </si>
  <si>
    <t>46</t>
  </si>
  <si>
    <t>59223860</t>
  </si>
  <si>
    <t>skruž pro uliční vpusť středová betonová 450x195x50mm</t>
  </si>
  <si>
    <t>2052051045</t>
  </si>
  <si>
    <t>47</t>
  </si>
  <si>
    <t>59223858</t>
  </si>
  <si>
    <t>skruž pro uliční vpusť horní betonová 450x570x50mm</t>
  </si>
  <si>
    <t>-1088694156</t>
  </si>
  <si>
    <t>48</t>
  </si>
  <si>
    <t>59223864</t>
  </si>
  <si>
    <t>prstenec pro uliční vpusť vyrovnávací betonový 390x60x130mm</t>
  </si>
  <si>
    <t>631166959</t>
  </si>
  <si>
    <t>49</t>
  </si>
  <si>
    <t>BTL.0006314.URS</t>
  </si>
  <si>
    <t>koš pozink. C3 DIN 4052, vysoký, pro rám 500/300</t>
  </si>
  <si>
    <t>1469565031</t>
  </si>
  <si>
    <t>50</t>
  </si>
  <si>
    <t>899204112</t>
  </si>
  <si>
    <t>Osazení mříží litinových včetně rámů a košů na bahno pro třídu zatížení D400, E600</t>
  </si>
  <si>
    <t>1453721255</t>
  </si>
  <si>
    <t>51</t>
  </si>
  <si>
    <t>WVN.RF740006W</t>
  </si>
  <si>
    <t>LITINOVÁ DEŠŤOVÁ MŘÍŽ 600/D400, 420X620</t>
  </si>
  <si>
    <t>-1207199173</t>
  </si>
  <si>
    <t>52</t>
  </si>
  <si>
    <t>899231111</t>
  </si>
  <si>
    <t>Výšková úprava uličního vstupu nebo vpusti do 200 mm zvýšením mříže</t>
  </si>
  <si>
    <t>-1195859768</t>
  </si>
  <si>
    <t>Výšková úprava uličního vstupu nebo vpusti do 200 mm  zvýšením mříže</t>
  </si>
  <si>
    <t>"nové"3</t>
  </si>
  <si>
    <t>"původní"1</t>
  </si>
  <si>
    <t>53</t>
  </si>
  <si>
    <t>899331111</t>
  </si>
  <si>
    <t>Výšková úprava uličního vstupu nebo vpusti do 200 mm zvýšením poklopu</t>
  </si>
  <si>
    <t>950547376</t>
  </si>
  <si>
    <t>Výšková úprava uličního vstupu nebo vpusti do 200 mm  zvýšením poklopu</t>
  </si>
  <si>
    <t>"nové"7</t>
  </si>
  <si>
    <t>54</t>
  </si>
  <si>
    <t>899431111</t>
  </si>
  <si>
    <t>Výšková úprava uličního vstupu nebo vpusti do 200 mm zvýšením krycího hrnce, šoupěte nebo hydrantu</t>
  </si>
  <si>
    <t>-1865344740</t>
  </si>
  <si>
    <t>Výšková úprava uličního vstupu nebo vpusti do 200 mm  zvýšením krycího hrnce, šoupěte nebo hydrantu bez úpravy armatur</t>
  </si>
  <si>
    <t>Ostatní konstrukce a práce, bourání</t>
  </si>
  <si>
    <t>55</t>
  </si>
  <si>
    <t>913111115</t>
  </si>
  <si>
    <t>Montáž a demontáž dočasné dopravní značky samostatné základní</t>
  </si>
  <si>
    <t>-947406871</t>
  </si>
  <si>
    <t>Montáž a demontáž dočasných dopravních značek  samostatných značek základních</t>
  </si>
  <si>
    <t>56</t>
  </si>
  <si>
    <t>91331111R1</t>
  </si>
  <si>
    <t>Montáž dočasného betonového dopravního kužele reflexního440/ 500/440 (90kg)</t>
  </si>
  <si>
    <t>481558261</t>
  </si>
  <si>
    <t>57</t>
  </si>
  <si>
    <t>5923147R1</t>
  </si>
  <si>
    <t>betonový kužel 440/500440 barva dle TP159</t>
  </si>
  <si>
    <t>-404888883</t>
  </si>
  <si>
    <t>58</t>
  </si>
  <si>
    <t>914111111</t>
  </si>
  <si>
    <t>Montáž svislé dopravní značky do velikosti 1 m2 objímkami na sloupek nebo konzolu</t>
  </si>
  <si>
    <t>-55221653</t>
  </si>
  <si>
    <t>Montáž svislé dopravní značky základní  velikosti do 1 m2 objímkami na sloupky nebo konzoly</t>
  </si>
  <si>
    <t>59</t>
  </si>
  <si>
    <t>40445230</t>
  </si>
  <si>
    <t>sloupek pro dopravní značku Zn D 70mm v 3,5m</t>
  </si>
  <si>
    <t>-284750536</t>
  </si>
  <si>
    <t>60</t>
  </si>
  <si>
    <t>40445241</t>
  </si>
  <si>
    <t>patka pro sloupek Al D 70mm</t>
  </si>
  <si>
    <t>-1417287028</t>
  </si>
  <si>
    <t>61</t>
  </si>
  <si>
    <t>40445257</t>
  </si>
  <si>
    <t>svorka upínací na sloupek D 70mm</t>
  </si>
  <si>
    <t>-1089390464</t>
  </si>
  <si>
    <t>62</t>
  </si>
  <si>
    <t>40445609</t>
  </si>
  <si>
    <t>značky upravující přednost P1, P4 900mm</t>
  </si>
  <si>
    <t>747472895</t>
  </si>
  <si>
    <t>63</t>
  </si>
  <si>
    <t>40445620</t>
  </si>
  <si>
    <t>zákazové, příkazové dopravní značky B1-B34, C1-15 700mm</t>
  </si>
  <si>
    <t>-1346507231</t>
  </si>
  <si>
    <t>64</t>
  </si>
  <si>
    <t>40445625</t>
  </si>
  <si>
    <t>informativní značky provozní IP8, IP9, IP11-IP13 500x700mm</t>
  </si>
  <si>
    <t>1013382264</t>
  </si>
  <si>
    <t>65</t>
  </si>
  <si>
    <t>40445649</t>
  </si>
  <si>
    <t>dodatkové tabulky E3-E5, E8, E14-E16 500x150mm</t>
  </si>
  <si>
    <t>1091971990</t>
  </si>
  <si>
    <t>66</t>
  </si>
  <si>
    <t>915221111</t>
  </si>
  <si>
    <t>Vodorovné dopravní značení vodící čáry souvislé š 250 mm bílý plast</t>
  </si>
  <si>
    <t>-865560010</t>
  </si>
  <si>
    <t>Vodorovné dopravní značení stříkaným plastem  vodící čára bílá šířky 250 mm souvislá základní</t>
  </si>
  <si>
    <t>"V4"53,1+28,7+11+134,6</t>
  </si>
  <si>
    <t>67</t>
  </si>
  <si>
    <t>915221121</t>
  </si>
  <si>
    <t>Vodorovné dopravní značení vodící čáry přerušované š 250 mm bílý plast</t>
  </si>
  <si>
    <t>-1570195287</t>
  </si>
  <si>
    <t>Vodorovné dopravní značení stříkaným plastem  vodící čára bílá šířky 250 mm přerušovaná základní</t>
  </si>
  <si>
    <t>"V10d"68,9+17</t>
  </si>
  <si>
    <t>68</t>
  </si>
  <si>
    <t>915231111</t>
  </si>
  <si>
    <t>Vodorovné dopravní značení přechody pro chodce, šipky, symboly bílý plast</t>
  </si>
  <si>
    <t>901955141</t>
  </si>
  <si>
    <t>Vodorovné dopravní značení stříkaným plastem  přechody pro chodce, šipky, symboly nápisy bílé základní</t>
  </si>
  <si>
    <t>"šipky"2*0,5</t>
  </si>
  <si>
    <t>"Invalida"5*0,75</t>
  </si>
  <si>
    <t>"oprava přechod"5*0,5*3</t>
  </si>
  <si>
    <t>69</t>
  </si>
  <si>
    <t>915611111</t>
  </si>
  <si>
    <t>Předznačení vodorovného liniového značení</t>
  </si>
  <si>
    <t>-2047474153</t>
  </si>
  <si>
    <t>Předznačení pro vodorovné značení  stříkané barvou nebo prováděné z nátěrových hmot liniové dělicí čáry, vodicí proužky</t>
  </si>
  <si>
    <t>85,9+227,4</t>
  </si>
  <si>
    <t>70</t>
  </si>
  <si>
    <t>915621111</t>
  </si>
  <si>
    <t>Předznačení vodorovného plošného značení</t>
  </si>
  <si>
    <t>41736812</t>
  </si>
  <si>
    <t>Předznačení pro vodorovné značení  stříkané barvou nebo prováděné z nátěrových hmot plošné šipky, symboly, nápisy</t>
  </si>
  <si>
    <t>12,25</t>
  </si>
  <si>
    <t>71</t>
  </si>
  <si>
    <t>916131213</t>
  </si>
  <si>
    <t>Osazení silničního obrubníku betonového stojatého s boční opěrou do lože z betonu prostého</t>
  </si>
  <si>
    <t>657120646</t>
  </si>
  <si>
    <t>Osazení silničního obrubníku betonového se zřízením lože, s vyplněním a zatřením spár cementovou maltou stojatého s boční opěrou z betonu prostého, do lože z betonu prostého</t>
  </si>
  <si>
    <t>159,2+28,0+9,8+13,5+419,5+47,3+68,9+2,9+10,0+2,9</t>
  </si>
  <si>
    <t>72</t>
  </si>
  <si>
    <t>59217029</t>
  </si>
  <si>
    <t>obrubník betonový silniční nájezdový 1000x150x150mm</t>
  </si>
  <si>
    <t>-557310692</t>
  </si>
  <si>
    <t>3,2+27,9+46,9+5,0+4,9+68,9+2,5*3+9,8+5,9+2,5+3,5</t>
  </si>
  <si>
    <t>186*1,02 'Přepočtené koeficientem množství</t>
  </si>
  <si>
    <t>73</t>
  </si>
  <si>
    <t>59217030</t>
  </si>
  <si>
    <t>obrubník betonový silniční přechodový 1000x150x150-250mm</t>
  </si>
  <si>
    <t>-1548435815</t>
  </si>
  <si>
    <t>24*1,02 'Přepočtené koeficientem množství</t>
  </si>
  <si>
    <t>74</t>
  </si>
  <si>
    <t>59217031</t>
  </si>
  <si>
    <t>obrubník betonový silniční 1000x150x250mm</t>
  </si>
  <si>
    <t>1797257754</t>
  </si>
  <si>
    <t>762-13,5-186-24</t>
  </si>
  <si>
    <t>538,5*1,02 'Přepočtené koeficientem množství</t>
  </si>
  <si>
    <t>75</t>
  </si>
  <si>
    <t>59217033</t>
  </si>
  <si>
    <t>obrubník betonový silniční 1000x100x300mm</t>
  </si>
  <si>
    <t>1872324432</t>
  </si>
  <si>
    <t>13,5</t>
  </si>
  <si>
    <t>13,5*1,02 'Přepočtené koeficientem množství</t>
  </si>
  <si>
    <t>76</t>
  </si>
  <si>
    <t>916231213</t>
  </si>
  <si>
    <t>Osazení chodníkového obrubníku betonového stojatého s boční opěrou do lože z betonu prostého</t>
  </si>
  <si>
    <t>1852157579</t>
  </si>
  <si>
    <t>Osazení chodníkového obrubníku betonového se zřízením lože, s vyplněním a zatřením spár cementovou maltou stojatého s boční opěrou z betonu prostého, do lože z betonu prostého</t>
  </si>
  <si>
    <t>"okolní plochy"57,7+80,6+79,4+7,9+26,8+1,9*2+21,5+1,9*2+21,5+1,9*2+33,7</t>
  </si>
  <si>
    <t>"v ploše parkoviště"36,7+6,9+61,9+10,2+69,2+5,5+31,8</t>
  </si>
  <si>
    <t>77</t>
  </si>
  <si>
    <t>59217016</t>
  </si>
  <si>
    <t>obrubník betonový chodníkový 1000x80x250mm</t>
  </si>
  <si>
    <t>1597820868</t>
  </si>
  <si>
    <t>562,7</t>
  </si>
  <si>
    <t>562,7*1,02 'Přepočtené koeficientem množství</t>
  </si>
  <si>
    <t>78</t>
  </si>
  <si>
    <t>916241113</t>
  </si>
  <si>
    <t>Osazení obrubníku kamenného ležatého s boční opěrou do lože z betonu prostého</t>
  </si>
  <si>
    <t>119644274</t>
  </si>
  <si>
    <t>Osazení obrubníku kamenného se zřízením lože, s vyplněním a zatřením spár cementovou maltou ležatého s boční opěrou z betonu prostého, do lože z betonu prostého</t>
  </si>
  <si>
    <t>"ret Na Valích"6,2+1,1+5,6+5,5*6+0,8*3</t>
  </si>
  <si>
    <t>"ret Osvoboditelů"5,5*4+8+9,3+10,2+11,2</t>
  </si>
  <si>
    <t>79</t>
  </si>
  <si>
    <t>58380003</t>
  </si>
  <si>
    <t>obrubník kamenný žulový přímý 1000x300x200mm</t>
  </si>
  <si>
    <t>1785610679</t>
  </si>
  <si>
    <t>109</t>
  </si>
  <si>
    <t>109*1,02 'Přepočtené koeficientem množství</t>
  </si>
  <si>
    <t>80</t>
  </si>
  <si>
    <t>919121122</t>
  </si>
  <si>
    <t>Těsnění spár zálivkou za studena pro komůrky š 15 mm hl 30 mm s těsnicím profilem</t>
  </si>
  <si>
    <t>1069295653</t>
  </si>
  <si>
    <t>Utěsnění dilatačních spár zálivkou za studena  v cementobetonovém nebo živičném krytu včetně adhezního nátěru s těsnicím profilem pod zálivkou, pro komůrky šířky 15 mm, hloubky 30 mm</t>
  </si>
  <si>
    <t>"napojení stavby na okolní plochy + překop na Valích"345,9</t>
  </si>
  <si>
    <t>81</t>
  </si>
  <si>
    <t>919731123</t>
  </si>
  <si>
    <t>Zarovnání styčné plochy podkladu nebo krytu živičného tl do 200 mm</t>
  </si>
  <si>
    <t>-2015871556</t>
  </si>
  <si>
    <t>Zarovnání styčné plochy podkladu nebo krytu podél vybourané části komunikace nebo zpevněné plochy  živičné tl. přes 100 do 200 mm</t>
  </si>
  <si>
    <t>"C4b-Na Valích - Osvoboditelů napojení na kryt "345,9</t>
  </si>
  <si>
    <t>82</t>
  </si>
  <si>
    <t>919735113</t>
  </si>
  <si>
    <t>Řezání stávajícího živičného krytu hl do 150 mm</t>
  </si>
  <si>
    <t>578710468</t>
  </si>
  <si>
    <t>Řezání stávajícího živičného krytu nebo podkladu  hloubky přes 100 do 150 mm</t>
  </si>
  <si>
    <t>83</t>
  </si>
  <si>
    <t>9197311R1</t>
  </si>
  <si>
    <t>Naložení betonových květináčů 0,5x1x0,5, odvoz do 5km, složení (deponie, sběrn dvůr město LN)</t>
  </si>
  <si>
    <t>ks</t>
  </si>
  <si>
    <t>1547713768</t>
  </si>
  <si>
    <t>3+34+3+3</t>
  </si>
  <si>
    <t>84</t>
  </si>
  <si>
    <t>9197311R2</t>
  </si>
  <si>
    <t>Naložení betonových odpadkových košů, odvoz do 5km, složení (deponie, sběrn dvůr město LN)</t>
  </si>
  <si>
    <t>-1694330110</t>
  </si>
  <si>
    <t>1+1+1</t>
  </si>
  <si>
    <t>85</t>
  </si>
  <si>
    <t>935113111</t>
  </si>
  <si>
    <t>Osazení odvodňovacího polymerbetonového žlabu s krycím roštem šířky do 200 mm</t>
  </si>
  <si>
    <t>CS ÚRS 2018 01</t>
  </si>
  <si>
    <t>-1408503005</t>
  </si>
  <si>
    <t>Osazení odvodňovacího žlabu s krycím roštem  polymerbetonového šířky do 200 mm</t>
  </si>
  <si>
    <t>30+64</t>
  </si>
  <si>
    <t>86</t>
  </si>
  <si>
    <t>592130124R01</t>
  </si>
  <si>
    <t>Žlab odvodňovací z polymerického betonu černý</t>
  </si>
  <si>
    <t>439638288</t>
  </si>
  <si>
    <t>Žlab odvodňovací z polymerického betonu černý
Z jednoho bloku polymerického betonu
Délka 100cm, 
Konstrukční šířka 21cm,
Konstrukční výška 38cm,
Vtokový průřez otvorů 363 cm2/m
Barva černá
Pro třídu F900
Např.: ACO DRAIN Monoblock RD150 V</t>
  </si>
  <si>
    <t>14+15</t>
  </si>
  <si>
    <t>16+15+15+16</t>
  </si>
  <si>
    <t>87</t>
  </si>
  <si>
    <t>592130127R02</t>
  </si>
  <si>
    <t>Žlab s revizním otvorem z polymerického betonu černý</t>
  </si>
  <si>
    <t>-1466312217</t>
  </si>
  <si>
    <t xml:space="preserve">Žlab s revizním otvorem z polymerického betonu černý
Z jednoho bloku polymerického betonu s revizním otvorem
Délka 66 cm, 
Konstrukční šířka 21 cm,
Konstrukční výška 38 cm,
Vtokový průřez otvorů 935 cm2/m
Barva černá
Pro třídu F900
Např.: ACO DRAIN Monoblock RD150 V
</t>
  </si>
  <si>
    <t>88</t>
  </si>
  <si>
    <t>592130133R03</t>
  </si>
  <si>
    <t>Vpust z polymerického betonu černá, horní díl</t>
  </si>
  <si>
    <t>-142228021</t>
  </si>
  <si>
    <t>Vpust z polymerického betonu černá, horní díl
pro třídu F900
Např.: ACO DRAIN Monoblock RD150 V</t>
  </si>
  <si>
    <t>89</t>
  </si>
  <si>
    <t>59210935</t>
  </si>
  <si>
    <t>Vpust z polymerického betonu, spodní díl přírodní, odtok DN150</t>
  </si>
  <si>
    <t>-633537016</t>
  </si>
  <si>
    <t xml:space="preserve">Vpust z polymerického betonu, spodní díl přírodní, odtok DN150
Délka 50cm, 
Konstrukční šířka 23cm,
Konstrukční výška 36,5cm,
Vtokový průřez otvorů 935 cm2/m
Barva přírodní
Pro třídu F900
Např.: ACO DRAIN Monoblock RD150 V
</t>
  </si>
  <si>
    <t>90</t>
  </si>
  <si>
    <t>59213999</t>
  </si>
  <si>
    <t>Kalový koš pro vpust z polymerického betonu</t>
  </si>
  <si>
    <t>1046169351</t>
  </si>
  <si>
    <t xml:space="preserve">Kalový koš pro vpust z polymerického betonu
</t>
  </si>
  <si>
    <t>91</t>
  </si>
  <si>
    <t>592130136R06</t>
  </si>
  <si>
    <t>Čelo pro žlab z polymerického betonu plné, černé</t>
  </si>
  <si>
    <t>-758899579</t>
  </si>
  <si>
    <t>92</t>
  </si>
  <si>
    <t>938909311</t>
  </si>
  <si>
    <t>Čištění vozovek metením strojně podkladu nebo krytu betonového nebo živičného</t>
  </si>
  <si>
    <t>-1321871551</t>
  </si>
  <si>
    <t>Čištění vozovek metením bláta, prachu nebo hlinitého nánosu s odklizením na hromady na vzdálenost do 20 m nebo naložením na dopravní prostředek strojně povrchu podkladu nebo krytu betonového nebo živičného</t>
  </si>
  <si>
    <t>93</t>
  </si>
  <si>
    <t>953961112</t>
  </si>
  <si>
    <t>Kotvy chemickým tmelem M 10 hl 90 mm do betonu, ŽB nebo kamene s vyvrtáním otvoru</t>
  </si>
  <si>
    <t>-1457676288</t>
  </si>
  <si>
    <t>Kotvy chemické s vyvrtáním otvoru  do betonu, železobetonu nebo tvrdého kamene tmel, velikost M 10, hloubka 90 mm</t>
  </si>
  <si>
    <t>"základy pod lavičkami koši"6*2+4*2</t>
  </si>
  <si>
    <t>94</t>
  </si>
  <si>
    <t>961044111</t>
  </si>
  <si>
    <t>Bourání základů z betonu prostého</t>
  </si>
  <si>
    <t>-2107418164</t>
  </si>
  <si>
    <t>Bourání základů z betonu  prostého</t>
  </si>
  <si>
    <t>"C4a-Osvoboditelů patky po zábradlí á 1m"(12,4+96,4)/1*0,3*0,3*0,5</t>
  </si>
  <si>
    <t>95</t>
  </si>
  <si>
    <t>961055111</t>
  </si>
  <si>
    <t>Bourání základů ze ŽB</t>
  </si>
  <si>
    <t>-1217093732</t>
  </si>
  <si>
    <t>Bourání základů z betonu  železového</t>
  </si>
  <si>
    <t>"C4a-bourání základů automat parkování"0,75*0,75*0,8*4+0,75*1*0,8*1</t>
  </si>
  <si>
    <t>96</t>
  </si>
  <si>
    <t>977151113</t>
  </si>
  <si>
    <t>Jádrové vrty diamantovými korunkami do D 50 mm do stavebních materiálů</t>
  </si>
  <si>
    <t>1699611062</t>
  </si>
  <si>
    <t>Jádrové vrty diamantovými korunkami do stavebních materiálů (železobetonu, betonu, cihel, obkladů, dlažeb, kamene) průměru přes 40 do 50 mm</t>
  </si>
  <si>
    <t>97</t>
  </si>
  <si>
    <t>979071011</t>
  </si>
  <si>
    <t>Očištění dlažebních kostek velkých s původním spárováním kamenivem těženým při překopech ing sítí</t>
  </si>
  <si>
    <t>-948220101</t>
  </si>
  <si>
    <t>Očištění vybouraných dlažebních kostek při překopech inženýrských sítí od spojovacího materiálu, s přemístěním hmot na skládku na vzdálenost do 3 m nebo s naložením na dopravní prostředek velkých, s původním vyplněním spár kamenivem těženým</t>
  </si>
  <si>
    <t>997</t>
  </si>
  <si>
    <t>Přesun sutě</t>
  </si>
  <si>
    <t>98</t>
  </si>
  <si>
    <t>997002511</t>
  </si>
  <si>
    <t>Vodorovné přemístění suti a vybouraných hmot bez naložení ale se složením a urovnáním do 1 km</t>
  </si>
  <si>
    <t>-1282000352</t>
  </si>
  <si>
    <t>Vodorovné přemístění suti a vybouraných hmot  bez naložení, se složením a hrubým urovnáním na vzdálenost do 1 km</t>
  </si>
  <si>
    <t>99</t>
  </si>
  <si>
    <t>997002519</t>
  </si>
  <si>
    <t>Příplatek ZKD 1 km přemístění suti a vybouraných hmot</t>
  </si>
  <si>
    <t>-601269918</t>
  </si>
  <si>
    <t>Vodorovné přemístění suti a vybouraných hmot  bez naložení, se složením a hrubým urovnáním Příplatek k ceně za každý další i započatý 1 km přes 1 km</t>
  </si>
  <si>
    <t>2129,816*19 'Přepočtené koeficientem množství</t>
  </si>
  <si>
    <t>100</t>
  </si>
  <si>
    <t>997002611</t>
  </si>
  <si>
    <t>Nakládání suti a vybouraných hmot</t>
  </si>
  <si>
    <t>43488254</t>
  </si>
  <si>
    <t>Nakládání suti a vybouraných hmot na dopravní prostředek  pro vodorovné přemístění</t>
  </si>
  <si>
    <t>101</t>
  </si>
  <si>
    <t>997013861</t>
  </si>
  <si>
    <t>Poplatek za uložení stavebního odpadu na recyklační skládce (skládkovné) z prostého betonu kód odpadu 17 01 01</t>
  </si>
  <si>
    <t>13222839</t>
  </si>
  <si>
    <t>Poplatek za uložení stavebního odpadu na recyklační skládce (skládkovné) z prostého betonu zatříděného do Katalogu odpadů pod kódem 17 01 01</t>
  </si>
  <si>
    <t>110,6+6,5</t>
  </si>
  <si>
    <t>102</t>
  </si>
  <si>
    <t>997013873</t>
  </si>
  <si>
    <t>1702165249</t>
  </si>
  <si>
    <t>2129,7-117,1-1707,3</t>
  </si>
  <si>
    <t>103</t>
  </si>
  <si>
    <t>997013875</t>
  </si>
  <si>
    <t>Poplatek za uložení stavebního odpadu na recyklační skládce (skládkovné) asfaltového bez obsahu dehtu zatříděného do Katalogu odpadů pod kódem 17 03 02</t>
  </si>
  <si>
    <t>501421916</t>
  </si>
  <si>
    <t>27,1+972,4+141,6+566,2</t>
  </si>
  <si>
    <t>998</t>
  </si>
  <si>
    <t>Přesun hmot</t>
  </si>
  <si>
    <t>104</t>
  </si>
  <si>
    <t>998225111</t>
  </si>
  <si>
    <t>Přesun hmot pro pozemní komunikace s krytem z kamene, monolitickým betonovým nebo živičným</t>
  </si>
  <si>
    <t>60665033</t>
  </si>
  <si>
    <t>Přesun hmot pro komunikace s krytem z kameniva, monolitickým betonovým nebo živičným  dopravní vzdálenost do 200 m jakékoliv délky objektu</t>
  </si>
  <si>
    <t>105</t>
  </si>
  <si>
    <t>998231311</t>
  </si>
  <si>
    <t>Přesun hmot pro sadovnické a krajinářské úpravy vodorovně do 5000 m</t>
  </si>
  <si>
    <t>-1696256205</t>
  </si>
  <si>
    <t>Přesun hmot pro sadovnické a krajinářské úpravy - strojně dopravní vzdálenost do 5000 m</t>
  </si>
  <si>
    <t>PSV</t>
  </si>
  <si>
    <t>Práce a dodávky PSV</t>
  </si>
  <si>
    <t>767</t>
  </si>
  <si>
    <t>Konstrukce zámečnické</t>
  </si>
  <si>
    <t>106</t>
  </si>
  <si>
    <t>7679951R1</t>
  </si>
  <si>
    <t>Montáž ocelových obrub z pásoviny 8/200mm na ocelové roxory</t>
  </si>
  <si>
    <t>-1075408112</t>
  </si>
  <si>
    <t>P</t>
  </si>
  <si>
    <t>Poznámka k položce:
montáž ocelového obrubníku
ocelová pásovina 8/200mm (široká ocel válcovaná za tepla)
montáž dílců délky 1-2 metry
hmotnost 12,56kg/m</t>
  </si>
  <si>
    <t>"cesty"11,7+12,2+9,4+8,8+8,8+5,4+5,0+7,4+7,0</t>
  </si>
  <si>
    <t>"lavičky"7,0+7,0+4,5+4,5</t>
  </si>
  <si>
    <t>107</t>
  </si>
  <si>
    <t>767161813</t>
  </si>
  <si>
    <t>Demontáž zábradlí rovného nerozebíratelného hmotnosti 1 m zábradlí do 20 kg do suti</t>
  </si>
  <si>
    <t>-45648289</t>
  </si>
  <si>
    <t>Demontáž zábradlí do suti rovného nerozebíratelný spoj hmotnosti 1 m zábradlí do 20 kg</t>
  </si>
  <si>
    <t>"C4a-Osvoboditelů"12,4+96,4</t>
  </si>
  <si>
    <t>108</t>
  </si>
  <si>
    <t>7679951R2</t>
  </si>
  <si>
    <t>Nosné nebo spojovací svary při montáži dílců ocelových</t>
  </si>
  <si>
    <t>531245891</t>
  </si>
  <si>
    <t>svary mezi obrubami (průměrně z 2-metrových dílců)/svary po 2 metrech 2 bod svary dl.2x1cm</t>
  </si>
  <si>
    <t>98,7/2*0,01*2</t>
  </si>
  <si>
    <t>svary ocelových trubiček k pásovině/trubička po metru 4 bod svary dl 4x1cm</t>
  </si>
  <si>
    <t>98,7/1*0,01*4</t>
  </si>
  <si>
    <t>998767101</t>
  </si>
  <si>
    <t>Přesun hmot tonážní pro zámečnické konstrukce v objektech v do 6 m</t>
  </si>
  <si>
    <t>-1773899386</t>
  </si>
  <si>
    <t>Přesun hmot pro zámečnické konstrukce  stanovený z hmotnosti přesunovaného materiálu vodorovná dopravní vzdálenost do 50 m v objektech výšky do 6 m</t>
  </si>
  <si>
    <t>110</t>
  </si>
  <si>
    <t>14011010</t>
  </si>
  <si>
    <t>trubka ocelová bezešvá hladká jakost 11 353 22x2,6mm</t>
  </si>
  <si>
    <t>-1995738543</t>
  </si>
  <si>
    <t>98,7/1*0,2*1,05</t>
  </si>
  <si>
    <t>111</t>
  </si>
  <si>
    <t>13021033</t>
  </si>
  <si>
    <t>tyč ocelová žebírková DIN 488 výztuž do betonu D 12mm</t>
  </si>
  <si>
    <t>-1218446448</t>
  </si>
  <si>
    <t>ocelový roxor 12mm, délky 1metr - kotva obrubníku</t>
  </si>
  <si>
    <t>98,7/1*1*1,05*0,888/1000</t>
  </si>
  <si>
    <t>112</t>
  </si>
  <si>
    <t>1301035X</t>
  </si>
  <si>
    <t>ocel pásová válcovaná za tepla rozměr 200x8mm-12,56kg/m</t>
  </si>
  <si>
    <t>-1106265950</t>
  </si>
  <si>
    <t>98,7*12,56/1000</t>
  </si>
  <si>
    <t>113</t>
  </si>
  <si>
    <t>7491015R1</t>
  </si>
  <si>
    <t>Dodávka a montáž odpadkového koše  se stříškou 50 l, čtvercový půdorys - specifikace dle PD</t>
  </si>
  <si>
    <t>1499742156</t>
  </si>
  <si>
    <t>114</t>
  </si>
  <si>
    <t>7491015R2</t>
  </si>
  <si>
    <t>Dodávka a montáž lavičky ocelové, s područkou dl. 180 cm, dřevěný sedák, opěradlo ocelové kulatiny - specifikace dle PD</t>
  </si>
  <si>
    <t>-485435153</t>
  </si>
  <si>
    <t>Vedlejší rozpočtové náklady</t>
  </si>
  <si>
    <t>VRN4</t>
  </si>
  <si>
    <t>Inženýrská činnost</t>
  </si>
  <si>
    <t>115</t>
  </si>
  <si>
    <t>043154000</t>
  </si>
  <si>
    <t>Zkoušky hutnicí</t>
  </si>
  <si>
    <t>1024</t>
  </si>
  <si>
    <t>872991368</t>
  </si>
  <si>
    <t>SO301 - Odvodnění pozemní komunikace, pítko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</si>
  <si>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</si>
  <si>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</si>
  <si>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</si>
  <si>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712 - Povlakové krytiny</t>
  </si>
  <si>
    <t>M - Práce a dodávky M</t>
  </si>
  <si>
    <t xml:space="preserve">    23-M - Montáže potrubí</t>
  </si>
  <si>
    <t>11310316R4</t>
  </si>
  <si>
    <t>Montáž pítka  na betonový základ včetně spoj prostředků, vyvrtání otvorů</t>
  </si>
  <si>
    <t>557293165</t>
  </si>
  <si>
    <t>Demontáž odpakového koše, naložení a odvoz na depo města do 5 km</t>
  </si>
  <si>
    <t>SNL.SLUN4R1</t>
  </si>
  <si>
    <t>Nerezové pítko stojící spec. dle PD, výška 1m, prům 219mm</t>
  </si>
  <si>
    <t>611840290</t>
  </si>
  <si>
    <t>115101201</t>
  </si>
  <si>
    <t>Čerpání vody na dopravní výšku do 10 m průměrný přítok do 500 l/min</t>
  </si>
  <si>
    <t>hod</t>
  </si>
  <si>
    <t>-865860495</t>
  </si>
  <si>
    <t>Čerpání vody na dopravní výšku do 10 m s uvažovaným průměrným přítokem do 500 l/min</t>
  </si>
  <si>
    <t>14*8</t>
  </si>
  <si>
    <t>115101302</t>
  </si>
  <si>
    <t>Pohotovost čerpací soupravy pro dopravní výšku do 10 m přítok do 1000 l/min</t>
  </si>
  <si>
    <t>den</t>
  </si>
  <si>
    <t>667844602</t>
  </si>
  <si>
    <t>Pohotovost záložní čerpací soupravy pro dopravní výšku do 10 m s uvažovaným průměrným přítokem přes 500 do 1 000 l/min</t>
  </si>
  <si>
    <t>119001401</t>
  </si>
  <si>
    <t>Dočasné zajištění potrubí ocelového nebo litinového DN do 200 mm</t>
  </si>
  <si>
    <t>-483116551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</si>
  <si>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</si>
  <si>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1,2*2</t>
  </si>
  <si>
    <t>119001405</t>
  </si>
  <si>
    <t>Dočasné zajištění potrubí z PE DN do 200 mm</t>
  </si>
  <si>
    <t>160288776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</si>
  <si>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</si>
  <si>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1*1,2</t>
  </si>
  <si>
    <t>120001101</t>
  </si>
  <si>
    <t>Příplatek za ztížení odkopávky nebo prokkopávky v blízkosti inženýrských sítí</t>
  </si>
  <si>
    <t>-1168616140</t>
  </si>
  <si>
    <t>Příplatek k cenám vykopávek za ztížení vykopávky  v blízkosti inženýrských sítí nebo výbušnin v horninách jakékoliv třídy</t>
  </si>
  <si>
    <t>1,2*2*2*3</t>
  </si>
  <si>
    <t>131251104</t>
  </si>
  <si>
    <t>Hloubení jam nezapažených v hornině třídy těžitelnosti I, skupiny 3 objem do 500 m3 strojně</t>
  </si>
  <si>
    <t>-225725399</t>
  </si>
  <si>
    <t>Hloubení nezapažených jam a zářezů strojně s urovnáním dna do předepsaného profilu a spádu v hornině třídy těžitelnosti I skupiny 3 přes 100 do 500 m3</t>
  </si>
  <si>
    <t>"KŠ"3,1*2*0,8+2,7*2*0,8+3,1*2*0,8+1,8*2*0,8</t>
  </si>
  <si>
    <t>"RET"6,1*3,7*2,8</t>
  </si>
  <si>
    <t>"RET svah"(6,1+3,7)*2*2,8*1,4/2</t>
  </si>
  <si>
    <t>"OLK"2,4*1,62*3,6</t>
  </si>
  <si>
    <t>"OLK svah"(2,4+1,62)*2*3,6*1,8/2</t>
  </si>
  <si>
    <t>"VDM šachta"1,5*2*1,8</t>
  </si>
  <si>
    <t>132251102</t>
  </si>
  <si>
    <t>Hloubení rýh nezapažených  š do 800 mm v hornině třídy těžitelnosti I, skupiny 3 objem do 50 m3 strojně</t>
  </si>
  <si>
    <t>884282860</t>
  </si>
  <si>
    <t>Hloubení nezapažených rýh šířky do 800 mm strojně s urovnáním dna do předepsaného profilu a spádu v hornině třídy těžitelnosti I skupiny 3 přes 20 do 50 m3</t>
  </si>
  <si>
    <t>"přípojka k UV Na Valích"21,1*0,8*1,5</t>
  </si>
  <si>
    <t>"přípojky k kUV"(4,4+4,7)*0,8*1,5</t>
  </si>
  <si>
    <t>"drenáže"0,3*0,4*(33+35+29+105)</t>
  </si>
  <si>
    <t>"přípojka pítko"(2+1)*0,8*1,5</t>
  </si>
  <si>
    <t>132254204</t>
  </si>
  <si>
    <t>Hloubení zapažených rýh š do 2000 mm v hornině třídy těžitelnosti I, skupiny 3 objem do 500 m3</t>
  </si>
  <si>
    <t>-360625706</t>
  </si>
  <si>
    <t>Hloubení zapažených rýh šířky přes 800 do 2 000 mm strojně s urovnáním dna do předepsaného profilu a spádu v hornině třídy těžitelnosti I skupiny 3 přes 100 do 500 m3</t>
  </si>
  <si>
    <t>"RŠ1-RŠ3"69,5*1*(1,6+1,8)/2</t>
  </si>
  <si>
    <t>"RŠNAP-RŠ3"23,3*1,2*(1,8+3,0)/2</t>
  </si>
  <si>
    <t>151101102</t>
  </si>
  <si>
    <t>Zřízení příložného pažení a rozepření stěn rýh hl do 4 m</t>
  </si>
  <si>
    <t>1898912830</t>
  </si>
  <si>
    <t>Zřízení pažení a rozepření stěn rýh pro podzemní vedení příložné pro jakoukoliv mezerovitost, hloubky do 4 m</t>
  </si>
  <si>
    <t>"RET"(6+2+3,6+2)*2*2,8</t>
  </si>
  <si>
    <t>"OLK"(2,4+2+2,4+2)*2*3,5</t>
  </si>
  <si>
    <t>151101112</t>
  </si>
  <si>
    <t>Odstranění příložného pažení a rozepření stěn rýh hl do 4 m</t>
  </si>
  <si>
    <t>367843880</t>
  </si>
  <si>
    <t>Odstranění pažení a rozepření stěn rýh pro podzemní vedení s uložením materiálu na vzdálenost do 3 m od kraje výkopu příložné, hloubky přes 2 do 4 m</t>
  </si>
  <si>
    <t>151811131</t>
  </si>
  <si>
    <t>Osazení pažicího boxu hl výkopu do 4 m š do 1,2 m</t>
  </si>
  <si>
    <t>992795592</t>
  </si>
  <si>
    <t>Zřízení pažicích boxů pro pažení a rozepření stěn rýh podzemního vedení hloubka výkopu do 4 m, šířka do 1,2 m</t>
  </si>
  <si>
    <t>69,5*(1,6+1,8)/2*2+23,3*(1,8+3)/2*2</t>
  </si>
  <si>
    <t>151811231</t>
  </si>
  <si>
    <t>Odstranění pažicího boxu hl výkopu do 4 m š do 1,2 m</t>
  </si>
  <si>
    <t>804517792</t>
  </si>
  <si>
    <t>Odstranění pažicích boxů pro pažení a rozepření stěn rýh podzemního vedení hloubka výkopu do 4 m, šířka do 1,2 m</t>
  </si>
  <si>
    <t>161101101</t>
  </si>
  <si>
    <t>Svislé přemístění výkopku z horniny tř. 1 až 4 hl výkopu do 2,5 m</t>
  </si>
  <si>
    <t>1049715383</t>
  </si>
  <si>
    <t>Svislé přemístění výkopku  bez naložení do dopravní nádoby avšak s vyprázdněním dopravní nádoby na hromadu nebo do dopravního prostředku z horniny tř. 1 až 4, při hloubce výkopu přes 1 do 2,5 m</t>
  </si>
  <si>
    <t>"sum výk"47,4+158,779+185,254</t>
  </si>
  <si>
    <t>-101157684</t>
  </si>
  <si>
    <t>"sum výk"51,0+164,179+185,254</t>
  </si>
  <si>
    <t>1450138449</t>
  </si>
  <si>
    <t>-1278304771</t>
  </si>
  <si>
    <t>400,433</t>
  </si>
  <si>
    <t>400,433*10 'Přepočtené koeficientem množství</t>
  </si>
  <si>
    <t>922448535</t>
  </si>
  <si>
    <t>-1773107652</t>
  </si>
  <si>
    <t>400,433*1,8</t>
  </si>
  <si>
    <t>174151101</t>
  </si>
  <si>
    <t>Zásyp jam, šachet rýh nebo kolem objektů sypaninou se zhutněním</t>
  </si>
  <si>
    <t>1518459986</t>
  </si>
  <si>
    <t>Zásyp sypaninou z jakékoliv horniny strojně s uložením výkopku ve vrstvách se zhutněním jam, šachet, rýh nebo kolem objektů v těchto vykopávkách</t>
  </si>
  <si>
    <t>"sum lože"-22,788</t>
  </si>
  <si>
    <t>"sum obs"-45,576</t>
  </si>
  <si>
    <t>"sum RET"-(6*3,6*1,2)</t>
  </si>
  <si>
    <t>"sum Š"-(3,14*0,5*0,5*3)*5</t>
  </si>
  <si>
    <t>"OLK"-(2,2*1,2*2)</t>
  </si>
  <si>
    <t>175151101</t>
  </si>
  <si>
    <t>Obsypání potrubí strojně sypaninou bez prohození, uloženou do 3 m</t>
  </si>
  <si>
    <t>-1996006780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</si>
  <si>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</si>
  <si>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"přípojka k UV Na Valích"21,1*0,8*0,3</t>
  </si>
  <si>
    <t>"RŠ1-RŠ3"69,5*1*0,3</t>
  </si>
  <si>
    <t>"RŠNAP-RŠ3"23,3*1,2*0,3</t>
  </si>
  <si>
    <t>"přípojky k kUV"(4,4+4,7)*0,8*0,3</t>
  </si>
  <si>
    <t>"drenáže"0,3*(29,2+63,8)*0,3</t>
  </si>
  <si>
    <t>"přípojka pítko"(2+1)*0,8*0,3</t>
  </si>
  <si>
    <t>58331351</t>
  </si>
  <si>
    <t>kamenivo těžené drobné frakce 0/4</t>
  </si>
  <si>
    <t>1422651019</t>
  </si>
  <si>
    <t>45,576*1,8</t>
  </si>
  <si>
    <t>82,037*2 'Přepočtené koeficientem množství</t>
  </si>
  <si>
    <t>58333651</t>
  </si>
  <si>
    <t>kamenivo těžené hrubé frakce 8/16</t>
  </si>
  <si>
    <t>-1986817696</t>
  </si>
  <si>
    <t>"drenáže"0,3*(29,2+63,8)*0,3*1,8</t>
  </si>
  <si>
    <t>15,066*2 'Přepočtené koeficientem množství</t>
  </si>
  <si>
    <t>58331200</t>
  </si>
  <si>
    <t>štěrkopísek netříděný zásypový</t>
  </si>
  <si>
    <t>1191476257</t>
  </si>
  <si>
    <t>289,094*1,8</t>
  </si>
  <si>
    <t>211971122</t>
  </si>
  <si>
    <t>Zřízení opláštění žeber nebo trativodů geotextilií v rýze nebo zářezu přes 1:2 š přes 2,5 m</t>
  </si>
  <si>
    <t>-2015738943</t>
  </si>
  <si>
    <t>Zřízení opláštění výplně z geotextilie odvodňovacích žeber nebo trativodů  v rýze nebo zářezu se stěnami svislými nebo šikmými o sklonu přes 1:2 při rozvinuté šířce opláštění přes 2,5 m</t>
  </si>
  <si>
    <t>(33+35+29+105)*(0,4+0,3)*2</t>
  </si>
  <si>
    <t>JTA.0013477.URS</t>
  </si>
  <si>
    <t>geotextilie netkaná geoNetex M/B, 300 g/m2, šíře 300 cm</t>
  </si>
  <si>
    <t>1997740235</t>
  </si>
  <si>
    <t>282,8</t>
  </si>
  <si>
    <t>282,8*1,09 'Přepočtené koeficientem množství</t>
  </si>
  <si>
    <t>212752112</t>
  </si>
  <si>
    <t>Trativod z drenážních trubek korugovaných PE-HD SN 4 perforace 220° včetně lože otevřený výkop DN 150 pro liniové stavby</t>
  </si>
  <si>
    <t>674383759</t>
  </si>
  <si>
    <t>Trativody z drenážních trubek pro liniové stavby a komunikace se zřízením štěrkového lože pod trubky a s jejich obsypem v otevřeném výkopu trubka korugovaná sendvičová PE-HD SN 4 perforace 220° DN 150</t>
  </si>
  <si>
    <t>33+35+29+105</t>
  </si>
  <si>
    <t>271572211</t>
  </si>
  <si>
    <t>Podsyp pod základové konstrukce se zhutněním z netříděného štěrkopísku</t>
  </si>
  <si>
    <t>-196398585</t>
  </si>
  <si>
    <t>Podsyp pod základové konstrukce se zhutněním a urovnáním povrchu ze štěrkopísku netříděného</t>
  </si>
  <si>
    <t>"RET"6,1*3,7*0,2</t>
  </si>
  <si>
    <t>"OLK"2,4*1,62*0,2</t>
  </si>
  <si>
    <t>273321511</t>
  </si>
  <si>
    <t>Základové desky ze ŽB bez zvýšených nároků na prostředí tř. C 25/30</t>
  </si>
  <si>
    <t>-865356768</t>
  </si>
  <si>
    <t>Základy z betonu železového (bez výztuže) desky z betonu bez zvláštních nároků na prostředí tř. C 25/30</t>
  </si>
  <si>
    <t>"překop Na Valíc"11*2*0,2</t>
  </si>
  <si>
    <t>"OLK"4,7*3*0,2</t>
  </si>
  <si>
    <t>273351121</t>
  </si>
  <si>
    <t>Zřízení bednění základových desek</t>
  </si>
  <si>
    <t>749533805</t>
  </si>
  <si>
    <t>Bednění základů desek zřízení</t>
  </si>
  <si>
    <t>"OLK"(4,7+3)*2*0,2</t>
  </si>
  <si>
    <t>273351122</t>
  </si>
  <si>
    <t>Odstranění bednění základových desek</t>
  </si>
  <si>
    <t>-431311234</t>
  </si>
  <si>
    <t>Bednění základů desek odstranění</t>
  </si>
  <si>
    <t>273362021</t>
  </si>
  <si>
    <t>Výztuž základových desek svařovanými sítěmi Kari</t>
  </si>
  <si>
    <t>820155040</t>
  </si>
  <si>
    <t>Výztuž základů desek ze svařovaných sítí z drátů typu KARI</t>
  </si>
  <si>
    <t>2,82*75/1000</t>
  </si>
  <si>
    <t>1061877731</t>
  </si>
  <si>
    <t>"základy pod pítkem"0,25*0,5</t>
  </si>
  <si>
    <t>Svislé a kompletní konstrukce</t>
  </si>
  <si>
    <t>341311711</t>
  </si>
  <si>
    <t>Stěny nosné z betonu prostého tř. C 20/25</t>
  </si>
  <si>
    <t>CS ÚRS 2020 01</t>
  </si>
  <si>
    <t>-63774874</t>
  </si>
  <si>
    <t>Stěny a příčky z betonu nosné prostého tř. C 20/25</t>
  </si>
  <si>
    <t>"obetonování VDM šachty"(1,2+0,9)*2*1,5*0,2</t>
  </si>
  <si>
    <t>359901211</t>
  </si>
  <si>
    <t>Monitoring stoky jakékoli výšky na nové kanalizaci</t>
  </si>
  <si>
    <t>-171822578</t>
  </si>
  <si>
    <t>Monitoring stok (kamerový systém) jakékoli výšky nová kanalizace</t>
  </si>
  <si>
    <t>86,9+5,9</t>
  </si>
  <si>
    <t>38611010R1</t>
  </si>
  <si>
    <t>Montáž odlučovače ropných látek PE průtoku 20 l/s</t>
  </si>
  <si>
    <t>-1647799759</t>
  </si>
  <si>
    <t>5624152R1</t>
  </si>
  <si>
    <t>odlučovač ropných látek plastový (PE), průtok max 20L/s, plocha do 2000m2, 2 poklopy</t>
  </si>
  <si>
    <t>1028680194</t>
  </si>
  <si>
    <t>Koalescenční s aut. uzávěrem, průtok 20l/s, třída 1  dle ČSN EN 858-1, včetně dopravy</t>
  </si>
  <si>
    <t>5624152R2</t>
  </si>
  <si>
    <t>Dočišťovací jednotka DN200 (pro garanci C10-C40 méně než 0,2mg/l)</t>
  </si>
  <si>
    <t>-1853145815</t>
  </si>
  <si>
    <t>38611010R2</t>
  </si>
  <si>
    <t>Montáž regulátoru průtoku a bezpečnostního přepadu RŠ5</t>
  </si>
  <si>
    <t>kpl</t>
  </si>
  <si>
    <t>-91759224</t>
  </si>
  <si>
    <t>4222147R1</t>
  </si>
  <si>
    <t>Regulátor průtoku, výška hladiny 1,0-1,5m/1/3l/s</t>
  </si>
  <si>
    <t>-1042455378</t>
  </si>
  <si>
    <t>4222147R2</t>
  </si>
  <si>
    <t>Bypass, nerezový prvek pro instalaci - bezpečnostní přepad</t>
  </si>
  <si>
    <t>562892590</t>
  </si>
  <si>
    <t>4222147R3</t>
  </si>
  <si>
    <t>Přechodový nerezový prvek pro instalaci do kruhové šachty</t>
  </si>
  <si>
    <t>514922961</t>
  </si>
  <si>
    <t>897172113</t>
  </si>
  <si>
    <t>Akumulační boxy z PP pro retenci dešťových vod zatížené osobními automobily objemu přes 30 do 60 m3</t>
  </si>
  <si>
    <t>1758390918</t>
  </si>
  <si>
    <t>Akumulační boxy z polypropylenu PP pro retenci dešťových vod pod plochy zatížené osobními automobily o celkovém akumulačním objemu přes 30 do 60 m3</t>
  </si>
  <si>
    <t>6*3,6*1,2</t>
  </si>
  <si>
    <t>5624182R1</t>
  </si>
  <si>
    <t>vsakovací blok 600x600x600mm (ŠxVxD) s kanálkem DN180</t>
  </si>
  <si>
    <t>510876382</t>
  </si>
  <si>
    <t>5624182R2</t>
  </si>
  <si>
    <t>vsakovací blok 600x600x600mm (ŠxVxD)</t>
  </si>
  <si>
    <t>433633663</t>
  </si>
  <si>
    <t>5624182R3</t>
  </si>
  <si>
    <t>vsakovací blok kontrolní 600x600mm(ŠxVxD)</t>
  </si>
  <si>
    <t>1483068625</t>
  </si>
  <si>
    <t>5624182R7</t>
  </si>
  <si>
    <t>koncová stěna pro kontrolní box, předformátované otvory</t>
  </si>
  <si>
    <t>-760275662</t>
  </si>
  <si>
    <t>5624182R4</t>
  </si>
  <si>
    <t>box konektor mašlička</t>
  </si>
  <si>
    <t>-1523077090</t>
  </si>
  <si>
    <t>5624182R5</t>
  </si>
  <si>
    <t>spojovací klip</t>
  </si>
  <si>
    <t>-1156160702</t>
  </si>
  <si>
    <t>5624182R6</t>
  </si>
  <si>
    <t>Smykový konektor</t>
  </si>
  <si>
    <t>1895881681</t>
  </si>
  <si>
    <t>Vodorovné konstrukce</t>
  </si>
  <si>
    <t>451572111</t>
  </si>
  <si>
    <t>Lože pod potrubí otevřený výkop z kameniva drobného těženého</t>
  </si>
  <si>
    <t>1669194269</t>
  </si>
  <si>
    <t>Lože pod potrubí, stoky a drobné objekty v otevřeném výkopu z kameniva drobného těženého 0 až 4 mm</t>
  </si>
  <si>
    <t>"přípojka k UV Na Valích"21,1*0,8*0,15</t>
  </si>
  <si>
    <t>"RŠ1-RŠ3"69,5*1*0,15</t>
  </si>
  <si>
    <t>"RŠNAP-RŠ3"23,3*1,2*0,15</t>
  </si>
  <si>
    <t>"přípojky k kUV"(4,4+4,7)*0,8*0,15</t>
  </si>
  <si>
    <t>"drenáže"0,3*(33+35+29+105)*0,15</t>
  </si>
  <si>
    <t>"přípojka pítko"(2+1)*0,8*0,15</t>
  </si>
  <si>
    <t>1282154298</t>
  </si>
  <si>
    <t>"překop Na Valích 2 vrstvy"11*2*2</t>
  </si>
  <si>
    <t>Úpravy povrchů, podlahy a osazování výplní</t>
  </si>
  <si>
    <t>631311113</t>
  </si>
  <si>
    <t>Mazanina tl do 80 mm z betonu prostého bez zvýšených nároků na prostředí tř. C 12/15</t>
  </si>
  <si>
    <t>-375490244</t>
  </si>
  <si>
    <t>Mazanina z betonu  prostého bez zvýšených nároků na prostředí tl. přes 50 do 80 mm tř. C 12/15</t>
  </si>
  <si>
    <t>"podkl beton VDM šachtice"1,8*1,5*0,15</t>
  </si>
  <si>
    <t>"drenáže"0,4*(33+35+29+105)*0,1</t>
  </si>
  <si>
    <t>871161141</t>
  </si>
  <si>
    <t>Montáž potrubí z PE100 SDR 11 otevřený výkop svařovaných na tupo D 32 x 3,0 mm</t>
  </si>
  <si>
    <t>1128735024</t>
  </si>
  <si>
    <t>Montáž vodovodního potrubí z plastů v otevřeném výkopu z polyetylenu PE 100 svařovaných na tupo SDR 11/PN16 D 32 x 3,0 mm</t>
  </si>
  <si>
    <t>28613170</t>
  </si>
  <si>
    <t>potrubí vodovodní PE100 SDR11 se signalizační vrstvou 100m 32x3,0mm</t>
  </si>
  <si>
    <t>-2067044187</t>
  </si>
  <si>
    <t>871315221</t>
  </si>
  <si>
    <t>Kanalizační potrubí z tvrdého PVC jednovrstvé tuhost třídy SN8 DN 160</t>
  </si>
  <si>
    <t>-1614146362</t>
  </si>
  <si>
    <t>Kanalizační potrubí z tvrdého PVC v otevřeném výkopu ve sklonu do 20 %, hladkého plnostěnného jednovrstvého, tuhost třídy SN 8 DN 160</t>
  </si>
  <si>
    <t>"přípojka k UV Na Valích"21,1</t>
  </si>
  <si>
    <t>"přípojky k kUV"4,4+4,7</t>
  </si>
  <si>
    <t>871355221</t>
  </si>
  <si>
    <t>Kanalizační potrubí z tvrdého PVC jednovrstvé tuhost třídy SN8 DN 200</t>
  </si>
  <si>
    <t>92647028</t>
  </si>
  <si>
    <t>Kanalizační potrubí z tvrdého PVC v otevřeném výkopu ve sklonu do 20 %, hladkého plnostěnného jednovrstvého, tuhost třídy SN 8 DN 200</t>
  </si>
  <si>
    <t>69,5+6,6+10,8</t>
  </si>
  <si>
    <t>871375221</t>
  </si>
  <si>
    <t>Kanalizační potrubí z tvrdého PVC jednovrstvé tuhost třídy SN8 DN 315</t>
  </si>
  <si>
    <t>-959659091</t>
  </si>
  <si>
    <t>Kanalizační potrubí z tvrdého PVC v otevřeném výkopu ve sklonu do 20 %, hladkého plnostěnného jednovrstvého, tuhost třídy SN 8 DN 315</t>
  </si>
  <si>
    <t>5,9</t>
  </si>
  <si>
    <t>877241124</t>
  </si>
  <si>
    <t>Montáž elektro navrtávacích T-kusů bez vrtáku na vodovodním potrubí z PE trub d 90/32</t>
  </si>
  <si>
    <t>-730929754</t>
  </si>
  <si>
    <t>Montáž tvarovek na vodovodním plastovém potrubí z polyetylenu PE 100 elektrotvarovek SDR 11/PN16 T-kusů navrtávacích bez vrtáku d 90/32</t>
  </si>
  <si>
    <t>WVN.FF130254R1</t>
  </si>
  <si>
    <t>Navrtávací T-kus bez vrtáku 80-32</t>
  </si>
  <si>
    <t>1339108295</t>
  </si>
  <si>
    <t>Poznámka k položce:
PE100 eletrotvarovka, barva černá - Navrtávací T-kus bez vrtáku 80-32</t>
  </si>
  <si>
    <t>42291057</t>
  </si>
  <si>
    <t>souprava zemní pro navrtávací pas s kohoutem Rd 1,5m</t>
  </si>
  <si>
    <t>2113091684</t>
  </si>
  <si>
    <t>56230633</t>
  </si>
  <si>
    <t>poklop uliční šoupátkový kulatý plastový PA s litinovým víkem</t>
  </si>
  <si>
    <t>1905096751</t>
  </si>
  <si>
    <t>877315211</t>
  </si>
  <si>
    <t>Montáž tvarovek z tvrdého PVC-systém KG nebo z polypropylenu-systém KG 2000 jednoosé DN 160</t>
  </si>
  <si>
    <t>487025001</t>
  </si>
  <si>
    <t>Montáž tvarovek na kanalizačním potrubí z trub z plastu  z tvrdého PVC nebo z polypropylenu v otevřeném výkopu jednoosých DN 160</t>
  </si>
  <si>
    <t>5*3</t>
  </si>
  <si>
    <t>PPL.KGB15087</t>
  </si>
  <si>
    <t>Koleno 87° kanalizační Pipelife KG DN150 PVC</t>
  </si>
  <si>
    <t>-1438382329</t>
  </si>
  <si>
    <t>5*2</t>
  </si>
  <si>
    <t>PPL.KGB15045</t>
  </si>
  <si>
    <t>Koleno 45° kanalizační Pipelife KG DN150 PVC</t>
  </si>
  <si>
    <t>2111388460</t>
  </si>
  <si>
    <t>5*1</t>
  </si>
  <si>
    <t>877315221</t>
  </si>
  <si>
    <t>Montáž tvarovek z tvrdého PVC-systém KG nebo z polypropylenu-systém KG 2000 dvouosé DN 160</t>
  </si>
  <si>
    <t>-741808138</t>
  </si>
  <si>
    <t>Montáž tvarovek na kanalizačním potrubí z trub z plastu  z tvrdého PVC nebo z polypropylenu v otevřeném výkopu dvouosých DN 160</t>
  </si>
  <si>
    <t>PPL.KGEA1501504</t>
  </si>
  <si>
    <t>Odbočka 45° kanalizační Pipelife KG DN150X150 PVC</t>
  </si>
  <si>
    <t>1256805583</t>
  </si>
  <si>
    <t>891181112</t>
  </si>
  <si>
    <t>Montáž vodovodních šoupátek otevřený výkop DN 40</t>
  </si>
  <si>
    <t>2096502226</t>
  </si>
  <si>
    <t>Montáž vodovodních armatur na potrubí šoupátek nebo klapek uzavíracích v otevřeném výkopu nebo v šachtách s osazením zemní soupravy (bez poklopů) DN 40</t>
  </si>
  <si>
    <t>42221300</t>
  </si>
  <si>
    <t>šoupátko pitná voda litina GGG 50 krátká stavební dl PN 10/16 DN 40x140mm</t>
  </si>
  <si>
    <t>-2056342486</t>
  </si>
  <si>
    <t>42290100</t>
  </si>
  <si>
    <t>souprava vodoměrná závitová se šroubením kohouty a zpětnou klapkou 1"-1"</t>
  </si>
  <si>
    <t>-1264731760</t>
  </si>
  <si>
    <t>892233122</t>
  </si>
  <si>
    <t>Proplach a dezinfekce vodovodního potrubí DN od 40 do 70</t>
  </si>
  <si>
    <t>-1867136708</t>
  </si>
  <si>
    <t>892372111</t>
  </si>
  <si>
    <t>Zabezpečení konců potrubí DN do 300 při tlakových zkouškách vodou</t>
  </si>
  <si>
    <t>-821863250</t>
  </si>
  <si>
    <t>Tlakové zkoušky vodou zabezpečení konců potrubí při tlakových zkouškách DN do 300</t>
  </si>
  <si>
    <t>892381111</t>
  </si>
  <si>
    <t>Tlaková zkouška vodou potrubí DN 250, DN 300 nebo 350</t>
  </si>
  <si>
    <t>1751926452</t>
  </si>
  <si>
    <t>Tlakové zkoušky vodou na potrubí DN 250, 300 nebo 350</t>
  </si>
  <si>
    <t>92,8</t>
  </si>
  <si>
    <t>893811221</t>
  </si>
  <si>
    <t>Osazení vodoměrné šachty hranaté z PP obetonované pro statické zatížení plochy do 1,5 m2 hl do 1,2 m</t>
  </si>
  <si>
    <t>1936526946</t>
  </si>
  <si>
    <t>Osazení vodoměrné šachty z polypropylenu PP  obetonované pro statické zatížení hranaté, půdorysné plochy do 1,5 m2, světlé hloubky do 1,2 m</t>
  </si>
  <si>
    <t>56230538</t>
  </si>
  <si>
    <t>šachta vodoměrná hranatá k obetonování 0,9/1,2/1,5 m</t>
  </si>
  <si>
    <t>-1544680673</t>
  </si>
  <si>
    <t>63126056</t>
  </si>
  <si>
    <t>poklop kompozitní zátěžový hranatý včetně rámů a příslušenství 600/600mm B125</t>
  </si>
  <si>
    <t>-1735106944</t>
  </si>
  <si>
    <t>89381122R1</t>
  </si>
  <si>
    <t>Napojení stávajícího vodovodního potrubí na novou VDM šachtu</t>
  </si>
  <si>
    <t>2007408991</t>
  </si>
  <si>
    <t>89381122R2</t>
  </si>
  <si>
    <t>Napojení stávajícího vodovodního potrubí na pítko</t>
  </si>
  <si>
    <t>314927521</t>
  </si>
  <si>
    <t>894411121</t>
  </si>
  <si>
    <t>Zřízení šachet kanalizačních z betonových dílců na potrubí DN nad 200 do 300 dno beton tř. C 25/30</t>
  </si>
  <si>
    <t>-951576795</t>
  </si>
  <si>
    <t>Zřízení šachet kanalizačních z betonových dílců výšky vstupu do 1,50 m s obložením dna betonem tř. C 25/30, na potrubí DN přes 200 do 300</t>
  </si>
  <si>
    <t>59224348</t>
  </si>
  <si>
    <t>těsnění elastomerové pro spojení šachetních dílů DN 1000</t>
  </si>
  <si>
    <t>-1247321522</t>
  </si>
  <si>
    <t>59224029</t>
  </si>
  <si>
    <t>dno betonové šachtové DN 300 betonový žlab i nástupnice   100 x 78,5 x 15 cm</t>
  </si>
  <si>
    <t>-1787542177</t>
  </si>
  <si>
    <t>BTL.0006183.URS</t>
  </si>
  <si>
    <t>skruž betonová s ocelová se stupadly +PE povlakem TBS-Q 1000/1000/120 SP 100x100x12 cm</t>
  </si>
  <si>
    <t>1109436185</t>
  </si>
  <si>
    <t>6.0006182.URS</t>
  </si>
  <si>
    <t>skruž betonová s ocelová se stupadly +PE povlakem TBS-Q 1000/500/120 SP 100x50x12 cm</t>
  </si>
  <si>
    <t>945341988</t>
  </si>
  <si>
    <t>BTL.0006074.URS</t>
  </si>
  <si>
    <t>skruž betonová s ocelová se stupadly +PE povlakem TBS-Q 1000/250/120 SP 100x25x12 cm</t>
  </si>
  <si>
    <t>-304231486</t>
  </si>
  <si>
    <t>59224056</t>
  </si>
  <si>
    <t>kónus pro kanalizační šachty s kapsovým stupadlem 100/62,5x67x12cm</t>
  </si>
  <si>
    <t>-1405247499</t>
  </si>
  <si>
    <t>PFB.1120101OZ</t>
  </si>
  <si>
    <t>Prstenec šachtový vyrovnávací (OZ) TBW-Q.1 63/6</t>
  </si>
  <si>
    <t>1812555795</t>
  </si>
  <si>
    <t>Poznámka k položce:
TBW-Q.1 63/6</t>
  </si>
  <si>
    <t>PFB.1120104OZ</t>
  </si>
  <si>
    <t>Prstenec šachtový vyrovnávací (OZ) TBW-Q.1 63/12</t>
  </si>
  <si>
    <t>-64837199</t>
  </si>
  <si>
    <t>Poznámka k položce:
TBW-Q.1 63/12</t>
  </si>
  <si>
    <t>PFB.1120100OZ</t>
  </si>
  <si>
    <t>Prstenec šachtový vyrovnávací (OZ) TBW-Q.1 63/4</t>
  </si>
  <si>
    <t>-1900044838</t>
  </si>
  <si>
    <t>Poznámka k položce:
TBW-Q.1 63/4</t>
  </si>
  <si>
    <t>PFB.1120102OZ</t>
  </si>
  <si>
    <t>Prstenec šachtový vyrovnávací (OZ) TBW-Q.1 63/8</t>
  </si>
  <si>
    <t>-1816912161</t>
  </si>
  <si>
    <t>Poznámka k položce:
TBW-Q.1 63/8</t>
  </si>
  <si>
    <t>PFB.1120103OZ</t>
  </si>
  <si>
    <t>Prstenec šachtový vyrovnávací (OZ) TBW-Q.1 63/10</t>
  </si>
  <si>
    <t>1148835320</t>
  </si>
  <si>
    <t>Poznámka k položce:
TBW-Q.1 63/10</t>
  </si>
  <si>
    <t>894812311</t>
  </si>
  <si>
    <t>Revizní a čistící šachta z PP typ DN 600/160 šachtové dno průtočné</t>
  </si>
  <si>
    <t>-1884399669</t>
  </si>
  <si>
    <t>Revizní a čistící šachta z polypropylenu PP pro hladké trouby DN 600 šachtové dno (DN šachty / DN trubního vedení) DN 600/160 průtočné</t>
  </si>
  <si>
    <t>28661943</t>
  </si>
  <si>
    <t>těsnění šachtové pro dno a spojku roury dno DN 600</t>
  </si>
  <si>
    <t>-848740459</t>
  </si>
  <si>
    <t>894812332</t>
  </si>
  <si>
    <t>Revizní a čistící šachta z PP DN 600 šachtová roura korugovaná světlé hloubky 2000 mm</t>
  </si>
  <si>
    <t>-233415745</t>
  </si>
  <si>
    <t>Revizní a čistící šachta z polypropylenu PP pro hladké trouby DN 600 roura šachtová korugovaná, světlé hloubky 2 000 mm</t>
  </si>
  <si>
    <t>894812339</t>
  </si>
  <si>
    <t>Příplatek k rourám revizní a čistící šachty z PP DN 600 za uříznutí šachtové roury</t>
  </si>
  <si>
    <t>-1306062658</t>
  </si>
  <si>
    <t>Revizní a čistící šachta z polypropylenu PP pro hladké trouby DN 600 Příplatek k cenám 2331 - 2334 za uříznutí šachtové roury</t>
  </si>
  <si>
    <t>55241031</t>
  </si>
  <si>
    <t>poklop šachtový třída D 400, kruhový s ventilací</t>
  </si>
  <si>
    <t>1998854261</t>
  </si>
  <si>
    <t>8959411R3</t>
  </si>
  <si>
    <t>Napojení přípojky UV DN160 do stávající kanalizace (vyříznutí otvoru, propojení přes systémové těsnění, včetně spojovacího materiálu</t>
  </si>
  <si>
    <t>572176301</t>
  </si>
  <si>
    <t>8959411R4</t>
  </si>
  <si>
    <t xml:space="preserve">Napojení stoky PVD DN 200 DK do stávající atypické zděné šachty včetně přepojení přípojky UV na toto potrubí </t>
  </si>
  <si>
    <t>-448493434</t>
  </si>
  <si>
    <t>899721111</t>
  </si>
  <si>
    <t>Signalizační vodič DN do 150 mm na potrubí</t>
  </si>
  <si>
    <t>206489242</t>
  </si>
  <si>
    <t>Signalizační vodič na potrubí DN do 150 mm</t>
  </si>
  <si>
    <t>899722111</t>
  </si>
  <si>
    <t>Krytí potrubí z plastů výstražnou fólií z PVC 20 cm</t>
  </si>
  <si>
    <t>-1792581793</t>
  </si>
  <si>
    <t>Krytí potrubí z plastů výstražnou fólií z PVC šířky 20 cm</t>
  </si>
  <si>
    <t>919726122</t>
  </si>
  <si>
    <t>Geotextilie pro ochranu, separaci a filtraci netkaná měrná hmotnost do 300 g/m2</t>
  </si>
  <si>
    <t>457143680</t>
  </si>
  <si>
    <t>Geotextilie netkaná pro ochranu, separaci nebo filtraci měrná hmotnost přes 200 do 300 g/m2</t>
  </si>
  <si>
    <t>"RET dno"7*4</t>
  </si>
  <si>
    <t>"RET stěny"(6,1+3,7)*2*1,2</t>
  </si>
  <si>
    <t>"RET strop"6,1*3,7</t>
  </si>
  <si>
    <t>998276101</t>
  </si>
  <si>
    <t>Přesun hmot pro trubní vedení z trub z plastických hmot otevřený výkop</t>
  </si>
  <si>
    <t>719193240</t>
  </si>
  <si>
    <t>Přesun hmot pro trubní vedení hloubené z trub z plastických hmot nebo sklolaminátových pro vodovody nebo kanalizace v otevřeném výkopu dopravní vzdálenost do 15 m</t>
  </si>
  <si>
    <t>712</t>
  </si>
  <si>
    <t>Povlakové krytiny</t>
  </si>
  <si>
    <t>712361705</t>
  </si>
  <si>
    <t>Provedení povlakové krytiny střech do 10° fólií lepenou se svařovanými spoji</t>
  </si>
  <si>
    <t>-796324577</t>
  </si>
  <si>
    <t>Provedení povlakové krytiny střech plochých do 10° fólií  lepená se svařovanými spoji</t>
  </si>
  <si>
    <t>28342411</t>
  </si>
  <si>
    <t>fólie hydroizolační střešní mPVC s nakašírovaným PES rounem určená k lepení tl 1,5mm (účinná tloušťka)</t>
  </si>
  <si>
    <t>368422837</t>
  </si>
  <si>
    <t>74,09*1,1655 'Přepočtené koeficientem množství</t>
  </si>
  <si>
    <t>Práce a dodávky M</t>
  </si>
  <si>
    <t>23-M</t>
  </si>
  <si>
    <t>Montáže potrubí</t>
  </si>
  <si>
    <t>230120051</t>
  </si>
  <si>
    <t>Čištění potrubí profukováním nebo proplachováním DN 300</t>
  </si>
  <si>
    <t>1368012510</t>
  </si>
  <si>
    <t>Čištění potrubí profukováním nebo proplachováním  DN 300</t>
  </si>
  <si>
    <t>SO401 - Osvětlení PK</t>
  </si>
  <si>
    <t xml:space="preserve">    21-M - Elektromontáže</t>
  </si>
  <si>
    <t>129001101</t>
  </si>
  <si>
    <t>Příplatek za ztížení odkopávky nebo prokopávky v blízkosti inženýrských sítí</t>
  </si>
  <si>
    <t>-1815425839</t>
  </si>
  <si>
    <t>Příplatek k cenám vykopávek za ztížení vykopávky v blízkosti podzemního vedení nebo výbušnin v horninách jakékoliv třídy</t>
  </si>
  <si>
    <t>0,5*0,4*(1+1)</t>
  </si>
  <si>
    <t>131213101</t>
  </si>
  <si>
    <t>Hloubení jam v soudržných horninách třídy těžitelnosti I, skupiny 3 ručně</t>
  </si>
  <si>
    <t>-1457412213</t>
  </si>
  <si>
    <t>Hloubení jam ručně zapažených i nezapažených s urovnáním dna do předepsaného profilu a spádu v hornině třídy těžitelnosti I skupiny 3 soudržných</t>
  </si>
  <si>
    <t>"základ stožáru VO 5m"0,6*0,6*0,6*5</t>
  </si>
  <si>
    <t>"základ stožáru VO 6m"0,87*0,87*0,8*2</t>
  </si>
  <si>
    <t>-2081421705</t>
  </si>
  <si>
    <t>135,2*0,4*0,5</t>
  </si>
  <si>
    <t>-1564075600</t>
  </si>
  <si>
    <t>"sum výk"2,29+27,04</t>
  </si>
  <si>
    <t>1227372380</t>
  </si>
  <si>
    <t>29,33*10 'Přepočtené koeficientem množství</t>
  </si>
  <si>
    <t>96654526</t>
  </si>
  <si>
    <t>29,33*1,8</t>
  </si>
  <si>
    <t>2025251734</t>
  </si>
  <si>
    <t>135,2*0,4*(0,5-0,08-0,21)</t>
  </si>
  <si>
    <t>1267429875</t>
  </si>
  <si>
    <t>11,36*1,8</t>
  </si>
  <si>
    <t>275313711</t>
  </si>
  <si>
    <t>Základové patky z betonu tř. C 20/25</t>
  </si>
  <si>
    <t>81041911</t>
  </si>
  <si>
    <t>Základy z betonu prostého patky a bloky z betonu kamenem neprokládaného tř. C 20/25</t>
  </si>
  <si>
    <t>"základ stožáru VO 5m"0,6*0,6*0,6*2</t>
  </si>
  <si>
    <t>"základ stožáru VO 6m"0,87*0,87*0,8*5</t>
  </si>
  <si>
    <t>311101213</t>
  </si>
  <si>
    <t>Vytvoření prostupů do 0,10 m2 ve zdech nosných osazením vložek z trub, dílců, tvarovek</t>
  </si>
  <si>
    <t>2078925530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</si>
  <si>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0,05 do 0,10 m2</t>
  </si>
  <si>
    <t>chráničky pro osazení stožáru</t>
  </si>
  <si>
    <t>1,0*(5+2)</t>
  </si>
  <si>
    <t>28619326</t>
  </si>
  <si>
    <t>trubka kanalizační PE-HD D 200mm</t>
  </si>
  <si>
    <t>1223472408</t>
  </si>
  <si>
    <t>7*1,05</t>
  </si>
  <si>
    <t>-890259365</t>
  </si>
  <si>
    <t>135,2*0,4*0,08</t>
  </si>
  <si>
    <t>21-M</t>
  </si>
  <si>
    <t>Elektromontáže</t>
  </si>
  <si>
    <t>210021063</t>
  </si>
  <si>
    <t>Osazení výstražné fólie z PVC</t>
  </si>
  <si>
    <t>-1376035659</t>
  </si>
  <si>
    <t>Ostatní elektromontážní doplňkové práce  osazení výstražné fólie z PVC</t>
  </si>
  <si>
    <t>135,3</t>
  </si>
  <si>
    <t>3457135R1</t>
  </si>
  <si>
    <t>Výstražná fólie z PVC šíře 22 cm s potiskem</t>
  </si>
  <si>
    <t>128</t>
  </si>
  <si>
    <t>-1730771247</t>
  </si>
  <si>
    <t>210204011</t>
  </si>
  <si>
    <t>Montáž stožárů osvětlení ocelových samostatně stojících délky do12 m</t>
  </si>
  <si>
    <t>CS ÚRS 2017 01</t>
  </si>
  <si>
    <t>-1486321576</t>
  </si>
  <si>
    <t>Montáž stožárů osvětlení, bez zemních prací ocelových samostatně stojících, délky do 12 m</t>
  </si>
  <si>
    <t>5+2</t>
  </si>
  <si>
    <t>3167411R1</t>
  </si>
  <si>
    <t>stožár osvětlovací uliční viz specifikace výška 6m pozink</t>
  </si>
  <si>
    <t>256</t>
  </si>
  <si>
    <t>-1371344792</t>
  </si>
  <si>
    <t>stožár osvětlovací uliční viz specifikace výška 6m pozink viz výkresy veřejného osvětlení D14...</t>
  </si>
  <si>
    <t>3167411R2</t>
  </si>
  <si>
    <t>stožár osvětlovací uliční viz specifikace výška 5m pozink</t>
  </si>
  <si>
    <t>-1508435</t>
  </si>
  <si>
    <t>2102041R1</t>
  </si>
  <si>
    <t>Montáž svítidel</t>
  </si>
  <si>
    <t>-1346207759</t>
  </si>
  <si>
    <t>2102000R1</t>
  </si>
  <si>
    <t>Svítidlo VO výkon 27 W specifikace viz PD</t>
  </si>
  <si>
    <t>-887973790</t>
  </si>
  <si>
    <t>2102000R2</t>
  </si>
  <si>
    <t>Svítidlo přechodové výkon31 W specifikace viz PD</t>
  </si>
  <si>
    <t>-2120879424</t>
  </si>
  <si>
    <t>2102042R1</t>
  </si>
  <si>
    <t>Montáž elektrovýzbroje stožárů VO</t>
  </si>
  <si>
    <t>-1240041209</t>
  </si>
  <si>
    <t>Montáž elektrovýzbroje stožárů osvětlení 2 okruhy</t>
  </si>
  <si>
    <t>3544206R2</t>
  </si>
  <si>
    <t>Elektrovýzbroj stožárů</t>
  </si>
  <si>
    <t>534346287</t>
  </si>
  <si>
    <t>210220001</t>
  </si>
  <si>
    <t>Montáž uzemňovacího vedení vodičů FeZn pomocí svorek na povrchu páskou do 120 mm2</t>
  </si>
  <si>
    <t>856106825</t>
  </si>
  <si>
    <t>Montáž uzemňovacího vedení s upevněním, propojením a připojením pomocí svorek na povrchu vodičů FeZn páskou průřezu do 120 mm2</t>
  </si>
  <si>
    <t>135,2</t>
  </si>
  <si>
    <t>35442062</t>
  </si>
  <si>
    <t>pás zemnící 30x4mm FeZn</t>
  </si>
  <si>
    <t>kg</t>
  </si>
  <si>
    <t>1766057995</t>
  </si>
  <si>
    <t>"hmotnost 1m=1,05kg"135,2*1,05*1,03</t>
  </si>
  <si>
    <t>35441875</t>
  </si>
  <si>
    <t>svorka křížová pro vodič D 6-10mm</t>
  </si>
  <si>
    <t>-1457522971</t>
  </si>
  <si>
    <t>2*7</t>
  </si>
  <si>
    <t>210220002</t>
  </si>
  <si>
    <t>Montáž uzemňovacích vedení vodičů FeZn pomocí svorek na povrchu drátem nebo lanem do 10 mm</t>
  </si>
  <si>
    <t>-2096045757</t>
  </si>
  <si>
    <t>Montáž uzemňovacího vedení s upevněním, propojením a připojením pomocí svorek  na povrchu vodičů FeZn drátem nebo lanem průměru do 10 mm</t>
  </si>
  <si>
    <t>7*(0,2+1+0,5)</t>
  </si>
  <si>
    <t>35442063R1</t>
  </si>
  <si>
    <t>zemnící drát FeZn 10mm</t>
  </si>
  <si>
    <t>-143897043</t>
  </si>
  <si>
    <t>"1m=0,61 kg"11,9*0,61*1,03</t>
  </si>
  <si>
    <t>3544206R1</t>
  </si>
  <si>
    <t>Uzemňovací svorky</t>
  </si>
  <si>
    <t>539424205</t>
  </si>
  <si>
    <t>74112020R1</t>
  </si>
  <si>
    <t>Napojení kabel CYKY přívod na lampu VO</t>
  </si>
  <si>
    <t>soub</t>
  </si>
  <si>
    <t>-1156679621</t>
  </si>
  <si>
    <t>7411202R1</t>
  </si>
  <si>
    <t>Montáž vodič Cu volně (CYKY)</t>
  </si>
  <si>
    <t>106352812</t>
  </si>
  <si>
    <t>"kabel v stožáru h=6m"6*2</t>
  </si>
  <si>
    <t>"kabel v stožáru h=5m"5*5</t>
  </si>
  <si>
    <t>"trasy NN,VO"135,2</t>
  </si>
  <si>
    <t>"z výkopu do lampy"7*4</t>
  </si>
  <si>
    <t>341110800</t>
  </si>
  <si>
    <t>kabel silový s Cu jádrem CYKY 4x25 mm2</t>
  </si>
  <si>
    <t>-458983981</t>
  </si>
  <si>
    <t>"trasy NN,VO"(46,5+176,3+2,2+15,1+67,7+35,1)*1,05</t>
  </si>
  <si>
    <t>"z výkopu do lampy"13*4*1,05</t>
  </si>
  <si>
    <t>34111030</t>
  </si>
  <si>
    <t>kabel silový s Cu jádrem 1kV 3x1,5mm2</t>
  </si>
  <si>
    <t>120171163</t>
  </si>
  <si>
    <t>"kabel v stožáru h=6m"2*6*1,05</t>
  </si>
  <si>
    <t>"kabel v stožáru h=5m"5*5*1,05</t>
  </si>
  <si>
    <t>34571352</t>
  </si>
  <si>
    <t>trubka elektroinstalační ohebná dvouplášťová korugovaná (chránička) D 52/63mm, HDPE+LDPE</t>
  </si>
  <si>
    <t>-884838633</t>
  </si>
  <si>
    <t>74137583R1</t>
  </si>
  <si>
    <t>Demontáž svítidla veřejného osvětlení výbojkového venkovního na stožáru přes 3 m se zachováním funkčnosti</t>
  </si>
  <si>
    <t>166574236</t>
  </si>
  <si>
    <t>74137583R3</t>
  </si>
  <si>
    <t>Demontáž stožáru veřejného osvětlení přes 3 m včetně elektroinstal. materiálu</t>
  </si>
  <si>
    <t>2039833942</t>
  </si>
  <si>
    <t>998741101</t>
  </si>
  <si>
    <t>Přesun hmot tonážní pro silnoproud v objektech v do 6 m</t>
  </si>
  <si>
    <t>-1712179549</t>
  </si>
  <si>
    <t>Přesun hmot pro silnoproud stanovený z hmotnosti přesunovaného materiálu vodorovná dopravní vzdálenost do 50 m v objektech výšky do 6 m</t>
  </si>
  <si>
    <t>1,83</t>
  </si>
  <si>
    <t>044002000</t>
  </si>
  <si>
    <t>Revize</t>
  </si>
  <si>
    <t>907968446</t>
  </si>
  <si>
    <t>Hlavní tituly průvodních činností a nákladů inženýrská činnost revize</t>
  </si>
  <si>
    <t>SO800 - Vegetační úpravy</t>
  </si>
  <si>
    <t>OST - VÝSADBA STROMŮ NA PARKOVIŠTI</t>
  </si>
  <si>
    <t xml:space="preserve">    O01 - ZALOŽENÍ TRAVNATÝCH PLOCH V PARKU</t>
  </si>
  <si>
    <t>OST</t>
  </si>
  <si>
    <t>VÝSADBA STROMŮ NA PARKOVIŠTI</t>
  </si>
  <si>
    <t>181 35-1003</t>
  </si>
  <si>
    <t>Rozprostření a urovnání ornice v rovině strojně, tl. vrstvy do 200 mm (navážka na trávníkové plochy v parku)</t>
  </si>
  <si>
    <t>-1576494128</t>
  </si>
  <si>
    <t>183 40-2131</t>
  </si>
  <si>
    <t>Rozrušení půdy na hloubku přes 50 do 150 mm souvislé plochy přes 500 m2 v rovině</t>
  </si>
  <si>
    <t>990825820</t>
  </si>
  <si>
    <t>MAT.3</t>
  </si>
  <si>
    <t>směs ornice s pískem v poměru 3/1     380m2 x tl. 0,15 = 57m3 * koef.1,6</t>
  </si>
  <si>
    <t>-658209568</t>
  </si>
  <si>
    <t>183 40-3153</t>
  </si>
  <si>
    <t>Obdělání půdy hrábáním v rovině</t>
  </si>
  <si>
    <t>-314549402</t>
  </si>
  <si>
    <t>181 45-1131</t>
  </si>
  <si>
    <t>Založení trávníku parkového výsevem do předem připravené plochy přes 1000 m2 v rovině, vč. náklady na pokosení, naložení a odvoz odpadu do 20 km se složením</t>
  </si>
  <si>
    <t>1320095538</t>
  </si>
  <si>
    <t>MAT.4</t>
  </si>
  <si>
    <t>travní osivo - parková směs do suchých podmínek, dávka 30 g/m2 složení směsi: kostřava červená dlouze výběžkatá 'Barjessica' 20%, kostřava červená krátce výběžkatá 'Barpearl' 15%, kostřava červená trsnatá 'Barchip' 10%, kostřava červená trsnatá 'SW Cynus'</t>
  </si>
  <si>
    <t>1852077432</t>
  </si>
  <si>
    <t>O01</t>
  </si>
  <si>
    <t>ZALOŽENÍ TRAVNATÝCH PLOCH V PARKU</t>
  </si>
  <si>
    <t>122 25 1104</t>
  </si>
  <si>
    <t>Odkopávky a prokopávky nezapažené, hornin tř.3, strojně do 500m3, vč. naložení na dopravní prostředek (výkop prokořenitelného prostoru pro stromy)pás d. 202m x š. 2m x hl. 1,1m</t>
  </si>
  <si>
    <t>512</t>
  </si>
  <si>
    <t>-849820128</t>
  </si>
  <si>
    <t>162 25-1101</t>
  </si>
  <si>
    <t>Vodorovné přemístění do 20 m výkopku/sypaniny z horniny třídy 1 až 3, bez naložení a se složením</t>
  </si>
  <si>
    <t>-1114565595</t>
  </si>
  <si>
    <t>162 65-1112</t>
  </si>
  <si>
    <t>Vodorovné přemístění do 5000 m výkopku/sypaniny z horniny třídy 1 až 3, bez naložení a se složením</t>
  </si>
  <si>
    <t>1095207111</t>
  </si>
  <si>
    <t>167 15-1111</t>
  </si>
  <si>
    <t>Nakládání, skládání a překládání neulehlého výkopku nebo sypaniny strojně nakládání, množství přes 100 m3, z hornin třídy 1 až 3</t>
  </si>
  <si>
    <t>-1093046879</t>
  </si>
  <si>
    <t>171 20-1231</t>
  </si>
  <si>
    <t>Poplatek za uložení stavebního odpadu na recyklační skládce (skládkovné) zeminy a kamení zatříděného do Katalogu odpadů pod kódem 17 05 04    444 * koef.1,8</t>
  </si>
  <si>
    <t>1558552056</t>
  </si>
  <si>
    <t>R - položka</t>
  </si>
  <si>
    <t>Příprava prokořenitelného prostoru pro stromy (pásy d. 202m x š. 2m) - na dno drenážní štěrk vrstva tl. 10-15cm a uložení potrubí DN100  - zásyp rýhy strukturálním substrátem ve vrstvě tl. 40-50cm - zaústění potrubí DN100 do drenážního potrubí DN160 (odvo</t>
  </si>
  <si>
    <t>1487394329</t>
  </si>
  <si>
    <t>MAT</t>
  </si>
  <si>
    <t>strukturální substrát - směs 80% štěrk fr.32/63, 10% kompost, 10% biouhel fr.0/10  (výplň prokořenitelného prostoru) - při navážce substrátu je nutná koordinace s realizací podkladních vrstev zpevněných ploch a obrubníků   404 x tl. 0,4-0,5 = 180m3 * koef</t>
  </si>
  <si>
    <t>93117009</t>
  </si>
  <si>
    <t>MAT.1</t>
  </si>
  <si>
    <t>drcené kamenivo fr. 16/32mm, vrstva tl. 10-15cm (dno drenážní rýhy) 404 x tl. 0,125 = 50m3 * koef.2</t>
  </si>
  <si>
    <t>1708616347</t>
  </si>
  <si>
    <t>MAT.2</t>
  </si>
  <si>
    <t>drenážní potrubí DN100 perforované</t>
  </si>
  <si>
    <t>-780933830</t>
  </si>
  <si>
    <t>SO900 - VRN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</si>
  <si>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</si>
  <si>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</si>
  <si>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</si>
  <si>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</si>
  <si>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VRN1</t>
  </si>
  <si>
    <t>Průzkumné, geodetické a projektové práce</t>
  </si>
  <si>
    <t>012203000</t>
  </si>
  <si>
    <t>Geodetické práce při provádění stavby</t>
  </si>
  <si>
    <t>230272755</t>
  </si>
  <si>
    <t>012303000</t>
  </si>
  <si>
    <t>Geodetické práce po výstavbě</t>
  </si>
  <si>
    <t>-1816473039</t>
  </si>
  <si>
    <t>"geometrický plán"1</t>
  </si>
  <si>
    <t>013194000</t>
  </si>
  <si>
    <t>Ostatní záměry a studie</t>
  </si>
  <si>
    <t>…</t>
  </si>
  <si>
    <t>750113036</t>
  </si>
  <si>
    <t>"DIO"1</t>
  </si>
  <si>
    <t>VRN3</t>
  </si>
  <si>
    <t>Zařízení staveniště</t>
  </si>
  <si>
    <t>030001000</t>
  </si>
  <si>
    <t>-1516388978</t>
  </si>
  <si>
    <t>033203000</t>
  </si>
  <si>
    <t>Energie pro zařízení staveniště</t>
  </si>
  <si>
    <t>-135994705</t>
  </si>
  <si>
    <t>034103000</t>
  </si>
  <si>
    <t>Oplocení staveniště</t>
  </si>
  <si>
    <t>m/měsíc</t>
  </si>
  <si>
    <t>921612414</t>
  </si>
  <si>
    <t>"délka plotu*počet měsíců"(350)*3</t>
  </si>
  <si>
    <t>VRN6</t>
  </si>
  <si>
    <t>Územní vlivy</t>
  </si>
  <si>
    <t>060001000</t>
  </si>
  <si>
    <t>-976691798</t>
  </si>
  <si>
    <t>VRN7</t>
  </si>
  <si>
    <t>Provozní vlivy</t>
  </si>
  <si>
    <t>070001000</t>
  </si>
  <si>
    <t>-678561165</t>
  </si>
  <si>
    <t>075002000</t>
  </si>
  <si>
    <t>Ochranná pásma</t>
  </si>
  <si>
    <t>-1527415614</t>
  </si>
  <si>
    <t>"vyznačení OP plyn VTL"1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</si>
</sst>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36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20038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Úprava prostranství Komenského náměstí (Osvoboditelů), k.ú. Louny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k.ú. Louny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22. 3. 2021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Ota Vettermann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MESSOR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119" t="s">
        <v>82</v>
      </c>
      <c r="B95" s="120"/>
      <c r="C95" s="121"/>
      <c r="D95" s="122" t="s">
        <v>83</v>
      </c>
      <c r="E95" s="122"/>
      <c r="F95" s="122"/>
      <c r="G95" s="122"/>
      <c r="H95" s="122"/>
      <c r="I95" s="123"/>
      <c r="J95" s="122" t="s">
        <v>84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'SO101 - Objekty pozemních...'!J30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85</v>
      </c>
      <c r="AR95" s="126"/>
      <c r="AS95" s="127">
        <v>0</v>
      </c>
      <c r="AT95" s="128">
        <f>ROUND(SUM(AV95:AW95),2)</f>
        <v>0</v>
      </c>
      <c r="AU95" s="129">
        <f>'SO101 - Objekty pozemních...'!P128</f>
        <v>0</v>
      </c>
      <c r="AV95" s="128">
        <f>'SO101 - Objekty pozemních...'!J33</f>
        <v>0</v>
      </c>
      <c r="AW95" s="128">
        <f>'SO101 - Objekty pozemních...'!J34</f>
        <v>0</v>
      </c>
      <c r="AX95" s="128">
        <f>'SO101 - Objekty pozemních...'!J35</f>
        <v>0</v>
      </c>
      <c r="AY95" s="128">
        <f>'SO101 - Objekty pozemních...'!J36</f>
        <v>0</v>
      </c>
      <c r="AZ95" s="128">
        <f>'SO101 - Objekty pozemních...'!F33</f>
        <v>0</v>
      </c>
      <c r="BA95" s="128">
        <f>'SO101 - Objekty pozemních...'!F34</f>
        <v>0</v>
      </c>
      <c r="BB95" s="128">
        <f>'SO101 - Objekty pozemních...'!F35</f>
        <v>0</v>
      </c>
      <c r="BC95" s="128">
        <f>'SO101 - Objekty pozemních...'!F36</f>
        <v>0</v>
      </c>
      <c r="BD95" s="130">
        <f>'SO101 - Objekty pozemních...'!F37</f>
        <v>0</v>
      </c>
      <c r="BE95" s="7"/>
      <c r="BT95" s="131" t="s">
        <v>86</v>
      </c>
      <c r="BV95" s="131" t="s">
        <v>80</v>
      </c>
      <c r="BW95" s="131" t="s">
        <v>87</v>
      </c>
      <c r="BX95" s="131" t="s">
        <v>5</v>
      </c>
      <c r="CL95" s="131" t="s">
        <v>1</v>
      </c>
      <c r="CM95" s="131" t="s">
        <v>88</v>
      </c>
    </row>
    <row r="96" spans="1:91" s="7" customFormat="1" ht="16.5" customHeight="1">
      <c r="A96" s="119" t="s">
        <v>82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'SO301 - Odvodnění pozemní...'!J30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85</v>
      </c>
      <c r="AR96" s="126"/>
      <c r="AS96" s="127">
        <v>0</v>
      </c>
      <c r="AT96" s="128">
        <f>ROUND(SUM(AV96:AW96),2)</f>
        <v>0</v>
      </c>
      <c r="AU96" s="129">
        <f>'SO301 - Odvodnění pozemní...'!P130</f>
        <v>0</v>
      </c>
      <c r="AV96" s="128">
        <f>'SO301 - Odvodnění pozemní...'!J33</f>
        <v>0</v>
      </c>
      <c r="AW96" s="128">
        <f>'SO301 - Odvodnění pozemní...'!J34</f>
        <v>0</v>
      </c>
      <c r="AX96" s="128">
        <f>'SO301 - Odvodnění pozemní...'!J35</f>
        <v>0</v>
      </c>
      <c r="AY96" s="128">
        <f>'SO301 - Odvodnění pozemní...'!J36</f>
        <v>0</v>
      </c>
      <c r="AZ96" s="128">
        <f>'SO301 - Odvodnění pozemní...'!F33</f>
        <v>0</v>
      </c>
      <c r="BA96" s="128">
        <f>'SO301 - Odvodnění pozemní...'!F34</f>
        <v>0</v>
      </c>
      <c r="BB96" s="128">
        <f>'SO301 - Odvodnění pozemní...'!F35</f>
        <v>0</v>
      </c>
      <c r="BC96" s="128">
        <f>'SO301 - Odvodnění pozemní...'!F36</f>
        <v>0</v>
      </c>
      <c r="BD96" s="130">
        <f>'SO301 - Odvodnění pozemní...'!F37</f>
        <v>0</v>
      </c>
      <c r="BE96" s="7"/>
      <c r="BT96" s="131" t="s">
        <v>86</v>
      </c>
      <c r="BV96" s="131" t="s">
        <v>80</v>
      </c>
      <c r="BW96" s="131" t="s">
        <v>91</v>
      </c>
      <c r="BX96" s="131" t="s">
        <v>5</v>
      </c>
      <c r="CL96" s="131" t="s">
        <v>1</v>
      </c>
      <c r="CM96" s="131" t="s">
        <v>88</v>
      </c>
    </row>
    <row r="97" spans="1:91" s="7" customFormat="1" ht="16.5" customHeight="1">
      <c r="A97" s="119" t="s">
        <v>82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'SO401 - Osvětlení PK'!J30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85</v>
      </c>
      <c r="AR97" s="126"/>
      <c r="AS97" s="127">
        <v>0</v>
      </c>
      <c r="AT97" s="128">
        <f>ROUND(SUM(AV97:AW97),2)</f>
        <v>0</v>
      </c>
      <c r="AU97" s="129">
        <f>'SO401 - Osvětlení PK'!P125</f>
        <v>0</v>
      </c>
      <c r="AV97" s="128">
        <f>'SO401 - Osvětlení PK'!J33</f>
        <v>0</v>
      </c>
      <c r="AW97" s="128">
        <f>'SO401 - Osvětlení PK'!J34</f>
        <v>0</v>
      </c>
      <c r="AX97" s="128">
        <f>'SO401 - Osvětlení PK'!J35</f>
        <v>0</v>
      </c>
      <c r="AY97" s="128">
        <f>'SO401 - Osvětlení PK'!J36</f>
        <v>0</v>
      </c>
      <c r="AZ97" s="128">
        <f>'SO401 - Osvětlení PK'!F33</f>
        <v>0</v>
      </c>
      <c r="BA97" s="128">
        <f>'SO401 - Osvětlení PK'!F34</f>
        <v>0</v>
      </c>
      <c r="BB97" s="128">
        <f>'SO401 - Osvětlení PK'!F35</f>
        <v>0</v>
      </c>
      <c r="BC97" s="128">
        <f>'SO401 - Osvětlení PK'!F36</f>
        <v>0</v>
      </c>
      <c r="BD97" s="130">
        <f>'SO401 - Osvětlení PK'!F37</f>
        <v>0</v>
      </c>
      <c r="BE97" s="7"/>
      <c r="BT97" s="131" t="s">
        <v>86</v>
      </c>
      <c r="BV97" s="131" t="s">
        <v>80</v>
      </c>
      <c r="BW97" s="131" t="s">
        <v>94</v>
      </c>
      <c r="BX97" s="131" t="s">
        <v>5</v>
      </c>
      <c r="CL97" s="131" t="s">
        <v>1</v>
      </c>
      <c r="CM97" s="131" t="s">
        <v>88</v>
      </c>
    </row>
    <row r="98" spans="1:91" s="7" customFormat="1" ht="16.5" customHeight="1">
      <c r="A98" s="119" t="s">
        <v>82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'SO800 - Vegetační úpravy'!J30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85</v>
      </c>
      <c r="AR98" s="126"/>
      <c r="AS98" s="127">
        <v>0</v>
      </c>
      <c r="AT98" s="128">
        <f>ROUND(SUM(AV98:AW98),2)</f>
        <v>0</v>
      </c>
      <c r="AU98" s="129">
        <f>'SO800 - Vegetační úpravy'!P118</f>
        <v>0</v>
      </c>
      <c r="AV98" s="128">
        <f>'SO800 - Vegetační úpravy'!J33</f>
        <v>0</v>
      </c>
      <c r="AW98" s="128">
        <f>'SO800 - Vegetační úpravy'!J34</f>
        <v>0</v>
      </c>
      <c r="AX98" s="128">
        <f>'SO800 - Vegetační úpravy'!J35</f>
        <v>0</v>
      </c>
      <c r="AY98" s="128">
        <f>'SO800 - Vegetační úpravy'!J36</f>
        <v>0</v>
      </c>
      <c r="AZ98" s="128">
        <f>'SO800 - Vegetační úpravy'!F33</f>
        <v>0</v>
      </c>
      <c r="BA98" s="128">
        <f>'SO800 - Vegetační úpravy'!F34</f>
        <v>0</v>
      </c>
      <c r="BB98" s="128">
        <f>'SO800 - Vegetační úpravy'!F35</f>
        <v>0</v>
      </c>
      <c r="BC98" s="128">
        <f>'SO800 - Vegetační úpravy'!F36</f>
        <v>0</v>
      </c>
      <c r="BD98" s="130">
        <f>'SO800 - Vegetační úpravy'!F37</f>
        <v>0</v>
      </c>
      <c r="BE98" s="7"/>
      <c r="BT98" s="131" t="s">
        <v>86</v>
      </c>
      <c r="BV98" s="131" t="s">
        <v>80</v>
      </c>
      <c r="BW98" s="131" t="s">
        <v>97</v>
      </c>
      <c r="BX98" s="131" t="s">
        <v>5</v>
      </c>
      <c r="CL98" s="131" t="s">
        <v>1</v>
      </c>
      <c r="CM98" s="131" t="s">
        <v>88</v>
      </c>
    </row>
    <row r="99" spans="1:91" s="7" customFormat="1" ht="16.5" customHeight="1">
      <c r="A99" s="119" t="s">
        <v>82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'SO900 - VRN'!J30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85</v>
      </c>
      <c r="AR99" s="126"/>
      <c r="AS99" s="132">
        <v>0</v>
      </c>
      <c r="AT99" s="133">
        <f>ROUND(SUM(AV99:AW99),2)</f>
        <v>0</v>
      </c>
      <c r="AU99" s="134">
        <f>'SO900 - VRN'!P121</f>
        <v>0</v>
      </c>
      <c r="AV99" s="133">
        <f>'SO900 - VRN'!J33</f>
        <v>0</v>
      </c>
      <c r="AW99" s="133">
        <f>'SO900 - VRN'!J34</f>
        <v>0</v>
      </c>
      <c r="AX99" s="133">
        <f>'SO900 - VRN'!J35</f>
        <v>0</v>
      </c>
      <c r="AY99" s="133">
        <f>'SO900 - VRN'!J36</f>
        <v>0</v>
      </c>
      <c r="AZ99" s="133">
        <f>'SO900 - VRN'!F33</f>
        <v>0</v>
      </c>
      <c r="BA99" s="133">
        <f>'SO900 - VRN'!F34</f>
        <v>0</v>
      </c>
      <c r="BB99" s="133">
        <f>'SO900 - VRN'!F35</f>
        <v>0</v>
      </c>
      <c r="BC99" s="133">
        <f>'SO900 - VRN'!F36</f>
        <v>0</v>
      </c>
      <c r="BD99" s="135">
        <f>'SO900 - VRN'!F37</f>
        <v>0</v>
      </c>
      <c r="BE99" s="7"/>
      <c r="BT99" s="131" t="s">
        <v>86</v>
      </c>
      <c r="BV99" s="131" t="s">
        <v>80</v>
      </c>
      <c r="BW99" s="131" t="s">
        <v>100</v>
      </c>
      <c r="BX99" s="131" t="s">
        <v>5</v>
      </c>
      <c r="CL99" s="131" t="s">
        <v>1</v>
      </c>
      <c r="CM99" s="131" t="s">
        <v>88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C35" sheet="1" objects="1" scenarios="1" formatColumns="0" formatRows="0"/>
  <mergeCells count="58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101 - Objekty pozemních...'!C2" display="/"/>
    <hyperlink ref="A96" location="'SO301 - Odvodnění pozemní...'!C2" display="/"/>
    <hyperlink ref="A97" location="'SO401 - Osvětlení PK'!C2" display="/"/>
    <hyperlink ref="A98" location="'SO800 - Vegetační úpravy'!C2" display="/"/>
    <hyperlink ref="A99" location="'SO900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Úprava prostranství Komenského náměstí (Osvoboditelů), k.ú. Louny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22. 3. 2021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36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ROUND((SUM(BE128:BE508)),2)</f>
        <v>0</v>
      </c>
      <c r="G33" s="38"/>
      <c r="H33" s="38"/>
      <c r="I33" s="155">
        <v>0.21</v>
      </c>
      <c r="J33" s="154">
        <f>ROUND(((SUM(BE128:BE508))*I33),2)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ROUND((SUM(BF128:BF508)),2)</f>
        <v>0</v>
      </c>
      <c r="G34" s="38"/>
      <c r="H34" s="38"/>
      <c r="I34" s="155">
        <v>0.12</v>
      </c>
      <c r="J34" s="154">
        <f>ROUND(((SUM(BF128:BF508))*I34),2)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ROUND((SUM(BG128:BG508)),2)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ROUND((SUM(BH128:BH508)),2)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ROUND((SUM(BI128:BI508)),2)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Úprava prostranství Komenského náměstí (Osvoboditelů), k.ú. Louny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SO101 - Objekty pozemních komunikací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k.ú. Louny</v>
      </c>
      <c r="G89" s="40"/>
      <c r="H89" s="40"/>
      <c r="I89" s="32" t="s">
        <v>22</v>
      </c>
      <c r="J89" s="79" t="str">
        <f>IF(J12="","",J12)</f>
        <v>22. 3. 2021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Ing. Ota Vettermann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J211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112</v>
      </c>
      <c r="E100" s="188"/>
      <c r="F100" s="188"/>
      <c r="G100" s="188"/>
      <c r="H100" s="188"/>
      <c r="I100" s="188"/>
      <c r="J100" s="189">
        <f>J218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113</v>
      </c>
      <c r="E101" s="188"/>
      <c r="F101" s="188"/>
      <c r="G101" s="188"/>
      <c r="H101" s="188"/>
      <c r="I101" s="188"/>
      <c r="J101" s="189">
        <f>J291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114</v>
      </c>
      <c r="E102" s="188"/>
      <c r="F102" s="188"/>
      <c r="G102" s="188"/>
      <c r="H102" s="188"/>
      <c r="I102" s="188"/>
      <c r="J102" s="189">
        <f>J322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115</v>
      </c>
      <c r="E103" s="188"/>
      <c r="F103" s="188"/>
      <c r="G103" s="188"/>
      <c r="H103" s="188"/>
      <c r="I103" s="188"/>
      <c r="J103" s="189">
        <f>J451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116</v>
      </c>
      <c r="E104" s="188"/>
      <c r="F104" s="188"/>
      <c r="G104" s="188"/>
      <c r="H104" s="188"/>
      <c r="I104" s="188"/>
      <c r="J104" s="189">
        <f>J468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9"/>
      <c r="C105" s="180"/>
      <c r="D105" s="181" t="s">
        <v>117</v>
      </c>
      <c r="E105" s="182"/>
      <c r="F105" s="182"/>
      <c r="G105" s="182"/>
      <c r="H105" s="182"/>
      <c r="I105" s="182"/>
      <c r="J105" s="183">
        <f>J473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5"/>
      <c r="C106" s="186"/>
      <c r="D106" s="187" t="s">
        <v>118</v>
      </c>
      <c r="E106" s="188"/>
      <c r="F106" s="188"/>
      <c r="G106" s="188"/>
      <c r="H106" s="188"/>
      <c r="I106" s="188"/>
      <c r="J106" s="189">
        <f>J474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119</v>
      </c>
      <c r="E107" s="182"/>
      <c r="F107" s="182"/>
      <c r="G107" s="182"/>
      <c r="H107" s="182"/>
      <c r="I107" s="182"/>
      <c r="J107" s="183">
        <f>J505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120</v>
      </c>
      <c r="E108" s="188"/>
      <c r="F108" s="188"/>
      <c r="G108" s="188"/>
      <c r="H108" s="188"/>
      <c r="I108" s="188"/>
      <c r="J108" s="189">
        <f>J506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121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4" t="str">
        <f>E7</f>
        <v>Úprava prostranství Komenského náměstí (Osvoboditelů), k.ú. Louny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102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SO101 - Objekty pozemních komunikací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k.ú. Louny</v>
      </c>
      <c r="G122" s="40"/>
      <c r="H122" s="40"/>
      <c r="I122" s="32" t="s">
        <v>22</v>
      </c>
      <c r="J122" s="79" t="str">
        <f>IF(J12="","",J12)</f>
        <v>22. 3. 2021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 xml:space="preserve"> </v>
      </c>
      <c r="G124" s="40"/>
      <c r="H124" s="40"/>
      <c r="I124" s="32" t="s">
        <v>30</v>
      </c>
      <c r="J124" s="36" t="str">
        <f>E21</f>
        <v>Ing. Ota Vettermann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33</v>
      </c>
      <c r="J125" s="36" t="str">
        <f>E24</f>
        <v>MESSOR s.r.o.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1"/>
      <c r="B127" s="192"/>
      <c r="C127" s="193" t="s">
        <v>122</v>
      </c>
      <c r="D127" s="194" t="s">
        <v>63</v>
      </c>
      <c r="E127" s="194" t="s">
        <v>59</v>
      </c>
      <c r="F127" s="194" t="s">
        <v>60</v>
      </c>
      <c r="G127" s="194" t="s">
        <v>123</v>
      </c>
      <c r="H127" s="194" t="s">
        <v>124</v>
      </c>
      <c r="I127" s="194" t="s">
        <v>125</v>
      </c>
      <c r="J127" s="194" t="s">
        <v>106</v>
      </c>
      <c r="K127" s="195" t="s">
        <v>126</v>
      </c>
      <c r="L127" s="196"/>
      <c r="M127" s="100" t="s">
        <v>1</v>
      </c>
      <c r="N127" s="101" t="s">
        <v>42</v>
      </c>
      <c r="O127" s="101" t="s">
        <v>127</v>
      </c>
      <c r="P127" s="101" t="s">
        <v>128</v>
      </c>
      <c r="Q127" s="101" t="s">
        <v>129</v>
      </c>
      <c r="R127" s="101" t="s">
        <v>130</v>
      </c>
      <c r="S127" s="101" t="s">
        <v>131</v>
      </c>
      <c r="T127" s="102" t="s">
        <v>132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pans="1:63" s="2" customFormat="1" ht="22.8" customHeight="1">
      <c r="A128" s="38"/>
      <c r="B128" s="39"/>
      <c r="C128" s="107" t="s">
        <v>133</v>
      </c>
      <c r="D128" s="40"/>
      <c r="E128" s="40"/>
      <c r="F128" s="40"/>
      <c r="G128" s="40"/>
      <c r="H128" s="40"/>
      <c r="I128" s="40"/>
      <c r="J128" s="197">
        <f>BK128</f>
        <v>0</v>
      </c>
      <c r="K128" s="40"/>
      <c r="L128" s="44"/>
      <c r="M128" s="103"/>
      <c r="N128" s="198"/>
      <c r="O128" s="104"/>
      <c r="P128" s="199">
        <f>P129+P473+P505</f>
        <v>0</v>
      </c>
      <c r="Q128" s="104"/>
      <c r="R128" s="199">
        <f>R129+R473+R505</f>
        <v>1435.49348498</v>
      </c>
      <c r="S128" s="104"/>
      <c r="T128" s="200">
        <f>T129+T473+T505</f>
        <v>2129.8156000000004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77</v>
      </c>
      <c r="AU128" s="17" t="s">
        <v>108</v>
      </c>
      <c r="BK128" s="201">
        <f>BK129+BK473+BK505</f>
        <v>0</v>
      </c>
    </row>
    <row r="129" spans="1:63" s="12" customFormat="1" ht="25.9" customHeight="1">
      <c r="A129" s="12"/>
      <c r="B129" s="202"/>
      <c r="C129" s="203"/>
      <c r="D129" s="204" t="s">
        <v>77</v>
      </c>
      <c r="E129" s="205" t="s">
        <v>134</v>
      </c>
      <c r="F129" s="205" t="s">
        <v>135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P130+P211+P218+P291+P322+P451+P468</f>
        <v>0</v>
      </c>
      <c r="Q129" s="210"/>
      <c r="R129" s="211">
        <f>R130+R211+R218+R291+R322+R451+R468</f>
        <v>1433.8957834999999</v>
      </c>
      <c r="S129" s="210"/>
      <c r="T129" s="212">
        <f>T130+T211+T218+T291+T322+T451+T468</f>
        <v>2128.0748000000003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86</v>
      </c>
      <c r="AT129" s="214" t="s">
        <v>77</v>
      </c>
      <c r="AU129" s="214" t="s">
        <v>78</v>
      </c>
      <c r="AY129" s="213" t="s">
        <v>136</v>
      </c>
      <c r="BK129" s="215">
        <f>BK130+BK211+BK218+BK291+BK322+BK451+BK468</f>
        <v>0</v>
      </c>
    </row>
    <row r="130" spans="1:63" s="12" customFormat="1" ht="22.8" customHeight="1">
      <c r="A130" s="12"/>
      <c r="B130" s="202"/>
      <c r="C130" s="203"/>
      <c r="D130" s="204" t="s">
        <v>77</v>
      </c>
      <c r="E130" s="216" t="s">
        <v>86</v>
      </c>
      <c r="F130" s="216" t="s">
        <v>137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SUM(P131:P210)</f>
        <v>0</v>
      </c>
      <c r="Q130" s="210"/>
      <c r="R130" s="211">
        <f>SUM(R131:R210)</f>
        <v>0.37541840000000004</v>
      </c>
      <c r="S130" s="210"/>
      <c r="T130" s="212">
        <f>SUM(T131:T210)</f>
        <v>2107.7328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86</v>
      </c>
      <c r="AT130" s="214" t="s">
        <v>77</v>
      </c>
      <c r="AU130" s="214" t="s">
        <v>86</v>
      </c>
      <c r="AY130" s="213" t="s">
        <v>136</v>
      </c>
      <c r="BK130" s="215">
        <f>SUM(BK131:BK210)</f>
        <v>0</v>
      </c>
    </row>
    <row r="131" spans="1:65" s="2" customFormat="1" ht="16.5" customHeight="1">
      <c r="A131" s="38"/>
      <c r="B131" s="39"/>
      <c r="C131" s="218" t="s">
        <v>86</v>
      </c>
      <c r="D131" s="218" t="s">
        <v>138</v>
      </c>
      <c r="E131" s="219" t="s">
        <v>139</v>
      </c>
      <c r="F131" s="220" t="s">
        <v>140</v>
      </c>
      <c r="G131" s="221" t="s">
        <v>141</v>
      </c>
      <c r="H131" s="222">
        <v>10.4</v>
      </c>
      <c r="I131" s="223"/>
      <c r="J131" s="224">
        <f>ROUND(I131*H131,2)</f>
        <v>0</v>
      </c>
      <c r="K131" s="220" t="s">
        <v>142</v>
      </c>
      <c r="L131" s="44"/>
      <c r="M131" s="225" t="s">
        <v>1</v>
      </c>
      <c r="N131" s="226" t="s">
        <v>43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0.255</v>
      </c>
      <c r="T131" s="228">
        <f>S131*H131</f>
        <v>2.652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143</v>
      </c>
      <c r="AT131" s="229" t="s">
        <v>138</v>
      </c>
      <c r="AU131" s="229" t="s">
        <v>88</v>
      </c>
      <c r="AY131" s="17" t="s">
        <v>136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86</v>
      </c>
      <c r="BK131" s="230">
        <f>ROUND(I131*H131,2)</f>
        <v>0</v>
      </c>
      <c r="BL131" s="17" t="s">
        <v>143</v>
      </c>
      <c r="BM131" s="229" t="s">
        <v>144</v>
      </c>
    </row>
    <row r="132" spans="1:47" s="2" customFormat="1" ht="12">
      <c r="A132" s="38"/>
      <c r="B132" s="39"/>
      <c r="C132" s="40"/>
      <c r="D132" s="231" t="s">
        <v>145</v>
      </c>
      <c r="E132" s="40"/>
      <c r="F132" s="232" t="s">
        <v>146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145</v>
      </c>
      <c r="AU132" s="17" t="s">
        <v>88</v>
      </c>
    </row>
    <row r="133" spans="1:51" s="13" customFormat="1" ht="12">
      <c r="A133" s="13"/>
      <c r="B133" s="236"/>
      <c r="C133" s="237"/>
      <c r="D133" s="231" t="s">
        <v>147</v>
      </c>
      <c r="E133" s="238" t="s">
        <v>1</v>
      </c>
      <c r="F133" s="239" t="s">
        <v>148</v>
      </c>
      <c r="G133" s="237"/>
      <c r="H133" s="240">
        <v>10.4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147</v>
      </c>
      <c r="AU133" s="246" t="s">
        <v>88</v>
      </c>
      <c r="AV133" s="13" t="s">
        <v>88</v>
      </c>
      <c r="AW133" s="13" t="s">
        <v>32</v>
      </c>
      <c r="AX133" s="13" t="s">
        <v>86</v>
      </c>
      <c r="AY133" s="246" t="s">
        <v>136</v>
      </c>
    </row>
    <row r="134" spans="1:65" s="2" customFormat="1" ht="16.5" customHeight="1">
      <c r="A134" s="38"/>
      <c r="B134" s="39"/>
      <c r="C134" s="218" t="s">
        <v>88</v>
      </c>
      <c r="D134" s="218" t="s">
        <v>138</v>
      </c>
      <c r="E134" s="219" t="s">
        <v>149</v>
      </c>
      <c r="F134" s="220" t="s">
        <v>150</v>
      </c>
      <c r="G134" s="221" t="s">
        <v>141</v>
      </c>
      <c r="H134" s="222">
        <v>509</v>
      </c>
      <c r="I134" s="223"/>
      <c r="J134" s="224">
        <f>ROUND(I134*H134,2)</f>
        <v>0</v>
      </c>
      <c r="K134" s="220" t="s">
        <v>142</v>
      </c>
      <c r="L134" s="44"/>
      <c r="M134" s="225" t="s">
        <v>1</v>
      </c>
      <c r="N134" s="226" t="s">
        <v>43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0.26</v>
      </c>
      <c r="T134" s="228">
        <f>S134*H134</f>
        <v>132.34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143</v>
      </c>
      <c r="AT134" s="229" t="s">
        <v>138</v>
      </c>
      <c r="AU134" s="229" t="s">
        <v>88</v>
      </c>
      <c r="AY134" s="17" t="s">
        <v>136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86</v>
      </c>
      <c r="BK134" s="230">
        <f>ROUND(I134*H134,2)</f>
        <v>0</v>
      </c>
      <c r="BL134" s="17" t="s">
        <v>143</v>
      </c>
      <c r="BM134" s="229" t="s">
        <v>151</v>
      </c>
    </row>
    <row r="135" spans="1:47" s="2" customFormat="1" ht="12">
      <c r="A135" s="38"/>
      <c r="B135" s="39"/>
      <c r="C135" s="40"/>
      <c r="D135" s="231" t="s">
        <v>145</v>
      </c>
      <c r="E135" s="40"/>
      <c r="F135" s="232" t="s">
        <v>152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145</v>
      </c>
      <c r="AU135" s="17" t="s">
        <v>88</v>
      </c>
    </row>
    <row r="136" spans="1:51" s="13" customFormat="1" ht="12">
      <c r="A136" s="13"/>
      <c r="B136" s="236"/>
      <c r="C136" s="237"/>
      <c r="D136" s="231" t="s">
        <v>147</v>
      </c>
      <c r="E136" s="238" t="s">
        <v>1</v>
      </c>
      <c r="F136" s="239" t="s">
        <v>153</v>
      </c>
      <c r="G136" s="237"/>
      <c r="H136" s="240">
        <v>307.3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147</v>
      </c>
      <c r="AU136" s="246" t="s">
        <v>88</v>
      </c>
      <c r="AV136" s="13" t="s">
        <v>88</v>
      </c>
      <c r="AW136" s="13" t="s">
        <v>32</v>
      </c>
      <c r="AX136" s="13" t="s">
        <v>78</v>
      </c>
      <c r="AY136" s="246" t="s">
        <v>136</v>
      </c>
    </row>
    <row r="137" spans="1:51" s="13" customFormat="1" ht="12">
      <c r="A137" s="13"/>
      <c r="B137" s="236"/>
      <c r="C137" s="237"/>
      <c r="D137" s="231" t="s">
        <v>147</v>
      </c>
      <c r="E137" s="238" t="s">
        <v>1</v>
      </c>
      <c r="F137" s="239" t="s">
        <v>154</v>
      </c>
      <c r="G137" s="237"/>
      <c r="H137" s="240">
        <v>201.7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147</v>
      </c>
      <c r="AU137" s="246" t="s">
        <v>88</v>
      </c>
      <c r="AV137" s="13" t="s">
        <v>88</v>
      </c>
      <c r="AW137" s="13" t="s">
        <v>32</v>
      </c>
      <c r="AX137" s="13" t="s">
        <v>78</v>
      </c>
      <c r="AY137" s="246" t="s">
        <v>136</v>
      </c>
    </row>
    <row r="138" spans="1:51" s="14" customFormat="1" ht="12">
      <c r="A138" s="14"/>
      <c r="B138" s="247"/>
      <c r="C138" s="248"/>
      <c r="D138" s="231" t="s">
        <v>147</v>
      </c>
      <c r="E138" s="249" t="s">
        <v>1</v>
      </c>
      <c r="F138" s="250" t="s">
        <v>155</v>
      </c>
      <c r="G138" s="248"/>
      <c r="H138" s="251">
        <v>509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147</v>
      </c>
      <c r="AU138" s="257" t="s">
        <v>88</v>
      </c>
      <c r="AV138" s="14" t="s">
        <v>143</v>
      </c>
      <c r="AW138" s="14" t="s">
        <v>32</v>
      </c>
      <c r="AX138" s="14" t="s">
        <v>86</v>
      </c>
      <c r="AY138" s="257" t="s">
        <v>136</v>
      </c>
    </row>
    <row r="139" spans="1:65" s="2" customFormat="1" ht="16.5" customHeight="1">
      <c r="A139" s="38"/>
      <c r="B139" s="39"/>
      <c r="C139" s="218" t="s">
        <v>156</v>
      </c>
      <c r="D139" s="218" t="s">
        <v>138</v>
      </c>
      <c r="E139" s="219" t="s">
        <v>157</v>
      </c>
      <c r="F139" s="220" t="s">
        <v>158</v>
      </c>
      <c r="G139" s="221" t="s">
        <v>141</v>
      </c>
      <c r="H139" s="222">
        <v>511.4</v>
      </c>
      <c r="I139" s="223"/>
      <c r="J139" s="224">
        <f>ROUND(I139*H139,2)</f>
        <v>0</v>
      </c>
      <c r="K139" s="220" t="s">
        <v>142</v>
      </c>
      <c r="L139" s="44"/>
      <c r="M139" s="225" t="s">
        <v>1</v>
      </c>
      <c r="N139" s="226" t="s">
        <v>43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0.29</v>
      </c>
      <c r="T139" s="228">
        <f>S139*H139</f>
        <v>148.30599999999998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143</v>
      </c>
      <c r="AT139" s="229" t="s">
        <v>138</v>
      </c>
      <c r="AU139" s="229" t="s">
        <v>88</v>
      </c>
      <c r="AY139" s="17" t="s">
        <v>136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86</v>
      </c>
      <c r="BK139" s="230">
        <f>ROUND(I139*H139,2)</f>
        <v>0</v>
      </c>
      <c r="BL139" s="17" t="s">
        <v>143</v>
      </c>
      <c r="BM139" s="229" t="s">
        <v>159</v>
      </c>
    </row>
    <row r="140" spans="1:47" s="2" customFormat="1" ht="12">
      <c r="A140" s="38"/>
      <c r="B140" s="39"/>
      <c r="C140" s="40"/>
      <c r="D140" s="231" t="s">
        <v>145</v>
      </c>
      <c r="E140" s="40"/>
      <c r="F140" s="232" t="s">
        <v>160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145</v>
      </c>
      <c r="AU140" s="17" t="s">
        <v>88</v>
      </c>
    </row>
    <row r="141" spans="1:51" s="13" customFormat="1" ht="12">
      <c r="A141" s="13"/>
      <c r="B141" s="236"/>
      <c r="C141" s="237"/>
      <c r="D141" s="231" t="s">
        <v>147</v>
      </c>
      <c r="E141" s="238" t="s">
        <v>1</v>
      </c>
      <c r="F141" s="239" t="s">
        <v>161</v>
      </c>
      <c r="G141" s="237"/>
      <c r="H141" s="240">
        <v>169.7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147</v>
      </c>
      <c r="AU141" s="246" t="s">
        <v>88</v>
      </c>
      <c r="AV141" s="13" t="s">
        <v>88</v>
      </c>
      <c r="AW141" s="13" t="s">
        <v>32</v>
      </c>
      <c r="AX141" s="13" t="s">
        <v>78</v>
      </c>
      <c r="AY141" s="246" t="s">
        <v>136</v>
      </c>
    </row>
    <row r="142" spans="1:51" s="13" customFormat="1" ht="12">
      <c r="A142" s="13"/>
      <c r="B142" s="236"/>
      <c r="C142" s="237"/>
      <c r="D142" s="231" t="s">
        <v>147</v>
      </c>
      <c r="E142" s="238" t="s">
        <v>1</v>
      </c>
      <c r="F142" s="239" t="s">
        <v>162</v>
      </c>
      <c r="G142" s="237"/>
      <c r="H142" s="240">
        <v>341.7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147</v>
      </c>
      <c r="AU142" s="246" t="s">
        <v>88</v>
      </c>
      <c r="AV142" s="13" t="s">
        <v>88</v>
      </c>
      <c r="AW142" s="13" t="s">
        <v>32</v>
      </c>
      <c r="AX142" s="13" t="s">
        <v>78</v>
      </c>
      <c r="AY142" s="246" t="s">
        <v>136</v>
      </c>
    </row>
    <row r="143" spans="1:51" s="14" customFormat="1" ht="12">
      <c r="A143" s="14"/>
      <c r="B143" s="247"/>
      <c r="C143" s="248"/>
      <c r="D143" s="231" t="s">
        <v>147</v>
      </c>
      <c r="E143" s="249" t="s">
        <v>1</v>
      </c>
      <c r="F143" s="250" t="s">
        <v>155</v>
      </c>
      <c r="G143" s="248"/>
      <c r="H143" s="251">
        <v>511.4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7" t="s">
        <v>147</v>
      </c>
      <c r="AU143" s="257" t="s">
        <v>88</v>
      </c>
      <c r="AV143" s="14" t="s">
        <v>143</v>
      </c>
      <c r="AW143" s="14" t="s">
        <v>32</v>
      </c>
      <c r="AX143" s="14" t="s">
        <v>86</v>
      </c>
      <c r="AY143" s="257" t="s">
        <v>136</v>
      </c>
    </row>
    <row r="144" spans="1:65" s="2" customFormat="1" ht="16.5" customHeight="1">
      <c r="A144" s="38"/>
      <c r="B144" s="39"/>
      <c r="C144" s="218" t="s">
        <v>143</v>
      </c>
      <c r="D144" s="218" t="s">
        <v>138</v>
      </c>
      <c r="E144" s="219" t="s">
        <v>163</v>
      </c>
      <c r="F144" s="220" t="s">
        <v>164</v>
      </c>
      <c r="G144" s="221" t="s">
        <v>141</v>
      </c>
      <c r="H144" s="222">
        <v>276.7</v>
      </c>
      <c r="I144" s="223"/>
      <c r="J144" s="224">
        <f>ROUND(I144*H144,2)</f>
        <v>0</v>
      </c>
      <c r="K144" s="220" t="s">
        <v>142</v>
      </c>
      <c r="L144" s="44"/>
      <c r="M144" s="225" t="s">
        <v>1</v>
      </c>
      <c r="N144" s="226" t="s">
        <v>43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0.098</v>
      </c>
      <c r="T144" s="228">
        <f>S144*H144</f>
        <v>27.1166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143</v>
      </c>
      <c r="AT144" s="229" t="s">
        <v>138</v>
      </c>
      <c r="AU144" s="229" t="s">
        <v>88</v>
      </c>
      <c r="AY144" s="17" t="s">
        <v>136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86</v>
      </c>
      <c r="BK144" s="230">
        <f>ROUND(I144*H144,2)</f>
        <v>0</v>
      </c>
      <c r="BL144" s="17" t="s">
        <v>143</v>
      </c>
      <c r="BM144" s="229" t="s">
        <v>165</v>
      </c>
    </row>
    <row r="145" spans="1:47" s="2" customFormat="1" ht="12">
      <c r="A145" s="38"/>
      <c r="B145" s="39"/>
      <c r="C145" s="40"/>
      <c r="D145" s="231" t="s">
        <v>145</v>
      </c>
      <c r="E145" s="40"/>
      <c r="F145" s="232" t="s">
        <v>166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145</v>
      </c>
      <c r="AU145" s="17" t="s">
        <v>88</v>
      </c>
    </row>
    <row r="146" spans="1:51" s="13" customFormat="1" ht="12">
      <c r="A146" s="13"/>
      <c r="B146" s="236"/>
      <c r="C146" s="237"/>
      <c r="D146" s="231" t="s">
        <v>147</v>
      </c>
      <c r="E146" s="238" t="s">
        <v>1</v>
      </c>
      <c r="F146" s="239" t="s">
        <v>167</v>
      </c>
      <c r="G146" s="237"/>
      <c r="H146" s="240">
        <v>276.7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147</v>
      </c>
      <c r="AU146" s="246" t="s">
        <v>88</v>
      </c>
      <c r="AV146" s="13" t="s">
        <v>88</v>
      </c>
      <c r="AW146" s="13" t="s">
        <v>32</v>
      </c>
      <c r="AX146" s="13" t="s">
        <v>86</v>
      </c>
      <c r="AY146" s="246" t="s">
        <v>136</v>
      </c>
    </row>
    <row r="147" spans="1:65" s="2" customFormat="1" ht="16.5" customHeight="1">
      <c r="A147" s="38"/>
      <c r="B147" s="39"/>
      <c r="C147" s="218" t="s">
        <v>168</v>
      </c>
      <c r="D147" s="218" t="s">
        <v>138</v>
      </c>
      <c r="E147" s="219" t="s">
        <v>169</v>
      </c>
      <c r="F147" s="220" t="s">
        <v>170</v>
      </c>
      <c r="G147" s="221" t="s">
        <v>141</v>
      </c>
      <c r="H147" s="222">
        <v>3077.2</v>
      </c>
      <c r="I147" s="223"/>
      <c r="J147" s="224">
        <f>ROUND(I147*H147,2)</f>
        <v>0</v>
      </c>
      <c r="K147" s="220" t="s">
        <v>142</v>
      </c>
      <c r="L147" s="44"/>
      <c r="M147" s="225" t="s">
        <v>1</v>
      </c>
      <c r="N147" s="226" t="s">
        <v>43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0.316</v>
      </c>
      <c r="T147" s="228">
        <f>S147*H147</f>
        <v>972.3951999999999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143</v>
      </c>
      <c r="AT147" s="229" t="s">
        <v>138</v>
      </c>
      <c r="AU147" s="229" t="s">
        <v>88</v>
      </c>
      <c r="AY147" s="17" t="s">
        <v>136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86</v>
      </c>
      <c r="BK147" s="230">
        <f>ROUND(I147*H147,2)</f>
        <v>0</v>
      </c>
      <c r="BL147" s="17" t="s">
        <v>143</v>
      </c>
      <c r="BM147" s="229" t="s">
        <v>171</v>
      </c>
    </row>
    <row r="148" spans="1:47" s="2" customFormat="1" ht="12">
      <c r="A148" s="38"/>
      <c r="B148" s="39"/>
      <c r="C148" s="40"/>
      <c r="D148" s="231" t="s">
        <v>145</v>
      </c>
      <c r="E148" s="40"/>
      <c r="F148" s="232" t="s">
        <v>172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145</v>
      </c>
      <c r="AU148" s="17" t="s">
        <v>88</v>
      </c>
    </row>
    <row r="149" spans="1:51" s="13" customFormat="1" ht="12">
      <c r="A149" s="13"/>
      <c r="B149" s="236"/>
      <c r="C149" s="237"/>
      <c r="D149" s="231" t="s">
        <v>147</v>
      </c>
      <c r="E149" s="238" t="s">
        <v>1</v>
      </c>
      <c r="F149" s="239" t="s">
        <v>173</v>
      </c>
      <c r="G149" s="237"/>
      <c r="H149" s="240">
        <v>3077.2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147</v>
      </c>
      <c r="AU149" s="246" t="s">
        <v>88</v>
      </c>
      <c r="AV149" s="13" t="s">
        <v>88</v>
      </c>
      <c r="AW149" s="13" t="s">
        <v>32</v>
      </c>
      <c r="AX149" s="13" t="s">
        <v>86</v>
      </c>
      <c r="AY149" s="246" t="s">
        <v>136</v>
      </c>
    </row>
    <row r="150" spans="1:65" s="2" customFormat="1" ht="16.5" customHeight="1">
      <c r="A150" s="38"/>
      <c r="B150" s="39"/>
      <c r="C150" s="218" t="s">
        <v>174</v>
      </c>
      <c r="D150" s="218" t="s">
        <v>138</v>
      </c>
      <c r="E150" s="219" t="s">
        <v>175</v>
      </c>
      <c r="F150" s="220" t="s">
        <v>176</v>
      </c>
      <c r="G150" s="221" t="s">
        <v>141</v>
      </c>
      <c r="H150" s="222">
        <v>615.44</v>
      </c>
      <c r="I150" s="223"/>
      <c r="J150" s="224">
        <f>ROUND(I150*H150,2)</f>
        <v>0</v>
      </c>
      <c r="K150" s="220" t="s">
        <v>142</v>
      </c>
      <c r="L150" s="44"/>
      <c r="M150" s="225" t="s">
        <v>1</v>
      </c>
      <c r="N150" s="226" t="s">
        <v>43</v>
      </c>
      <c r="O150" s="91"/>
      <c r="P150" s="227">
        <f>O150*H150</f>
        <v>0</v>
      </c>
      <c r="Q150" s="227">
        <v>9E-05</v>
      </c>
      <c r="R150" s="227">
        <f>Q150*H150</f>
        <v>0.05538960000000001</v>
      </c>
      <c r="S150" s="227">
        <v>0.23</v>
      </c>
      <c r="T150" s="228">
        <f>S150*H150</f>
        <v>141.55120000000002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143</v>
      </c>
      <c r="AT150" s="229" t="s">
        <v>138</v>
      </c>
      <c r="AU150" s="229" t="s">
        <v>88</v>
      </c>
      <c r="AY150" s="17" t="s">
        <v>136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86</v>
      </c>
      <c r="BK150" s="230">
        <f>ROUND(I150*H150,2)</f>
        <v>0</v>
      </c>
      <c r="BL150" s="17" t="s">
        <v>143</v>
      </c>
      <c r="BM150" s="229" t="s">
        <v>177</v>
      </c>
    </row>
    <row r="151" spans="1:47" s="2" customFormat="1" ht="12">
      <c r="A151" s="38"/>
      <c r="B151" s="39"/>
      <c r="C151" s="40"/>
      <c r="D151" s="231" t="s">
        <v>145</v>
      </c>
      <c r="E151" s="40"/>
      <c r="F151" s="232" t="s">
        <v>178</v>
      </c>
      <c r="G151" s="40"/>
      <c r="H151" s="40"/>
      <c r="I151" s="233"/>
      <c r="J151" s="40"/>
      <c r="K151" s="40"/>
      <c r="L151" s="44"/>
      <c r="M151" s="234"/>
      <c r="N151" s="23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145</v>
      </c>
      <c r="AU151" s="17" t="s">
        <v>88</v>
      </c>
    </row>
    <row r="152" spans="1:51" s="13" customFormat="1" ht="12">
      <c r="A152" s="13"/>
      <c r="B152" s="236"/>
      <c r="C152" s="237"/>
      <c r="D152" s="231" t="s">
        <v>147</v>
      </c>
      <c r="E152" s="238" t="s">
        <v>1</v>
      </c>
      <c r="F152" s="239" t="s">
        <v>179</v>
      </c>
      <c r="G152" s="237"/>
      <c r="H152" s="240">
        <v>615.44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147</v>
      </c>
      <c r="AU152" s="246" t="s">
        <v>88</v>
      </c>
      <c r="AV152" s="13" t="s">
        <v>88</v>
      </c>
      <c r="AW152" s="13" t="s">
        <v>32</v>
      </c>
      <c r="AX152" s="13" t="s">
        <v>86</v>
      </c>
      <c r="AY152" s="246" t="s">
        <v>136</v>
      </c>
    </row>
    <row r="153" spans="1:65" s="2" customFormat="1" ht="16.5" customHeight="1">
      <c r="A153" s="38"/>
      <c r="B153" s="39"/>
      <c r="C153" s="218" t="s">
        <v>180</v>
      </c>
      <c r="D153" s="218" t="s">
        <v>138</v>
      </c>
      <c r="E153" s="219" t="s">
        <v>181</v>
      </c>
      <c r="F153" s="220" t="s">
        <v>182</v>
      </c>
      <c r="G153" s="221" t="s">
        <v>141</v>
      </c>
      <c r="H153" s="222">
        <v>2461.76</v>
      </c>
      <c r="I153" s="223"/>
      <c r="J153" s="224">
        <f>ROUND(I153*H153,2)</f>
        <v>0</v>
      </c>
      <c r="K153" s="220" t="s">
        <v>142</v>
      </c>
      <c r="L153" s="44"/>
      <c r="M153" s="225" t="s">
        <v>1</v>
      </c>
      <c r="N153" s="226" t="s">
        <v>43</v>
      </c>
      <c r="O153" s="91"/>
      <c r="P153" s="227">
        <f>O153*H153</f>
        <v>0</v>
      </c>
      <c r="Q153" s="227">
        <v>0.00013</v>
      </c>
      <c r="R153" s="227">
        <f>Q153*H153</f>
        <v>0.3200288</v>
      </c>
      <c r="S153" s="227">
        <v>0.23</v>
      </c>
      <c r="T153" s="228">
        <f>S153*H153</f>
        <v>566.2048000000001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143</v>
      </c>
      <c r="AT153" s="229" t="s">
        <v>138</v>
      </c>
      <c r="AU153" s="229" t="s">
        <v>88</v>
      </c>
      <c r="AY153" s="17" t="s">
        <v>136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86</v>
      </c>
      <c r="BK153" s="230">
        <f>ROUND(I153*H153,2)</f>
        <v>0</v>
      </c>
      <c r="BL153" s="17" t="s">
        <v>143</v>
      </c>
      <c r="BM153" s="229" t="s">
        <v>183</v>
      </c>
    </row>
    <row r="154" spans="1:47" s="2" customFormat="1" ht="12">
      <c r="A154" s="38"/>
      <c r="B154" s="39"/>
      <c r="C154" s="40"/>
      <c r="D154" s="231" t="s">
        <v>145</v>
      </c>
      <c r="E154" s="40"/>
      <c r="F154" s="232" t="s">
        <v>184</v>
      </c>
      <c r="G154" s="40"/>
      <c r="H154" s="40"/>
      <c r="I154" s="233"/>
      <c r="J154" s="40"/>
      <c r="K154" s="40"/>
      <c r="L154" s="44"/>
      <c r="M154" s="234"/>
      <c r="N154" s="23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145</v>
      </c>
      <c r="AU154" s="17" t="s">
        <v>88</v>
      </c>
    </row>
    <row r="155" spans="1:51" s="13" customFormat="1" ht="12">
      <c r="A155" s="13"/>
      <c r="B155" s="236"/>
      <c r="C155" s="237"/>
      <c r="D155" s="231" t="s">
        <v>147</v>
      </c>
      <c r="E155" s="238" t="s">
        <v>1</v>
      </c>
      <c r="F155" s="239" t="s">
        <v>185</v>
      </c>
      <c r="G155" s="237"/>
      <c r="H155" s="240">
        <v>2461.76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147</v>
      </c>
      <c r="AU155" s="246" t="s">
        <v>88</v>
      </c>
      <c r="AV155" s="13" t="s">
        <v>88</v>
      </c>
      <c r="AW155" s="13" t="s">
        <v>32</v>
      </c>
      <c r="AX155" s="13" t="s">
        <v>86</v>
      </c>
      <c r="AY155" s="246" t="s">
        <v>136</v>
      </c>
    </row>
    <row r="156" spans="1:65" s="2" customFormat="1" ht="16.5" customHeight="1">
      <c r="A156" s="38"/>
      <c r="B156" s="39"/>
      <c r="C156" s="218" t="s">
        <v>186</v>
      </c>
      <c r="D156" s="218" t="s">
        <v>138</v>
      </c>
      <c r="E156" s="219" t="s">
        <v>187</v>
      </c>
      <c r="F156" s="220" t="s">
        <v>188</v>
      </c>
      <c r="G156" s="221" t="s">
        <v>189</v>
      </c>
      <c r="H156" s="222">
        <v>381.5</v>
      </c>
      <c r="I156" s="223"/>
      <c r="J156" s="224">
        <f>ROUND(I156*H156,2)</f>
        <v>0</v>
      </c>
      <c r="K156" s="220" t="s">
        <v>142</v>
      </c>
      <c r="L156" s="44"/>
      <c r="M156" s="225" t="s">
        <v>1</v>
      </c>
      <c r="N156" s="226" t="s">
        <v>43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0.29</v>
      </c>
      <c r="T156" s="228">
        <f>S156*H156</f>
        <v>110.63499999999999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143</v>
      </c>
      <c r="AT156" s="229" t="s">
        <v>138</v>
      </c>
      <c r="AU156" s="229" t="s">
        <v>88</v>
      </c>
      <c r="AY156" s="17" t="s">
        <v>136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86</v>
      </c>
      <c r="BK156" s="230">
        <f>ROUND(I156*H156,2)</f>
        <v>0</v>
      </c>
      <c r="BL156" s="17" t="s">
        <v>143</v>
      </c>
      <c r="BM156" s="229" t="s">
        <v>190</v>
      </c>
    </row>
    <row r="157" spans="1:47" s="2" customFormat="1" ht="12">
      <c r="A157" s="38"/>
      <c r="B157" s="39"/>
      <c r="C157" s="40"/>
      <c r="D157" s="231" t="s">
        <v>145</v>
      </c>
      <c r="E157" s="40"/>
      <c r="F157" s="232" t="s">
        <v>191</v>
      </c>
      <c r="G157" s="40"/>
      <c r="H157" s="40"/>
      <c r="I157" s="233"/>
      <c r="J157" s="40"/>
      <c r="K157" s="40"/>
      <c r="L157" s="44"/>
      <c r="M157" s="234"/>
      <c r="N157" s="23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145</v>
      </c>
      <c r="AU157" s="17" t="s">
        <v>88</v>
      </c>
    </row>
    <row r="158" spans="1:51" s="13" customFormat="1" ht="12">
      <c r="A158" s="13"/>
      <c r="B158" s="236"/>
      <c r="C158" s="237"/>
      <c r="D158" s="231" t="s">
        <v>147</v>
      </c>
      <c r="E158" s="238" t="s">
        <v>1</v>
      </c>
      <c r="F158" s="239" t="s">
        <v>192</v>
      </c>
      <c r="G158" s="237"/>
      <c r="H158" s="240">
        <v>89.4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147</v>
      </c>
      <c r="AU158" s="246" t="s">
        <v>88</v>
      </c>
      <c r="AV158" s="13" t="s">
        <v>88</v>
      </c>
      <c r="AW158" s="13" t="s">
        <v>32</v>
      </c>
      <c r="AX158" s="13" t="s">
        <v>78</v>
      </c>
      <c r="AY158" s="246" t="s">
        <v>136</v>
      </c>
    </row>
    <row r="159" spans="1:51" s="13" customFormat="1" ht="12">
      <c r="A159" s="13"/>
      <c r="B159" s="236"/>
      <c r="C159" s="237"/>
      <c r="D159" s="231" t="s">
        <v>147</v>
      </c>
      <c r="E159" s="238" t="s">
        <v>1</v>
      </c>
      <c r="F159" s="239" t="s">
        <v>193</v>
      </c>
      <c r="G159" s="237"/>
      <c r="H159" s="240">
        <v>292.1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147</v>
      </c>
      <c r="AU159" s="246" t="s">
        <v>88</v>
      </c>
      <c r="AV159" s="13" t="s">
        <v>88</v>
      </c>
      <c r="AW159" s="13" t="s">
        <v>32</v>
      </c>
      <c r="AX159" s="13" t="s">
        <v>78</v>
      </c>
      <c r="AY159" s="246" t="s">
        <v>136</v>
      </c>
    </row>
    <row r="160" spans="1:51" s="14" customFormat="1" ht="12">
      <c r="A160" s="14"/>
      <c r="B160" s="247"/>
      <c r="C160" s="248"/>
      <c r="D160" s="231" t="s">
        <v>147</v>
      </c>
      <c r="E160" s="249" t="s">
        <v>1</v>
      </c>
      <c r="F160" s="250" t="s">
        <v>155</v>
      </c>
      <c r="G160" s="248"/>
      <c r="H160" s="251">
        <v>381.5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147</v>
      </c>
      <c r="AU160" s="257" t="s">
        <v>88</v>
      </c>
      <c r="AV160" s="14" t="s">
        <v>143</v>
      </c>
      <c r="AW160" s="14" t="s">
        <v>32</v>
      </c>
      <c r="AX160" s="14" t="s">
        <v>86</v>
      </c>
      <c r="AY160" s="257" t="s">
        <v>136</v>
      </c>
    </row>
    <row r="161" spans="1:65" s="2" customFormat="1" ht="16.5" customHeight="1">
      <c r="A161" s="38"/>
      <c r="B161" s="39"/>
      <c r="C161" s="218" t="s">
        <v>194</v>
      </c>
      <c r="D161" s="218" t="s">
        <v>138</v>
      </c>
      <c r="E161" s="219" t="s">
        <v>195</v>
      </c>
      <c r="F161" s="220" t="s">
        <v>196</v>
      </c>
      <c r="G161" s="221" t="s">
        <v>189</v>
      </c>
      <c r="H161" s="222">
        <v>163.3</v>
      </c>
      <c r="I161" s="223"/>
      <c r="J161" s="224">
        <f>ROUND(I161*H161,2)</f>
        <v>0</v>
      </c>
      <c r="K161" s="220" t="s">
        <v>142</v>
      </c>
      <c r="L161" s="44"/>
      <c r="M161" s="225" t="s">
        <v>1</v>
      </c>
      <c r="N161" s="226" t="s">
        <v>43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0.04</v>
      </c>
      <c r="T161" s="228">
        <f>S161*H161</f>
        <v>6.532000000000001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143</v>
      </c>
      <c r="AT161" s="229" t="s">
        <v>138</v>
      </c>
      <c r="AU161" s="229" t="s">
        <v>88</v>
      </c>
      <c r="AY161" s="17" t="s">
        <v>136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86</v>
      </c>
      <c r="BK161" s="230">
        <f>ROUND(I161*H161,2)</f>
        <v>0</v>
      </c>
      <c r="BL161" s="17" t="s">
        <v>143</v>
      </c>
      <c r="BM161" s="229" t="s">
        <v>197</v>
      </c>
    </row>
    <row r="162" spans="1:47" s="2" customFormat="1" ht="12">
      <c r="A162" s="38"/>
      <c r="B162" s="39"/>
      <c r="C162" s="40"/>
      <c r="D162" s="231" t="s">
        <v>145</v>
      </c>
      <c r="E162" s="40"/>
      <c r="F162" s="232" t="s">
        <v>198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145</v>
      </c>
      <c r="AU162" s="17" t="s">
        <v>88</v>
      </c>
    </row>
    <row r="163" spans="1:51" s="13" customFormat="1" ht="12">
      <c r="A163" s="13"/>
      <c r="B163" s="236"/>
      <c r="C163" s="237"/>
      <c r="D163" s="231" t="s">
        <v>147</v>
      </c>
      <c r="E163" s="238" t="s">
        <v>1</v>
      </c>
      <c r="F163" s="239" t="s">
        <v>199</v>
      </c>
      <c r="G163" s="237"/>
      <c r="H163" s="240">
        <v>163.3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147</v>
      </c>
      <c r="AU163" s="246" t="s">
        <v>88</v>
      </c>
      <c r="AV163" s="13" t="s">
        <v>88</v>
      </c>
      <c r="AW163" s="13" t="s">
        <v>32</v>
      </c>
      <c r="AX163" s="13" t="s">
        <v>86</v>
      </c>
      <c r="AY163" s="246" t="s">
        <v>136</v>
      </c>
    </row>
    <row r="164" spans="1:65" s="2" customFormat="1" ht="24.15" customHeight="1">
      <c r="A164" s="38"/>
      <c r="B164" s="39"/>
      <c r="C164" s="218" t="s">
        <v>200</v>
      </c>
      <c r="D164" s="218" t="s">
        <v>138</v>
      </c>
      <c r="E164" s="219" t="s">
        <v>201</v>
      </c>
      <c r="F164" s="220" t="s">
        <v>202</v>
      </c>
      <c r="G164" s="221" t="s">
        <v>203</v>
      </c>
      <c r="H164" s="222">
        <v>811.997</v>
      </c>
      <c r="I164" s="223"/>
      <c r="J164" s="224">
        <f>ROUND(I164*H164,2)</f>
        <v>0</v>
      </c>
      <c r="K164" s="220" t="s">
        <v>142</v>
      </c>
      <c r="L164" s="44"/>
      <c r="M164" s="225" t="s">
        <v>1</v>
      </c>
      <c r="N164" s="226" t="s">
        <v>43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143</v>
      </c>
      <c r="AT164" s="229" t="s">
        <v>138</v>
      </c>
      <c r="AU164" s="229" t="s">
        <v>88</v>
      </c>
      <c r="AY164" s="17" t="s">
        <v>136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86</v>
      </c>
      <c r="BK164" s="230">
        <f>ROUND(I164*H164,2)</f>
        <v>0</v>
      </c>
      <c r="BL164" s="17" t="s">
        <v>143</v>
      </c>
      <c r="BM164" s="229" t="s">
        <v>204</v>
      </c>
    </row>
    <row r="165" spans="1:47" s="2" customFormat="1" ht="12">
      <c r="A165" s="38"/>
      <c r="B165" s="39"/>
      <c r="C165" s="40"/>
      <c r="D165" s="231" t="s">
        <v>145</v>
      </c>
      <c r="E165" s="40"/>
      <c r="F165" s="232" t="s">
        <v>205</v>
      </c>
      <c r="G165" s="40"/>
      <c r="H165" s="40"/>
      <c r="I165" s="233"/>
      <c r="J165" s="40"/>
      <c r="K165" s="40"/>
      <c r="L165" s="44"/>
      <c r="M165" s="234"/>
      <c r="N165" s="23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145</v>
      </c>
      <c r="AU165" s="17" t="s">
        <v>88</v>
      </c>
    </row>
    <row r="166" spans="1:51" s="13" customFormat="1" ht="12">
      <c r="A166" s="13"/>
      <c r="B166" s="236"/>
      <c r="C166" s="237"/>
      <c r="D166" s="231" t="s">
        <v>147</v>
      </c>
      <c r="E166" s="238" t="s">
        <v>1</v>
      </c>
      <c r="F166" s="239" t="s">
        <v>206</v>
      </c>
      <c r="G166" s="237"/>
      <c r="H166" s="240">
        <v>24.775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147</v>
      </c>
      <c r="AU166" s="246" t="s">
        <v>88</v>
      </c>
      <c r="AV166" s="13" t="s">
        <v>88</v>
      </c>
      <c r="AW166" s="13" t="s">
        <v>32</v>
      </c>
      <c r="AX166" s="13" t="s">
        <v>78</v>
      </c>
      <c r="AY166" s="246" t="s">
        <v>136</v>
      </c>
    </row>
    <row r="167" spans="1:51" s="13" customFormat="1" ht="12">
      <c r="A167" s="13"/>
      <c r="B167" s="236"/>
      <c r="C167" s="237"/>
      <c r="D167" s="231" t="s">
        <v>147</v>
      </c>
      <c r="E167" s="238" t="s">
        <v>1</v>
      </c>
      <c r="F167" s="239" t="s">
        <v>207</v>
      </c>
      <c r="G167" s="237"/>
      <c r="H167" s="240">
        <v>5.625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147</v>
      </c>
      <c r="AU167" s="246" t="s">
        <v>88</v>
      </c>
      <c r="AV167" s="13" t="s">
        <v>88</v>
      </c>
      <c r="AW167" s="13" t="s">
        <v>32</v>
      </c>
      <c r="AX167" s="13" t="s">
        <v>78</v>
      </c>
      <c r="AY167" s="246" t="s">
        <v>136</v>
      </c>
    </row>
    <row r="168" spans="1:51" s="13" customFormat="1" ht="12">
      <c r="A168" s="13"/>
      <c r="B168" s="236"/>
      <c r="C168" s="237"/>
      <c r="D168" s="231" t="s">
        <v>147</v>
      </c>
      <c r="E168" s="238" t="s">
        <v>1</v>
      </c>
      <c r="F168" s="239" t="s">
        <v>208</v>
      </c>
      <c r="G168" s="237"/>
      <c r="H168" s="240">
        <v>73.794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6" t="s">
        <v>147</v>
      </c>
      <c r="AU168" s="246" t="s">
        <v>88</v>
      </c>
      <c r="AV168" s="13" t="s">
        <v>88</v>
      </c>
      <c r="AW168" s="13" t="s">
        <v>32</v>
      </c>
      <c r="AX168" s="13" t="s">
        <v>78</v>
      </c>
      <c r="AY168" s="246" t="s">
        <v>136</v>
      </c>
    </row>
    <row r="169" spans="1:51" s="13" customFormat="1" ht="12">
      <c r="A169" s="13"/>
      <c r="B169" s="236"/>
      <c r="C169" s="237"/>
      <c r="D169" s="231" t="s">
        <v>147</v>
      </c>
      <c r="E169" s="238" t="s">
        <v>1</v>
      </c>
      <c r="F169" s="239" t="s">
        <v>209</v>
      </c>
      <c r="G169" s="237"/>
      <c r="H169" s="240">
        <v>126.42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147</v>
      </c>
      <c r="AU169" s="246" t="s">
        <v>88</v>
      </c>
      <c r="AV169" s="13" t="s">
        <v>88</v>
      </c>
      <c r="AW169" s="13" t="s">
        <v>32</v>
      </c>
      <c r="AX169" s="13" t="s">
        <v>78</v>
      </c>
      <c r="AY169" s="246" t="s">
        <v>136</v>
      </c>
    </row>
    <row r="170" spans="1:51" s="13" customFormat="1" ht="12">
      <c r="A170" s="13"/>
      <c r="B170" s="236"/>
      <c r="C170" s="237"/>
      <c r="D170" s="231" t="s">
        <v>147</v>
      </c>
      <c r="E170" s="238" t="s">
        <v>1</v>
      </c>
      <c r="F170" s="239" t="s">
        <v>210</v>
      </c>
      <c r="G170" s="237"/>
      <c r="H170" s="240">
        <v>132.108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147</v>
      </c>
      <c r="AU170" s="246" t="s">
        <v>88</v>
      </c>
      <c r="AV170" s="13" t="s">
        <v>88</v>
      </c>
      <c r="AW170" s="13" t="s">
        <v>32</v>
      </c>
      <c r="AX170" s="13" t="s">
        <v>78</v>
      </c>
      <c r="AY170" s="246" t="s">
        <v>136</v>
      </c>
    </row>
    <row r="171" spans="1:51" s="13" customFormat="1" ht="12">
      <c r="A171" s="13"/>
      <c r="B171" s="236"/>
      <c r="C171" s="237"/>
      <c r="D171" s="231" t="s">
        <v>147</v>
      </c>
      <c r="E171" s="238" t="s">
        <v>1</v>
      </c>
      <c r="F171" s="239" t="s">
        <v>211</v>
      </c>
      <c r="G171" s="237"/>
      <c r="H171" s="240">
        <v>449.275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147</v>
      </c>
      <c r="AU171" s="246" t="s">
        <v>88</v>
      </c>
      <c r="AV171" s="13" t="s">
        <v>88</v>
      </c>
      <c r="AW171" s="13" t="s">
        <v>32</v>
      </c>
      <c r="AX171" s="13" t="s">
        <v>78</v>
      </c>
      <c r="AY171" s="246" t="s">
        <v>136</v>
      </c>
    </row>
    <row r="172" spans="1:51" s="14" customFormat="1" ht="12">
      <c r="A172" s="14"/>
      <c r="B172" s="247"/>
      <c r="C172" s="248"/>
      <c r="D172" s="231" t="s">
        <v>147</v>
      </c>
      <c r="E172" s="249" t="s">
        <v>1</v>
      </c>
      <c r="F172" s="250" t="s">
        <v>155</v>
      </c>
      <c r="G172" s="248"/>
      <c r="H172" s="251">
        <v>811.997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147</v>
      </c>
      <c r="AU172" s="257" t="s">
        <v>88</v>
      </c>
      <c r="AV172" s="14" t="s">
        <v>143</v>
      </c>
      <c r="AW172" s="14" t="s">
        <v>32</v>
      </c>
      <c r="AX172" s="14" t="s">
        <v>86</v>
      </c>
      <c r="AY172" s="257" t="s">
        <v>136</v>
      </c>
    </row>
    <row r="173" spans="1:65" s="2" customFormat="1" ht="21.75" customHeight="1">
      <c r="A173" s="38"/>
      <c r="B173" s="39"/>
      <c r="C173" s="218" t="s">
        <v>212</v>
      </c>
      <c r="D173" s="218" t="s">
        <v>138</v>
      </c>
      <c r="E173" s="219" t="s">
        <v>213</v>
      </c>
      <c r="F173" s="220" t="s">
        <v>214</v>
      </c>
      <c r="G173" s="221" t="s">
        <v>203</v>
      </c>
      <c r="H173" s="222">
        <v>109.436</v>
      </c>
      <c r="I173" s="223"/>
      <c r="J173" s="224">
        <f>ROUND(I173*H173,2)</f>
        <v>0</v>
      </c>
      <c r="K173" s="220" t="s">
        <v>142</v>
      </c>
      <c r="L173" s="44"/>
      <c r="M173" s="225" t="s">
        <v>1</v>
      </c>
      <c r="N173" s="226" t="s">
        <v>43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143</v>
      </c>
      <c r="AT173" s="229" t="s">
        <v>138</v>
      </c>
      <c r="AU173" s="229" t="s">
        <v>88</v>
      </c>
      <c r="AY173" s="17" t="s">
        <v>136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86</v>
      </c>
      <c r="BK173" s="230">
        <f>ROUND(I173*H173,2)</f>
        <v>0</v>
      </c>
      <c r="BL173" s="17" t="s">
        <v>143</v>
      </c>
      <c r="BM173" s="229" t="s">
        <v>215</v>
      </c>
    </row>
    <row r="174" spans="1:47" s="2" customFormat="1" ht="12">
      <c r="A174" s="38"/>
      <c r="B174" s="39"/>
      <c r="C174" s="40"/>
      <c r="D174" s="231" t="s">
        <v>145</v>
      </c>
      <c r="E174" s="40"/>
      <c r="F174" s="232" t="s">
        <v>216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145</v>
      </c>
      <c r="AU174" s="17" t="s">
        <v>88</v>
      </c>
    </row>
    <row r="175" spans="1:51" s="13" customFormat="1" ht="12">
      <c r="A175" s="13"/>
      <c r="B175" s="236"/>
      <c r="C175" s="237"/>
      <c r="D175" s="231" t="s">
        <v>147</v>
      </c>
      <c r="E175" s="238" t="s">
        <v>1</v>
      </c>
      <c r="F175" s="239" t="s">
        <v>217</v>
      </c>
      <c r="G175" s="237"/>
      <c r="H175" s="240">
        <v>60.96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147</v>
      </c>
      <c r="AU175" s="246" t="s">
        <v>88</v>
      </c>
      <c r="AV175" s="13" t="s">
        <v>88</v>
      </c>
      <c r="AW175" s="13" t="s">
        <v>32</v>
      </c>
      <c r="AX175" s="13" t="s">
        <v>78</v>
      </c>
      <c r="AY175" s="246" t="s">
        <v>136</v>
      </c>
    </row>
    <row r="176" spans="1:51" s="13" customFormat="1" ht="12">
      <c r="A176" s="13"/>
      <c r="B176" s="236"/>
      <c r="C176" s="237"/>
      <c r="D176" s="231" t="s">
        <v>147</v>
      </c>
      <c r="E176" s="238" t="s">
        <v>1</v>
      </c>
      <c r="F176" s="239" t="s">
        <v>218</v>
      </c>
      <c r="G176" s="237"/>
      <c r="H176" s="240">
        <v>33.762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147</v>
      </c>
      <c r="AU176" s="246" t="s">
        <v>88</v>
      </c>
      <c r="AV176" s="13" t="s">
        <v>88</v>
      </c>
      <c r="AW176" s="13" t="s">
        <v>32</v>
      </c>
      <c r="AX176" s="13" t="s">
        <v>78</v>
      </c>
      <c r="AY176" s="246" t="s">
        <v>136</v>
      </c>
    </row>
    <row r="177" spans="1:51" s="13" customFormat="1" ht="12">
      <c r="A177" s="13"/>
      <c r="B177" s="236"/>
      <c r="C177" s="237"/>
      <c r="D177" s="231" t="s">
        <v>147</v>
      </c>
      <c r="E177" s="238" t="s">
        <v>1</v>
      </c>
      <c r="F177" s="239" t="s">
        <v>219</v>
      </c>
      <c r="G177" s="237"/>
      <c r="H177" s="240">
        <v>5.922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6" t="s">
        <v>147</v>
      </c>
      <c r="AU177" s="246" t="s">
        <v>88</v>
      </c>
      <c r="AV177" s="13" t="s">
        <v>88</v>
      </c>
      <c r="AW177" s="13" t="s">
        <v>32</v>
      </c>
      <c r="AX177" s="13" t="s">
        <v>78</v>
      </c>
      <c r="AY177" s="246" t="s">
        <v>136</v>
      </c>
    </row>
    <row r="178" spans="1:51" s="13" customFormat="1" ht="12">
      <c r="A178" s="13"/>
      <c r="B178" s="236"/>
      <c r="C178" s="237"/>
      <c r="D178" s="231" t="s">
        <v>147</v>
      </c>
      <c r="E178" s="238" t="s">
        <v>1</v>
      </c>
      <c r="F178" s="239" t="s">
        <v>220</v>
      </c>
      <c r="G178" s="237"/>
      <c r="H178" s="240">
        <v>8.792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6" t="s">
        <v>147</v>
      </c>
      <c r="AU178" s="246" t="s">
        <v>88</v>
      </c>
      <c r="AV178" s="13" t="s">
        <v>88</v>
      </c>
      <c r="AW178" s="13" t="s">
        <v>32</v>
      </c>
      <c r="AX178" s="13" t="s">
        <v>78</v>
      </c>
      <c r="AY178" s="246" t="s">
        <v>136</v>
      </c>
    </row>
    <row r="179" spans="1:51" s="14" customFormat="1" ht="12">
      <c r="A179" s="14"/>
      <c r="B179" s="247"/>
      <c r="C179" s="248"/>
      <c r="D179" s="231" t="s">
        <v>147</v>
      </c>
      <c r="E179" s="249" t="s">
        <v>1</v>
      </c>
      <c r="F179" s="250" t="s">
        <v>155</v>
      </c>
      <c r="G179" s="248"/>
      <c r="H179" s="251">
        <v>109.436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7" t="s">
        <v>147</v>
      </c>
      <c r="AU179" s="257" t="s">
        <v>88</v>
      </c>
      <c r="AV179" s="14" t="s">
        <v>143</v>
      </c>
      <c r="AW179" s="14" t="s">
        <v>32</v>
      </c>
      <c r="AX179" s="14" t="s">
        <v>86</v>
      </c>
      <c r="AY179" s="257" t="s">
        <v>136</v>
      </c>
    </row>
    <row r="180" spans="1:65" s="2" customFormat="1" ht="16.5" customHeight="1">
      <c r="A180" s="38"/>
      <c r="B180" s="39"/>
      <c r="C180" s="218" t="s">
        <v>8</v>
      </c>
      <c r="D180" s="218" t="s">
        <v>138</v>
      </c>
      <c r="E180" s="219" t="s">
        <v>221</v>
      </c>
      <c r="F180" s="220" t="s">
        <v>222</v>
      </c>
      <c r="G180" s="221" t="s">
        <v>203</v>
      </c>
      <c r="H180" s="222">
        <v>921.4</v>
      </c>
      <c r="I180" s="223"/>
      <c r="J180" s="224">
        <f>ROUND(I180*H180,2)</f>
        <v>0</v>
      </c>
      <c r="K180" s="220" t="s">
        <v>142</v>
      </c>
      <c r="L180" s="44"/>
      <c r="M180" s="225" t="s">
        <v>1</v>
      </c>
      <c r="N180" s="226" t="s">
        <v>43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143</v>
      </c>
      <c r="AT180" s="229" t="s">
        <v>138</v>
      </c>
      <c r="AU180" s="229" t="s">
        <v>88</v>
      </c>
      <c r="AY180" s="17" t="s">
        <v>136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86</v>
      </c>
      <c r="BK180" s="230">
        <f>ROUND(I180*H180,2)</f>
        <v>0</v>
      </c>
      <c r="BL180" s="17" t="s">
        <v>143</v>
      </c>
      <c r="BM180" s="229" t="s">
        <v>223</v>
      </c>
    </row>
    <row r="181" spans="1:47" s="2" customFormat="1" ht="12">
      <c r="A181" s="38"/>
      <c r="B181" s="39"/>
      <c r="C181" s="40"/>
      <c r="D181" s="231" t="s">
        <v>145</v>
      </c>
      <c r="E181" s="40"/>
      <c r="F181" s="232" t="s">
        <v>224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145</v>
      </c>
      <c r="AU181" s="17" t="s">
        <v>88</v>
      </c>
    </row>
    <row r="182" spans="1:51" s="13" customFormat="1" ht="12">
      <c r="A182" s="13"/>
      <c r="B182" s="236"/>
      <c r="C182" s="237"/>
      <c r="D182" s="231" t="s">
        <v>147</v>
      </c>
      <c r="E182" s="238" t="s">
        <v>1</v>
      </c>
      <c r="F182" s="239" t="s">
        <v>225</v>
      </c>
      <c r="G182" s="237"/>
      <c r="H182" s="240">
        <v>921.4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147</v>
      </c>
      <c r="AU182" s="246" t="s">
        <v>88</v>
      </c>
      <c r="AV182" s="13" t="s">
        <v>88</v>
      </c>
      <c r="AW182" s="13" t="s">
        <v>32</v>
      </c>
      <c r="AX182" s="13" t="s">
        <v>86</v>
      </c>
      <c r="AY182" s="246" t="s">
        <v>136</v>
      </c>
    </row>
    <row r="183" spans="1:65" s="2" customFormat="1" ht="16.5" customHeight="1">
      <c r="A183" s="38"/>
      <c r="B183" s="39"/>
      <c r="C183" s="218" t="s">
        <v>226</v>
      </c>
      <c r="D183" s="218" t="s">
        <v>138</v>
      </c>
      <c r="E183" s="219" t="s">
        <v>227</v>
      </c>
      <c r="F183" s="220" t="s">
        <v>228</v>
      </c>
      <c r="G183" s="221" t="s">
        <v>203</v>
      </c>
      <c r="H183" s="222">
        <v>921.4</v>
      </c>
      <c r="I183" s="223"/>
      <c r="J183" s="224">
        <f>ROUND(I183*H183,2)</f>
        <v>0</v>
      </c>
      <c r="K183" s="220" t="s">
        <v>142</v>
      </c>
      <c r="L183" s="44"/>
      <c r="M183" s="225" t="s">
        <v>1</v>
      </c>
      <c r="N183" s="226" t="s">
        <v>43</v>
      </c>
      <c r="O183" s="91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143</v>
      </c>
      <c r="AT183" s="229" t="s">
        <v>138</v>
      </c>
      <c r="AU183" s="229" t="s">
        <v>88</v>
      </c>
      <c r="AY183" s="17" t="s">
        <v>136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86</v>
      </c>
      <c r="BK183" s="230">
        <f>ROUND(I183*H183,2)</f>
        <v>0</v>
      </c>
      <c r="BL183" s="17" t="s">
        <v>143</v>
      </c>
      <c r="BM183" s="229" t="s">
        <v>229</v>
      </c>
    </row>
    <row r="184" spans="1:47" s="2" customFormat="1" ht="12">
      <c r="A184" s="38"/>
      <c r="B184" s="39"/>
      <c r="C184" s="40"/>
      <c r="D184" s="231" t="s">
        <v>145</v>
      </c>
      <c r="E184" s="40"/>
      <c r="F184" s="232" t="s">
        <v>230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145</v>
      </c>
      <c r="AU184" s="17" t="s">
        <v>88</v>
      </c>
    </row>
    <row r="185" spans="1:65" s="2" customFormat="1" ht="24.15" customHeight="1">
      <c r="A185" s="38"/>
      <c r="B185" s="39"/>
      <c r="C185" s="218" t="s">
        <v>231</v>
      </c>
      <c r="D185" s="218" t="s">
        <v>138</v>
      </c>
      <c r="E185" s="219" t="s">
        <v>232</v>
      </c>
      <c r="F185" s="220" t="s">
        <v>233</v>
      </c>
      <c r="G185" s="221" t="s">
        <v>203</v>
      </c>
      <c r="H185" s="222">
        <v>8292.6</v>
      </c>
      <c r="I185" s="223"/>
      <c r="J185" s="224">
        <f>ROUND(I185*H185,2)</f>
        <v>0</v>
      </c>
      <c r="K185" s="220" t="s">
        <v>142</v>
      </c>
      <c r="L185" s="44"/>
      <c r="M185" s="225" t="s">
        <v>1</v>
      </c>
      <c r="N185" s="226" t="s">
        <v>43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143</v>
      </c>
      <c r="AT185" s="229" t="s">
        <v>138</v>
      </c>
      <c r="AU185" s="229" t="s">
        <v>88</v>
      </c>
      <c r="AY185" s="17" t="s">
        <v>136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86</v>
      </c>
      <c r="BK185" s="230">
        <f>ROUND(I185*H185,2)</f>
        <v>0</v>
      </c>
      <c r="BL185" s="17" t="s">
        <v>143</v>
      </c>
      <c r="BM185" s="229" t="s">
        <v>234</v>
      </c>
    </row>
    <row r="186" spans="1:47" s="2" customFormat="1" ht="12">
      <c r="A186" s="38"/>
      <c r="B186" s="39"/>
      <c r="C186" s="40"/>
      <c r="D186" s="231" t="s">
        <v>145</v>
      </c>
      <c r="E186" s="40"/>
      <c r="F186" s="232" t="s">
        <v>235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145</v>
      </c>
      <c r="AU186" s="17" t="s">
        <v>88</v>
      </c>
    </row>
    <row r="187" spans="1:51" s="13" customFormat="1" ht="12">
      <c r="A187" s="13"/>
      <c r="B187" s="236"/>
      <c r="C187" s="237"/>
      <c r="D187" s="231" t="s">
        <v>147</v>
      </c>
      <c r="E187" s="237"/>
      <c r="F187" s="239" t="s">
        <v>236</v>
      </c>
      <c r="G187" s="237"/>
      <c r="H187" s="240">
        <v>8292.6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147</v>
      </c>
      <c r="AU187" s="246" t="s">
        <v>88</v>
      </c>
      <c r="AV187" s="13" t="s">
        <v>88</v>
      </c>
      <c r="AW187" s="13" t="s">
        <v>4</v>
      </c>
      <c r="AX187" s="13" t="s">
        <v>86</v>
      </c>
      <c r="AY187" s="246" t="s">
        <v>136</v>
      </c>
    </row>
    <row r="188" spans="1:65" s="2" customFormat="1" ht="16.5" customHeight="1">
      <c r="A188" s="38"/>
      <c r="B188" s="39"/>
      <c r="C188" s="218" t="s">
        <v>237</v>
      </c>
      <c r="D188" s="218" t="s">
        <v>138</v>
      </c>
      <c r="E188" s="219" t="s">
        <v>238</v>
      </c>
      <c r="F188" s="220" t="s">
        <v>239</v>
      </c>
      <c r="G188" s="221" t="s">
        <v>203</v>
      </c>
      <c r="H188" s="222">
        <v>921.4</v>
      </c>
      <c r="I188" s="223"/>
      <c r="J188" s="224">
        <f>ROUND(I188*H188,2)</f>
        <v>0</v>
      </c>
      <c r="K188" s="220" t="s">
        <v>142</v>
      </c>
      <c r="L188" s="44"/>
      <c r="M188" s="225" t="s">
        <v>1</v>
      </c>
      <c r="N188" s="226" t="s">
        <v>43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143</v>
      </c>
      <c r="AT188" s="229" t="s">
        <v>138</v>
      </c>
      <c r="AU188" s="229" t="s">
        <v>88</v>
      </c>
      <c r="AY188" s="17" t="s">
        <v>136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86</v>
      </c>
      <c r="BK188" s="230">
        <f>ROUND(I188*H188,2)</f>
        <v>0</v>
      </c>
      <c r="BL188" s="17" t="s">
        <v>143</v>
      </c>
      <c r="BM188" s="229" t="s">
        <v>240</v>
      </c>
    </row>
    <row r="189" spans="1:47" s="2" customFormat="1" ht="12">
      <c r="A189" s="38"/>
      <c r="B189" s="39"/>
      <c r="C189" s="40"/>
      <c r="D189" s="231" t="s">
        <v>145</v>
      </c>
      <c r="E189" s="40"/>
      <c r="F189" s="232" t="s">
        <v>241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145</v>
      </c>
      <c r="AU189" s="17" t="s">
        <v>88</v>
      </c>
    </row>
    <row r="190" spans="1:65" s="2" customFormat="1" ht="16.5" customHeight="1">
      <c r="A190" s="38"/>
      <c r="B190" s="39"/>
      <c r="C190" s="218" t="s">
        <v>242</v>
      </c>
      <c r="D190" s="218" t="s">
        <v>138</v>
      </c>
      <c r="E190" s="219" t="s">
        <v>243</v>
      </c>
      <c r="F190" s="220" t="s">
        <v>244</v>
      </c>
      <c r="G190" s="221" t="s">
        <v>245</v>
      </c>
      <c r="H190" s="222">
        <v>1658.52</v>
      </c>
      <c r="I190" s="223"/>
      <c r="J190" s="224">
        <f>ROUND(I190*H190,2)</f>
        <v>0</v>
      </c>
      <c r="K190" s="220" t="s">
        <v>142</v>
      </c>
      <c r="L190" s="44"/>
      <c r="M190" s="225" t="s">
        <v>1</v>
      </c>
      <c r="N190" s="226" t="s">
        <v>43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143</v>
      </c>
      <c r="AT190" s="229" t="s">
        <v>138</v>
      </c>
      <c r="AU190" s="229" t="s">
        <v>88</v>
      </c>
      <c r="AY190" s="17" t="s">
        <v>136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86</v>
      </c>
      <c r="BK190" s="230">
        <f>ROUND(I190*H190,2)</f>
        <v>0</v>
      </c>
      <c r="BL190" s="17" t="s">
        <v>143</v>
      </c>
      <c r="BM190" s="229" t="s">
        <v>246</v>
      </c>
    </row>
    <row r="191" spans="1:47" s="2" customFormat="1" ht="12">
      <c r="A191" s="38"/>
      <c r="B191" s="39"/>
      <c r="C191" s="40"/>
      <c r="D191" s="231" t="s">
        <v>145</v>
      </c>
      <c r="E191" s="40"/>
      <c r="F191" s="232" t="s">
        <v>247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145</v>
      </c>
      <c r="AU191" s="17" t="s">
        <v>88</v>
      </c>
    </row>
    <row r="192" spans="1:51" s="13" customFormat="1" ht="12">
      <c r="A192" s="13"/>
      <c r="B192" s="236"/>
      <c r="C192" s="237"/>
      <c r="D192" s="231" t="s">
        <v>147</v>
      </c>
      <c r="E192" s="238" t="s">
        <v>1</v>
      </c>
      <c r="F192" s="239" t="s">
        <v>248</v>
      </c>
      <c r="G192" s="237"/>
      <c r="H192" s="240">
        <v>1658.52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147</v>
      </c>
      <c r="AU192" s="246" t="s">
        <v>88</v>
      </c>
      <c r="AV192" s="13" t="s">
        <v>88</v>
      </c>
      <c r="AW192" s="13" t="s">
        <v>32</v>
      </c>
      <c r="AX192" s="13" t="s">
        <v>86</v>
      </c>
      <c r="AY192" s="246" t="s">
        <v>136</v>
      </c>
    </row>
    <row r="193" spans="1:65" s="2" customFormat="1" ht="21.75" customHeight="1">
      <c r="A193" s="38"/>
      <c r="B193" s="39"/>
      <c r="C193" s="218" t="s">
        <v>249</v>
      </c>
      <c r="D193" s="218" t="s">
        <v>138</v>
      </c>
      <c r="E193" s="219" t="s">
        <v>250</v>
      </c>
      <c r="F193" s="220" t="s">
        <v>251</v>
      </c>
      <c r="G193" s="221" t="s">
        <v>141</v>
      </c>
      <c r="H193" s="222">
        <v>814.9</v>
      </c>
      <c r="I193" s="223"/>
      <c r="J193" s="224">
        <f>ROUND(I193*H193,2)</f>
        <v>0</v>
      </c>
      <c r="K193" s="220" t="s">
        <v>142</v>
      </c>
      <c r="L193" s="44"/>
      <c r="M193" s="225" t="s">
        <v>1</v>
      </c>
      <c r="N193" s="226" t="s">
        <v>43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143</v>
      </c>
      <c r="AT193" s="229" t="s">
        <v>138</v>
      </c>
      <c r="AU193" s="229" t="s">
        <v>88</v>
      </c>
      <c r="AY193" s="17" t="s">
        <v>136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86</v>
      </c>
      <c r="BK193" s="230">
        <f>ROUND(I193*H193,2)</f>
        <v>0</v>
      </c>
      <c r="BL193" s="17" t="s">
        <v>143</v>
      </c>
      <c r="BM193" s="229" t="s">
        <v>252</v>
      </c>
    </row>
    <row r="194" spans="1:47" s="2" customFormat="1" ht="12">
      <c r="A194" s="38"/>
      <c r="B194" s="39"/>
      <c r="C194" s="40"/>
      <c r="D194" s="231" t="s">
        <v>145</v>
      </c>
      <c r="E194" s="40"/>
      <c r="F194" s="232" t="s">
        <v>253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145</v>
      </c>
      <c r="AU194" s="17" t="s">
        <v>88</v>
      </c>
    </row>
    <row r="195" spans="1:51" s="13" customFormat="1" ht="12">
      <c r="A195" s="13"/>
      <c r="B195" s="236"/>
      <c r="C195" s="237"/>
      <c r="D195" s="231" t="s">
        <v>147</v>
      </c>
      <c r="E195" s="238" t="s">
        <v>1</v>
      </c>
      <c r="F195" s="239" t="s">
        <v>254</v>
      </c>
      <c r="G195" s="237"/>
      <c r="H195" s="240">
        <v>814.9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147</v>
      </c>
      <c r="AU195" s="246" t="s">
        <v>88</v>
      </c>
      <c r="AV195" s="13" t="s">
        <v>88</v>
      </c>
      <c r="AW195" s="13" t="s">
        <v>32</v>
      </c>
      <c r="AX195" s="13" t="s">
        <v>86</v>
      </c>
      <c r="AY195" s="246" t="s">
        <v>136</v>
      </c>
    </row>
    <row r="196" spans="1:65" s="2" customFormat="1" ht="16.5" customHeight="1">
      <c r="A196" s="38"/>
      <c r="B196" s="39"/>
      <c r="C196" s="218" t="s">
        <v>255</v>
      </c>
      <c r="D196" s="218" t="s">
        <v>138</v>
      </c>
      <c r="E196" s="219" t="s">
        <v>256</v>
      </c>
      <c r="F196" s="220" t="s">
        <v>257</v>
      </c>
      <c r="G196" s="221" t="s">
        <v>141</v>
      </c>
      <c r="H196" s="222">
        <v>374.7</v>
      </c>
      <c r="I196" s="223"/>
      <c r="J196" s="224">
        <f>ROUND(I196*H196,2)</f>
        <v>0</v>
      </c>
      <c r="K196" s="220" t="s">
        <v>142</v>
      </c>
      <c r="L196" s="44"/>
      <c r="M196" s="225" t="s">
        <v>1</v>
      </c>
      <c r="N196" s="226" t="s">
        <v>43</v>
      </c>
      <c r="O196" s="91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143</v>
      </c>
      <c r="AT196" s="229" t="s">
        <v>138</v>
      </c>
      <c r="AU196" s="229" t="s">
        <v>88</v>
      </c>
      <c r="AY196" s="17" t="s">
        <v>136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86</v>
      </c>
      <c r="BK196" s="230">
        <f>ROUND(I196*H196,2)</f>
        <v>0</v>
      </c>
      <c r="BL196" s="17" t="s">
        <v>143</v>
      </c>
      <c r="BM196" s="229" t="s">
        <v>258</v>
      </c>
    </row>
    <row r="197" spans="1:47" s="2" customFormat="1" ht="12">
      <c r="A197" s="38"/>
      <c r="B197" s="39"/>
      <c r="C197" s="40"/>
      <c r="D197" s="231" t="s">
        <v>145</v>
      </c>
      <c r="E197" s="40"/>
      <c r="F197" s="232" t="s">
        <v>259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145</v>
      </c>
      <c r="AU197" s="17" t="s">
        <v>88</v>
      </c>
    </row>
    <row r="198" spans="1:51" s="13" customFormat="1" ht="12">
      <c r="A198" s="13"/>
      <c r="B198" s="236"/>
      <c r="C198" s="237"/>
      <c r="D198" s="231" t="s">
        <v>147</v>
      </c>
      <c r="E198" s="238" t="s">
        <v>1</v>
      </c>
      <c r="F198" s="239" t="s">
        <v>260</v>
      </c>
      <c r="G198" s="237"/>
      <c r="H198" s="240">
        <v>374.7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147</v>
      </c>
      <c r="AU198" s="246" t="s">
        <v>88</v>
      </c>
      <c r="AV198" s="13" t="s">
        <v>88</v>
      </c>
      <c r="AW198" s="13" t="s">
        <v>32</v>
      </c>
      <c r="AX198" s="13" t="s">
        <v>86</v>
      </c>
      <c r="AY198" s="246" t="s">
        <v>136</v>
      </c>
    </row>
    <row r="199" spans="1:65" s="2" customFormat="1" ht="16.5" customHeight="1">
      <c r="A199" s="38"/>
      <c r="B199" s="39"/>
      <c r="C199" s="218" t="s">
        <v>261</v>
      </c>
      <c r="D199" s="218" t="s">
        <v>138</v>
      </c>
      <c r="E199" s="219" t="s">
        <v>262</v>
      </c>
      <c r="F199" s="220" t="s">
        <v>263</v>
      </c>
      <c r="G199" s="221" t="s">
        <v>141</v>
      </c>
      <c r="H199" s="222">
        <v>374.7</v>
      </c>
      <c r="I199" s="223"/>
      <c r="J199" s="224">
        <f>ROUND(I199*H199,2)</f>
        <v>0</v>
      </c>
      <c r="K199" s="220" t="s">
        <v>142</v>
      </c>
      <c r="L199" s="44"/>
      <c r="M199" s="225" t="s">
        <v>1</v>
      </c>
      <c r="N199" s="226" t="s">
        <v>43</v>
      </c>
      <c r="O199" s="91"/>
      <c r="P199" s="227">
        <f>O199*H199</f>
        <v>0</v>
      </c>
      <c r="Q199" s="227">
        <v>0</v>
      </c>
      <c r="R199" s="227">
        <f>Q199*H199</f>
        <v>0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143</v>
      </c>
      <c r="AT199" s="229" t="s">
        <v>138</v>
      </c>
      <c r="AU199" s="229" t="s">
        <v>88</v>
      </c>
      <c r="AY199" s="17" t="s">
        <v>136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86</v>
      </c>
      <c r="BK199" s="230">
        <f>ROUND(I199*H199,2)</f>
        <v>0</v>
      </c>
      <c r="BL199" s="17" t="s">
        <v>143</v>
      </c>
      <c r="BM199" s="229" t="s">
        <v>264</v>
      </c>
    </row>
    <row r="200" spans="1:47" s="2" customFormat="1" ht="12">
      <c r="A200" s="38"/>
      <c r="B200" s="39"/>
      <c r="C200" s="40"/>
      <c r="D200" s="231" t="s">
        <v>145</v>
      </c>
      <c r="E200" s="40"/>
      <c r="F200" s="232" t="s">
        <v>265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145</v>
      </c>
      <c r="AU200" s="17" t="s">
        <v>88</v>
      </c>
    </row>
    <row r="201" spans="1:65" s="2" customFormat="1" ht="21.75" customHeight="1">
      <c r="A201" s="38"/>
      <c r="B201" s="39"/>
      <c r="C201" s="218" t="s">
        <v>266</v>
      </c>
      <c r="D201" s="218" t="s">
        <v>138</v>
      </c>
      <c r="E201" s="219" t="s">
        <v>267</v>
      </c>
      <c r="F201" s="220" t="s">
        <v>268</v>
      </c>
      <c r="G201" s="221" t="s">
        <v>141</v>
      </c>
      <c r="H201" s="222">
        <v>814.9</v>
      </c>
      <c r="I201" s="223"/>
      <c r="J201" s="224">
        <f>ROUND(I201*H201,2)</f>
        <v>0</v>
      </c>
      <c r="K201" s="220" t="s">
        <v>142</v>
      </c>
      <c r="L201" s="44"/>
      <c r="M201" s="225" t="s">
        <v>1</v>
      </c>
      <c r="N201" s="226" t="s">
        <v>43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143</v>
      </c>
      <c r="AT201" s="229" t="s">
        <v>138</v>
      </c>
      <c r="AU201" s="229" t="s">
        <v>88</v>
      </c>
      <c r="AY201" s="17" t="s">
        <v>136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86</v>
      </c>
      <c r="BK201" s="230">
        <f>ROUND(I201*H201,2)</f>
        <v>0</v>
      </c>
      <c r="BL201" s="17" t="s">
        <v>143</v>
      </c>
      <c r="BM201" s="229" t="s">
        <v>269</v>
      </c>
    </row>
    <row r="202" spans="1:47" s="2" customFormat="1" ht="12">
      <c r="A202" s="38"/>
      <c r="B202" s="39"/>
      <c r="C202" s="40"/>
      <c r="D202" s="231" t="s">
        <v>145</v>
      </c>
      <c r="E202" s="40"/>
      <c r="F202" s="232" t="s">
        <v>270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145</v>
      </c>
      <c r="AU202" s="17" t="s">
        <v>88</v>
      </c>
    </row>
    <row r="203" spans="1:65" s="2" customFormat="1" ht="16.5" customHeight="1">
      <c r="A203" s="38"/>
      <c r="B203" s="39"/>
      <c r="C203" s="218" t="s">
        <v>7</v>
      </c>
      <c r="D203" s="218" t="s">
        <v>138</v>
      </c>
      <c r="E203" s="219" t="s">
        <v>271</v>
      </c>
      <c r="F203" s="220" t="s">
        <v>272</v>
      </c>
      <c r="G203" s="221" t="s">
        <v>141</v>
      </c>
      <c r="H203" s="222">
        <v>2847.1</v>
      </c>
      <c r="I203" s="223"/>
      <c r="J203" s="224">
        <f>ROUND(I203*H203,2)</f>
        <v>0</v>
      </c>
      <c r="K203" s="220" t="s">
        <v>142</v>
      </c>
      <c r="L203" s="44"/>
      <c r="M203" s="225" t="s">
        <v>1</v>
      </c>
      <c r="N203" s="226" t="s">
        <v>43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143</v>
      </c>
      <c r="AT203" s="229" t="s">
        <v>138</v>
      </c>
      <c r="AU203" s="229" t="s">
        <v>88</v>
      </c>
      <c r="AY203" s="17" t="s">
        <v>136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86</v>
      </c>
      <c r="BK203" s="230">
        <f>ROUND(I203*H203,2)</f>
        <v>0</v>
      </c>
      <c r="BL203" s="17" t="s">
        <v>143</v>
      </c>
      <c r="BM203" s="229" t="s">
        <v>273</v>
      </c>
    </row>
    <row r="204" spans="1:47" s="2" customFormat="1" ht="12">
      <c r="A204" s="38"/>
      <c r="B204" s="39"/>
      <c r="C204" s="40"/>
      <c r="D204" s="231" t="s">
        <v>145</v>
      </c>
      <c r="E204" s="40"/>
      <c r="F204" s="232" t="s">
        <v>274</v>
      </c>
      <c r="G204" s="40"/>
      <c r="H204" s="40"/>
      <c r="I204" s="233"/>
      <c r="J204" s="40"/>
      <c r="K204" s="40"/>
      <c r="L204" s="44"/>
      <c r="M204" s="234"/>
      <c r="N204" s="235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145</v>
      </c>
      <c r="AU204" s="17" t="s">
        <v>88</v>
      </c>
    </row>
    <row r="205" spans="1:51" s="13" customFormat="1" ht="12">
      <c r="A205" s="13"/>
      <c r="B205" s="236"/>
      <c r="C205" s="237"/>
      <c r="D205" s="231" t="s">
        <v>147</v>
      </c>
      <c r="E205" s="238" t="s">
        <v>1</v>
      </c>
      <c r="F205" s="239" t="s">
        <v>275</v>
      </c>
      <c r="G205" s="237"/>
      <c r="H205" s="240">
        <v>351.4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147</v>
      </c>
      <c r="AU205" s="246" t="s">
        <v>88</v>
      </c>
      <c r="AV205" s="13" t="s">
        <v>88</v>
      </c>
      <c r="AW205" s="13" t="s">
        <v>32</v>
      </c>
      <c r="AX205" s="13" t="s">
        <v>78</v>
      </c>
      <c r="AY205" s="246" t="s">
        <v>136</v>
      </c>
    </row>
    <row r="206" spans="1:51" s="13" customFormat="1" ht="12">
      <c r="A206" s="13"/>
      <c r="B206" s="236"/>
      <c r="C206" s="237"/>
      <c r="D206" s="231" t="s">
        <v>147</v>
      </c>
      <c r="E206" s="238" t="s">
        <v>1</v>
      </c>
      <c r="F206" s="239" t="s">
        <v>276</v>
      </c>
      <c r="G206" s="237"/>
      <c r="H206" s="240">
        <v>361.2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147</v>
      </c>
      <c r="AU206" s="246" t="s">
        <v>88</v>
      </c>
      <c r="AV206" s="13" t="s">
        <v>88</v>
      </c>
      <c r="AW206" s="13" t="s">
        <v>32</v>
      </c>
      <c r="AX206" s="13" t="s">
        <v>78</v>
      </c>
      <c r="AY206" s="246" t="s">
        <v>136</v>
      </c>
    </row>
    <row r="207" spans="1:51" s="13" customFormat="1" ht="12">
      <c r="A207" s="13"/>
      <c r="B207" s="236"/>
      <c r="C207" s="237"/>
      <c r="D207" s="231" t="s">
        <v>147</v>
      </c>
      <c r="E207" s="238" t="s">
        <v>1</v>
      </c>
      <c r="F207" s="239" t="s">
        <v>277</v>
      </c>
      <c r="G207" s="237"/>
      <c r="H207" s="240">
        <v>1100.9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147</v>
      </c>
      <c r="AU207" s="246" t="s">
        <v>88</v>
      </c>
      <c r="AV207" s="13" t="s">
        <v>88</v>
      </c>
      <c r="AW207" s="13" t="s">
        <v>32</v>
      </c>
      <c r="AX207" s="13" t="s">
        <v>78</v>
      </c>
      <c r="AY207" s="246" t="s">
        <v>136</v>
      </c>
    </row>
    <row r="208" spans="1:51" s="13" customFormat="1" ht="12">
      <c r="A208" s="13"/>
      <c r="B208" s="236"/>
      <c r="C208" s="237"/>
      <c r="D208" s="231" t="s">
        <v>147</v>
      </c>
      <c r="E208" s="238" t="s">
        <v>1</v>
      </c>
      <c r="F208" s="239" t="s">
        <v>278</v>
      </c>
      <c r="G208" s="237"/>
      <c r="H208" s="240">
        <v>990.5</v>
      </c>
      <c r="I208" s="241"/>
      <c r="J208" s="237"/>
      <c r="K208" s="237"/>
      <c r="L208" s="242"/>
      <c r="M208" s="243"/>
      <c r="N208" s="244"/>
      <c r="O208" s="244"/>
      <c r="P208" s="244"/>
      <c r="Q208" s="244"/>
      <c r="R208" s="244"/>
      <c r="S208" s="244"/>
      <c r="T208" s="24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6" t="s">
        <v>147</v>
      </c>
      <c r="AU208" s="246" t="s">
        <v>88</v>
      </c>
      <c r="AV208" s="13" t="s">
        <v>88</v>
      </c>
      <c r="AW208" s="13" t="s">
        <v>32</v>
      </c>
      <c r="AX208" s="13" t="s">
        <v>78</v>
      </c>
      <c r="AY208" s="246" t="s">
        <v>136</v>
      </c>
    </row>
    <row r="209" spans="1:51" s="13" customFormat="1" ht="12">
      <c r="A209" s="13"/>
      <c r="B209" s="236"/>
      <c r="C209" s="237"/>
      <c r="D209" s="231" t="s">
        <v>147</v>
      </c>
      <c r="E209" s="238" t="s">
        <v>1</v>
      </c>
      <c r="F209" s="239" t="s">
        <v>279</v>
      </c>
      <c r="G209" s="237"/>
      <c r="H209" s="240">
        <v>43.1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147</v>
      </c>
      <c r="AU209" s="246" t="s">
        <v>88</v>
      </c>
      <c r="AV209" s="13" t="s">
        <v>88</v>
      </c>
      <c r="AW209" s="13" t="s">
        <v>32</v>
      </c>
      <c r="AX209" s="13" t="s">
        <v>78</v>
      </c>
      <c r="AY209" s="246" t="s">
        <v>136</v>
      </c>
    </row>
    <row r="210" spans="1:51" s="14" customFormat="1" ht="12">
      <c r="A210" s="14"/>
      <c r="B210" s="247"/>
      <c r="C210" s="248"/>
      <c r="D210" s="231" t="s">
        <v>147</v>
      </c>
      <c r="E210" s="249" t="s">
        <v>1</v>
      </c>
      <c r="F210" s="250" t="s">
        <v>155</v>
      </c>
      <c r="G210" s="248"/>
      <c r="H210" s="251">
        <v>2847.1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147</v>
      </c>
      <c r="AU210" s="257" t="s">
        <v>88</v>
      </c>
      <c r="AV210" s="14" t="s">
        <v>143</v>
      </c>
      <c r="AW210" s="14" t="s">
        <v>32</v>
      </c>
      <c r="AX210" s="14" t="s">
        <v>86</v>
      </c>
      <c r="AY210" s="257" t="s">
        <v>136</v>
      </c>
    </row>
    <row r="211" spans="1:63" s="12" customFormat="1" ht="22.8" customHeight="1">
      <c r="A211" s="12"/>
      <c r="B211" s="202"/>
      <c r="C211" s="203"/>
      <c r="D211" s="204" t="s">
        <v>77</v>
      </c>
      <c r="E211" s="216" t="s">
        <v>88</v>
      </c>
      <c r="F211" s="216" t="s">
        <v>280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SUM(P212:P217)</f>
        <v>0</v>
      </c>
      <c r="Q211" s="210"/>
      <c r="R211" s="211">
        <f>SUM(R212:R217)</f>
        <v>1.718661</v>
      </c>
      <c r="S211" s="210"/>
      <c r="T211" s="212">
        <f>SUM(T212:T217)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86</v>
      </c>
      <c r="AT211" s="214" t="s">
        <v>77</v>
      </c>
      <c r="AU211" s="214" t="s">
        <v>86</v>
      </c>
      <c r="AY211" s="213" t="s">
        <v>136</v>
      </c>
      <c r="BK211" s="215">
        <f>SUM(BK212:BK217)</f>
        <v>0</v>
      </c>
    </row>
    <row r="212" spans="1:65" s="2" customFormat="1" ht="16.5" customHeight="1">
      <c r="A212" s="38"/>
      <c r="B212" s="39"/>
      <c r="C212" s="218" t="s">
        <v>281</v>
      </c>
      <c r="D212" s="218" t="s">
        <v>138</v>
      </c>
      <c r="E212" s="219" t="s">
        <v>282</v>
      </c>
      <c r="F212" s="220" t="s">
        <v>283</v>
      </c>
      <c r="G212" s="221" t="s">
        <v>141</v>
      </c>
      <c r="H212" s="222">
        <v>1.7</v>
      </c>
      <c r="I212" s="223"/>
      <c r="J212" s="224">
        <f>ROUND(I212*H212,2)</f>
        <v>0</v>
      </c>
      <c r="K212" s="220" t="s">
        <v>142</v>
      </c>
      <c r="L212" s="44"/>
      <c r="M212" s="225" t="s">
        <v>1</v>
      </c>
      <c r="N212" s="226" t="s">
        <v>43</v>
      </c>
      <c r="O212" s="91"/>
      <c r="P212" s="227">
        <f>O212*H212</f>
        <v>0</v>
      </c>
      <c r="Q212" s="227">
        <v>0.58443</v>
      </c>
      <c r="R212" s="227">
        <f>Q212*H212</f>
        <v>0.9935309999999999</v>
      </c>
      <c r="S212" s="227">
        <v>0</v>
      </c>
      <c r="T212" s="228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143</v>
      </c>
      <c r="AT212" s="229" t="s">
        <v>138</v>
      </c>
      <c r="AU212" s="229" t="s">
        <v>88</v>
      </c>
      <c r="AY212" s="17" t="s">
        <v>136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86</v>
      </c>
      <c r="BK212" s="230">
        <f>ROUND(I212*H212,2)</f>
        <v>0</v>
      </c>
      <c r="BL212" s="17" t="s">
        <v>143</v>
      </c>
      <c r="BM212" s="229" t="s">
        <v>284</v>
      </c>
    </row>
    <row r="213" spans="1:47" s="2" customFormat="1" ht="12">
      <c r="A213" s="38"/>
      <c r="B213" s="39"/>
      <c r="C213" s="40"/>
      <c r="D213" s="231" t="s">
        <v>145</v>
      </c>
      <c r="E213" s="40"/>
      <c r="F213" s="232" t="s">
        <v>285</v>
      </c>
      <c r="G213" s="40"/>
      <c r="H213" s="40"/>
      <c r="I213" s="233"/>
      <c r="J213" s="40"/>
      <c r="K213" s="40"/>
      <c r="L213" s="44"/>
      <c r="M213" s="234"/>
      <c r="N213" s="235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145</v>
      </c>
      <c r="AU213" s="17" t="s">
        <v>88</v>
      </c>
    </row>
    <row r="214" spans="1:51" s="13" customFormat="1" ht="12">
      <c r="A214" s="13"/>
      <c r="B214" s="236"/>
      <c r="C214" s="237"/>
      <c r="D214" s="231" t="s">
        <v>147</v>
      </c>
      <c r="E214" s="238" t="s">
        <v>1</v>
      </c>
      <c r="F214" s="239" t="s">
        <v>286</v>
      </c>
      <c r="G214" s="237"/>
      <c r="H214" s="240">
        <v>1.7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147</v>
      </c>
      <c r="AU214" s="246" t="s">
        <v>88</v>
      </c>
      <c r="AV214" s="13" t="s">
        <v>88</v>
      </c>
      <c r="AW214" s="13" t="s">
        <v>32</v>
      </c>
      <c r="AX214" s="13" t="s">
        <v>86</v>
      </c>
      <c r="AY214" s="246" t="s">
        <v>136</v>
      </c>
    </row>
    <row r="215" spans="1:65" s="2" customFormat="1" ht="16.5" customHeight="1">
      <c r="A215" s="38"/>
      <c r="B215" s="39"/>
      <c r="C215" s="218" t="s">
        <v>287</v>
      </c>
      <c r="D215" s="218" t="s">
        <v>138</v>
      </c>
      <c r="E215" s="219" t="s">
        <v>288</v>
      </c>
      <c r="F215" s="220" t="s">
        <v>289</v>
      </c>
      <c r="G215" s="221" t="s">
        <v>141</v>
      </c>
      <c r="H215" s="222">
        <v>0.6</v>
      </c>
      <c r="I215" s="223"/>
      <c r="J215" s="224">
        <f>ROUND(I215*H215,2)</f>
        <v>0</v>
      </c>
      <c r="K215" s="220" t="s">
        <v>142</v>
      </c>
      <c r="L215" s="44"/>
      <c r="M215" s="225" t="s">
        <v>1</v>
      </c>
      <c r="N215" s="226" t="s">
        <v>43</v>
      </c>
      <c r="O215" s="91"/>
      <c r="P215" s="227">
        <f>O215*H215</f>
        <v>0</v>
      </c>
      <c r="Q215" s="227">
        <v>1.20855</v>
      </c>
      <c r="R215" s="227">
        <f>Q215*H215</f>
        <v>0.7251299999999999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143</v>
      </c>
      <c r="AT215" s="229" t="s">
        <v>138</v>
      </c>
      <c r="AU215" s="229" t="s">
        <v>88</v>
      </c>
      <c r="AY215" s="17" t="s">
        <v>136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86</v>
      </c>
      <c r="BK215" s="230">
        <f>ROUND(I215*H215,2)</f>
        <v>0</v>
      </c>
      <c r="BL215" s="17" t="s">
        <v>143</v>
      </c>
      <c r="BM215" s="229" t="s">
        <v>290</v>
      </c>
    </row>
    <row r="216" spans="1:47" s="2" customFormat="1" ht="12">
      <c r="A216" s="38"/>
      <c r="B216" s="39"/>
      <c r="C216" s="40"/>
      <c r="D216" s="231" t="s">
        <v>145</v>
      </c>
      <c r="E216" s="40"/>
      <c r="F216" s="232" t="s">
        <v>291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145</v>
      </c>
      <c r="AU216" s="17" t="s">
        <v>88</v>
      </c>
    </row>
    <row r="217" spans="1:51" s="13" customFormat="1" ht="12">
      <c r="A217" s="13"/>
      <c r="B217" s="236"/>
      <c r="C217" s="237"/>
      <c r="D217" s="231" t="s">
        <v>147</v>
      </c>
      <c r="E217" s="238" t="s">
        <v>1</v>
      </c>
      <c r="F217" s="239" t="s">
        <v>292</v>
      </c>
      <c r="G217" s="237"/>
      <c r="H217" s="240">
        <v>0.6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147</v>
      </c>
      <c r="AU217" s="246" t="s">
        <v>88</v>
      </c>
      <c r="AV217" s="13" t="s">
        <v>88</v>
      </c>
      <c r="AW217" s="13" t="s">
        <v>32</v>
      </c>
      <c r="AX217" s="13" t="s">
        <v>86</v>
      </c>
      <c r="AY217" s="246" t="s">
        <v>136</v>
      </c>
    </row>
    <row r="218" spans="1:63" s="12" customFormat="1" ht="22.8" customHeight="1">
      <c r="A218" s="12"/>
      <c r="B218" s="202"/>
      <c r="C218" s="203"/>
      <c r="D218" s="204" t="s">
        <v>77</v>
      </c>
      <c r="E218" s="216" t="s">
        <v>168</v>
      </c>
      <c r="F218" s="216" t="s">
        <v>293</v>
      </c>
      <c r="G218" s="203"/>
      <c r="H218" s="203"/>
      <c r="I218" s="206"/>
      <c r="J218" s="217">
        <f>BK218</f>
        <v>0</v>
      </c>
      <c r="K218" s="203"/>
      <c r="L218" s="208"/>
      <c r="M218" s="209"/>
      <c r="N218" s="210"/>
      <c r="O218" s="210"/>
      <c r="P218" s="211">
        <f>SUM(P219:P290)</f>
        <v>0</v>
      </c>
      <c r="Q218" s="210"/>
      <c r="R218" s="211">
        <f>SUM(R219:R290)</f>
        <v>1076.3260249999998</v>
      </c>
      <c r="S218" s="210"/>
      <c r="T218" s="212">
        <f>SUM(T219:T290)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3" t="s">
        <v>86</v>
      </c>
      <c r="AT218" s="214" t="s">
        <v>77</v>
      </c>
      <c r="AU218" s="214" t="s">
        <v>86</v>
      </c>
      <c r="AY218" s="213" t="s">
        <v>136</v>
      </c>
      <c r="BK218" s="215">
        <f>SUM(BK219:BK290)</f>
        <v>0</v>
      </c>
    </row>
    <row r="219" spans="1:65" s="2" customFormat="1" ht="16.5" customHeight="1">
      <c r="A219" s="38"/>
      <c r="B219" s="39"/>
      <c r="C219" s="218" t="s">
        <v>294</v>
      </c>
      <c r="D219" s="218" t="s">
        <v>138</v>
      </c>
      <c r="E219" s="219" t="s">
        <v>295</v>
      </c>
      <c r="F219" s="220" t="s">
        <v>296</v>
      </c>
      <c r="G219" s="221" t="s">
        <v>141</v>
      </c>
      <c r="H219" s="222">
        <v>811.7</v>
      </c>
      <c r="I219" s="223"/>
      <c r="J219" s="224">
        <f>ROUND(I219*H219,2)</f>
        <v>0</v>
      </c>
      <c r="K219" s="220" t="s">
        <v>142</v>
      </c>
      <c r="L219" s="44"/>
      <c r="M219" s="225" t="s">
        <v>1</v>
      </c>
      <c r="N219" s="226" t="s">
        <v>43</v>
      </c>
      <c r="O219" s="91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143</v>
      </c>
      <c r="AT219" s="229" t="s">
        <v>138</v>
      </c>
      <c r="AU219" s="229" t="s">
        <v>88</v>
      </c>
      <c r="AY219" s="17" t="s">
        <v>136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86</v>
      </c>
      <c r="BK219" s="230">
        <f>ROUND(I219*H219,2)</f>
        <v>0</v>
      </c>
      <c r="BL219" s="17" t="s">
        <v>143</v>
      </c>
      <c r="BM219" s="229" t="s">
        <v>297</v>
      </c>
    </row>
    <row r="220" spans="1:47" s="2" customFormat="1" ht="12">
      <c r="A220" s="38"/>
      <c r="B220" s="39"/>
      <c r="C220" s="40"/>
      <c r="D220" s="231" t="s">
        <v>145</v>
      </c>
      <c r="E220" s="40"/>
      <c r="F220" s="232" t="s">
        <v>298</v>
      </c>
      <c r="G220" s="40"/>
      <c r="H220" s="40"/>
      <c r="I220" s="233"/>
      <c r="J220" s="40"/>
      <c r="K220" s="40"/>
      <c r="L220" s="44"/>
      <c r="M220" s="234"/>
      <c r="N220" s="235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145</v>
      </c>
      <c r="AU220" s="17" t="s">
        <v>88</v>
      </c>
    </row>
    <row r="221" spans="1:51" s="13" customFormat="1" ht="12">
      <c r="A221" s="13"/>
      <c r="B221" s="236"/>
      <c r="C221" s="237"/>
      <c r="D221" s="231" t="s">
        <v>147</v>
      </c>
      <c r="E221" s="238" t="s">
        <v>1</v>
      </c>
      <c r="F221" s="239" t="s">
        <v>299</v>
      </c>
      <c r="G221" s="237"/>
      <c r="H221" s="240">
        <v>712.6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147</v>
      </c>
      <c r="AU221" s="246" t="s">
        <v>88</v>
      </c>
      <c r="AV221" s="13" t="s">
        <v>88</v>
      </c>
      <c r="AW221" s="13" t="s">
        <v>32</v>
      </c>
      <c r="AX221" s="13" t="s">
        <v>78</v>
      </c>
      <c r="AY221" s="246" t="s">
        <v>136</v>
      </c>
    </row>
    <row r="222" spans="1:51" s="13" customFormat="1" ht="12">
      <c r="A222" s="13"/>
      <c r="B222" s="236"/>
      <c r="C222" s="237"/>
      <c r="D222" s="231" t="s">
        <v>147</v>
      </c>
      <c r="E222" s="238" t="s">
        <v>1</v>
      </c>
      <c r="F222" s="239" t="s">
        <v>300</v>
      </c>
      <c r="G222" s="237"/>
      <c r="H222" s="240">
        <v>99.1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147</v>
      </c>
      <c r="AU222" s="246" t="s">
        <v>88</v>
      </c>
      <c r="AV222" s="13" t="s">
        <v>88</v>
      </c>
      <c r="AW222" s="13" t="s">
        <v>32</v>
      </c>
      <c r="AX222" s="13" t="s">
        <v>78</v>
      </c>
      <c r="AY222" s="246" t="s">
        <v>136</v>
      </c>
    </row>
    <row r="223" spans="1:51" s="14" customFormat="1" ht="12">
      <c r="A223" s="14"/>
      <c r="B223" s="247"/>
      <c r="C223" s="248"/>
      <c r="D223" s="231" t="s">
        <v>147</v>
      </c>
      <c r="E223" s="249" t="s">
        <v>1</v>
      </c>
      <c r="F223" s="250" t="s">
        <v>155</v>
      </c>
      <c r="G223" s="248"/>
      <c r="H223" s="251">
        <v>811.7</v>
      </c>
      <c r="I223" s="252"/>
      <c r="J223" s="248"/>
      <c r="K223" s="248"/>
      <c r="L223" s="253"/>
      <c r="M223" s="254"/>
      <c r="N223" s="255"/>
      <c r="O223" s="255"/>
      <c r="P223" s="255"/>
      <c r="Q223" s="255"/>
      <c r="R223" s="255"/>
      <c r="S223" s="255"/>
      <c r="T223" s="25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7" t="s">
        <v>147</v>
      </c>
      <c r="AU223" s="257" t="s">
        <v>88</v>
      </c>
      <c r="AV223" s="14" t="s">
        <v>143</v>
      </c>
      <c r="AW223" s="14" t="s">
        <v>32</v>
      </c>
      <c r="AX223" s="14" t="s">
        <v>86</v>
      </c>
      <c r="AY223" s="257" t="s">
        <v>136</v>
      </c>
    </row>
    <row r="224" spans="1:65" s="2" customFormat="1" ht="16.5" customHeight="1">
      <c r="A224" s="38"/>
      <c r="B224" s="39"/>
      <c r="C224" s="218" t="s">
        <v>301</v>
      </c>
      <c r="D224" s="218" t="s">
        <v>138</v>
      </c>
      <c r="E224" s="219" t="s">
        <v>302</v>
      </c>
      <c r="F224" s="220" t="s">
        <v>303</v>
      </c>
      <c r="G224" s="221" t="s">
        <v>141</v>
      </c>
      <c r="H224" s="222">
        <v>1813.5</v>
      </c>
      <c r="I224" s="223"/>
      <c r="J224" s="224">
        <f>ROUND(I224*H224,2)</f>
        <v>0</v>
      </c>
      <c r="K224" s="220" t="s">
        <v>142</v>
      </c>
      <c r="L224" s="44"/>
      <c r="M224" s="225" t="s">
        <v>1</v>
      </c>
      <c r="N224" s="226" t="s">
        <v>43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143</v>
      </c>
      <c r="AT224" s="229" t="s">
        <v>138</v>
      </c>
      <c r="AU224" s="229" t="s">
        <v>88</v>
      </c>
      <c r="AY224" s="17" t="s">
        <v>136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86</v>
      </c>
      <c r="BK224" s="230">
        <f>ROUND(I224*H224,2)</f>
        <v>0</v>
      </c>
      <c r="BL224" s="17" t="s">
        <v>143</v>
      </c>
      <c r="BM224" s="229" t="s">
        <v>304</v>
      </c>
    </row>
    <row r="225" spans="1:47" s="2" customFormat="1" ht="12">
      <c r="A225" s="38"/>
      <c r="B225" s="39"/>
      <c r="C225" s="40"/>
      <c r="D225" s="231" t="s">
        <v>145</v>
      </c>
      <c r="E225" s="40"/>
      <c r="F225" s="232" t="s">
        <v>305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145</v>
      </c>
      <c r="AU225" s="17" t="s">
        <v>88</v>
      </c>
    </row>
    <row r="226" spans="1:51" s="13" customFormat="1" ht="12">
      <c r="A226" s="13"/>
      <c r="B226" s="236"/>
      <c r="C226" s="237"/>
      <c r="D226" s="231" t="s">
        <v>147</v>
      </c>
      <c r="E226" s="238" t="s">
        <v>1</v>
      </c>
      <c r="F226" s="239" t="s">
        <v>306</v>
      </c>
      <c r="G226" s="237"/>
      <c r="H226" s="240">
        <v>712.6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147</v>
      </c>
      <c r="AU226" s="246" t="s">
        <v>88</v>
      </c>
      <c r="AV226" s="13" t="s">
        <v>88</v>
      </c>
      <c r="AW226" s="13" t="s">
        <v>32</v>
      </c>
      <c r="AX226" s="13" t="s">
        <v>78</v>
      </c>
      <c r="AY226" s="246" t="s">
        <v>136</v>
      </c>
    </row>
    <row r="227" spans="1:51" s="13" customFormat="1" ht="12">
      <c r="A227" s="13"/>
      <c r="B227" s="236"/>
      <c r="C227" s="237"/>
      <c r="D227" s="231" t="s">
        <v>147</v>
      </c>
      <c r="E227" s="238" t="s">
        <v>1</v>
      </c>
      <c r="F227" s="239" t="s">
        <v>277</v>
      </c>
      <c r="G227" s="237"/>
      <c r="H227" s="240">
        <v>1100.9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147</v>
      </c>
      <c r="AU227" s="246" t="s">
        <v>88</v>
      </c>
      <c r="AV227" s="13" t="s">
        <v>88</v>
      </c>
      <c r="AW227" s="13" t="s">
        <v>32</v>
      </c>
      <c r="AX227" s="13" t="s">
        <v>78</v>
      </c>
      <c r="AY227" s="246" t="s">
        <v>136</v>
      </c>
    </row>
    <row r="228" spans="1:51" s="14" customFormat="1" ht="12">
      <c r="A228" s="14"/>
      <c r="B228" s="247"/>
      <c r="C228" s="248"/>
      <c r="D228" s="231" t="s">
        <v>147</v>
      </c>
      <c r="E228" s="249" t="s">
        <v>1</v>
      </c>
      <c r="F228" s="250" t="s">
        <v>155</v>
      </c>
      <c r="G228" s="248"/>
      <c r="H228" s="251">
        <v>1813.5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147</v>
      </c>
      <c r="AU228" s="257" t="s">
        <v>88</v>
      </c>
      <c r="AV228" s="14" t="s">
        <v>143</v>
      </c>
      <c r="AW228" s="14" t="s">
        <v>32</v>
      </c>
      <c r="AX228" s="14" t="s">
        <v>86</v>
      </c>
      <c r="AY228" s="257" t="s">
        <v>136</v>
      </c>
    </row>
    <row r="229" spans="1:65" s="2" customFormat="1" ht="16.5" customHeight="1">
      <c r="A229" s="38"/>
      <c r="B229" s="39"/>
      <c r="C229" s="218" t="s">
        <v>307</v>
      </c>
      <c r="D229" s="218" t="s">
        <v>138</v>
      </c>
      <c r="E229" s="219" t="s">
        <v>308</v>
      </c>
      <c r="F229" s="220" t="s">
        <v>309</v>
      </c>
      <c r="G229" s="221" t="s">
        <v>141</v>
      </c>
      <c r="H229" s="222">
        <v>1797.1</v>
      </c>
      <c r="I229" s="223"/>
      <c r="J229" s="224">
        <f>ROUND(I229*H229,2)</f>
        <v>0</v>
      </c>
      <c r="K229" s="220" t="s">
        <v>142</v>
      </c>
      <c r="L229" s="44"/>
      <c r="M229" s="225" t="s">
        <v>1</v>
      </c>
      <c r="N229" s="226" t="s">
        <v>43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143</v>
      </c>
      <c r="AT229" s="229" t="s">
        <v>138</v>
      </c>
      <c r="AU229" s="229" t="s">
        <v>88</v>
      </c>
      <c r="AY229" s="17" t="s">
        <v>136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86</v>
      </c>
      <c r="BK229" s="230">
        <f>ROUND(I229*H229,2)</f>
        <v>0</v>
      </c>
      <c r="BL229" s="17" t="s">
        <v>143</v>
      </c>
      <c r="BM229" s="229" t="s">
        <v>310</v>
      </c>
    </row>
    <row r="230" spans="1:47" s="2" customFormat="1" ht="12">
      <c r="A230" s="38"/>
      <c r="B230" s="39"/>
      <c r="C230" s="40"/>
      <c r="D230" s="231" t="s">
        <v>145</v>
      </c>
      <c r="E230" s="40"/>
      <c r="F230" s="232" t="s">
        <v>311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145</v>
      </c>
      <c r="AU230" s="17" t="s">
        <v>88</v>
      </c>
    </row>
    <row r="231" spans="1:51" s="13" customFormat="1" ht="12">
      <c r="A231" s="13"/>
      <c r="B231" s="236"/>
      <c r="C231" s="237"/>
      <c r="D231" s="231" t="s">
        <v>147</v>
      </c>
      <c r="E231" s="238" t="s">
        <v>1</v>
      </c>
      <c r="F231" s="239" t="s">
        <v>312</v>
      </c>
      <c r="G231" s="237"/>
      <c r="H231" s="240">
        <v>1797.1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147</v>
      </c>
      <c r="AU231" s="246" t="s">
        <v>88</v>
      </c>
      <c r="AV231" s="13" t="s">
        <v>88</v>
      </c>
      <c r="AW231" s="13" t="s">
        <v>32</v>
      </c>
      <c r="AX231" s="13" t="s">
        <v>86</v>
      </c>
      <c r="AY231" s="246" t="s">
        <v>136</v>
      </c>
    </row>
    <row r="232" spans="1:65" s="2" customFormat="1" ht="16.5" customHeight="1">
      <c r="A232" s="38"/>
      <c r="B232" s="39"/>
      <c r="C232" s="218" t="s">
        <v>313</v>
      </c>
      <c r="D232" s="218" t="s">
        <v>138</v>
      </c>
      <c r="E232" s="219" t="s">
        <v>314</v>
      </c>
      <c r="F232" s="220" t="s">
        <v>315</v>
      </c>
      <c r="G232" s="221" t="s">
        <v>141</v>
      </c>
      <c r="H232" s="222">
        <v>231.5</v>
      </c>
      <c r="I232" s="223"/>
      <c r="J232" s="224">
        <f>ROUND(I232*H232,2)</f>
        <v>0</v>
      </c>
      <c r="K232" s="220" t="s">
        <v>142</v>
      </c>
      <c r="L232" s="44"/>
      <c r="M232" s="225" t="s">
        <v>1</v>
      </c>
      <c r="N232" s="226" t="s">
        <v>43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143</v>
      </c>
      <c r="AT232" s="229" t="s">
        <v>138</v>
      </c>
      <c r="AU232" s="229" t="s">
        <v>88</v>
      </c>
      <c r="AY232" s="17" t="s">
        <v>136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86</v>
      </c>
      <c r="BK232" s="230">
        <f>ROUND(I232*H232,2)</f>
        <v>0</v>
      </c>
      <c r="BL232" s="17" t="s">
        <v>143</v>
      </c>
      <c r="BM232" s="229" t="s">
        <v>316</v>
      </c>
    </row>
    <row r="233" spans="1:47" s="2" customFormat="1" ht="12">
      <c r="A233" s="38"/>
      <c r="B233" s="39"/>
      <c r="C233" s="40"/>
      <c r="D233" s="231" t="s">
        <v>145</v>
      </c>
      <c r="E233" s="40"/>
      <c r="F233" s="232" t="s">
        <v>317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145</v>
      </c>
      <c r="AU233" s="17" t="s">
        <v>88</v>
      </c>
    </row>
    <row r="234" spans="1:51" s="13" customFormat="1" ht="12">
      <c r="A234" s="13"/>
      <c r="B234" s="236"/>
      <c r="C234" s="237"/>
      <c r="D234" s="231" t="s">
        <v>147</v>
      </c>
      <c r="E234" s="238" t="s">
        <v>1</v>
      </c>
      <c r="F234" s="239" t="s">
        <v>318</v>
      </c>
      <c r="G234" s="237"/>
      <c r="H234" s="240">
        <v>231.5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147</v>
      </c>
      <c r="AU234" s="246" t="s">
        <v>88</v>
      </c>
      <c r="AV234" s="13" t="s">
        <v>88</v>
      </c>
      <c r="AW234" s="13" t="s">
        <v>32</v>
      </c>
      <c r="AX234" s="13" t="s">
        <v>86</v>
      </c>
      <c r="AY234" s="246" t="s">
        <v>136</v>
      </c>
    </row>
    <row r="235" spans="1:65" s="2" customFormat="1" ht="21.75" customHeight="1">
      <c r="A235" s="38"/>
      <c r="B235" s="39"/>
      <c r="C235" s="218" t="s">
        <v>319</v>
      </c>
      <c r="D235" s="218" t="s">
        <v>138</v>
      </c>
      <c r="E235" s="219" t="s">
        <v>320</v>
      </c>
      <c r="F235" s="220" t="s">
        <v>321</v>
      </c>
      <c r="G235" s="221" t="s">
        <v>141</v>
      </c>
      <c r="H235" s="222">
        <v>1176.3</v>
      </c>
      <c r="I235" s="223"/>
      <c r="J235" s="224">
        <f>ROUND(I235*H235,2)</f>
        <v>0</v>
      </c>
      <c r="K235" s="220" t="s">
        <v>142</v>
      </c>
      <c r="L235" s="44"/>
      <c r="M235" s="225" t="s">
        <v>1</v>
      </c>
      <c r="N235" s="226" t="s">
        <v>43</v>
      </c>
      <c r="O235" s="91"/>
      <c r="P235" s="227">
        <f>O235*H235</f>
        <v>0</v>
      </c>
      <c r="Q235" s="227">
        <v>0.17726</v>
      </c>
      <c r="R235" s="227">
        <f>Q235*H235</f>
        <v>208.51093799999998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143</v>
      </c>
      <c r="AT235" s="229" t="s">
        <v>138</v>
      </c>
      <c r="AU235" s="229" t="s">
        <v>88</v>
      </c>
      <c r="AY235" s="17" t="s">
        <v>136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86</v>
      </c>
      <c r="BK235" s="230">
        <f>ROUND(I235*H235,2)</f>
        <v>0</v>
      </c>
      <c r="BL235" s="17" t="s">
        <v>143</v>
      </c>
      <c r="BM235" s="229" t="s">
        <v>322</v>
      </c>
    </row>
    <row r="236" spans="1:47" s="2" customFormat="1" ht="12">
      <c r="A236" s="38"/>
      <c r="B236" s="39"/>
      <c r="C236" s="40"/>
      <c r="D236" s="231" t="s">
        <v>145</v>
      </c>
      <c r="E236" s="40"/>
      <c r="F236" s="232" t="s">
        <v>323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145</v>
      </c>
      <c r="AU236" s="17" t="s">
        <v>88</v>
      </c>
    </row>
    <row r="237" spans="1:51" s="13" customFormat="1" ht="12">
      <c r="A237" s="13"/>
      <c r="B237" s="236"/>
      <c r="C237" s="237"/>
      <c r="D237" s="231" t="s">
        <v>147</v>
      </c>
      <c r="E237" s="238" t="s">
        <v>1</v>
      </c>
      <c r="F237" s="239" t="s">
        <v>324</v>
      </c>
      <c r="G237" s="237"/>
      <c r="H237" s="240">
        <v>142.7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147</v>
      </c>
      <c r="AU237" s="246" t="s">
        <v>88</v>
      </c>
      <c r="AV237" s="13" t="s">
        <v>88</v>
      </c>
      <c r="AW237" s="13" t="s">
        <v>32</v>
      </c>
      <c r="AX237" s="13" t="s">
        <v>78</v>
      </c>
      <c r="AY237" s="246" t="s">
        <v>136</v>
      </c>
    </row>
    <row r="238" spans="1:51" s="13" customFormat="1" ht="12">
      <c r="A238" s="13"/>
      <c r="B238" s="236"/>
      <c r="C238" s="237"/>
      <c r="D238" s="231" t="s">
        <v>147</v>
      </c>
      <c r="E238" s="238" t="s">
        <v>1</v>
      </c>
      <c r="F238" s="239" t="s">
        <v>278</v>
      </c>
      <c r="G238" s="237"/>
      <c r="H238" s="240">
        <v>990.5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147</v>
      </c>
      <c r="AU238" s="246" t="s">
        <v>88</v>
      </c>
      <c r="AV238" s="13" t="s">
        <v>88</v>
      </c>
      <c r="AW238" s="13" t="s">
        <v>32</v>
      </c>
      <c r="AX238" s="13" t="s">
        <v>78</v>
      </c>
      <c r="AY238" s="246" t="s">
        <v>136</v>
      </c>
    </row>
    <row r="239" spans="1:51" s="13" customFormat="1" ht="12">
      <c r="A239" s="13"/>
      <c r="B239" s="236"/>
      <c r="C239" s="237"/>
      <c r="D239" s="231" t="s">
        <v>147</v>
      </c>
      <c r="E239" s="238" t="s">
        <v>1</v>
      </c>
      <c r="F239" s="239" t="s">
        <v>279</v>
      </c>
      <c r="G239" s="237"/>
      <c r="H239" s="240">
        <v>43.1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147</v>
      </c>
      <c r="AU239" s="246" t="s">
        <v>88</v>
      </c>
      <c r="AV239" s="13" t="s">
        <v>88</v>
      </c>
      <c r="AW239" s="13" t="s">
        <v>32</v>
      </c>
      <c r="AX239" s="13" t="s">
        <v>78</v>
      </c>
      <c r="AY239" s="246" t="s">
        <v>136</v>
      </c>
    </row>
    <row r="240" spans="1:51" s="14" customFormat="1" ht="12">
      <c r="A240" s="14"/>
      <c r="B240" s="247"/>
      <c r="C240" s="248"/>
      <c r="D240" s="231" t="s">
        <v>147</v>
      </c>
      <c r="E240" s="249" t="s">
        <v>1</v>
      </c>
      <c r="F240" s="250" t="s">
        <v>155</v>
      </c>
      <c r="G240" s="248"/>
      <c r="H240" s="251">
        <v>1176.3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7" t="s">
        <v>147</v>
      </c>
      <c r="AU240" s="257" t="s">
        <v>88</v>
      </c>
      <c r="AV240" s="14" t="s">
        <v>143</v>
      </c>
      <c r="AW240" s="14" t="s">
        <v>32</v>
      </c>
      <c r="AX240" s="14" t="s">
        <v>86</v>
      </c>
      <c r="AY240" s="257" t="s">
        <v>136</v>
      </c>
    </row>
    <row r="241" spans="1:65" s="2" customFormat="1" ht="16.5" customHeight="1">
      <c r="A241" s="38"/>
      <c r="B241" s="39"/>
      <c r="C241" s="218" t="s">
        <v>325</v>
      </c>
      <c r="D241" s="218" t="s">
        <v>138</v>
      </c>
      <c r="E241" s="219" t="s">
        <v>326</v>
      </c>
      <c r="F241" s="220" t="s">
        <v>327</v>
      </c>
      <c r="G241" s="221" t="s">
        <v>141</v>
      </c>
      <c r="H241" s="222">
        <v>231.5</v>
      </c>
      <c r="I241" s="223"/>
      <c r="J241" s="224">
        <f>ROUND(I241*H241,2)</f>
        <v>0</v>
      </c>
      <c r="K241" s="220" t="s">
        <v>142</v>
      </c>
      <c r="L241" s="44"/>
      <c r="M241" s="225" t="s">
        <v>1</v>
      </c>
      <c r="N241" s="226" t="s">
        <v>43</v>
      </c>
      <c r="O241" s="91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9" t="s">
        <v>143</v>
      </c>
      <c r="AT241" s="229" t="s">
        <v>138</v>
      </c>
      <c r="AU241" s="229" t="s">
        <v>88</v>
      </c>
      <c r="AY241" s="17" t="s">
        <v>136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7" t="s">
        <v>86</v>
      </c>
      <c r="BK241" s="230">
        <f>ROUND(I241*H241,2)</f>
        <v>0</v>
      </c>
      <c r="BL241" s="17" t="s">
        <v>143</v>
      </c>
      <c r="BM241" s="229" t="s">
        <v>328</v>
      </c>
    </row>
    <row r="242" spans="1:47" s="2" customFormat="1" ht="12">
      <c r="A242" s="38"/>
      <c r="B242" s="39"/>
      <c r="C242" s="40"/>
      <c r="D242" s="231" t="s">
        <v>145</v>
      </c>
      <c r="E242" s="40"/>
      <c r="F242" s="232" t="s">
        <v>329</v>
      </c>
      <c r="G242" s="40"/>
      <c r="H242" s="40"/>
      <c r="I242" s="233"/>
      <c r="J242" s="40"/>
      <c r="K242" s="40"/>
      <c r="L242" s="44"/>
      <c r="M242" s="234"/>
      <c r="N242" s="235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145</v>
      </c>
      <c r="AU242" s="17" t="s">
        <v>88</v>
      </c>
    </row>
    <row r="243" spans="1:51" s="13" customFormat="1" ht="12">
      <c r="A243" s="13"/>
      <c r="B243" s="236"/>
      <c r="C243" s="237"/>
      <c r="D243" s="231" t="s">
        <v>147</v>
      </c>
      <c r="E243" s="238" t="s">
        <v>1</v>
      </c>
      <c r="F243" s="239" t="s">
        <v>318</v>
      </c>
      <c r="G243" s="237"/>
      <c r="H243" s="240">
        <v>231.5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147</v>
      </c>
      <c r="AU243" s="246" t="s">
        <v>88</v>
      </c>
      <c r="AV243" s="13" t="s">
        <v>88</v>
      </c>
      <c r="AW243" s="13" t="s">
        <v>32</v>
      </c>
      <c r="AX243" s="13" t="s">
        <v>78</v>
      </c>
      <c r="AY243" s="246" t="s">
        <v>136</v>
      </c>
    </row>
    <row r="244" spans="1:51" s="14" customFormat="1" ht="12">
      <c r="A244" s="14"/>
      <c r="B244" s="247"/>
      <c r="C244" s="248"/>
      <c r="D244" s="231" t="s">
        <v>147</v>
      </c>
      <c r="E244" s="249" t="s">
        <v>1</v>
      </c>
      <c r="F244" s="250" t="s">
        <v>155</v>
      </c>
      <c r="G244" s="248"/>
      <c r="H244" s="251">
        <v>231.5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7" t="s">
        <v>147</v>
      </c>
      <c r="AU244" s="257" t="s">
        <v>88</v>
      </c>
      <c r="AV244" s="14" t="s">
        <v>143</v>
      </c>
      <c r="AW244" s="14" t="s">
        <v>32</v>
      </c>
      <c r="AX244" s="14" t="s">
        <v>86</v>
      </c>
      <c r="AY244" s="257" t="s">
        <v>136</v>
      </c>
    </row>
    <row r="245" spans="1:65" s="2" customFormat="1" ht="16.5" customHeight="1">
      <c r="A245" s="38"/>
      <c r="B245" s="39"/>
      <c r="C245" s="218" t="s">
        <v>330</v>
      </c>
      <c r="D245" s="218" t="s">
        <v>138</v>
      </c>
      <c r="E245" s="219" t="s">
        <v>331</v>
      </c>
      <c r="F245" s="220" t="s">
        <v>332</v>
      </c>
      <c r="G245" s="221" t="s">
        <v>141</v>
      </c>
      <c r="H245" s="222">
        <v>231.5</v>
      </c>
      <c r="I245" s="223"/>
      <c r="J245" s="224">
        <f>ROUND(I245*H245,2)</f>
        <v>0</v>
      </c>
      <c r="K245" s="220" t="s">
        <v>142</v>
      </c>
      <c r="L245" s="44"/>
      <c r="M245" s="225" t="s">
        <v>1</v>
      </c>
      <c r="N245" s="226" t="s">
        <v>43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143</v>
      </c>
      <c r="AT245" s="229" t="s">
        <v>138</v>
      </c>
      <c r="AU245" s="229" t="s">
        <v>88</v>
      </c>
      <c r="AY245" s="17" t="s">
        <v>136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86</v>
      </c>
      <c r="BK245" s="230">
        <f>ROUND(I245*H245,2)</f>
        <v>0</v>
      </c>
      <c r="BL245" s="17" t="s">
        <v>143</v>
      </c>
      <c r="BM245" s="229" t="s">
        <v>333</v>
      </c>
    </row>
    <row r="246" spans="1:47" s="2" customFormat="1" ht="12">
      <c r="A246" s="38"/>
      <c r="B246" s="39"/>
      <c r="C246" s="40"/>
      <c r="D246" s="231" t="s">
        <v>145</v>
      </c>
      <c r="E246" s="40"/>
      <c r="F246" s="232" t="s">
        <v>334</v>
      </c>
      <c r="G246" s="40"/>
      <c r="H246" s="40"/>
      <c r="I246" s="233"/>
      <c r="J246" s="40"/>
      <c r="K246" s="40"/>
      <c r="L246" s="44"/>
      <c r="M246" s="234"/>
      <c r="N246" s="235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145</v>
      </c>
      <c r="AU246" s="17" t="s">
        <v>88</v>
      </c>
    </row>
    <row r="247" spans="1:51" s="13" customFormat="1" ht="12">
      <c r="A247" s="13"/>
      <c r="B247" s="236"/>
      <c r="C247" s="237"/>
      <c r="D247" s="231" t="s">
        <v>147</v>
      </c>
      <c r="E247" s="238" t="s">
        <v>1</v>
      </c>
      <c r="F247" s="239" t="s">
        <v>318</v>
      </c>
      <c r="G247" s="237"/>
      <c r="H247" s="240">
        <v>231.5</v>
      </c>
      <c r="I247" s="241"/>
      <c r="J247" s="237"/>
      <c r="K247" s="237"/>
      <c r="L247" s="242"/>
      <c r="M247" s="243"/>
      <c r="N247" s="244"/>
      <c r="O247" s="244"/>
      <c r="P247" s="244"/>
      <c r="Q247" s="244"/>
      <c r="R247" s="244"/>
      <c r="S247" s="244"/>
      <c r="T247" s="24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6" t="s">
        <v>147</v>
      </c>
      <c r="AU247" s="246" t="s">
        <v>88</v>
      </c>
      <c r="AV247" s="13" t="s">
        <v>88</v>
      </c>
      <c r="AW247" s="13" t="s">
        <v>32</v>
      </c>
      <c r="AX247" s="13" t="s">
        <v>86</v>
      </c>
      <c r="AY247" s="246" t="s">
        <v>136</v>
      </c>
    </row>
    <row r="248" spans="1:65" s="2" customFormat="1" ht="21.75" customHeight="1">
      <c r="A248" s="38"/>
      <c r="B248" s="39"/>
      <c r="C248" s="218" t="s">
        <v>335</v>
      </c>
      <c r="D248" s="218" t="s">
        <v>138</v>
      </c>
      <c r="E248" s="219" t="s">
        <v>336</v>
      </c>
      <c r="F248" s="220" t="s">
        <v>337</v>
      </c>
      <c r="G248" s="221" t="s">
        <v>141</v>
      </c>
      <c r="H248" s="222">
        <v>231.5</v>
      </c>
      <c r="I248" s="223"/>
      <c r="J248" s="224">
        <f>ROUND(I248*H248,2)</f>
        <v>0</v>
      </c>
      <c r="K248" s="220" t="s">
        <v>142</v>
      </c>
      <c r="L248" s="44"/>
      <c r="M248" s="225" t="s">
        <v>1</v>
      </c>
      <c r="N248" s="226" t="s">
        <v>43</v>
      </c>
      <c r="O248" s="91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9" t="s">
        <v>143</v>
      </c>
      <c r="AT248" s="229" t="s">
        <v>138</v>
      </c>
      <c r="AU248" s="229" t="s">
        <v>88</v>
      </c>
      <c r="AY248" s="17" t="s">
        <v>136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7" t="s">
        <v>86</v>
      </c>
      <c r="BK248" s="230">
        <f>ROUND(I248*H248,2)</f>
        <v>0</v>
      </c>
      <c r="BL248" s="17" t="s">
        <v>143</v>
      </c>
      <c r="BM248" s="229" t="s">
        <v>338</v>
      </c>
    </row>
    <row r="249" spans="1:47" s="2" customFormat="1" ht="12">
      <c r="A249" s="38"/>
      <c r="B249" s="39"/>
      <c r="C249" s="40"/>
      <c r="D249" s="231" t="s">
        <v>145</v>
      </c>
      <c r="E249" s="40"/>
      <c r="F249" s="232" t="s">
        <v>339</v>
      </c>
      <c r="G249" s="40"/>
      <c r="H249" s="40"/>
      <c r="I249" s="233"/>
      <c r="J249" s="40"/>
      <c r="K249" s="40"/>
      <c r="L249" s="44"/>
      <c r="M249" s="234"/>
      <c r="N249" s="23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145</v>
      </c>
      <c r="AU249" s="17" t="s">
        <v>88</v>
      </c>
    </row>
    <row r="250" spans="1:51" s="13" customFormat="1" ht="12">
      <c r="A250" s="13"/>
      <c r="B250" s="236"/>
      <c r="C250" s="237"/>
      <c r="D250" s="231" t="s">
        <v>147</v>
      </c>
      <c r="E250" s="238" t="s">
        <v>1</v>
      </c>
      <c r="F250" s="239" t="s">
        <v>318</v>
      </c>
      <c r="G250" s="237"/>
      <c r="H250" s="240">
        <v>231.5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147</v>
      </c>
      <c r="AU250" s="246" t="s">
        <v>88</v>
      </c>
      <c r="AV250" s="13" t="s">
        <v>88</v>
      </c>
      <c r="AW250" s="13" t="s">
        <v>32</v>
      </c>
      <c r="AX250" s="13" t="s">
        <v>86</v>
      </c>
      <c r="AY250" s="246" t="s">
        <v>136</v>
      </c>
    </row>
    <row r="251" spans="1:65" s="2" customFormat="1" ht="16.5" customHeight="1">
      <c r="A251" s="38"/>
      <c r="B251" s="39"/>
      <c r="C251" s="218" t="s">
        <v>340</v>
      </c>
      <c r="D251" s="218" t="s">
        <v>138</v>
      </c>
      <c r="E251" s="219" t="s">
        <v>341</v>
      </c>
      <c r="F251" s="220" t="s">
        <v>342</v>
      </c>
      <c r="G251" s="221" t="s">
        <v>141</v>
      </c>
      <c r="H251" s="222">
        <v>653.6</v>
      </c>
      <c r="I251" s="223"/>
      <c r="J251" s="224">
        <f>ROUND(I251*H251,2)</f>
        <v>0</v>
      </c>
      <c r="K251" s="220" t="s">
        <v>142</v>
      </c>
      <c r="L251" s="44"/>
      <c r="M251" s="225" t="s">
        <v>1</v>
      </c>
      <c r="N251" s="226" t="s">
        <v>43</v>
      </c>
      <c r="O251" s="91"/>
      <c r="P251" s="227">
        <f>O251*H251</f>
        <v>0</v>
      </c>
      <c r="Q251" s="227">
        <v>0.1837</v>
      </c>
      <c r="R251" s="227">
        <f>Q251*H251</f>
        <v>120.06632</v>
      </c>
      <c r="S251" s="227">
        <v>0</v>
      </c>
      <c r="T251" s="228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9" t="s">
        <v>143</v>
      </c>
      <c r="AT251" s="229" t="s">
        <v>138</v>
      </c>
      <c r="AU251" s="229" t="s">
        <v>88</v>
      </c>
      <c r="AY251" s="17" t="s">
        <v>136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17" t="s">
        <v>86</v>
      </c>
      <c r="BK251" s="230">
        <f>ROUND(I251*H251,2)</f>
        <v>0</v>
      </c>
      <c r="BL251" s="17" t="s">
        <v>143</v>
      </c>
      <c r="BM251" s="229" t="s">
        <v>343</v>
      </c>
    </row>
    <row r="252" spans="1:47" s="2" customFormat="1" ht="12">
      <c r="A252" s="38"/>
      <c r="B252" s="39"/>
      <c r="C252" s="40"/>
      <c r="D252" s="231" t="s">
        <v>145</v>
      </c>
      <c r="E252" s="40"/>
      <c r="F252" s="232" t="s">
        <v>344</v>
      </c>
      <c r="G252" s="40"/>
      <c r="H252" s="40"/>
      <c r="I252" s="233"/>
      <c r="J252" s="40"/>
      <c r="K252" s="40"/>
      <c r="L252" s="44"/>
      <c r="M252" s="234"/>
      <c r="N252" s="23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145</v>
      </c>
      <c r="AU252" s="17" t="s">
        <v>88</v>
      </c>
    </row>
    <row r="253" spans="1:51" s="13" customFormat="1" ht="12">
      <c r="A253" s="13"/>
      <c r="B253" s="236"/>
      <c r="C253" s="237"/>
      <c r="D253" s="231" t="s">
        <v>147</v>
      </c>
      <c r="E253" s="238" t="s">
        <v>1</v>
      </c>
      <c r="F253" s="239" t="s">
        <v>345</v>
      </c>
      <c r="G253" s="237"/>
      <c r="H253" s="240">
        <v>643.2</v>
      </c>
      <c r="I253" s="241"/>
      <c r="J253" s="237"/>
      <c r="K253" s="237"/>
      <c r="L253" s="242"/>
      <c r="M253" s="243"/>
      <c r="N253" s="244"/>
      <c r="O253" s="244"/>
      <c r="P253" s="244"/>
      <c r="Q253" s="244"/>
      <c r="R253" s="244"/>
      <c r="S253" s="244"/>
      <c r="T253" s="24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6" t="s">
        <v>147</v>
      </c>
      <c r="AU253" s="246" t="s">
        <v>88</v>
      </c>
      <c r="AV253" s="13" t="s">
        <v>88</v>
      </c>
      <c r="AW253" s="13" t="s">
        <v>32</v>
      </c>
      <c r="AX253" s="13" t="s">
        <v>78</v>
      </c>
      <c r="AY253" s="246" t="s">
        <v>136</v>
      </c>
    </row>
    <row r="254" spans="1:51" s="13" customFormat="1" ht="12">
      <c r="A254" s="13"/>
      <c r="B254" s="236"/>
      <c r="C254" s="237"/>
      <c r="D254" s="231" t="s">
        <v>147</v>
      </c>
      <c r="E254" s="238" t="s">
        <v>1</v>
      </c>
      <c r="F254" s="239" t="s">
        <v>346</v>
      </c>
      <c r="G254" s="237"/>
      <c r="H254" s="240">
        <v>10.4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147</v>
      </c>
      <c r="AU254" s="246" t="s">
        <v>88</v>
      </c>
      <c r="AV254" s="13" t="s">
        <v>88</v>
      </c>
      <c r="AW254" s="13" t="s">
        <v>32</v>
      </c>
      <c r="AX254" s="13" t="s">
        <v>78</v>
      </c>
      <c r="AY254" s="246" t="s">
        <v>136</v>
      </c>
    </row>
    <row r="255" spans="1:51" s="14" customFormat="1" ht="12">
      <c r="A255" s="14"/>
      <c r="B255" s="247"/>
      <c r="C255" s="248"/>
      <c r="D255" s="231" t="s">
        <v>147</v>
      </c>
      <c r="E255" s="249" t="s">
        <v>1</v>
      </c>
      <c r="F255" s="250" t="s">
        <v>155</v>
      </c>
      <c r="G255" s="248"/>
      <c r="H255" s="251">
        <v>653.6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7" t="s">
        <v>147</v>
      </c>
      <c r="AU255" s="257" t="s">
        <v>88</v>
      </c>
      <c r="AV255" s="14" t="s">
        <v>143</v>
      </c>
      <c r="AW255" s="14" t="s">
        <v>32</v>
      </c>
      <c r="AX255" s="14" t="s">
        <v>86</v>
      </c>
      <c r="AY255" s="257" t="s">
        <v>136</v>
      </c>
    </row>
    <row r="256" spans="1:65" s="2" customFormat="1" ht="16.5" customHeight="1">
      <c r="A256" s="38"/>
      <c r="B256" s="39"/>
      <c r="C256" s="258" t="s">
        <v>347</v>
      </c>
      <c r="D256" s="258" t="s">
        <v>348</v>
      </c>
      <c r="E256" s="259" t="s">
        <v>349</v>
      </c>
      <c r="F256" s="260" t="s">
        <v>350</v>
      </c>
      <c r="G256" s="261" t="s">
        <v>141</v>
      </c>
      <c r="H256" s="262">
        <v>666.672</v>
      </c>
      <c r="I256" s="263"/>
      <c r="J256" s="264">
        <f>ROUND(I256*H256,2)</f>
        <v>0</v>
      </c>
      <c r="K256" s="260" t="s">
        <v>1</v>
      </c>
      <c r="L256" s="265"/>
      <c r="M256" s="266" t="s">
        <v>1</v>
      </c>
      <c r="N256" s="267" t="s">
        <v>43</v>
      </c>
      <c r="O256" s="91"/>
      <c r="P256" s="227">
        <f>O256*H256</f>
        <v>0</v>
      </c>
      <c r="Q256" s="227">
        <v>0.222</v>
      </c>
      <c r="R256" s="227">
        <f>Q256*H256</f>
        <v>148.001184</v>
      </c>
      <c r="S256" s="227">
        <v>0</v>
      </c>
      <c r="T256" s="228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9" t="s">
        <v>186</v>
      </c>
      <c r="AT256" s="229" t="s">
        <v>348</v>
      </c>
      <c r="AU256" s="229" t="s">
        <v>88</v>
      </c>
      <c r="AY256" s="17" t="s">
        <v>136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17" t="s">
        <v>86</v>
      </c>
      <c r="BK256" s="230">
        <f>ROUND(I256*H256,2)</f>
        <v>0</v>
      </c>
      <c r="BL256" s="17" t="s">
        <v>143</v>
      </c>
      <c r="BM256" s="229" t="s">
        <v>351</v>
      </c>
    </row>
    <row r="257" spans="1:47" s="2" customFormat="1" ht="12">
      <c r="A257" s="38"/>
      <c r="B257" s="39"/>
      <c r="C257" s="40"/>
      <c r="D257" s="231" t="s">
        <v>145</v>
      </c>
      <c r="E257" s="40"/>
      <c r="F257" s="232" t="s">
        <v>350</v>
      </c>
      <c r="G257" s="40"/>
      <c r="H257" s="40"/>
      <c r="I257" s="233"/>
      <c r="J257" s="40"/>
      <c r="K257" s="40"/>
      <c r="L257" s="44"/>
      <c r="M257" s="234"/>
      <c r="N257" s="23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145</v>
      </c>
      <c r="AU257" s="17" t="s">
        <v>88</v>
      </c>
    </row>
    <row r="258" spans="1:51" s="13" customFormat="1" ht="12">
      <c r="A258" s="13"/>
      <c r="B258" s="236"/>
      <c r="C258" s="237"/>
      <c r="D258" s="231" t="s">
        <v>147</v>
      </c>
      <c r="E258" s="237"/>
      <c r="F258" s="239" t="s">
        <v>352</v>
      </c>
      <c r="G258" s="237"/>
      <c r="H258" s="240">
        <v>666.672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6" t="s">
        <v>147</v>
      </c>
      <c r="AU258" s="246" t="s">
        <v>88</v>
      </c>
      <c r="AV258" s="13" t="s">
        <v>88</v>
      </c>
      <c r="AW258" s="13" t="s">
        <v>4</v>
      </c>
      <c r="AX258" s="13" t="s">
        <v>86</v>
      </c>
      <c r="AY258" s="246" t="s">
        <v>136</v>
      </c>
    </row>
    <row r="259" spans="1:65" s="2" customFormat="1" ht="16.5" customHeight="1">
      <c r="A259" s="38"/>
      <c r="B259" s="39"/>
      <c r="C259" s="218" t="s">
        <v>353</v>
      </c>
      <c r="D259" s="218" t="s">
        <v>138</v>
      </c>
      <c r="E259" s="219" t="s">
        <v>354</v>
      </c>
      <c r="F259" s="220" t="s">
        <v>355</v>
      </c>
      <c r="G259" s="221" t="s">
        <v>141</v>
      </c>
      <c r="H259" s="222">
        <v>1152.7</v>
      </c>
      <c r="I259" s="223"/>
      <c r="J259" s="224">
        <f>ROUND(I259*H259,2)</f>
        <v>0</v>
      </c>
      <c r="K259" s="220" t="s">
        <v>142</v>
      </c>
      <c r="L259" s="44"/>
      <c r="M259" s="225" t="s">
        <v>1</v>
      </c>
      <c r="N259" s="226" t="s">
        <v>43</v>
      </c>
      <c r="O259" s="91"/>
      <c r="P259" s="227">
        <f>O259*H259</f>
        <v>0</v>
      </c>
      <c r="Q259" s="227">
        <v>0.16703</v>
      </c>
      <c r="R259" s="227">
        <f>Q259*H259</f>
        <v>192.53548100000003</v>
      </c>
      <c r="S259" s="227">
        <v>0</v>
      </c>
      <c r="T259" s="228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9" t="s">
        <v>143</v>
      </c>
      <c r="AT259" s="229" t="s">
        <v>138</v>
      </c>
      <c r="AU259" s="229" t="s">
        <v>88</v>
      </c>
      <c r="AY259" s="17" t="s">
        <v>136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17" t="s">
        <v>86</v>
      </c>
      <c r="BK259" s="230">
        <f>ROUND(I259*H259,2)</f>
        <v>0</v>
      </c>
      <c r="BL259" s="17" t="s">
        <v>143</v>
      </c>
      <c r="BM259" s="229" t="s">
        <v>356</v>
      </c>
    </row>
    <row r="260" spans="1:47" s="2" customFormat="1" ht="12">
      <c r="A260" s="38"/>
      <c r="B260" s="39"/>
      <c r="C260" s="40"/>
      <c r="D260" s="231" t="s">
        <v>145</v>
      </c>
      <c r="E260" s="40"/>
      <c r="F260" s="232" t="s">
        <v>357</v>
      </c>
      <c r="G260" s="40"/>
      <c r="H260" s="40"/>
      <c r="I260" s="233"/>
      <c r="J260" s="40"/>
      <c r="K260" s="40"/>
      <c r="L260" s="44"/>
      <c r="M260" s="234"/>
      <c r="N260" s="235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145</v>
      </c>
      <c r="AU260" s="17" t="s">
        <v>88</v>
      </c>
    </row>
    <row r="261" spans="1:51" s="13" customFormat="1" ht="12">
      <c r="A261" s="13"/>
      <c r="B261" s="236"/>
      <c r="C261" s="237"/>
      <c r="D261" s="231" t="s">
        <v>147</v>
      </c>
      <c r="E261" s="238" t="s">
        <v>1</v>
      </c>
      <c r="F261" s="239" t="s">
        <v>358</v>
      </c>
      <c r="G261" s="237"/>
      <c r="H261" s="240">
        <v>715.3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6" t="s">
        <v>147</v>
      </c>
      <c r="AU261" s="246" t="s">
        <v>88</v>
      </c>
      <c r="AV261" s="13" t="s">
        <v>88</v>
      </c>
      <c r="AW261" s="13" t="s">
        <v>32</v>
      </c>
      <c r="AX261" s="13" t="s">
        <v>78</v>
      </c>
      <c r="AY261" s="246" t="s">
        <v>136</v>
      </c>
    </row>
    <row r="262" spans="1:51" s="13" customFormat="1" ht="12">
      <c r="A262" s="13"/>
      <c r="B262" s="236"/>
      <c r="C262" s="237"/>
      <c r="D262" s="231" t="s">
        <v>147</v>
      </c>
      <c r="E262" s="238" t="s">
        <v>1</v>
      </c>
      <c r="F262" s="239" t="s">
        <v>359</v>
      </c>
      <c r="G262" s="237"/>
      <c r="H262" s="240">
        <v>348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6" t="s">
        <v>147</v>
      </c>
      <c r="AU262" s="246" t="s">
        <v>88</v>
      </c>
      <c r="AV262" s="13" t="s">
        <v>88</v>
      </c>
      <c r="AW262" s="13" t="s">
        <v>32</v>
      </c>
      <c r="AX262" s="13" t="s">
        <v>78</v>
      </c>
      <c r="AY262" s="246" t="s">
        <v>136</v>
      </c>
    </row>
    <row r="263" spans="1:51" s="13" customFormat="1" ht="12">
      <c r="A263" s="13"/>
      <c r="B263" s="236"/>
      <c r="C263" s="237"/>
      <c r="D263" s="231" t="s">
        <v>147</v>
      </c>
      <c r="E263" s="238" t="s">
        <v>1</v>
      </c>
      <c r="F263" s="239" t="s">
        <v>360</v>
      </c>
      <c r="G263" s="237"/>
      <c r="H263" s="240">
        <v>89.4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6" t="s">
        <v>147</v>
      </c>
      <c r="AU263" s="246" t="s">
        <v>88</v>
      </c>
      <c r="AV263" s="13" t="s">
        <v>88</v>
      </c>
      <c r="AW263" s="13" t="s">
        <v>32</v>
      </c>
      <c r="AX263" s="13" t="s">
        <v>78</v>
      </c>
      <c r="AY263" s="246" t="s">
        <v>136</v>
      </c>
    </row>
    <row r="264" spans="1:51" s="14" customFormat="1" ht="12">
      <c r="A264" s="14"/>
      <c r="B264" s="247"/>
      <c r="C264" s="248"/>
      <c r="D264" s="231" t="s">
        <v>147</v>
      </c>
      <c r="E264" s="249" t="s">
        <v>1</v>
      </c>
      <c r="F264" s="250" t="s">
        <v>155</v>
      </c>
      <c r="G264" s="248"/>
      <c r="H264" s="251">
        <v>1152.7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7" t="s">
        <v>147</v>
      </c>
      <c r="AU264" s="257" t="s">
        <v>88</v>
      </c>
      <c r="AV264" s="14" t="s">
        <v>143</v>
      </c>
      <c r="AW264" s="14" t="s">
        <v>32</v>
      </c>
      <c r="AX264" s="14" t="s">
        <v>86</v>
      </c>
      <c r="AY264" s="257" t="s">
        <v>136</v>
      </c>
    </row>
    <row r="265" spans="1:65" s="2" customFormat="1" ht="16.5" customHeight="1">
      <c r="A265" s="38"/>
      <c r="B265" s="39"/>
      <c r="C265" s="258" t="s">
        <v>361</v>
      </c>
      <c r="D265" s="258" t="s">
        <v>348</v>
      </c>
      <c r="E265" s="259" t="s">
        <v>362</v>
      </c>
      <c r="F265" s="260" t="s">
        <v>363</v>
      </c>
      <c r="G265" s="261" t="s">
        <v>141</v>
      </c>
      <c r="H265" s="262">
        <v>729.606</v>
      </c>
      <c r="I265" s="263"/>
      <c r="J265" s="264">
        <f>ROUND(I265*H265,2)</f>
        <v>0</v>
      </c>
      <c r="K265" s="260" t="s">
        <v>142</v>
      </c>
      <c r="L265" s="265"/>
      <c r="M265" s="266" t="s">
        <v>1</v>
      </c>
      <c r="N265" s="267" t="s">
        <v>43</v>
      </c>
      <c r="O265" s="91"/>
      <c r="P265" s="227">
        <f>O265*H265</f>
        <v>0</v>
      </c>
      <c r="Q265" s="227">
        <v>0.111</v>
      </c>
      <c r="R265" s="227">
        <f>Q265*H265</f>
        <v>80.986266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186</v>
      </c>
      <c r="AT265" s="229" t="s">
        <v>348</v>
      </c>
      <c r="AU265" s="229" t="s">
        <v>88</v>
      </c>
      <c r="AY265" s="17" t="s">
        <v>136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86</v>
      </c>
      <c r="BK265" s="230">
        <f>ROUND(I265*H265,2)</f>
        <v>0</v>
      </c>
      <c r="BL265" s="17" t="s">
        <v>143</v>
      </c>
      <c r="BM265" s="229" t="s">
        <v>364</v>
      </c>
    </row>
    <row r="266" spans="1:47" s="2" customFormat="1" ht="12">
      <c r="A266" s="38"/>
      <c r="B266" s="39"/>
      <c r="C266" s="40"/>
      <c r="D266" s="231" t="s">
        <v>145</v>
      </c>
      <c r="E266" s="40"/>
      <c r="F266" s="232" t="s">
        <v>363</v>
      </c>
      <c r="G266" s="40"/>
      <c r="H266" s="40"/>
      <c r="I266" s="233"/>
      <c r="J266" s="40"/>
      <c r="K266" s="40"/>
      <c r="L266" s="44"/>
      <c r="M266" s="234"/>
      <c r="N266" s="23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145</v>
      </c>
      <c r="AU266" s="17" t="s">
        <v>88</v>
      </c>
    </row>
    <row r="267" spans="1:51" s="13" customFormat="1" ht="12">
      <c r="A267" s="13"/>
      <c r="B267" s="236"/>
      <c r="C267" s="237"/>
      <c r="D267" s="231" t="s">
        <v>147</v>
      </c>
      <c r="E267" s="238" t="s">
        <v>1</v>
      </c>
      <c r="F267" s="239" t="s">
        <v>358</v>
      </c>
      <c r="G267" s="237"/>
      <c r="H267" s="240">
        <v>715.3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147</v>
      </c>
      <c r="AU267" s="246" t="s">
        <v>88</v>
      </c>
      <c r="AV267" s="13" t="s">
        <v>88</v>
      </c>
      <c r="AW267" s="13" t="s">
        <v>32</v>
      </c>
      <c r="AX267" s="13" t="s">
        <v>86</v>
      </c>
      <c r="AY267" s="246" t="s">
        <v>136</v>
      </c>
    </row>
    <row r="268" spans="1:51" s="13" customFormat="1" ht="12">
      <c r="A268" s="13"/>
      <c r="B268" s="236"/>
      <c r="C268" s="237"/>
      <c r="D268" s="231" t="s">
        <v>147</v>
      </c>
      <c r="E268" s="237"/>
      <c r="F268" s="239" t="s">
        <v>365</v>
      </c>
      <c r="G268" s="237"/>
      <c r="H268" s="240">
        <v>729.606</v>
      </c>
      <c r="I268" s="241"/>
      <c r="J268" s="237"/>
      <c r="K268" s="237"/>
      <c r="L268" s="242"/>
      <c r="M268" s="243"/>
      <c r="N268" s="244"/>
      <c r="O268" s="244"/>
      <c r="P268" s="244"/>
      <c r="Q268" s="244"/>
      <c r="R268" s="244"/>
      <c r="S268" s="244"/>
      <c r="T268" s="24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6" t="s">
        <v>147</v>
      </c>
      <c r="AU268" s="246" t="s">
        <v>88</v>
      </c>
      <c r="AV268" s="13" t="s">
        <v>88</v>
      </c>
      <c r="AW268" s="13" t="s">
        <v>4</v>
      </c>
      <c r="AX268" s="13" t="s">
        <v>86</v>
      </c>
      <c r="AY268" s="246" t="s">
        <v>136</v>
      </c>
    </row>
    <row r="269" spans="1:65" s="2" customFormat="1" ht="16.5" customHeight="1">
      <c r="A269" s="38"/>
      <c r="B269" s="39"/>
      <c r="C269" s="258" t="s">
        <v>366</v>
      </c>
      <c r="D269" s="258" t="s">
        <v>348</v>
      </c>
      <c r="E269" s="259" t="s">
        <v>367</v>
      </c>
      <c r="F269" s="260" t="s">
        <v>368</v>
      </c>
      <c r="G269" s="261" t="s">
        <v>141</v>
      </c>
      <c r="H269" s="262">
        <v>354.96</v>
      </c>
      <c r="I269" s="263"/>
      <c r="J269" s="264">
        <f>ROUND(I269*H269,2)</f>
        <v>0</v>
      </c>
      <c r="K269" s="260" t="s">
        <v>1</v>
      </c>
      <c r="L269" s="265"/>
      <c r="M269" s="266" t="s">
        <v>1</v>
      </c>
      <c r="N269" s="267" t="s">
        <v>43</v>
      </c>
      <c r="O269" s="91"/>
      <c r="P269" s="227">
        <f>O269*H269</f>
        <v>0</v>
      </c>
      <c r="Q269" s="227">
        <v>0.118</v>
      </c>
      <c r="R269" s="227">
        <f>Q269*H269</f>
        <v>41.885279999999995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186</v>
      </c>
      <c r="AT269" s="229" t="s">
        <v>348</v>
      </c>
      <c r="AU269" s="229" t="s">
        <v>88</v>
      </c>
      <c r="AY269" s="17" t="s">
        <v>136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86</v>
      </c>
      <c r="BK269" s="230">
        <f>ROUND(I269*H269,2)</f>
        <v>0</v>
      </c>
      <c r="BL269" s="17" t="s">
        <v>143</v>
      </c>
      <c r="BM269" s="229" t="s">
        <v>369</v>
      </c>
    </row>
    <row r="270" spans="1:47" s="2" customFormat="1" ht="12">
      <c r="A270" s="38"/>
      <c r="B270" s="39"/>
      <c r="C270" s="40"/>
      <c r="D270" s="231" t="s">
        <v>145</v>
      </c>
      <c r="E270" s="40"/>
      <c r="F270" s="232" t="s">
        <v>368</v>
      </c>
      <c r="G270" s="40"/>
      <c r="H270" s="40"/>
      <c r="I270" s="233"/>
      <c r="J270" s="40"/>
      <c r="K270" s="40"/>
      <c r="L270" s="44"/>
      <c r="M270" s="234"/>
      <c r="N270" s="235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145</v>
      </c>
      <c r="AU270" s="17" t="s">
        <v>88</v>
      </c>
    </row>
    <row r="271" spans="1:51" s="13" customFormat="1" ht="12">
      <c r="A271" s="13"/>
      <c r="B271" s="236"/>
      <c r="C271" s="237"/>
      <c r="D271" s="231" t="s">
        <v>147</v>
      </c>
      <c r="E271" s="238" t="s">
        <v>1</v>
      </c>
      <c r="F271" s="239" t="s">
        <v>359</v>
      </c>
      <c r="G271" s="237"/>
      <c r="H271" s="240">
        <v>348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147</v>
      </c>
      <c r="AU271" s="246" t="s">
        <v>88</v>
      </c>
      <c r="AV271" s="13" t="s">
        <v>88</v>
      </c>
      <c r="AW271" s="13" t="s">
        <v>32</v>
      </c>
      <c r="AX271" s="13" t="s">
        <v>86</v>
      </c>
      <c r="AY271" s="246" t="s">
        <v>136</v>
      </c>
    </row>
    <row r="272" spans="1:51" s="13" customFormat="1" ht="12">
      <c r="A272" s="13"/>
      <c r="B272" s="236"/>
      <c r="C272" s="237"/>
      <c r="D272" s="231" t="s">
        <v>147</v>
      </c>
      <c r="E272" s="237"/>
      <c r="F272" s="239" t="s">
        <v>370</v>
      </c>
      <c r="G272" s="237"/>
      <c r="H272" s="240">
        <v>354.96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6" t="s">
        <v>147</v>
      </c>
      <c r="AU272" s="246" t="s">
        <v>88</v>
      </c>
      <c r="AV272" s="13" t="s">
        <v>88</v>
      </c>
      <c r="AW272" s="13" t="s">
        <v>4</v>
      </c>
      <c r="AX272" s="13" t="s">
        <v>86</v>
      </c>
      <c r="AY272" s="246" t="s">
        <v>136</v>
      </c>
    </row>
    <row r="273" spans="1:65" s="2" customFormat="1" ht="16.5" customHeight="1">
      <c r="A273" s="38"/>
      <c r="B273" s="39"/>
      <c r="C273" s="258" t="s">
        <v>371</v>
      </c>
      <c r="D273" s="258" t="s">
        <v>348</v>
      </c>
      <c r="E273" s="259" t="s">
        <v>372</v>
      </c>
      <c r="F273" s="260" t="s">
        <v>373</v>
      </c>
      <c r="G273" s="261" t="s">
        <v>141</v>
      </c>
      <c r="H273" s="262">
        <v>32.8</v>
      </c>
      <c r="I273" s="263"/>
      <c r="J273" s="264">
        <f>ROUND(I273*H273,2)</f>
        <v>0</v>
      </c>
      <c r="K273" s="260" t="s">
        <v>1</v>
      </c>
      <c r="L273" s="265"/>
      <c r="M273" s="266" t="s">
        <v>1</v>
      </c>
      <c r="N273" s="267" t="s">
        <v>43</v>
      </c>
      <c r="O273" s="91"/>
      <c r="P273" s="227">
        <f>O273*H273</f>
        <v>0</v>
      </c>
      <c r="Q273" s="227">
        <v>0.176</v>
      </c>
      <c r="R273" s="227">
        <f>Q273*H273</f>
        <v>5.772799999999999</v>
      </c>
      <c r="S273" s="227">
        <v>0</v>
      </c>
      <c r="T273" s="228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9" t="s">
        <v>186</v>
      </c>
      <c r="AT273" s="229" t="s">
        <v>348</v>
      </c>
      <c r="AU273" s="229" t="s">
        <v>88</v>
      </c>
      <c r="AY273" s="17" t="s">
        <v>136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17" t="s">
        <v>86</v>
      </c>
      <c r="BK273" s="230">
        <f>ROUND(I273*H273,2)</f>
        <v>0</v>
      </c>
      <c r="BL273" s="17" t="s">
        <v>143</v>
      </c>
      <c r="BM273" s="229" t="s">
        <v>374</v>
      </c>
    </row>
    <row r="274" spans="1:51" s="13" customFormat="1" ht="12">
      <c r="A274" s="13"/>
      <c r="B274" s="236"/>
      <c r="C274" s="237"/>
      <c r="D274" s="231" t="s">
        <v>147</v>
      </c>
      <c r="E274" s="238" t="s">
        <v>1</v>
      </c>
      <c r="F274" s="239" t="s">
        <v>375</v>
      </c>
      <c r="G274" s="237"/>
      <c r="H274" s="240">
        <v>32.8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147</v>
      </c>
      <c r="AU274" s="246" t="s">
        <v>88</v>
      </c>
      <c r="AV274" s="13" t="s">
        <v>88</v>
      </c>
      <c r="AW274" s="13" t="s">
        <v>32</v>
      </c>
      <c r="AX274" s="13" t="s">
        <v>86</v>
      </c>
      <c r="AY274" s="246" t="s">
        <v>136</v>
      </c>
    </row>
    <row r="275" spans="1:65" s="2" customFormat="1" ht="16.5" customHeight="1">
      <c r="A275" s="38"/>
      <c r="B275" s="39"/>
      <c r="C275" s="258" t="s">
        <v>376</v>
      </c>
      <c r="D275" s="258" t="s">
        <v>348</v>
      </c>
      <c r="E275" s="259" t="s">
        <v>377</v>
      </c>
      <c r="F275" s="260" t="s">
        <v>378</v>
      </c>
      <c r="G275" s="261" t="s">
        <v>141</v>
      </c>
      <c r="H275" s="262">
        <v>17.7</v>
      </c>
      <c r="I275" s="263"/>
      <c r="J275" s="264">
        <f>ROUND(I275*H275,2)</f>
        <v>0</v>
      </c>
      <c r="K275" s="260" t="s">
        <v>1</v>
      </c>
      <c r="L275" s="265"/>
      <c r="M275" s="266" t="s">
        <v>1</v>
      </c>
      <c r="N275" s="267" t="s">
        <v>43</v>
      </c>
      <c r="O275" s="91"/>
      <c r="P275" s="227">
        <f>O275*H275</f>
        <v>0</v>
      </c>
      <c r="Q275" s="227">
        <v>0.176</v>
      </c>
      <c r="R275" s="227">
        <f>Q275*H275</f>
        <v>3.1151999999999997</v>
      </c>
      <c r="S275" s="227">
        <v>0</v>
      </c>
      <c r="T275" s="22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9" t="s">
        <v>186</v>
      </c>
      <c r="AT275" s="229" t="s">
        <v>348</v>
      </c>
      <c r="AU275" s="229" t="s">
        <v>88</v>
      </c>
      <c r="AY275" s="17" t="s">
        <v>136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7" t="s">
        <v>86</v>
      </c>
      <c r="BK275" s="230">
        <f>ROUND(I275*H275,2)</f>
        <v>0</v>
      </c>
      <c r="BL275" s="17" t="s">
        <v>143</v>
      </c>
      <c r="BM275" s="229" t="s">
        <v>379</v>
      </c>
    </row>
    <row r="276" spans="1:51" s="13" customFormat="1" ht="12">
      <c r="A276" s="13"/>
      <c r="B276" s="236"/>
      <c r="C276" s="237"/>
      <c r="D276" s="231" t="s">
        <v>147</v>
      </c>
      <c r="E276" s="238" t="s">
        <v>1</v>
      </c>
      <c r="F276" s="239" t="s">
        <v>380</v>
      </c>
      <c r="G276" s="237"/>
      <c r="H276" s="240">
        <v>17.7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6" t="s">
        <v>147</v>
      </c>
      <c r="AU276" s="246" t="s">
        <v>88</v>
      </c>
      <c r="AV276" s="13" t="s">
        <v>88</v>
      </c>
      <c r="AW276" s="13" t="s">
        <v>32</v>
      </c>
      <c r="AX276" s="13" t="s">
        <v>86</v>
      </c>
      <c r="AY276" s="246" t="s">
        <v>136</v>
      </c>
    </row>
    <row r="277" spans="1:65" s="2" customFormat="1" ht="21.75" customHeight="1">
      <c r="A277" s="38"/>
      <c r="B277" s="39"/>
      <c r="C277" s="258" t="s">
        <v>381</v>
      </c>
      <c r="D277" s="258" t="s">
        <v>348</v>
      </c>
      <c r="E277" s="259" t="s">
        <v>382</v>
      </c>
      <c r="F277" s="260" t="s">
        <v>383</v>
      </c>
      <c r="G277" s="261" t="s">
        <v>141</v>
      </c>
      <c r="H277" s="262">
        <v>40.9</v>
      </c>
      <c r="I277" s="263"/>
      <c r="J277" s="264">
        <f>ROUND(I277*H277,2)</f>
        <v>0</v>
      </c>
      <c r="K277" s="260" t="s">
        <v>1</v>
      </c>
      <c r="L277" s="265"/>
      <c r="M277" s="266" t="s">
        <v>1</v>
      </c>
      <c r="N277" s="267" t="s">
        <v>43</v>
      </c>
      <c r="O277" s="91"/>
      <c r="P277" s="227">
        <f>O277*H277</f>
        <v>0</v>
      </c>
      <c r="Q277" s="227">
        <v>0.176</v>
      </c>
      <c r="R277" s="227">
        <f>Q277*H277</f>
        <v>7.1983999999999995</v>
      </c>
      <c r="S277" s="227">
        <v>0</v>
      </c>
      <c r="T277" s="228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9" t="s">
        <v>186</v>
      </c>
      <c r="AT277" s="229" t="s">
        <v>348</v>
      </c>
      <c r="AU277" s="229" t="s">
        <v>88</v>
      </c>
      <c r="AY277" s="17" t="s">
        <v>136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17" t="s">
        <v>86</v>
      </c>
      <c r="BK277" s="230">
        <f>ROUND(I277*H277,2)</f>
        <v>0</v>
      </c>
      <c r="BL277" s="17" t="s">
        <v>143</v>
      </c>
      <c r="BM277" s="229" t="s">
        <v>384</v>
      </c>
    </row>
    <row r="278" spans="1:51" s="13" customFormat="1" ht="12">
      <c r="A278" s="13"/>
      <c r="B278" s="236"/>
      <c r="C278" s="237"/>
      <c r="D278" s="231" t="s">
        <v>147</v>
      </c>
      <c r="E278" s="238" t="s">
        <v>1</v>
      </c>
      <c r="F278" s="239" t="s">
        <v>385</v>
      </c>
      <c r="G278" s="237"/>
      <c r="H278" s="240">
        <v>40.9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147</v>
      </c>
      <c r="AU278" s="246" t="s">
        <v>88</v>
      </c>
      <c r="AV278" s="13" t="s">
        <v>88</v>
      </c>
      <c r="AW278" s="13" t="s">
        <v>32</v>
      </c>
      <c r="AX278" s="13" t="s">
        <v>86</v>
      </c>
      <c r="AY278" s="246" t="s">
        <v>136</v>
      </c>
    </row>
    <row r="279" spans="1:65" s="2" customFormat="1" ht="16.5" customHeight="1">
      <c r="A279" s="38"/>
      <c r="B279" s="39"/>
      <c r="C279" s="218" t="s">
        <v>386</v>
      </c>
      <c r="D279" s="218" t="s">
        <v>138</v>
      </c>
      <c r="E279" s="219" t="s">
        <v>387</v>
      </c>
      <c r="F279" s="220" t="s">
        <v>388</v>
      </c>
      <c r="G279" s="221" t="s">
        <v>141</v>
      </c>
      <c r="H279" s="222">
        <v>1229.8</v>
      </c>
      <c r="I279" s="223"/>
      <c r="J279" s="224">
        <f>ROUND(I279*H279,2)</f>
        <v>0</v>
      </c>
      <c r="K279" s="220" t="s">
        <v>142</v>
      </c>
      <c r="L279" s="44"/>
      <c r="M279" s="225" t="s">
        <v>1</v>
      </c>
      <c r="N279" s="226" t="s">
        <v>43</v>
      </c>
      <c r="O279" s="91"/>
      <c r="P279" s="227">
        <f>O279*H279</f>
        <v>0</v>
      </c>
      <c r="Q279" s="227">
        <v>0.10362</v>
      </c>
      <c r="R279" s="227">
        <f>Q279*H279</f>
        <v>127.431876</v>
      </c>
      <c r="S279" s="227">
        <v>0</v>
      </c>
      <c r="T279" s="228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9" t="s">
        <v>143</v>
      </c>
      <c r="AT279" s="229" t="s">
        <v>138</v>
      </c>
      <c r="AU279" s="229" t="s">
        <v>88</v>
      </c>
      <c r="AY279" s="17" t="s">
        <v>136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7" t="s">
        <v>86</v>
      </c>
      <c r="BK279" s="230">
        <f>ROUND(I279*H279,2)</f>
        <v>0</v>
      </c>
      <c r="BL279" s="17" t="s">
        <v>143</v>
      </c>
      <c r="BM279" s="229" t="s">
        <v>389</v>
      </c>
    </row>
    <row r="280" spans="1:47" s="2" customFormat="1" ht="12">
      <c r="A280" s="38"/>
      <c r="B280" s="39"/>
      <c r="C280" s="40"/>
      <c r="D280" s="231" t="s">
        <v>145</v>
      </c>
      <c r="E280" s="40"/>
      <c r="F280" s="232" t="s">
        <v>390</v>
      </c>
      <c r="G280" s="40"/>
      <c r="H280" s="40"/>
      <c r="I280" s="233"/>
      <c r="J280" s="40"/>
      <c r="K280" s="40"/>
      <c r="L280" s="44"/>
      <c r="M280" s="234"/>
      <c r="N280" s="235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145</v>
      </c>
      <c r="AU280" s="17" t="s">
        <v>88</v>
      </c>
    </row>
    <row r="281" spans="1:51" s="13" customFormat="1" ht="12">
      <c r="A281" s="13"/>
      <c r="B281" s="236"/>
      <c r="C281" s="237"/>
      <c r="D281" s="231" t="s">
        <v>147</v>
      </c>
      <c r="E281" s="238" t="s">
        <v>1</v>
      </c>
      <c r="F281" s="239" t="s">
        <v>391</v>
      </c>
      <c r="G281" s="237"/>
      <c r="H281" s="240">
        <v>1087.1</v>
      </c>
      <c r="I281" s="241"/>
      <c r="J281" s="237"/>
      <c r="K281" s="237"/>
      <c r="L281" s="242"/>
      <c r="M281" s="243"/>
      <c r="N281" s="244"/>
      <c r="O281" s="244"/>
      <c r="P281" s="244"/>
      <c r="Q281" s="244"/>
      <c r="R281" s="244"/>
      <c r="S281" s="244"/>
      <c r="T281" s="24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6" t="s">
        <v>147</v>
      </c>
      <c r="AU281" s="246" t="s">
        <v>88</v>
      </c>
      <c r="AV281" s="13" t="s">
        <v>88</v>
      </c>
      <c r="AW281" s="13" t="s">
        <v>32</v>
      </c>
      <c r="AX281" s="13" t="s">
        <v>78</v>
      </c>
      <c r="AY281" s="246" t="s">
        <v>136</v>
      </c>
    </row>
    <row r="282" spans="1:51" s="13" customFormat="1" ht="12">
      <c r="A282" s="13"/>
      <c r="B282" s="236"/>
      <c r="C282" s="237"/>
      <c r="D282" s="231" t="s">
        <v>147</v>
      </c>
      <c r="E282" s="238" t="s">
        <v>1</v>
      </c>
      <c r="F282" s="239" t="s">
        <v>392</v>
      </c>
      <c r="G282" s="237"/>
      <c r="H282" s="240">
        <v>142.7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147</v>
      </c>
      <c r="AU282" s="246" t="s">
        <v>88</v>
      </c>
      <c r="AV282" s="13" t="s">
        <v>88</v>
      </c>
      <c r="AW282" s="13" t="s">
        <v>32</v>
      </c>
      <c r="AX282" s="13" t="s">
        <v>78</v>
      </c>
      <c r="AY282" s="246" t="s">
        <v>136</v>
      </c>
    </row>
    <row r="283" spans="1:51" s="14" customFormat="1" ht="12">
      <c r="A283" s="14"/>
      <c r="B283" s="247"/>
      <c r="C283" s="248"/>
      <c r="D283" s="231" t="s">
        <v>147</v>
      </c>
      <c r="E283" s="249" t="s">
        <v>1</v>
      </c>
      <c r="F283" s="250" t="s">
        <v>155</v>
      </c>
      <c r="G283" s="248"/>
      <c r="H283" s="251">
        <v>1229.8</v>
      </c>
      <c r="I283" s="252"/>
      <c r="J283" s="248"/>
      <c r="K283" s="248"/>
      <c r="L283" s="253"/>
      <c r="M283" s="254"/>
      <c r="N283" s="255"/>
      <c r="O283" s="255"/>
      <c r="P283" s="255"/>
      <c r="Q283" s="255"/>
      <c r="R283" s="255"/>
      <c r="S283" s="255"/>
      <c r="T283" s="25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7" t="s">
        <v>147</v>
      </c>
      <c r="AU283" s="257" t="s">
        <v>88</v>
      </c>
      <c r="AV283" s="14" t="s">
        <v>143</v>
      </c>
      <c r="AW283" s="14" t="s">
        <v>32</v>
      </c>
      <c r="AX283" s="14" t="s">
        <v>86</v>
      </c>
      <c r="AY283" s="257" t="s">
        <v>136</v>
      </c>
    </row>
    <row r="284" spans="1:65" s="2" customFormat="1" ht="16.5" customHeight="1">
      <c r="A284" s="38"/>
      <c r="B284" s="39"/>
      <c r="C284" s="258" t="s">
        <v>393</v>
      </c>
      <c r="D284" s="258" t="s">
        <v>348</v>
      </c>
      <c r="E284" s="259" t="s">
        <v>394</v>
      </c>
      <c r="F284" s="260" t="s">
        <v>395</v>
      </c>
      <c r="G284" s="261" t="s">
        <v>141</v>
      </c>
      <c r="H284" s="262">
        <v>98.172</v>
      </c>
      <c r="I284" s="263"/>
      <c r="J284" s="264">
        <f>ROUND(I284*H284,2)</f>
        <v>0</v>
      </c>
      <c r="K284" s="260" t="s">
        <v>142</v>
      </c>
      <c r="L284" s="265"/>
      <c r="M284" s="266" t="s">
        <v>1</v>
      </c>
      <c r="N284" s="267" t="s">
        <v>43</v>
      </c>
      <c r="O284" s="91"/>
      <c r="P284" s="227">
        <f>O284*H284</f>
        <v>0</v>
      </c>
      <c r="Q284" s="227">
        <v>0.176</v>
      </c>
      <c r="R284" s="227">
        <f>Q284*H284</f>
        <v>17.278271999999998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186</v>
      </c>
      <c r="AT284" s="229" t="s">
        <v>348</v>
      </c>
      <c r="AU284" s="229" t="s">
        <v>88</v>
      </c>
      <c r="AY284" s="17" t="s">
        <v>136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86</v>
      </c>
      <c r="BK284" s="230">
        <f>ROUND(I284*H284,2)</f>
        <v>0</v>
      </c>
      <c r="BL284" s="17" t="s">
        <v>143</v>
      </c>
      <c r="BM284" s="229" t="s">
        <v>396</v>
      </c>
    </row>
    <row r="285" spans="1:47" s="2" customFormat="1" ht="12">
      <c r="A285" s="38"/>
      <c r="B285" s="39"/>
      <c r="C285" s="40"/>
      <c r="D285" s="231" t="s">
        <v>145</v>
      </c>
      <c r="E285" s="40"/>
      <c r="F285" s="232" t="s">
        <v>395</v>
      </c>
      <c r="G285" s="40"/>
      <c r="H285" s="40"/>
      <c r="I285" s="233"/>
      <c r="J285" s="40"/>
      <c r="K285" s="40"/>
      <c r="L285" s="44"/>
      <c r="M285" s="234"/>
      <c r="N285" s="235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145</v>
      </c>
      <c r="AU285" s="17" t="s">
        <v>88</v>
      </c>
    </row>
    <row r="286" spans="1:51" s="13" customFormat="1" ht="12">
      <c r="A286" s="13"/>
      <c r="B286" s="236"/>
      <c r="C286" s="237"/>
      <c r="D286" s="231" t="s">
        <v>147</v>
      </c>
      <c r="E286" s="238" t="s">
        <v>1</v>
      </c>
      <c r="F286" s="239" t="s">
        <v>397</v>
      </c>
      <c r="G286" s="237"/>
      <c r="H286" s="240">
        <v>97.2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147</v>
      </c>
      <c r="AU286" s="246" t="s">
        <v>88</v>
      </c>
      <c r="AV286" s="13" t="s">
        <v>88</v>
      </c>
      <c r="AW286" s="13" t="s">
        <v>32</v>
      </c>
      <c r="AX286" s="13" t="s">
        <v>86</v>
      </c>
      <c r="AY286" s="246" t="s">
        <v>136</v>
      </c>
    </row>
    <row r="287" spans="1:51" s="13" customFormat="1" ht="12">
      <c r="A287" s="13"/>
      <c r="B287" s="236"/>
      <c r="C287" s="237"/>
      <c r="D287" s="231" t="s">
        <v>147</v>
      </c>
      <c r="E287" s="237"/>
      <c r="F287" s="239" t="s">
        <v>398</v>
      </c>
      <c r="G287" s="237"/>
      <c r="H287" s="240">
        <v>98.172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6" t="s">
        <v>147</v>
      </c>
      <c r="AU287" s="246" t="s">
        <v>88</v>
      </c>
      <c r="AV287" s="13" t="s">
        <v>88</v>
      </c>
      <c r="AW287" s="13" t="s">
        <v>4</v>
      </c>
      <c r="AX287" s="13" t="s">
        <v>86</v>
      </c>
      <c r="AY287" s="246" t="s">
        <v>136</v>
      </c>
    </row>
    <row r="288" spans="1:65" s="2" customFormat="1" ht="21.75" customHeight="1">
      <c r="A288" s="38"/>
      <c r="B288" s="39"/>
      <c r="C288" s="258" t="s">
        <v>399</v>
      </c>
      <c r="D288" s="258" t="s">
        <v>348</v>
      </c>
      <c r="E288" s="259" t="s">
        <v>400</v>
      </c>
      <c r="F288" s="260" t="s">
        <v>401</v>
      </c>
      <c r="G288" s="261" t="s">
        <v>141</v>
      </c>
      <c r="H288" s="262">
        <v>1143.926</v>
      </c>
      <c r="I288" s="263"/>
      <c r="J288" s="264">
        <f>ROUND(I288*H288,2)</f>
        <v>0</v>
      </c>
      <c r="K288" s="260" t="s">
        <v>1</v>
      </c>
      <c r="L288" s="265"/>
      <c r="M288" s="266" t="s">
        <v>1</v>
      </c>
      <c r="N288" s="267" t="s">
        <v>43</v>
      </c>
      <c r="O288" s="91"/>
      <c r="P288" s="227">
        <f>O288*H288</f>
        <v>0</v>
      </c>
      <c r="Q288" s="227">
        <v>0.108</v>
      </c>
      <c r="R288" s="227">
        <f>Q288*H288</f>
        <v>123.54400799999999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186</v>
      </c>
      <c r="AT288" s="229" t="s">
        <v>348</v>
      </c>
      <c r="AU288" s="229" t="s">
        <v>88</v>
      </c>
      <c r="AY288" s="17" t="s">
        <v>136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86</v>
      </c>
      <c r="BK288" s="230">
        <f>ROUND(I288*H288,2)</f>
        <v>0</v>
      </c>
      <c r="BL288" s="17" t="s">
        <v>143</v>
      </c>
      <c r="BM288" s="229" t="s">
        <v>402</v>
      </c>
    </row>
    <row r="289" spans="1:51" s="13" customFormat="1" ht="12">
      <c r="A289" s="13"/>
      <c r="B289" s="236"/>
      <c r="C289" s="237"/>
      <c r="D289" s="231" t="s">
        <v>147</v>
      </c>
      <c r="E289" s="238" t="s">
        <v>1</v>
      </c>
      <c r="F289" s="239" t="s">
        <v>403</v>
      </c>
      <c r="G289" s="237"/>
      <c r="H289" s="240">
        <v>1132.6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6" t="s">
        <v>147</v>
      </c>
      <c r="AU289" s="246" t="s">
        <v>88</v>
      </c>
      <c r="AV289" s="13" t="s">
        <v>88</v>
      </c>
      <c r="AW289" s="13" t="s">
        <v>32</v>
      </c>
      <c r="AX289" s="13" t="s">
        <v>86</v>
      </c>
      <c r="AY289" s="246" t="s">
        <v>136</v>
      </c>
    </row>
    <row r="290" spans="1:51" s="13" customFormat="1" ht="12">
      <c r="A290" s="13"/>
      <c r="B290" s="236"/>
      <c r="C290" s="237"/>
      <c r="D290" s="231" t="s">
        <v>147</v>
      </c>
      <c r="E290" s="237"/>
      <c r="F290" s="239" t="s">
        <v>404</v>
      </c>
      <c r="G290" s="237"/>
      <c r="H290" s="240">
        <v>1143.926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6" t="s">
        <v>147</v>
      </c>
      <c r="AU290" s="246" t="s">
        <v>88</v>
      </c>
      <c r="AV290" s="13" t="s">
        <v>88</v>
      </c>
      <c r="AW290" s="13" t="s">
        <v>4</v>
      </c>
      <c r="AX290" s="13" t="s">
        <v>86</v>
      </c>
      <c r="AY290" s="246" t="s">
        <v>136</v>
      </c>
    </row>
    <row r="291" spans="1:63" s="12" customFormat="1" ht="22.8" customHeight="1">
      <c r="A291" s="12"/>
      <c r="B291" s="202"/>
      <c r="C291" s="203"/>
      <c r="D291" s="204" t="s">
        <v>77</v>
      </c>
      <c r="E291" s="216" t="s">
        <v>186</v>
      </c>
      <c r="F291" s="216" t="s">
        <v>405</v>
      </c>
      <c r="G291" s="203"/>
      <c r="H291" s="203"/>
      <c r="I291" s="206"/>
      <c r="J291" s="217">
        <f>BK291</f>
        <v>0</v>
      </c>
      <c r="K291" s="203"/>
      <c r="L291" s="208"/>
      <c r="M291" s="209"/>
      <c r="N291" s="210"/>
      <c r="O291" s="210"/>
      <c r="P291" s="211">
        <f>SUM(P292:P321)</f>
        <v>0</v>
      </c>
      <c r="Q291" s="210"/>
      <c r="R291" s="211">
        <f>SUM(R292:R321)</f>
        <v>8.17192</v>
      </c>
      <c r="S291" s="210"/>
      <c r="T291" s="212">
        <f>SUM(T292:T321)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3" t="s">
        <v>86</v>
      </c>
      <c r="AT291" s="214" t="s">
        <v>77</v>
      </c>
      <c r="AU291" s="214" t="s">
        <v>86</v>
      </c>
      <c r="AY291" s="213" t="s">
        <v>136</v>
      </c>
      <c r="BK291" s="215">
        <f>SUM(BK292:BK321)</f>
        <v>0</v>
      </c>
    </row>
    <row r="292" spans="1:65" s="2" customFormat="1" ht="16.5" customHeight="1">
      <c r="A292" s="38"/>
      <c r="B292" s="39"/>
      <c r="C292" s="218" t="s">
        <v>406</v>
      </c>
      <c r="D292" s="218" t="s">
        <v>138</v>
      </c>
      <c r="E292" s="219" t="s">
        <v>407</v>
      </c>
      <c r="F292" s="220" t="s">
        <v>408</v>
      </c>
      <c r="G292" s="221" t="s">
        <v>409</v>
      </c>
      <c r="H292" s="222">
        <v>3</v>
      </c>
      <c r="I292" s="223"/>
      <c r="J292" s="224">
        <f>ROUND(I292*H292,2)</f>
        <v>0</v>
      </c>
      <c r="K292" s="220" t="s">
        <v>410</v>
      </c>
      <c r="L292" s="44"/>
      <c r="M292" s="225" t="s">
        <v>1</v>
      </c>
      <c r="N292" s="226" t="s">
        <v>43</v>
      </c>
      <c r="O292" s="91"/>
      <c r="P292" s="227">
        <f>O292*H292</f>
        <v>0</v>
      </c>
      <c r="Q292" s="227">
        <v>0.3409</v>
      </c>
      <c r="R292" s="227">
        <f>Q292*H292</f>
        <v>1.0227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143</v>
      </c>
      <c r="AT292" s="229" t="s">
        <v>138</v>
      </c>
      <c r="AU292" s="229" t="s">
        <v>88</v>
      </c>
      <c r="AY292" s="17" t="s">
        <v>136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86</v>
      </c>
      <c r="BK292" s="230">
        <f>ROUND(I292*H292,2)</f>
        <v>0</v>
      </c>
      <c r="BL292" s="17" t="s">
        <v>143</v>
      </c>
      <c r="BM292" s="229" t="s">
        <v>411</v>
      </c>
    </row>
    <row r="293" spans="1:47" s="2" customFormat="1" ht="12">
      <c r="A293" s="38"/>
      <c r="B293" s="39"/>
      <c r="C293" s="40"/>
      <c r="D293" s="231" t="s">
        <v>145</v>
      </c>
      <c r="E293" s="40"/>
      <c r="F293" s="232" t="s">
        <v>412</v>
      </c>
      <c r="G293" s="40"/>
      <c r="H293" s="40"/>
      <c r="I293" s="233"/>
      <c r="J293" s="40"/>
      <c r="K293" s="40"/>
      <c r="L293" s="44"/>
      <c r="M293" s="234"/>
      <c r="N293" s="235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145</v>
      </c>
      <c r="AU293" s="17" t="s">
        <v>88</v>
      </c>
    </row>
    <row r="294" spans="1:65" s="2" customFormat="1" ht="16.5" customHeight="1">
      <c r="A294" s="38"/>
      <c r="B294" s="39"/>
      <c r="C294" s="258" t="s">
        <v>413</v>
      </c>
      <c r="D294" s="258" t="s">
        <v>348</v>
      </c>
      <c r="E294" s="259" t="s">
        <v>414</v>
      </c>
      <c r="F294" s="260" t="s">
        <v>415</v>
      </c>
      <c r="G294" s="261" t="s">
        <v>409</v>
      </c>
      <c r="H294" s="262">
        <v>3</v>
      </c>
      <c r="I294" s="263"/>
      <c r="J294" s="264">
        <f>ROUND(I294*H294,2)</f>
        <v>0</v>
      </c>
      <c r="K294" s="260" t="s">
        <v>410</v>
      </c>
      <c r="L294" s="265"/>
      <c r="M294" s="266" t="s">
        <v>1</v>
      </c>
      <c r="N294" s="267" t="s">
        <v>43</v>
      </c>
      <c r="O294" s="91"/>
      <c r="P294" s="227">
        <f>O294*H294</f>
        <v>0</v>
      </c>
      <c r="Q294" s="227">
        <v>0.072</v>
      </c>
      <c r="R294" s="227">
        <f>Q294*H294</f>
        <v>0.21599999999999997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186</v>
      </c>
      <c r="AT294" s="229" t="s">
        <v>348</v>
      </c>
      <c r="AU294" s="229" t="s">
        <v>88</v>
      </c>
      <c r="AY294" s="17" t="s">
        <v>136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86</v>
      </c>
      <c r="BK294" s="230">
        <f>ROUND(I294*H294,2)</f>
        <v>0</v>
      </c>
      <c r="BL294" s="17" t="s">
        <v>143</v>
      </c>
      <c r="BM294" s="229" t="s">
        <v>416</v>
      </c>
    </row>
    <row r="295" spans="1:47" s="2" customFormat="1" ht="12">
      <c r="A295" s="38"/>
      <c r="B295" s="39"/>
      <c r="C295" s="40"/>
      <c r="D295" s="231" t="s">
        <v>145</v>
      </c>
      <c r="E295" s="40"/>
      <c r="F295" s="232" t="s">
        <v>415</v>
      </c>
      <c r="G295" s="40"/>
      <c r="H295" s="40"/>
      <c r="I295" s="233"/>
      <c r="J295" s="40"/>
      <c r="K295" s="40"/>
      <c r="L295" s="44"/>
      <c r="M295" s="234"/>
      <c r="N295" s="235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145</v>
      </c>
      <c r="AU295" s="17" t="s">
        <v>88</v>
      </c>
    </row>
    <row r="296" spans="1:65" s="2" customFormat="1" ht="24.15" customHeight="1">
      <c r="A296" s="38"/>
      <c r="B296" s="39"/>
      <c r="C296" s="258" t="s">
        <v>417</v>
      </c>
      <c r="D296" s="258" t="s">
        <v>348</v>
      </c>
      <c r="E296" s="259" t="s">
        <v>418</v>
      </c>
      <c r="F296" s="260" t="s">
        <v>419</v>
      </c>
      <c r="G296" s="261" t="s">
        <v>409</v>
      </c>
      <c r="H296" s="262">
        <v>3</v>
      </c>
      <c r="I296" s="263"/>
      <c r="J296" s="264">
        <f>ROUND(I296*H296,2)</f>
        <v>0</v>
      </c>
      <c r="K296" s="260" t="s">
        <v>410</v>
      </c>
      <c r="L296" s="265"/>
      <c r="M296" s="266" t="s">
        <v>1</v>
      </c>
      <c r="N296" s="267" t="s">
        <v>43</v>
      </c>
      <c r="O296" s="91"/>
      <c r="P296" s="227">
        <f>O296*H296</f>
        <v>0</v>
      </c>
      <c r="Q296" s="227">
        <v>0.08</v>
      </c>
      <c r="R296" s="227">
        <f>Q296*H296</f>
        <v>0.24</v>
      </c>
      <c r="S296" s="227">
        <v>0</v>
      </c>
      <c r="T296" s="228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9" t="s">
        <v>186</v>
      </c>
      <c r="AT296" s="229" t="s">
        <v>348</v>
      </c>
      <c r="AU296" s="229" t="s">
        <v>88</v>
      </c>
      <c r="AY296" s="17" t="s">
        <v>136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17" t="s">
        <v>86</v>
      </c>
      <c r="BK296" s="230">
        <f>ROUND(I296*H296,2)</f>
        <v>0</v>
      </c>
      <c r="BL296" s="17" t="s">
        <v>143</v>
      </c>
      <c r="BM296" s="229" t="s">
        <v>420</v>
      </c>
    </row>
    <row r="297" spans="1:47" s="2" customFormat="1" ht="12">
      <c r="A297" s="38"/>
      <c r="B297" s="39"/>
      <c r="C297" s="40"/>
      <c r="D297" s="231" t="s">
        <v>145</v>
      </c>
      <c r="E297" s="40"/>
      <c r="F297" s="232" t="s">
        <v>419</v>
      </c>
      <c r="G297" s="40"/>
      <c r="H297" s="40"/>
      <c r="I297" s="233"/>
      <c r="J297" s="40"/>
      <c r="K297" s="40"/>
      <c r="L297" s="44"/>
      <c r="M297" s="234"/>
      <c r="N297" s="235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145</v>
      </c>
      <c r="AU297" s="17" t="s">
        <v>88</v>
      </c>
    </row>
    <row r="298" spans="1:65" s="2" customFormat="1" ht="16.5" customHeight="1">
      <c r="A298" s="38"/>
      <c r="B298" s="39"/>
      <c r="C298" s="258" t="s">
        <v>421</v>
      </c>
      <c r="D298" s="258" t="s">
        <v>348</v>
      </c>
      <c r="E298" s="259" t="s">
        <v>422</v>
      </c>
      <c r="F298" s="260" t="s">
        <v>423</v>
      </c>
      <c r="G298" s="261" t="s">
        <v>409</v>
      </c>
      <c r="H298" s="262">
        <v>3</v>
      </c>
      <c r="I298" s="263"/>
      <c r="J298" s="264">
        <f>ROUND(I298*H298,2)</f>
        <v>0</v>
      </c>
      <c r="K298" s="260" t="s">
        <v>410</v>
      </c>
      <c r="L298" s="265"/>
      <c r="M298" s="266" t="s">
        <v>1</v>
      </c>
      <c r="N298" s="267" t="s">
        <v>43</v>
      </c>
      <c r="O298" s="91"/>
      <c r="P298" s="227">
        <f>O298*H298</f>
        <v>0</v>
      </c>
      <c r="Q298" s="227">
        <v>0.04</v>
      </c>
      <c r="R298" s="227">
        <f>Q298*H298</f>
        <v>0.12</v>
      </c>
      <c r="S298" s="227">
        <v>0</v>
      </c>
      <c r="T298" s="228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186</v>
      </c>
      <c r="AT298" s="229" t="s">
        <v>348</v>
      </c>
      <c r="AU298" s="229" t="s">
        <v>88</v>
      </c>
      <c r="AY298" s="17" t="s">
        <v>136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86</v>
      </c>
      <c r="BK298" s="230">
        <f>ROUND(I298*H298,2)</f>
        <v>0</v>
      </c>
      <c r="BL298" s="17" t="s">
        <v>143</v>
      </c>
      <c r="BM298" s="229" t="s">
        <v>424</v>
      </c>
    </row>
    <row r="299" spans="1:47" s="2" customFormat="1" ht="12">
      <c r="A299" s="38"/>
      <c r="B299" s="39"/>
      <c r="C299" s="40"/>
      <c r="D299" s="231" t="s">
        <v>145</v>
      </c>
      <c r="E299" s="40"/>
      <c r="F299" s="232" t="s">
        <v>423</v>
      </c>
      <c r="G299" s="40"/>
      <c r="H299" s="40"/>
      <c r="I299" s="233"/>
      <c r="J299" s="40"/>
      <c r="K299" s="40"/>
      <c r="L299" s="44"/>
      <c r="M299" s="234"/>
      <c r="N299" s="235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145</v>
      </c>
      <c r="AU299" s="17" t="s">
        <v>88</v>
      </c>
    </row>
    <row r="300" spans="1:65" s="2" customFormat="1" ht="16.5" customHeight="1">
      <c r="A300" s="38"/>
      <c r="B300" s="39"/>
      <c r="C300" s="258" t="s">
        <v>425</v>
      </c>
      <c r="D300" s="258" t="s">
        <v>348</v>
      </c>
      <c r="E300" s="259" t="s">
        <v>426</v>
      </c>
      <c r="F300" s="260" t="s">
        <v>427</v>
      </c>
      <c r="G300" s="261" t="s">
        <v>409</v>
      </c>
      <c r="H300" s="262">
        <v>3</v>
      </c>
      <c r="I300" s="263"/>
      <c r="J300" s="264">
        <f>ROUND(I300*H300,2)</f>
        <v>0</v>
      </c>
      <c r="K300" s="260" t="s">
        <v>410</v>
      </c>
      <c r="L300" s="265"/>
      <c r="M300" s="266" t="s">
        <v>1</v>
      </c>
      <c r="N300" s="267" t="s">
        <v>43</v>
      </c>
      <c r="O300" s="91"/>
      <c r="P300" s="227">
        <f>O300*H300</f>
        <v>0</v>
      </c>
      <c r="Q300" s="227">
        <v>0.111</v>
      </c>
      <c r="R300" s="227">
        <f>Q300*H300</f>
        <v>0.333</v>
      </c>
      <c r="S300" s="227">
        <v>0</v>
      </c>
      <c r="T300" s="228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9" t="s">
        <v>186</v>
      </c>
      <c r="AT300" s="229" t="s">
        <v>348</v>
      </c>
      <c r="AU300" s="229" t="s">
        <v>88</v>
      </c>
      <c r="AY300" s="17" t="s">
        <v>136</v>
      </c>
      <c r="BE300" s="230">
        <f>IF(N300="základní",J300,0)</f>
        <v>0</v>
      </c>
      <c r="BF300" s="230">
        <f>IF(N300="snížená",J300,0)</f>
        <v>0</v>
      </c>
      <c r="BG300" s="230">
        <f>IF(N300="zákl. přenesená",J300,0)</f>
        <v>0</v>
      </c>
      <c r="BH300" s="230">
        <f>IF(N300="sníž. přenesená",J300,0)</f>
        <v>0</v>
      </c>
      <c r="BI300" s="230">
        <f>IF(N300="nulová",J300,0)</f>
        <v>0</v>
      </c>
      <c r="BJ300" s="17" t="s">
        <v>86</v>
      </c>
      <c r="BK300" s="230">
        <f>ROUND(I300*H300,2)</f>
        <v>0</v>
      </c>
      <c r="BL300" s="17" t="s">
        <v>143</v>
      </c>
      <c r="BM300" s="229" t="s">
        <v>428</v>
      </c>
    </row>
    <row r="301" spans="1:47" s="2" customFormat="1" ht="12">
      <c r="A301" s="38"/>
      <c r="B301" s="39"/>
      <c r="C301" s="40"/>
      <c r="D301" s="231" t="s">
        <v>145</v>
      </c>
      <c r="E301" s="40"/>
      <c r="F301" s="232" t="s">
        <v>427</v>
      </c>
      <c r="G301" s="40"/>
      <c r="H301" s="40"/>
      <c r="I301" s="233"/>
      <c r="J301" s="40"/>
      <c r="K301" s="40"/>
      <c r="L301" s="44"/>
      <c r="M301" s="234"/>
      <c r="N301" s="235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145</v>
      </c>
      <c r="AU301" s="17" t="s">
        <v>88</v>
      </c>
    </row>
    <row r="302" spans="1:65" s="2" customFormat="1" ht="16.5" customHeight="1">
      <c r="A302" s="38"/>
      <c r="B302" s="39"/>
      <c r="C302" s="258" t="s">
        <v>429</v>
      </c>
      <c r="D302" s="258" t="s">
        <v>348</v>
      </c>
      <c r="E302" s="259" t="s">
        <v>430</v>
      </c>
      <c r="F302" s="260" t="s">
        <v>431</v>
      </c>
      <c r="G302" s="261" t="s">
        <v>409</v>
      </c>
      <c r="H302" s="262">
        <v>3</v>
      </c>
      <c r="I302" s="263"/>
      <c r="J302" s="264">
        <f>ROUND(I302*H302,2)</f>
        <v>0</v>
      </c>
      <c r="K302" s="260" t="s">
        <v>410</v>
      </c>
      <c r="L302" s="265"/>
      <c r="M302" s="266" t="s">
        <v>1</v>
      </c>
      <c r="N302" s="267" t="s">
        <v>43</v>
      </c>
      <c r="O302" s="91"/>
      <c r="P302" s="227">
        <f>O302*H302</f>
        <v>0</v>
      </c>
      <c r="Q302" s="227">
        <v>0.027</v>
      </c>
      <c r="R302" s="227">
        <f>Q302*H302</f>
        <v>0.081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186</v>
      </c>
      <c r="AT302" s="229" t="s">
        <v>348</v>
      </c>
      <c r="AU302" s="229" t="s">
        <v>88</v>
      </c>
      <c r="AY302" s="17" t="s">
        <v>136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86</v>
      </c>
      <c r="BK302" s="230">
        <f>ROUND(I302*H302,2)</f>
        <v>0</v>
      </c>
      <c r="BL302" s="17" t="s">
        <v>143</v>
      </c>
      <c r="BM302" s="229" t="s">
        <v>432</v>
      </c>
    </row>
    <row r="303" spans="1:47" s="2" customFormat="1" ht="12">
      <c r="A303" s="38"/>
      <c r="B303" s="39"/>
      <c r="C303" s="40"/>
      <c r="D303" s="231" t="s">
        <v>145</v>
      </c>
      <c r="E303" s="40"/>
      <c r="F303" s="232" t="s">
        <v>431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145</v>
      </c>
      <c r="AU303" s="17" t="s">
        <v>88</v>
      </c>
    </row>
    <row r="304" spans="1:65" s="2" customFormat="1" ht="24.15" customHeight="1">
      <c r="A304" s="38"/>
      <c r="B304" s="39"/>
      <c r="C304" s="258" t="s">
        <v>433</v>
      </c>
      <c r="D304" s="258" t="s">
        <v>348</v>
      </c>
      <c r="E304" s="259" t="s">
        <v>434</v>
      </c>
      <c r="F304" s="260" t="s">
        <v>435</v>
      </c>
      <c r="G304" s="261" t="s">
        <v>409</v>
      </c>
      <c r="H304" s="262">
        <v>3</v>
      </c>
      <c r="I304" s="263"/>
      <c r="J304" s="264">
        <f>ROUND(I304*H304,2)</f>
        <v>0</v>
      </c>
      <c r="K304" s="260" t="s">
        <v>410</v>
      </c>
      <c r="L304" s="265"/>
      <c r="M304" s="266" t="s">
        <v>1</v>
      </c>
      <c r="N304" s="267" t="s">
        <v>43</v>
      </c>
      <c r="O304" s="91"/>
      <c r="P304" s="227">
        <f>O304*H304</f>
        <v>0</v>
      </c>
      <c r="Q304" s="227">
        <v>0.004</v>
      </c>
      <c r="R304" s="227">
        <f>Q304*H304</f>
        <v>0.012</v>
      </c>
      <c r="S304" s="227">
        <v>0</v>
      </c>
      <c r="T304" s="228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9" t="s">
        <v>186</v>
      </c>
      <c r="AT304" s="229" t="s">
        <v>348</v>
      </c>
      <c r="AU304" s="229" t="s">
        <v>88</v>
      </c>
      <c r="AY304" s="17" t="s">
        <v>136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17" t="s">
        <v>86</v>
      </c>
      <c r="BK304" s="230">
        <f>ROUND(I304*H304,2)</f>
        <v>0</v>
      </c>
      <c r="BL304" s="17" t="s">
        <v>143</v>
      </c>
      <c r="BM304" s="229" t="s">
        <v>436</v>
      </c>
    </row>
    <row r="305" spans="1:47" s="2" customFormat="1" ht="12">
      <c r="A305" s="38"/>
      <c r="B305" s="39"/>
      <c r="C305" s="40"/>
      <c r="D305" s="231" t="s">
        <v>145</v>
      </c>
      <c r="E305" s="40"/>
      <c r="F305" s="232" t="s">
        <v>435</v>
      </c>
      <c r="G305" s="40"/>
      <c r="H305" s="40"/>
      <c r="I305" s="233"/>
      <c r="J305" s="40"/>
      <c r="K305" s="40"/>
      <c r="L305" s="44"/>
      <c r="M305" s="234"/>
      <c r="N305" s="235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145</v>
      </c>
      <c r="AU305" s="17" t="s">
        <v>88</v>
      </c>
    </row>
    <row r="306" spans="1:65" s="2" customFormat="1" ht="16.5" customHeight="1">
      <c r="A306" s="38"/>
      <c r="B306" s="39"/>
      <c r="C306" s="218" t="s">
        <v>437</v>
      </c>
      <c r="D306" s="218" t="s">
        <v>138</v>
      </c>
      <c r="E306" s="219" t="s">
        <v>438</v>
      </c>
      <c r="F306" s="220" t="s">
        <v>439</v>
      </c>
      <c r="G306" s="221" t="s">
        <v>409</v>
      </c>
      <c r="H306" s="222">
        <v>3</v>
      </c>
      <c r="I306" s="223"/>
      <c r="J306" s="224">
        <f>ROUND(I306*H306,2)</f>
        <v>0</v>
      </c>
      <c r="K306" s="220" t="s">
        <v>410</v>
      </c>
      <c r="L306" s="44"/>
      <c r="M306" s="225" t="s">
        <v>1</v>
      </c>
      <c r="N306" s="226" t="s">
        <v>43</v>
      </c>
      <c r="O306" s="91"/>
      <c r="P306" s="227">
        <f>O306*H306</f>
        <v>0</v>
      </c>
      <c r="Q306" s="227">
        <v>0.21734</v>
      </c>
      <c r="R306" s="227">
        <f>Q306*H306</f>
        <v>0.65202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143</v>
      </c>
      <c r="AT306" s="229" t="s">
        <v>138</v>
      </c>
      <c r="AU306" s="229" t="s">
        <v>88</v>
      </c>
      <c r="AY306" s="17" t="s">
        <v>136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86</v>
      </c>
      <c r="BK306" s="230">
        <f>ROUND(I306*H306,2)</f>
        <v>0</v>
      </c>
      <c r="BL306" s="17" t="s">
        <v>143</v>
      </c>
      <c r="BM306" s="229" t="s">
        <v>440</v>
      </c>
    </row>
    <row r="307" spans="1:47" s="2" customFormat="1" ht="12">
      <c r="A307" s="38"/>
      <c r="B307" s="39"/>
      <c r="C307" s="40"/>
      <c r="D307" s="231" t="s">
        <v>145</v>
      </c>
      <c r="E307" s="40"/>
      <c r="F307" s="232" t="s">
        <v>439</v>
      </c>
      <c r="G307" s="40"/>
      <c r="H307" s="40"/>
      <c r="I307" s="233"/>
      <c r="J307" s="40"/>
      <c r="K307" s="40"/>
      <c r="L307" s="44"/>
      <c r="M307" s="234"/>
      <c r="N307" s="23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145</v>
      </c>
      <c r="AU307" s="17" t="s">
        <v>88</v>
      </c>
    </row>
    <row r="308" spans="1:65" s="2" customFormat="1" ht="24.15" customHeight="1">
      <c r="A308" s="38"/>
      <c r="B308" s="39"/>
      <c r="C308" s="258" t="s">
        <v>441</v>
      </c>
      <c r="D308" s="258" t="s">
        <v>348</v>
      </c>
      <c r="E308" s="259" t="s">
        <v>442</v>
      </c>
      <c r="F308" s="260" t="s">
        <v>443</v>
      </c>
      <c r="G308" s="261" t="s">
        <v>409</v>
      </c>
      <c r="H308" s="262">
        <v>3</v>
      </c>
      <c r="I308" s="263"/>
      <c r="J308" s="264">
        <f>ROUND(I308*H308,2)</f>
        <v>0</v>
      </c>
      <c r="K308" s="260" t="s">
        <v>410</v>
      </c>
      <c r="L308" s="265"/>
      <c r="M308" s="266" t="s">
        <v>1</v>
      </c>
      <c r="N308" s="267" t="s">
        <v>43</v>
      </c>
      <c r="O308" s="91"/>
      <c r="P308" s="227">
        <f>O308*H308</f>
        <v>0</v>
      </c>
      <c r="Q308" s="227">
        <v>0.041</v>
      </c>
      <c r="R308" s="227">
        <f>Q308*H308</f>
        <v>0.123</v>
      </c>
      <c r="S308" s="227">
        <v>0</v>
      </c>
      <c r="T308" s="22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9" t="s">
        <v>186</v>
      </c>
      <c r="AT308" s="229" t="s">
        <v>348</v>
      </c>
      <c r="AU308" s="229" t="s">
        <v>88</v>
      </c>
      <c r="AY308" s="17" t="s">
        <v>136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7" t="s">
        <v>86</v>
      </c>
      <c r="BK308" s="230">
        <f>ROUND(I308*H308,2)</f>
        <v>0</v>
      </c>
      <c r="BL308" s="17" t="s">
        <v>143</v>
      </c>
      <c r="BM308" s="229" t="s">
        <v>444</v>
      </c>
    </row>
    <row r="309" spans="1:47" s="2" customFormat="1" ht="12">
      <c r="A309" s="38"/>
      <c r="B309" s="39"/>
      <c r="C309" s="40"/>
      <c r="D309" s="231" t="s">
        <v>145</v>
      </c>
      <c r="E309" s="40"/>
      <c r="F309" s="232" t="s">
        <v>443</v>
      </c>
      <c r="G309" s="40"/>
      <c r="H309" s="40"/>
      <c r="I309" s="233"/>
      <c r="J309" s="40"/>
      <c r="K309" s="40"/>
      <c r="L309" s="44"/>
      <c r="M309" s="234"/>
      <c r="N309" s="235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145</v>
      </c>
      <c r="AU309" s="17" t="s">
        <v>88</v>
      </c>
    </row>
    <row r="310" spans="1:65" s="2" customFormat="1" ht="16.5" customHeight="1">
      <c r="A310" s="38"/>
      <c r="B310" s="39"/>
      <c r="C310" s="218" t="s">
        <v>445</v>
      </c>
      <c r="D310" s="218" t="s">
        <v>138</v>
      </c>
      <c r="E310" s="219" t="s">
        <v>446</v>
      </c>
      <c r="F310" s="220" t="s">
        <v>447</v>
      </c>
      <c r="G310" s="221" t="s">
        <v>409</v>
      </c>
      <c r="H310" s="222">
        <v>4</v>
      </c>
      <c r="I310" s="223"/>
      <c r="J310" s="224">
        <f>ROUND(I310*H310,2)</f>
        <v>0</v>
      </c>
      <c r="K310" s="220" t="s">
        <v>142</v>
      </c>
      <c r="L310" s="44"/>
      <c r="M310" s="225" t="s">
        <v>1</v>
      </c>
      <c r="N310" s="226" t="s">
        <v>43</v>
      </c>
      <c r="O310" s="91"/>
      <c r="P310" s="227">
        <f>O310*H310</f>
        <v>0</v>
      </c>
      <c r="Q310" s="227">
        <v>0.42368</v>
      </c>
      <c r="R310" s="227">
        <f>Q310*H310</f>
        <v>1.69472</v>
      </c>
      <c r="S310" s="227">
        <v>0</v>
      </c>
      <c r="T310" s="228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9" t="s">
        <v>143</v>
      </c>
      <c r="AT310" s="229" t="s">
        <v>138</v>
      </c>
      <c r="AU310" s="229" t="s">
        <v>88</v>
      </c>
      <c r="AY310" s="17" t="s">
        <v>136</v>
      </c>
      <c r="BE310" s="230">
        <f>IF(N310="základní",J310,0)</f>
        <v>0</v>
      </c>
      <c r="BF310" s="230">
        <f>IF(N310="snížená",J310,0)</f>
        <v>0</v>
      </c>
      <c r="BG310" s="230">
        <f>IF(N310="zákl. přenesená",J310,0)</f>
        <v>0</v>
      </c>
      <c r="BH310" s="230">
        <f>IF(N310="sníž. přenesená",J310,0)</f>
        <v>0</v>
      </c>
      <c r="BI310" s="230">
        <f>IF(N310="nulová",J310,0)</f>
        <v>0</v>
      </c>
      <c r="BJ310" s="17" t="s">
        <v>86</v>
      </c>
      <c r="BK310" s="230">
        <f>ROUND(I310*H310,2)</f>
        <v>0</v>
      </c>
      <c r="BL310" s="17" t="s">
        <v>143</v>
      </c>
      <c r="BM310" s="229" t="s">
        <v>448</v>
      </c>
    </row>
    <row r="311" spans="1:47" s="2" customFormat="1" ht="12">
      <c r="A311" s="38"/>
      <c r="B311" s="39"/>
      <c r="C311" s="40"/>
      <c r="D311" s="231" t="s">
        <v>145</v>
      </c>
      <c r="E311" s="40"/>
      <c r="F311" s="232" t="s">
        <v>449</v>
      </c>
      <c r="G311" s="40"/>
      <c r="H311" s="40"/>
      <c r="I311" s="233"/>
      <c r="J311" s="40"/>
      <c r="K311" s="40"/>
      <c r="L311" s="44"/>
      <c r="M311" s="234"/>
      <c r="N311" s="235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145</v>
      </c>
      <c r="AU311" s="17" t="s">
        <v>88</v>
      </c>
    </row>
    <row r="312" spans="1:51" s="13" customFormat="1" ht="12">
      <c r="A312" s="13"/>
      <c r="B312" s="236"/>
      <c r="C312" s="237"/>
      <c r="D312" s="231" t="s">
        <v>147</v>
      </c>
      <c r="E312" s="238" t="s">
        <v>1</v>
      </c>
      <c r="F312" s="239" t="s">
        <v>450</v>
      </c>
      <c r="G312" s="237"/>
      <c r="H312" s="240">
        <v>3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147</v>
      </c>
      <c r="AU312" s="246" t="s">
        <v>88</v>
      </c>
      <c r="AV312" s="13" t="s">
        <v>88</v>
      </c>
      <c r="AW312" s="13" t="s">
        <v>32</v>
      </c>
      <c r="AX312" s="13" t="s">
        <v>78</v>
      </c>
      <c r="AY312" s="246" t="s">
        <v>136</v>
      </c>
    </row>
    <row r="313" spans="1:51" s="13" customFormat="1" ht="12">
      <c r="A313" s="13"/>
      <c r="B313" s="236"/>
      <c r="C313" s="237"/>
      <c r="D313" s="231" t="s">
        <v>147</v>
      </c>
      <c r="E313" s="238" t="s">
        <v>1</v>
      </c>
      <c r="F313" s="239" t="s">
        <v>451</v>
      </c>
      <c r="G313" s="237"/>
      <c r="H313" s="240">
        <v>1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6" t="s">
        <v>147</v>
      </c>
      <c r="AU313" s="246" t="s">
        <v>88</v>
      </c>
      <c r="AV313" s="13" t="s">
        <v>88</v>
      </c>
      <c r="AW313" s="13" t="s">
        <v>32</v>
      </c>
      <c r="AX313" s="13" t="s">
        <v>78</v>
      </c>
      <c r="AY313" s="246" t="s">
        <v>136</v>
      </c>
    </row>
    <row r="314" spans="1:51" s="14" customFormat="1" ht="12">
      <c r="A314" s="14"/>
      <c r="B314" s="247"/>
      <c r="C314" s="248"/>
      <c r="D314" s="231" t="s">
        <v>147</v>
      </c>
      <c r="E314" s="249" t="s">
        <v>1</v>
      </c>
      <c r="F314" s="250" t="s">
        <v>155</v>
      </c>
      <c r="G314" s="248"/>
      <c r="H314" s="251">
        <v>4</v>
      </c>
      <c r="I314" s="252"/>
      <c r="J314" s="248"/>
      <c r="K314" s="248"/>
      <c r="L314" s="253"/>
      <c r="M314" s="254"/>
      <c r="N314" s="255"/>
      <c r="O314" s="255"/>
      <c r="P314" s="255"/>
      <c r="Q314" s="255"/>
      <c r="R314" s="255"/>
      <c r="S314" s="255"/>
      <c r="T314" s="256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7" t="s">
        <v>147</v>
      </c>
      <c r="AU314" s="257" t="s">
        <v>88</v>
      </c>
      <c r="AV314" s="14" t="s">
        <v>143</v>
      </c>
      <c r="AW314" s="14" t="s">
        <v>32</v>
      </c>
      <c r="AX314" s="14" t="s">
        <v>86</v>
      </c>
      <c r="AY314" s="257" t="s">
        <v>136</v>
      </c>
    </row>
    <row r="315" spans="1:65" s="2" customFormat="1" ht="16.5" customHeight="1">
      <c r="A315" s="38"/>
      <c r="B315" s="39"/>
      <c r="C315" s="218" t="s">
        <v>452</v>
      </c>
      <c r="D315" s="218" t="s">
        <v>138</v>
      </c>
      <c r="E315" s="219" t="s">
        <v>453</v>
      </c>
      <c r="F315" s="220" t="s">
        <v>454</v>
      </c>
      <c r="G315" s="221" t="s">
        <v>409</v>
      </c>
      <c r="H315" s="222">
        <v>8</v>
      </c>
      <c r="I315" s="223"/>
      <c r="J315" s="224">
        <f>ROUND(I315*H315,2)</f>
        <v>0</v>
      </c>
      <c r="K315" s="220" t="s">
        <v>142</v>
      </c>
      <c r="L315" s="44"/>
      <c r="M315" s="225" t="s">
        <v>1</v>
      </c>
      <c r="N315" s="226" t="s">
        <v>43</v>
      </c>
      <c r="O315" s="91"/>
      <c r="P315" s="227">
        <f>O315*H315</f>
        <v>0</v>
      </c>
      <c r="Q315" s="227">
        <v>0.4208</v>
      </c>
      <c r="R315" s="227">
        <f>Q315*H315</f>
        <v>3.3664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143</v>
      </c>
      <c r="AT315" s="229" t="s">
        <v>138</v>
      </c>
      <c r="AU315" s="229" t="s">
        <v>88</v>
      </c>
      <c r="AY315" s="17" t="s">
        <v>136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86</v>
      </c>
      <c r="BK315" s="230">
        <f>ROUND(I315*H315,2)</f>
        <v>0</v>
      </c>
      <c r="BL315" s="17" t="s">
        <v>143</v>
      </c>
      <c r="BM315" s="229" t="s">
        <v>455</v>
      </c>
    </row>
    <row r="316" spans="1:47" s="2" customFormat="1" ht="12">
      <c r="A316" s="38"/>
      <c r="B316" s="39"/>
      <c r="C316" s="40"/>
      <c r="D316" s="231" t="s">
        <v>145</v>
      </c>
      <c r="E316" s="40"/>
      <c r="F316" s="232" t="s">
        <v>456</v>
      </c>
      <c r="G316" s="40"/>
      <c r="H316" s="40"/>
      <c r="I316" s="233"/>
      <c r="J316" s="40"/>
      <c r="K316" s="40"/>
      <c r="L316" s="44"/>
      <c r="M316" s="234"/>
      <c r="N316" s="235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145</v>
      </c>
      <c r="AU316" s="17" t="s">
        <v>88</v>
      </c>
    </row>
    <row r="317" spans="1:51" s="13" customFormat="1" ht="12">
      <c r="A317" s="13"/>
      <c r="B317" s="236"/>
      <c r="C317" s="237"/>
      <c r="D317" s="231" t="s">
        <v>147</v>
      </c>
      <c r="E317" s="238" t="s">
        <v>1</v>
      </c>
      <c r="F317" s="239" t="s">
        <v>457</v>
      </c>
      <c r="G317" s="237"/>
      <c r="H317" s="240">
        <v>7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6" t="s">
        <v>147</v>
      </c>
      <c r="AU317" s="246" t="s">
        <v>88</v>
      </c>
      <c r="AV317" s="13" t="s">
        <v>88</v>
      </c>
      <c r="AW317" s="13" t="s">
        <v>32</v>
      </c>
      <c r="AX317" s="13" t="s">
        <v>78</v>
      </c>
      <c r="AY317" s="246" t="s">
        <v>136</v>
      </c>
    </row>
    <row r="318" spans="1:51" s="13" customFormat="1" ht="12">
      <c r="A318" s="13"/>
      <c r="B318" s="236"/>
      <c r="C318" s="237"/>
      <c r="D318" s="231" t="s">
        <v>147</v>
      </c>
      <c r="E318" s="238" t="s">
        <v>1</v>
      </c>
      <c r="F318" s="239" t="s">
        <v>451</v>
      </c>
      <c r="G318" s="237"/>
      <c r="H318" s="240">
        <v>1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6" t="s">
        <v>147</v>
      </c>
      <c r="AU318" s="246" t="s">
        <v>88</v>
      </c>
      <c r="AV318" s="13" t="s">
        <v>88</v>
      </c>
      <c r="AW318" s="13" t="s">
        <v>32</v>
      </c>
      <c r="AX318" s="13" t="s">
        <v>78</v>
      </c>
      <c r="AY318" s="246" t="s">
        <v>136</v>
      </c>
    </row>
    <row r="319" spans="1:51" s="14" customFormat="1" ht="12">
      <c r="A319" s="14"/>
      <c r="B319" s="247"/>
      <c r="C319" s="248"/>
      <c r="D319" s="231" t="s">
        <v>147</v>
      </c>
      <c r="E319" s="249" t="s">
        <v>1</v>
      </c>
      <c r="F319" s="250" t="s">
        <v>155</v>
      </c>
      <c r="G319" s="248"/>
      <c r="H319" s="251">
        <v>8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7" t="s">
        <v>147</v>
      </c>
      <c r="AU319" s="257" t="s">
        <v>88</v>
      </c>
      <c r="AV319" s="14" t="s">
        <v>143</v>
      </c>
      <c r="AW319" s="14" t="s">
        <v>32</v>
      </c>
      <c r="AX319" s="14" t="s">
        <v>86</v>
      </c>
      <c r="AY319" s="257" t="s">
        <v>136</v>
      </c>
    </row>
    <row r="320" spans="1:65" s="2" customFormat="1" ht="21.75" customHeight="1">
      <c r="A320" s="38"/>
      <c r="B320" s="39"/>
      <c r="C320" s="218" t="s">
        <v>458</v>
      </c>
      <c r="D320" s="218" t="s">
        <v>138</v>
      </c>
      <c r="E320" s="219" t="s">
        <v>459</v>
      </c>
      <c r="F320" s="220" t="s">
        <v>460</v>
      </c>
      <c r="G320" s="221" t="s">
        <v>409</v>
      </c>
      <c r="H320" s="222">
        <v>1</v>
      </c>
      <c r="I320" s="223"/>
      <c r="J320" s="224">
        <f>ROUND(I320*H320,2)</f>
        <v>0</v>
      </c>
      <c r="K320" s="220" t="s">
        <v>142</v>
      </c>
      <c r="L320" s="44"/>
      <c r="M320" s="225" t="s">
        <v>1</v>
      </c>
      <c r="N320" s="226" t="s">
        <v>43</v>
      </c>
      <c r="O320" s="91"/>
      <c r="P320" s="227">
        <f>O320*H320</f>
        <v>0</v>
      </c>
      <c r="Q320" s="227">
        <v>0.31108</v>
      </c>
      <c r="R320" s="227">
        <f>Q320*H320</f>
        <v>0.31108</v>
      </c>
      <c r="S320" s="227">
        <v>0</v>
      </c>
      <c r="T320" s="228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9" t="s">
        <v>143</v>
      </c>
      <c r="AT320" s="229" t="s">
        <v>138</v>
      </c>
      <c r="AU320" s="229" t="s">
        <v>88</v>
      </c>
      <c r="AY320" s="17" t="s">
        <v>136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17" t="s">
        <v>86</v>
      </c>
      <c r="BK320" s="230">
        <f>ROUND(I320*H320,2)</f>
        <v>0</v>
      </c>
      <c r="BL320" s="17" t="s">
        <v>143</v>
      </c>
      <c r="BM320" s="229" t="s">
        <v>461</v>
      </c>
    </row>
    <row r="321" spans="1:47" s="2" customFormat="1" ht="12">
      <c r="A321" s="38"/>
      <c r="B321" s="39"/>
      <c r="C321" s="40"/>
      <c r="D321" s="231" t="s">
        <v>145</v>
      </c>
      <c r="E321" s="40"/>
      <c r="F321" s="232" t="s">
        <v>462</v>
      </c>
      <c r="G321" s="40"/>
      <c r="H321" s="40"/>
      <c r="I321" s="233"/>
      <c r="J321" s="40"/>
      <c r="K321" s="40"/>
      <c r="L321" s="44"/>
      <c r="M321" s="234"/>
      <c r="N321" s="235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145</v>
      </c>
      <c r="AU321" s="17" t="s">
        <v>88</v>
      </c>
    </row>
    <row r="322" spans="1:63" s="12" customFormat="1" ht="22.8" customHeight="1">
      <c r="A322" s="12"/>
      <c r="B322" s="202"/>
      <c r="C322" s="203"/>
      <c r="D322" s="204" t="s">
        <v>77</v>
      </c>
      <c r="E322" s="216" t="s">
        <v>194</v>
      </c>
      <c r="F322" s="216" t="s">
        <v>463</v>
      </c>
      <c r="G322" s="203"/>
      <c r="H322" s="203"/>
      <c r="I322" s="206"/>
      <c r="J322" s="217">
        <f>BK322</f>
        <v>0</v>
      </c>
      <c r="K322" s="203"/>
      <c r="L322" s="208"/>
      <c r="M322" s="209"/>
      <c r="N322" s="210"/>
      <c r="O322" s="210"/>
      <c r="P322" s="211">
        <f>SUM(P323:P450)</f>
        <v>0</v>
      </c>
      <c r="Q322" s="210"/>
      <c r="R322" s="211">
        <f>SUM(R323:R450)</f>
        <v>347.30375910000004</v>
      </c>
      <c r="S322" s="210"/>
      <c r="T322" s="212">
        <f>SUM(T323:T450)</f>
        <v>20.342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3" t="s">
        <v>86</v>
      </c>
      <c r="AT322" s="214" t="s">
        <v>77</v>
      </c>
      <c r="AU322" s="214" t="s">
        <v>86</v>
      </c>
      <c r="AY322" s="213" t="s">
        <v>136</v>
      </c>
      <c r="BK322" s="215">
        <f>SUM(BK323:BK450)</f>
        <v>0</v>
      </c>
    </row>
    <row r="323" spans="1:65" s="2" customFormat="1" ht="16.5" customHeight="1">
      <c r="A323" s="38"/>
      <c r="B323" s="39"/>
      <c r="C323" s="218" t="s">
        <v>464</v>
      </c>
      <c r="D323" s="218" t="s">
        <v>138</v>
      </c>
      <c r="E323" s="219" t="s">
        <v>465</v>
      </c>
      <c r="F323" s="220" t="s">
        <v>466</v>
      </c>
      <c r="G323" s="221" t="s">
        <v>409</v>
      </c>
      <c r="H323" s="222">
        <v>9</v>
      </c>
      <c r="I323" s="223"/>
      <c r="J323" s="224">
        <f>ROUND(I323*H323,2)</f>
        <v>0</v>
      </c>
      <c r="K323" s="220" t="s">
        <v>142</v>
      </c>
      <c r="L323" s="44"/>
      <c r="M323" s="225" t="s">
        <v>1</v>
      </c>
      <c r="N323" s="226" t="s">
        <v>43</v>
      </c>
      <c r="O323" s="91"/>
      <c r="P323" s="227">
        <f>O323*H323</f>
        <v>0</v>
      </c>
      <c r="Q323" s="227">
        <v>0</v>
      </c>
      <c r="R323" s="227">
        <f>Q323*H323</f>
        <v>0</v>
      </c>
      <c r="S323" s="227">
        <v>0</v>
      </c>
      <c r="T323" s="228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9" t="s">
        <v>143</v>
      </c>
      <c r="AT323" s="229" t="s">
        <v>138</v>
      </c>
      <c r="AU323" s="229" t="s">
        <v>88</v>
      </c>
      <c r="AY323" s="17" t="s">
        <v>136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17" t="s">
        <v>86</v>
      </c>
      <c r="BK323" s="230">
        <f>ROUND(I323*H323,2)</f>
        <v>0</v>
      </c>
      <c r="BL323" s="17" t="s">
        <v>143</v>
      </c>
      <c r="BM323" s="229" t="s">
        <v>467</v>
      </c>
    </row>
    <row r="324" spans="1:47" s="2" customFormat="1" ht="12">
      <c r="A324" s="38"/>
      <c r="B324" s="39"/>
      <c r="C324" s="40"/>
      <c r="D324" s="231" t="s">
        <v>145</v>
      </c>
      <c r="E324" s="40"/>
      <c r="F324" s="232" t="s">
        <v>468</v>
      </c>
      <c r="G324" s="40"/>
      <c r="H324" s="40"/>
      <c r="I324" s="233"/>
      <c r="J324" s="40"/>
      <c r="K324" s="40"/>
      <c r="L324" s="44"/>
      <c r="M324" s="234"/>
      <c r="N324" s="235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145</v>
      </c>
      <c r="AU324" s="17" t="s">
        <v>88</v>
      </c>
    </row>
    <row r="325" spans="1:51" s="13" customFormat="1" ht="12">
      <c r="A325" s="13"/>
      <c r="B325" s="236"/>
      <c r="C325" s="237"/>
      <c r="D325" s="231" t="s">
        <v>147</v>
      </c>
      <c r="E325" s="238" t="s">
        <v>1</v>
      </c>
      <c r="F325" s="239" t="s">
        <v>194</v>
      </c>
      <c r="G325" s="237"/>
      <c r="H325" s="240">
        <v>9</v>
      </c>
      <c r="I325" s="241"/>
      <c r="J325" s="237"/>
      <c r="K325" s="237"/>
      <c r="L325" s="242"/>
      <c r="M325" s="243"/>
      <c r="N325" s="244"/>
      <c r="O325" s="244"/>
      <c r="P325" s="244"/>
      <c r="Q325" s="244"/>
      <c r="R325" s="244"/>
      <c r="S325" s="244"/>
      <c r="T325" s="24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6" t="s">
        <v>147</v>
      </c>
      <c r="AU325" s="246" t="s">
        <v>88</v>
      </c>
      <c r="AV325" s="13" t="s">
        <v>88</v>
      </c>
      <c r="AW325" s="13" t="s">
        <v>32</v>
      </c>
      <c r="AX325" s="13" t="s">
        <v>86</v>
      </c>
      <c r="AY325" s="246" t="s">
        <v>136</v>
      </c>
    </row>
    <row r="326" spans="1:65" s="2" customFormat="1" ht="16.5" customHeight="1">
      <c r="A326" s="38"/>
      <c r="B326" s="39"/>
      <c r="C326" s="218" t="s">
        <v>469</v>
      </c>
      <c r="D326" s="218" t="s">
        <v>138</v>
      </c>
      <c r="E326" s="219" t="s">
        <v>470</v>
      </c>
      <c r="F326" s="220" t="s">
        <v>471</v>
      </c>
      <c r="G326" s="221" t="s">
        <v>409</v>
      </c>
      <c r="H326" s="222">
        <v>24</v>
      </c>
      <c r="I326" s="223"/>
      <c r="J326" s="224">
        <f>ROUND(I326*H326,2)</f>
        <v>0</v>
      </c>
      <c r="K326" s="220" t="s">
        <v>1</v>
      </c>
      <c r="L326" s="44"/>
      <c r="M326" s="225" t="s">
        <v>1</v>
      </c>
      <c r="N326" s="226" t="s">
        <v>43</v>
      </c>
      <c r="O326" s="91"/>
      <c r="P326" s="227">
        <f>O326*H326</f>
        <v>0</v>
      </c>
      <c r="Q326" s="227">
        <v>0</v>
      </c>
      <c r="R326" s="227">
        <f>Q326*H326</f>
        <v>0</v>
      </c>
      <c r="S326" s="227">
        <v>0</v>
      </c>
      <c r="T326" s="228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9" t="s">
        <v>143</v>
      </c>
      <c r="AT326" s="229" t="s">
        <v>138</v>
      </c>
      <c r="AU326" s="229" t="s">
        <v>88</v>
      </c>
      <c r="AY326" s="17" t="s">
        <v>136</v>
      </c>
      <c r="BE326" s="230">
        <f>IF(N326="základní",J326,0)</f>
        <v>0</v>
      </c>
      <c r="BF326" s="230">
        <f>IF(N326="snížená",J326,0)</f>
        <v>0</v>
      </c>
      <c r="BG326" s="230">
        <f>IF(N326="zákl. přenesená",J326,0)</f>
        <v>0</v>
      </c>
      <c r="BH326" s="230">
        <f>IF(N326="sníž. přenesená",J326,0)</f>
        <v>0</v>
      </c>
      <c r="BI326" s="230">
        <f>IF(N326="nulová",J326,0)</f>
        <v>0</v>
      </c>
      <c r="BJ326" s="17" t="s">
        <v>86</v>
      </c>
      <c r="BK326" s="230">
        <f>ROUND(I326*H326,2)</f>
        <v>0</v>
      </c>
      <c r="BL326" s="17" t="s">
        <v>143</v>
      </c>
      <c r="BM326" s="229" t="s">
        <v>472</v>
      </c>
    </row>
    <row r="327" spans="1:65" s="2" customFormat="1" ht="16.5" customHeight="1">
      <c r="A327" s="38"/>
      <c r="B327" s="39"/>
      <c r="C327" s="258" t="s">
        <v>473</v>
      </c>
      <c r="D327" s="258" t="s">
        <v>348</v>
      </c>
      <c r="E327" s="259" t="s">
        <v>474</v>
      </c>
      <c r="F327" s="260" t="s">
        <v>475</v>
      </c>
      <c r="G327" s="261" t="s">
        <v>409</v>
      </c>
      <c r="H327" s="262">
        <v>24</v>
      </c>
      <c r="I327" s="263"/>
      <c r="J327" s="264">
        <f>ROUND(I327*H327,2)</f>
        <v>0</v>
      </c>
      <c r="K327" s="260" t="s">
        <v>1</v>
      </c>
      <c r="L327" s="265"/>
      <c r="M327" s="266" t="s">
        <v>1</v>
      </c>
      <c r="N327" s="267" t="s">
        <v>43</v>
      </c>
      <c r="O327" s="91"/>
      <c r="P327" s="227">
        <f>O327*H327</f>
        <v>0</v>
      </c>
      <c r="Q327" s="227">
        <v>0.164</v>
      </c>
      <c r="R327" s="227">
        <f>Q327*H327</f>
        <v>3.936</v>
      </c>
      <c r="S327" s="227">
        <v>0</v>
      </c>
      <c r="T327" s="228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9" t="s">
        <v>186</v>
      </c>
      <c r="AT327" s="229" t="s">
        <v>348</v>
      </c>
      <c r="AU327" s="229" t="s">
        <v>88</v>
      </c>
      <c r="AY327" s="17" t="s">
        <v>136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7" t="s">
        <v>86</v>
      </c>
      <c r="BK327" s="230">
        <f>ROUND(I327*H327,2)</f>
        <v>0</v>
      </c>
      <c r="BL327" s="17" t="s">
        <v>143</v>
      </c>
      <c r="BM327" s="229" t="s">
        <v>476</v>
      </c>
    </row>
    <row r="328" spans="1:65" s="2" customFormat="1" ht="16.5" customHeight="1">
      <c r="A328" s="38"/>
      <c r="B328" s="39"/>
      <c r="C328" s="218" t="s">
        <v>477</v>
      </c>
      <c r="D328" s="218" t="s">
        <v>138</v>
      </c>
      <c r="E328" s="219" t="s">
        <v>478</v>
      </c>
      <c r="F328" s="220" t="s">
        <v>479</v>
      </c>
      <c r="G328" s="221" t="s">
        <v>409</v>
      </c>
      <c r="H328" s="222">
        <v>11</v>
      </c>
      <c r="I328" s="223"/>
      <c r="J328" s="224">
        <f>ROUND(I328*H328,2)</f>
        <v>0</v>
      </c>
      <c r="K328" s="220" t="s">
        <v>142</v>
      </c>
      <c r="L328" s="44"/>
      <c r="M328" s="225" t="s">
        <v>1</v>
      </c>
      <c r="N328" s="226" t="s">
        <v>43</v>
      </c>
      <c r="O328" s="91"/>
      <c r="P328" s="227">
        <f>O328*H328</f>
        <v>0</v>
      </c>
      <c r="Q328" s="227">
        <v>0.0007</v>
      </c>
      <c r="R328" s="227">
        <f>Q328*H328</f>
        <v>0.0077</v>
      </c>
      <c r="S328" s="227">
        <v>0</v>
      </c>
      <c r="T328" s="228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9" t="s">
        <v>143</v>
      </c>
      <c r="AT328" s="229" t="s">
        <v>138</v>
      </c>
      <c r="AU328" s="229" t="s">
        <v>88</v>
      </c>
      <c r="AY328" s="17" t="s">
        <v>136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7" t="s">
        <v>86</v>
      </c>
      <c r="BK328" s="230">
        <f>ROUND(I328*H328,2)</f>
        <v>0</v>
      </c>
      <c r="BL328" s="17" t="s">
        <v>143</v>
      </c>
      <c r="BM328" s="229" t="s">
        <v>480</v>
      </c>
    </row>
    <row r="329" spans="1:47" s="2" customFormat="1" ht="12">
      <c r="A329" s="38"/>
      <c r="B329" s="39"/>
      <c r="C329" s="40"/>
      <c r="D329" s="231" t="s">
        <v>145</v>
      </c>
      <c r="E329" s="40"/>
      <c r="F329" s="232" t="s">
        <v>481</v>
      </c>
      <c r="G329" s="40"/>
      <c r="H329" s="40"/>
      <c r="I329" s="233"/>
      <c r="J329" s="40"/>
      <c r="K329" s="40"/>
      <c r="L329" s="44"/>
      <c r="M329" s="234"/>
      <c r="N329" s="235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145</v>
      </c>
      <c r="AU329" s="17" t="s">
        <v>88</v>
      </c>
    </row>
    <row r="330" spans="1:65" s="2" customFormat="1" ht="16.5" customHeight="1">
      <c r="A330" s="38"/>
      <c r="B330" s="39"/>
      <c r="C330" s="258" t="s">
        <v>482</v>
      </c>
      <c r="D330" s="258" t="s">
        <v>348</v>
      </c>
      <c r="E330" s="259" t="s">
        <v>483</v>
      </c>
      <c r="F330" s="260" t="s">
        <v>484</v>
      </c>
      <c r="G330" s="261" t="s">
        <v>409</v>
      </c>
      <c r="H330" s="262">
        <v>9</v>
      </c>
      <c r="I330" s="263"/>
      <c r="J330" s="264">
        <f>ROUND(I330*H330,2)</f>
        <v>0</v>
      </c>
      <c r="K330" s="260" t="s">
        <v>142</v>
      </c>
      <c r="L330" s="265"/>
      <c r="M330" s="266" t="s">
        <v>1</v>
      </c>
      <c r="N330" s="267" t="s">
        <v>43</v>
      </c>
      <c r="O330" s="91"/>
      <c r="P330" s="227">
        <f>O330*H330</f>
        <v>0</v>
      </c>
      <c r="Q330" s="227">
        <v>0.0065</v>
      </c>
      <c r="R330" s="227">
        <f>Q330*H330</f>
        <v>0.058499999999999996</v>
      </c>
      <c r="S330" s="227">
        <v>0</v>
      </c>
      <c r="T330" s="228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186</v>
      </c>
      <c r="AT330" s="229" t="s">
        <v>348</v>
      </c>
      <c r="AU330" s="229" t="s">
        <v>88</v>
      </c>
      <c r="AY330" s="17" t="s">
        <v>136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86</v>
      </c>
      <c r="BK330" s="230">
        <f>ROUND(I330*H330,2)</f>
        <v>0</v>
      </c>
      <c r="BL330" s="17" t="s">
        <v>143</v>
      </c>
      <c r="BM330" s="229" t="s">
        <v>485</v>
      </c>
    </row>
    <row r="331" spans="1:47" s="2" customFormat="1" ht="12">
      <c r="A331" s="38"/>
      <c r="B331" s="39"/>
      <c r="C331" s="40"/>
      <c r="D331" s="231" t="s">
        <v>145</v>
      </c>
      <c r="E331" s="40"/>
      <c r="F331" s="232" t="s">
        <v>484</v>
      </c>
      <c r="G331" s="40"/>
      <c r="H331" s="40"/>
      <c r="I331" s="233"/>
      <c r="J331" s="40"/>
      <c r="K331" s="40"/>
      <c r="L331" s="44"/>
      <c r="M331" s="234"/>
      <c r="N331" s="235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145</v>
      </c>
      <c r="AU331" s="17" t="s">
        <v>88</v>
      </c>
    </row>
    <row r="332" spans="1:51" s="13" customFormat="1" ht="12">
      <c r="A332" s="13"/>
      <c r="B332" s="236"/>
      <c r="C332" s="237"/>
      <c r="D332" s="231" t="s">
        <v>147</v>
      </c>
      <c r="E332" s="238" t="s">
        <v>1</v>
      </c>
      <c r="F332" s="239" t="s">
        <v>194</v>
      </c>
      <c r="G332" s="237"/>
      <c r="H332" s="240">
        <v>9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6" t="s">
        <v>147</v>
      </c>
      <c r="AU332" s="246" t="s">
        <v>88</v>
      </c>
      <c r="AV332" s="13" t="s">
        <v>88</v>
      </c>
      <c r="AW332" s="13" t="s">
        <v>32</v>
      </c>
      <c r="AX332" s="13" t="s">
        <v>86</v>
      </c>
      <c r="AY332" s="246" t="s">
        <v>136</v>
      </c>
    </row>
    <row r="333" spans="1:65" s="2" customFormat="1" ht="16.5" customHeight="1">
      <c r="A333" s="38"/>
      <c r="B333" s="39"/>
      <c r="C333" s="258" t="s">
        <v>486</v>
      </c>
      <c r="D333" s="258" t="s">
        <v>348</v>
      </c>
      <c r="E333" s="259" t="s">
        <v>487</v>
      </c>
      <c r="F333" s="260" t="s">
        <v>488</v>
      </c>
      <c r="G333" s="261" t="s">
        <v>409</v>
      </c>
      <c r="H333" s="262">
        <v>9</v>
      </c>
      <c r="I333" s="263"/>
      <c r="J333" s="264">
        <f>ROUND(I333*H333,2)</f>
        <v>0</v>
      </c>
      <c r="K333" s="260" t="s">
        <v>142</v>
      </c>
      <c r="L333" s="265"/>
      <c r="M333" s="266" t="s">
        <v>1</v>
      </c>
      <c r="N333" s="267" t="s">
        <v>43</v>
      </c>
      <c r="O333" s="91"/>
      <c r="P333" s="227">
        <f>O333*H333</f>
        <v>0</v>
      </c>
      <c r="Q333" s="227">
        <v>0.0033</v>
      </c>
      <c r="R333" s="227">
        <f>Q333*H333</f>
        <v>0.0297</v>
      </c>
      <c r="S333" s="227">
        <v>0</v>
      </c>
      <c r="T333" s="228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9" t="s">
        <v>186</v>
      </c>
      <c r="AT333" s="229" t="s">
        <v>348</v>
      </c>
      <c r="AU333" s="229" t="s">
        <v>88</v>
      </c>
      <c r="AY333" s="17" t="s">
        <v>136</v>
      </c>
      <c r="BE333" s="230">
        <f>IF(N333="základní",J333,0)</f>
        <v>0</v>
      </c>
      <c r="BF333" s="230">
        <f>IF(N333="snížená",J333,0)</f>
        <v>0</v>
      </c>
      <c r="BG333" s="230">
        <f>IF(N333="zákl. přenesená",J333,0)</f>
        <v>0</v>
      </c>
      <c r="BH333" s="230">
        <f>IF(N333="sníž. přenesená",J333,0)</f>
        <v>0</v>
      </c>
      <c r="BI333" s="230">
        <f>IF(N333="nulová",J333,0)</f>
        <v>0</v>
      </c>
      <c r="BJ333" s="17" t="s">
        <v>86</v>
      </c>
      <c r="BK333" s="230">
        <f>ROUND(I333*H333,2)</f>
        <v>0</v>
      </c>
      <c r="BL333" s="17" t="s">
        <v>143</v>
      </c>
      <c r="BM333" s="229" t="s">
        <v>489</v>
      </c>
    </row>
    <row r="334" spans="1:47" s="2" customFormat="1" ht="12">
      <c r="A334" s="38"/>
      <c r="B334" s="39"/>
      <c r="C334" s="40"/>
      <c r="D334" s="231" t="s">
        <v>145</v>
      </c>
      <c r="E334" s="40"/>
      <c r="F334" s="232" t="s">
        <v>488</v>
      </c>
      <c r="G334" s="40"/>
      <c r="H334" s="40"/>
      <c r="I334" s="233"/>
      <c r="J334" s="40"/>
      <c r="K334" s="40"/>
      <c r="L334" s="44"/>
      <c r="M334" s="234"/>
      <c r="N334" s="235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145</v>
      </c>
      <c r="AU334" s="17" t="s">
        <v>88</v>
      </c>
    </row>
    <row r="335" spans="1:65" s="2" customFormat="1" ht="16.5" customHeight="1">
      <c r="A335" s="38"/>
      <c r="B335" s="39"/>
      <c r="C335" s="258" t="s">
        <v>490</v>
      </c>
      <c r="D335" s="258" t="s">
        <v>348</v>
      </c>
      <c r="E335" s="259" t="s">
        <v>491</v>
      </c>
      <c r="F335" s="260" t="s">
        <v>492</v>
      </c>
      <c r="G335" s="261" t="s">
        <v>409</v>
      </c>
      <c r="H335" s="262">
        <v>22</v>
      </c>
      <c r="I335" s="263"/>
      <c r="J335" s="264">
        <f>ROUND(I335*H335,2)</f>
        <v>0</v>
      </c>
      <c r="K335" s="260" t="s">
        <v>142</v>
      </c>
      <c r="L335" s="265"/>
      <c r="M335" s="266" t="s">
        <v>1</v>
      </c>
      <c r="N335" s="267" t="s">
        <v>43</v>
      </c>
      <c r="O335" s="91"/>
      <c r="P335" s="227">
        <f>O335*H335</f>
        <v>0</v>
      </c>
      <c r="Q335" s="227">
        <v>0.0004</v>
      </c>
      <c r="R335" s="227">
        <f>Q335*H335</f>
        <v>0.0088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186</v>
      </c>
      <c r="AT335" s="229" t="s">
        <v>348</v>
      </c>
      <c r="AU335" s="229" t="s">
        <v>88</v>
      </c>
      <c r="AY335" s="17" t="s">
        <v>136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86</v>
      </c>
      <c r="BK335" s="230">
        <f>ROUND(I335*H335,2)</f>
        <v>0</v>
      </c>
      <c r="BL335" s="17" t="s">
        <v>143</v>
      </c>
      <c r="BM335" s="229" t="s">
        <v>493</v>
      </c>
    </row>
    <row r="336" spans="1:47" s="2" customFormat="1" ht="12">
      <c r="A336" s="38"/>
      <c r="B336" s="39"/>
      <c r="C336" s="40"/>
      <c r="D336" s="231" t="s">
        <v>145</v>
      </c>
      <c r="E336" s="40"/>
      <c r="F336" s="232" t="s">
        <v>492</v>
      </c>
      <c r="G336" s="40"/>
      <c r="H336" s="40"/>
      <c r="I336" s="233"/>
      <c r="J336" s="40"/>
      <c r="K336" s="40"/>
      <c r="L336" s="44"/>
      <c r="M336" s="234"/>
      <c r="N336" s="235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145</v>
      </c>
      <c r="AU336" s="17" t="s">
        <v>88</v>
      </c>
    </row>
    <row r="337" spans="1:65" s="2" customFormat="1" ht="16.5" customHeight="1">
      <c r="A337" s="38"/>
      <c r="B337" s="39"/>
      <c r="C337" s="258" t="s">
        <v>494</v>
      </c>
      <c r="D337" s="258" t="s">
        <v>348</v>
      </c>
      <c r="E337" s="259" t="s">
        <v>495</v>
      </c>
      <c r="F337" s="260" t="s">
        <v>496</v>
      </c>
      <c r="G337" s="261" t="s">
        <v>409</v>
      </c>
      <c r="H337" s="262">
        <v>3</v>
      </c>
      <c r="I337" s="263"/>
      <c r="J337" s="264">
        <f>ROUND(I337*H337,2)</f>
        <v>0</v>
      </c>
      <c r="K337" s="260" t="s">
        <v>142</v>
      </c>
      <c r="L337" s="265"/>
      <c r="M337" s="266" t="s">
        <v>1</v>
      </c>
      <c r="N337" s="267" t="s">
        <v>43</v>
      </c>
      <c r="O337" s="91"/>
      <c r="P337" s="227">
        <f>O337*H337</f>
        <v>0</v>
      </c>
      <c r="Q337" s="227">
        <v>0.005</v>
      </c>
      <c r="R337" s="227">
        <f>Q337*H337</f>
        <v>0.015</v>
      </c>
      <c r="S337" s="227">
        <v>0</v>
      </c>
      <c r="T337" s="228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9" t="s">
        <v>186</v>
      </c>
      <c r="AT337" s="229" t="s">
        <v>348</v>
      </c>
      <c r="AU337" s="229" t="s">
        <v>88</v>
      </c>
      <c r="AY337" s="17" t="s">
        <v>136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7" t="s">
        <v>86</v>
      </c>
      <c r="BK337" s="230">
        <f>ROUND(I337*H337,2)</f>
        <v>0</v>
      </c>
      <c r="BL337" s="17" t="s">
        <v>143</v>
      </c>
      <c r="BM337" s="229" t="s">
        <v>497</v>
      </c>
    </row>
    <row r="338" spans="1:47" s="2" customFormat="1" ht="12">
      <c r="A338" s="38"/>
      <c r="B338" s="39"/>
      <c r="C338" s="40"/>
      <c r="D338" s="231" t="s">
        <v>145</v>
      </c>
      <c r="E338" s="40"/>
      <c r="F338" s="232" t="s">
        <v>496</v>
      </c>
      <c r="G338" s="40"/>
      <c r="H338" s="40"/>
      <c r="I338" s="233"/>
      <c r="J338" s="40"/>
      <c r="K338" s="40"/>
      <c r="L338" s="44"/>
      <c r="M338" s="234"/>
      <c r="N338" s="235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145</v>
      </c>
      <c r="AU338" s="17" t="s">
        <v>88</v>
      </c>
    </row>
    <row r="339" spans="1:65" s="2" customFormat="1" ht="16.5" customHeight="1">
      <c r="A339" s="38"/>
      <c r="B339" s="39"/>
      <c r="C339" s="258" t="s">
        <v>498</v>
      </c>
      <c r="D339" s="258" t="s">
        <v>348</v>
      </c>
      <c r="E339" s="259" t="s">
        <v>499</v>
      </c>
      <c r="F339" s="260" t="s">
        <v>500</v>
      </c>
      <c r="G339" s="261" t="s">
        <v>409</v>
      </c>
      <c r="H339" s="262">
        <v>2</v>
      </c>
      <c r="I339" s="263"/>
      <c r="J339" s="264">
        <f>ROUND(I339*H339,2)</f>
        <v>0</v>
      </c>
      <c r="K339" s="260" t="s">
        <v>142</v>
      </c>
      <c r="L339" s="265"/>
      <c r="M339" s="266" t="s">
        <v>1</v>
      </c>
      <c r="N339" s="267" t="s">
        <v>43</v>
      </c>
      <c r="O339" s="91"/>
      <c r="P339" s="227">
        <f>O339*H339</f>
        <v>0</v>
      </c>
      <c r="Q339" s="227">
        <v>0.0025</v>
      </c>
      <c r="R339" s="227">
        <f>Q339*H339</f>
        <v>0.005</v>
      </c>
      <c r="S339" s="227">
        <v>0</v>
      </c>
      <c r="T339" s="228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9" t="s">
        <v>186</v>
      </c>
      <c r="AT339" s="229" t="s">
        <v>348</v>
      </c>
      <c r="AU339" s="229" t="s">
        <v>88</v>
      </c>
      <c r="AY339" s="17" t="s">
        <v>136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7" t="s">
        <v>86</v>
      </c>
      <c r="BK339" s="230">
        <f>ROUND(I339*H339,2)</f>
        <v>0</v>
      </c>
      <c r="BL339" s="17" t="s">
        <v>143</v>
      </c>
      <c r="BM339" s="229" t="s">
        <v>501</v>
      </c>
    </row>
    <row r="340" spans="1:47" s="2" customFormat="1" ht="12">
      <c r="A340" s="38"/>
      <c r="B340" s="39"/>
      <c r="C340" s="40"/>
      <c r="D340" s="231" t="s">
        <v>145</v>
      </c>
      <c r="E340" s="40"/>
      <c r="F340" s="232" t="s">
        <v>500</v>
      </c>
      <c r="G340" s="40"/>
      <c r="H340" s="40"/>
      <c r="I340" s="233"/>
      <c r="J340" s="40"/>
      <c r="K340" s="40"/>
      <c r="L340" s="44"/>
      <c r="M340" s="234"/>
      <c r="N340" s="235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145</v>
      </c>
      <c r="AU340" s="17" t="s">
        <v>88</v>
      </c>
    </row>
    <row r="341" spans="1:65" s="2" customFormat="1" ht="16.5" customHeight="1">
      <c r="A341" s="38"/>
      <c r="B341" s="39"/>
      <c r="C341" s="258" t="s">
        <v>502</v>
      </c>
      <c r="D341" s="258" t="s">
        <v>348</v>
      </c>
      <c r="E341" s="259" t="s">
        <v>503</v>
      </c>
      <c r="F341" s="260" t="s">
        <v>504</v>
      </c>
      <c r="G341" s="261" t="s">
        <v>409</v>
      </c>
      <c r="H341" s="262">
        <v>5</v>
      </c>
      <c r="I341" s="263"/>
      <c r="J341" s="264">
        <f>ROUND(I341*H341,2)</f>
        <v>0</v>
      </c>
      <c r="K341" s="260" t="s">
        <v>142</v>
      </c>
      <c r="L341" s="265"/>
      <c r="M341" s="266" t="s">
        <v>1</v>
      </c>
      <c r="N341" s="267" t="s">
        <v>43</v>
      </c>
      <c r="O341" s="91"/>
      <c r="P341" s="227">
        <f>O341*H341</f>
        <v>0</v>
      </c>
      <c r="Q341" s="227">
        <v>0.0035</v>
      </c>
      <c r="R341" s="227">
        <f>Q341*H341</f>
        <v>0.0175</v>
      </c>
      <c r="S341" s="227">
        <v>0</v>
      </c>
      <c r="T341" s="228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9" t="s">
        <v>186</v>
      </c>
      <c r="AT341" s="229" t="s">
        <v>348</v>
      </c>
      <c r="AU341" s="229" t="s">
        <v>88</v>
      </c>
      <c r="AY341" s="17" t="s">
        <v>136</v>
      </c>
      <c r="BE341" s="230">
        <f>IF(N341="základní",J341,0)</f>
        <v>0</v>
      </c>
      <c r="BF341" s="230">
        <f>IF(N341="snížená",J341,0)</f>
        <v>0</v>
      </c>
      <c r="BG341" s="230">
        <f>IF(N341="zákl. přenesená",J341,0)</f>
        <v>0</v>
      </c>
      <c r="BH341" s="230">
        <f>IF(N341="sníž. přenesená",J341,0)</f>
        <v>0</v>
      </c>
      <c r="BI341" s="230">
        <f>IF(N341="nulová",J341,0)</f>
        <v>0</v>
      </c>
      <c r="BJ341" s="17" t="s">
        <v>86</v>
      </c>
      <c r="BK341" s="230">
        <f>ROUND(I341*H341,2)</f>
        <v>0</v>
      </c>
      <c r="BL341" s="17" t="s">
        <v>143</v>
      </c>
      <c r="BM341" s="229" t="s">
        <v>505</v>
      </c>
    </row>
    <row r="342" spans="1:47" s="2" customFormat="1" ht="12">
      <c r="A342" s="38"/>
      <c r="B342" s="39"/>
      <c r="C342" s="40"/>
      <c r="D342" s="231" t="s">
        <v>145</v>
      </c>
      <c r="E342" s="40"/>
      <c r="F342" s="232" t="s">
        <v>504</v>
      </c>
      <c r="G342" s="40"/>
      <c r="H342" s="40"/>
      <c r="I342" s="233"/>
      <c r="J342" s="40"/>
      <c r="K342" s="40"/>
      <c r="L342" s="44"/>
      <c r="M342" s="234"/>
      <c r="N342" s="235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145</v>
      </c>
      <c r="AU342" s="17" t="s">
        <v>88</v>
      </c>
    </row>
    <row r="343" spans="1:65" s="2" customFormat="1" ht="16.5" customHeight="1">
      <c r="A343" s="38"/>
      <c r="B343" s="39"/>
      <c r="C343" s="258" t="s">
        <v>506</v>
      </c>
      <c r="D343" s="258" t="s">
        <v>348</v>
      </c>
      <c r="E343" s="259" t="s">
        <v>507</v>
      </c>
      <c r="F343" s="260" t="s">
        <v>508</v>
      </c>
      <c r="G343" s="261" t="s">
        <v>409</v>
      </c>
      <c r="H343" s="262">
        <v>1</v>
      </c>
      <c r="I343" s="263"/>
      <c r="J343" s="264">
        <f>ROUND(I343*H343,2)</f>
        <v>0</v>
      </c>
      <c r="K343" s="260" t="s">
        <v>142</v>
      </c>
      <c r="L343" s="265"/>
      <c r="M343" s="266" t="s">
        <v>1</v>
      </c>
      <c r="N343" s="267" t="s">
        <v>43</v>
      </c>
      <c r="O343" s="91"/>
      <c r="P343" s="227">
        <f>O343*H343</f>
        <v>0</v>
      </c>
      <c r="Q343" s="227">
        <v>0.0009</v>
      </c>
      <c r="R343" s="227">
        <f>Q343*H343</f>
        <v>0.0009</v>
      </c>
      <c r="S343" s="227">
        <v>0</v>
      </c>
      <c r="T343" s="228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9" t="s">
        <v>186</v>
      </c>
      <c r="AT343" s="229" t="s">
        <v>348</v>
      </c>
      <c r="AU343" s="229" t="s">
        <v>88</v>
      </c>
      <c r="AY343" s="17" t="s">
        <v>136</v>
      </c>
      <c r="BE343" s="230">
        <f>IF(N343="základní",J343,0)</f>
        <v>0</v>
      </c>
      <c r="BF343" s="230">
        <f>IF(N343="snížená",J343,0)</f>
        <v>0</v>
      </c>
      <c r="BG343" s="230">
        <f>IF(N343="zákl. přenesená",J343,0)</f>
        <v>0</v>
      </c>
      <c r="BH343" s="230">
        <f>IF(N343="sníž. přenesená",J343,0)</f>
        <v>0</v>
      </c>
      <c r="BI343" s="230">
        <f>IF(N343="nulová",J343,0)</f>
        <v>0</v>
      </c>
      <c r="BJ343" s="17" t="s">
        <v>86</v>
      </c>
      <c r="BK343" s="230">
        <f>ROUND(I343*H343,2)</f>
        <v>0</v>
      </c>
      <c r="BL343" s="17" t="s">
        <v>143</v>
      </c>
      <c r="BM343" s="229" t="s">
        <v>509</v>
      </c>
    </row>
    <row r="344" spans="1:47" s="2" customFormat="1" ht="12">
      <c r="A344" s="38"/>
      <c r="B344" s="39"/>
      <c r="C344" s="40"/>
      <c r="D344" s="231" t="s">
        <v>145</v>
      </c>
      <c r="E344" s="40"/>
      <c r="F344" s="232" t="s">
        <v>508</v>
      </c>
      <c r="G344" s="40"/>
      <c r="H344" s="40"/>
      <c r="I344" s="233"/>
      <c r="J344" s="40"/>
      <c r="K344" s="40"/>
      <c r="L344" s="44"/>
      <c r="M344" s="234"/>
      <c r="N344" s="235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145</v>
      </c>
      <c r="AU344" s="17" t="s">
        <v>88</v>
      </c>
    </row>
    <row r="345" spans="1:65" s="2" customFormat="1" ht="16.5" customHeight="1">
      <c r="A345" s="38"/>
      <c r="B345" s="39"/>
      <c r="C345" s="218" t="s">
        <v>510</v>
      </c>
      <c r="D345" s="218" t="s">
        <v>138</v>
      </c>
      <c r="E345" s="219" t="s">
        <v>511</v>
      </c>
      <c r="F345" s="220" t="s">
        <v>512</v>
      </c>
      <c r="G345" s="221" t="s">
        <v>189</v>
      </c>
      <c r="H345" s="222">
        <v>227.4</v>
      </c>
      <c r="I345" s="223"/>
      <c r="J345" s="224">
        <f>ROUND(I345*H345,2)</f>
        <v>0</v>
      </c>
      <c r="K345" s="220" t="s">
        <v>142</v>
      </c>
      <c r="L345" s="44"/>
      <c r="M345" s="225" t="s">
        <v>1</v>
      </c>
      <c r="N345" s="226" t="s">
        <v>43</v>
      </c>
      <c r="O345" s="91"/>
      <c r="P345" s="227">
        <f>O345*H345</f>
        <v>0</v>
      </c>
      <c r="Q345" s="227">
        <v>0.0004</v>
      </c>
      <c r="R345" s="227">
        <f>Q345*H345</f>
        <v>0.09096000000000001</v>
      </c>
      <c r="S345" s="227">
        <v>0</v>
      </c>
      <c r="T345" s="228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9" t="s">
        <v>143</v>
      </c>
      <c r="AT345" s="229" t="s">
        <v>138</v>
      </c>
      <c r="AU345" s="229" t="s">
        <v>88</v>
      </c>
      <c r="AY345" s="17" t="s">
        <v>136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17" t="s">
        <v>86</v>
      </c>
      <c r="BK345" s="230">
        <f>ROUND(I345*H345,2)</f>
        <v>0</v>
      </c>
      <c r="BL345" s="17" t="s">
        <v>143</v>
      </c>
      <c r="BM345" s="229" t="s">
        <v>513</v>
      </c>
    </row>
    <row r="346" spans="1:47" s="2" customFormat="1" ht="12">
      <c r="A346" s="38"/>
      <c r="B346" s="39"/>
      <c r="C346" s="40"/>
      <c r="D346" s="231" t="s">
        <v>145</v>
      </c>
      <c r="E346" s="40"/>
      <c r="F346" s="232" t="s">
        <v>514</v>
      </c>
      <c r="G346" s="40"/>
      <c r="H346" s="40"/>
      <c r="I346" s="233"/>
      <c r="J346" s="40"/>
      <c r="K346" s="40"/>
      <c r="L346" s="44"/>
      <c r="M346" s="234"/>
      <c r="N346" s="235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145</v>
      </c>
      <c r="AU346" s="17" t="s">
        <v>88</v>
      </c>
    </row>
    <row r="347" spans="1:51" s="13" customFormat="1" ht="12">
      <c r="A347" s="13"/>
      <c r="B347" s="236"/>
      <c r="C347" s="237"/>
      <c r="D347" s="231" t="s">
        <v>147</v>
      </c>
      <c r="E347" s="238" t="s">
        <v>1</v>
      </c>
      <c r="F347" s="239" t="s">
        <v>515</v>
      </c>
      <c r="G347" s="237"/>
      <c r="H347" s="240">
        <v>227.4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147</v>
      </c>
      <c r="AU347" s="246" t="s">
        <v>88</v>
      </c>
      <c r="AV347" s="13" t="s">
        <v>88</v>
      </c>
      <c r="AW347" s="13" t="s">
        <v>32</v>
      </c>
      <c r="AX347" s="13" t="s">
        <v>86</v>
      </c>
      <c r="AY347" s="246" t="s">
        <v>136</v>
      </c>
    </row>
    <row r="348" spans="1:65" s="2" customFormat="1" ht="16.5" customHeight="1">
      <c r="A348" s="38"/>
      <c r="B348" s="39"/>
      <c r="C348" s="218" t="s">
        <v>516</v>
      </c>
      <c r="D348" s="218" t="s">
        <v>138</v>
      </c>
      <c r="E348" s="219" t="s">
        <v>517</v>
      </c>
      <c r="F348" s="220" t="s">
        <v>518</v>
      </c>
      <c r="G348" s="221" t="s">
        <v>189</v>
      </c>
      <c r="H348" s="222">
        <v>85.9</v>
      </c>
      <c r="I348" s="223"/>
      <c r="J348" s="224">
        <f>ROUND(I348*H348,2)</f>
        <v>0</v>
      </c>
      <c r="K348" s="220" t="s">
        <v>142</v>
      </c>
      <c r="L348" s="44"/>
      <c r="M348" s="225" t="s">
        <v>1</v>
      </c>
      <c r="N348" s="226" t="s">
        <v>43</v>
      </c>
      <c r="O348" s="91"/>
      <c r="P348" s="227">
        <f>O348*H348</f>
        <v>0</v>
      </c>
      <c r="Q348" s="227">
        <v>0.00013</v>
      </c>
      <c r="R348" s="227">
        <f>Q348*H348</f>
        <v>0.011167</v>
      </c>
      <c r="S348" s="227">
        <v>0</v>
      </c>
      <c r="T348" s="228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9" t="s">
        <v>143</v>
      </c>
      <c r="AT348" s="229" t="s">
        <v>138</v>
      </c>
      <c r="AU348" s="229" t="s">
        <v>88</v>
      </c>
      <c r="AY348" s="17" t="s">
        <v>136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7" t="s">
        <v>86</v>
      </c>
      <c r="BK348" s="230">
        <f>ROUND(I348*H348,2)</f>
        <v>0</v>
      </c>
      <c r="BL348" s="17" t="s">
        <v>143</v>
      </c>
      <c r="BM348" s="229" t="s">
        <v>519</v>
      </c>
    </row>
    <row r="349" spans="1:47" s="2" customFormat="1" ht="12">
      <c r="A349" s="38"/>
      <c r="B349" s="39"/>
      <c r="C349" s="40"/>
      <c r="D349" s="231" t="s">
        <v>145</v>
      </c>
      <c r="E349" s="40"/>
      <c r="F349" s="232" t="s">
        <v>520</v>
      </c>
      <c r="G349" s="40"/>
      <c r="H349" s="40"/>
      <c r="I349" s="233"/>
      <c r="J349" s="40"/>
      <c r="K349" s="40"/>
      <c r="L349" s="44"/>
      <c r="M349" s="234"/>
      <c r="N349" s="235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145</v>
      </c>
      <c r="AU349" s="17" t="s">
        <v>88</v>
      </c>
    </row>
    <row r="350" spans="1:51" s="13" customFormat="1" ht="12">
      <c r="A350" s="13"/>
      <c r="B350" s="236"/>
      <c r="C350" s="237"/>
      <c r="D350" s="231" t="s">
        <v>147</v>
      </c>
      <c r="E350" s="238" t="s">
        <v>1</v>
      </c>
      <c r="F350" s="239" t="s">
        <v>521</v>
      </c>
      <c r="G350" s="237"/>
      <c r="H350" s="240">
        <v>85.9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6" t="s">
        <v>147</v>
      </c>
      <c r="AU350" s="246" t="s">
        <v>88</v>
      </c>
      <c r="AV350" s="13" t="s">
        <v>88</v>
      </c>
      <c r="AW350" s="13" t="s">
        <v>32</v>
      </c>
      <c r="AX350" s="13" t="s">
        <v>86</v>
      </c>
      <c r="AY350" s="246" t="s">
        <v>136</v>
      </c>
    </row>
    <row r="351" spans="1:65" s="2" customFormat="1" ht="16.5" customHeight="1">
      <c r="A351" s="38"/>
      <c r="B351" s="39"/>
      <c r="C351" s="218" t="s">
        <v>522</v>
      </c>
      <c r="D351" s="218" t="s">
        <v>138</v>
      </c>
      <c r="E351" s="219" t="s">
        <v>523</v>
      </c>
      <c r="F351" s="220" t="s">
        <v>524</v>
      </c>
      <c r="G351" s="221" t="s">
        <v>141</v>
      </c>
      <c r="H351" s="222">
        <v>12.25</v>
      </c>
      <c r="I351" s="223"/>
      <c r="J351" s="224">
        <f>ROUND(I351*H351,2)</f>
        <v>0</v>
      </c>
      <c r="K351" s="220" t="s">
        <v>142</v>
      </c>
      <c r="L351" s="44"/>
      <c r="M351" s="225" t="s">
        <v>1</v>
      </c>
      <c r="N351" s="226" t="s">
        <v>43</v>
      </c>
      <c r="O351" s="91"/>
      <c r="P351" s="227">
        <f>O351*H351</f>
        <v>0</v>
      </c>
      <c r="Q351" s="227">
        <v>0.0016</v>
      </c>
      <c r="R351" s="227">
        <f>Q351*H351</f>
        <v>0.0196</v>
      </c>
      <c r="S351" s="227">
        <v>0</v>
      </c>
      <c r="T351" s="228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9" t="s">
        <v>143</v>
      </c>
      <c r="AT351" s="229" t="s">
        <v>138</v>
      </c>
      <c r="AU351" s="229" t="s">
        <v>88</v>
      </c>
      <c r="AY351" s="17" t="s">
        <v>136</v>
      </c>
      <c r="BE351" s="230">
        <f>IF(N351="základní",J351,0)</f>
        <v>0</v>
      </c>
      <c r="BF351" s="230">
        <f>IF(N351="snížená",J351,0)</f>
        <v>0</v>
      </c>
      <c r="BG351" s="230">
        <f>IF(N351="zákl. přenesená",J351,0)</f>
        <v>0</v>
      </c>
      <c r="BH351" s="230">
        <f>IF(N351="sníž. přenesená",J351,0)</f>
        <v>0</v>
      </c>
      <c r="BI351" s="230">
        <f>IF(N351="nulová",J351,0)</f>
        <v>0</v>
      </c>
      <c r="BJ351" s="17" t="s">
        <v>86</v>
      </c>
      <c r="BK351" s="230">
        <f>ROUND(I351*H351,2)</f>
        <v>0</v>
      </c>
      <c r="BL351" s="17" t="s">
        <v>143</v>
      </c>
      <c r="BM351" s="229" t="s">
        <v>525</v>
      </c>
    </row>
    <row r="352" spans="1:47" s="2" customFormat="1" ht="12">
      <c r="A352" s="38"/>
      <c r="B352" s="39"/>
      <c r="C352" s="40"/>
      <c r="D352" s="231" t="s">
        <v>145</v>
      </c>
      <c r="E352" s="40"/>
      <c r="F352" s="232" t="s">
        <v>526</v>
      </c>
      <c r="G352" s="40"/>
      <c r="H352" s="40"/>
      <c r="I352" s="233"/>
      <c r="J352" s="40"/>
      <c r="K352" s="40"/>
      <c r="L352" s="44"/>
      <c r="M352" s="234"/>
      <c r="N352" s="235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145</v>
      </c>
      <c r="AU352" s="17" t="s">
        <v>88</v>
      </c>
    </row>
    <row r="353" spans="1:51" s="13" customFormat="1" ht="12">
      <c r="A353" s="13"/>
      <c r="B353" s="236"/>
      <c r="C353" s="237"/>
      <c r="D353" s="231" t="s">
        <v>147</v>
      </c>
      <c r="E353" s="238" t="s">
        <v>1</v>
      </c>
      <c r="F353" s="239" t="s">
        <v>527</v>
      </c>
      <c r="G353" s="237"/>
      <c r="H353" s="240">
        <v>1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6" t="s">
        <v>147</v>
      </c>
      <c r="AU353" s="246" t="s">
        <v>88</v>
      </c>
      <c r="AV353" s="13" t="s">
        <v>88</v>
      </c>
      <c r="AW353" s="13" t="s">
        <v>32</v>
      </c>
      <c r="AX353" s="13" t="s">
        <v>78</v>
      </c>
      <c r="AY353" s="246" t="s">
        <v>136</v>
      </c>
    </row>
    <row r="354" spans="1:51" s="13" customFormat="1" ht="12">
      <c r="A354" s="13"/>
      <c r="B354" s="236"/>
      <c r="C354" s="237"/>
      <c r="D354" s="231" t="s">
        <v>147</v>
      </c>
      <c r="E354" s="238" t="s">
        <v>1</v>
      </c>
      <c r="F354" s="239" t="s">
        <v>528</v>
      </c>
      <c r="G354" s="237"/>
      <c r="H354" s="240">
        <v>3.75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6" t="s">
        <v>147</v>
      </c>
      <c r="AU354" s="246" t="s">
        <v>88</v>
      </c>
      <c r="AV354" s="13" t="s">
        <v>88</v>
      </c>
      <c r="AW354" s="13" t="s">
        <v>32</v>
      </c>
      <c r="AX354" s="13" t="s">
        <v>78</v>
      </c>
      <c r="AY354" s="246" t="s">
        <v>136</v>
      </c>
    </row>
    <row r="355" spans="1:51" s="13" customFormat="1" ht="12">
      <c r="A355" s="13"/>
      <c r="B355" s="236"/>
      <c r="C355" s="237"/>
      <c r="D355" s="231" t="s">
        <v>147</v>
      </c>
      <c r="E355" s="238" t="s">
        <v>1</v>
      </c>
      <c r="F355" s="239" t="s">
        <v>529</v>
      </c>
      <c r="G355" s="237"/>
      <c r="H355" s="240">
        <v>7.5</v>
      </c>
      <c r="I355" s="241"/>
      <c r="J355" s="237"/>
      <c r="K355" s="237"/>
      <c r="L355" s="242"/>
      <c r="M355" s="243"/>
      <c r="N355" s="244"/>
      <c r="O355" s="244"/>
      <c r="P355" s="244"/>
      <c r="Q355" s="244"/>
      <c r="R355" s="244"/>
      <c r="S355" s="244"/>
      <c r="T355" s="245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6" t="s">
        <v>147</v>
      </c>
      <c r="AU355" s="246" t="s">
        <v>88</v>
      </c>
      <c r="AV355" s="13" t="s">
        <v>88</v>
      </c>
      <c r="AW355" s="13" t="s">
        <v>32</v>
      </c>
      <c r="AX355" s="13" t="s">
        <v>78</v>
      </c>
      <c r="AY355" s="246" t="s">
        <v>136</v>
      </c>
    </row>
    <row r="356" spans="1:51" s="14" customFormat="1" ht="12">
      <c r="A356" s="14"/>
      <c r="B356" s="247"/>
      <c r="C356" s="248"/>
      <c r="D356" s="231" t="s">
        <v>147</v>
      </c>
      <c r="E356" s="249" t="s">
        <v>1</v>
      </c>
      <c r="F356" s="250" t="s">
        <v>155</v>
      </c>
      <c r="G356" s="248"/>
      <c r="H356" s="251">
        <v>12.25</v>
      </c>
      <c r="I356" s="252"/>
      <c r="J356" s="248"/>
      <c r="K356" s="248"/>
      <c r="L356" s="253"/>
      <c r="M356" s="254"/>
      <c r="N356" s="255"/>
      <c r="O356" s="255"/>
      <c r="P356" s="255"/>
      <c r="Q356" s="255"/>
      <c r="R356" s="255"/>
      <c r="S356" s="255"/>
      <c r="T356" s="25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7" t="s">
        <v>147</v>
      </c>
      <c r="AU356" s="257" t="s">
        <v>88</v>
      </c>
      <c r="AV356" s="14" t="s">
        <v>143</v>
      </c>
      <c r="AW356" s="14" t="s">
        <v>32</v>
      </c>
      <c r="AX356" s="14" t="s">
        <v>86</v>
      </c>
      <c r="AY356" s="257" t="s">
        <v>136</v>
      </c>
    </row>
    <row r="357" spans="1:65" s="2" customFormat="1" ht="16.5" customHeight="1">
      <c r="A357" s="38"/>
      <c r="B357" s="39"/>
      <c r="C357" s="218" t="s">
        <v>530</v>
      </c>
      <c r="D357" s="218" t="s">
        <v>138</v>
      </c>
      <c r="E357" s="219" t="s">
        <v>531</v>
      </c>
      <c r="F357" s="220" t="s">
        <v>532</v>
      </c>
      <c r="G357" s="221" t="s">
        <v>189</v>
      </c>
      <c r="H357" s="222">
        <v>313.3</v>
      </c>
      <c r="I357" s="223"/>
      <c r="J357" s="224">
        <f>ROUND(I357*H357,2)</f>
        <v>0</v>
      </c>
      <c r="K357" s="220" t="s">
        <v>142</v>
      </c>
      <c r="L357" s="44"/>
      <c r="M357" s="225" t="s">
        <v>1</v>
      </c>
      <c r="N357" s="226" t="s">
        <v>43</v>
      </c>
      <c r="O357" s="91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9" t="s">
        <v>143</v>
      </c>
      <c r="AT357" s="229" t="s">
        <v>138</v>
      </c>
      <c r="AU357" s="229" t="s">
        <v>88</v>
      </c>
      <c r="AY357" s="17" t="s">
        <v>136</v>
      </c>
      <c r="BE357" s="230">
        <f>IF(N357="základní",J357,0)</f>
        <v>0</v>
      </c>
      <c r="BF357" s="230">
        <f>IF(N357="snížená",J357,0)</f>
        <v>0</v>
      </c>
      <c r="BG357" s="230">
        <f>IF(N357="zákl. přenesená",J357,0)</f>
        <v>0</v>
      </c>
      <c r="BH357" s="230">
        <f>IF(N357="sníž. přenesená",J357,0)</f>
        <v>0</v>
      </c>
      <c r="BI357" s="230">
        <f>IF(N357="nulová",J357,0)</f>
        <v>0</v>
      </c>
      <c r="BJ357" s="17" t="s">
        <v>86</v>
      </c>
      <c r="BK357" s="230">
        <f>ROUND(I357*H357,2)</f>
        <v>0</v>
      </c>
      <c r="BL357" s="17" t="s">
        <v>143</v>
      </c>
      <c r="BM357" s="229" t="s">
        <v>533</v>
      </c>
    </row>
    <row r="358" spans="1:47" s="2" customFormat="1" ht="12">
      <c r="A358" s="38"/>
      <c r="B358" s="39"/>
      <c r="C358" s="40"/>
      <c r="D358" s="231" t="s">
        <v>145</v>
      </c>
      <c r="E358" s="40"/>
      <c r="F358" s="232" t="s">
        <v>534</v>
      </c>
      <c r="G358" s="40"/>
      <c r="H358" s="40"/>
      <c r="I358" s="233"/>
      <c r="J358" s="40"/>
      <c r="K358" s="40"/>
      <c r="L358" s="44"/>
      <c r="M358" s="234"/>
      <c r="N358" s="235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145</v>
      </c>
      <c r="AU358" s="17" t="s">
        <v>88</v>
      </c>
    </row>
    <row r="359" spans="1:51" s="13" customFormat="1" ht="12">
      <c r="A359" s="13"/>
      <c r="B359" s="236"/>
      <c r="C359" s="237"/>
      <c r="D359" s="231" t="s">
        <v>147</v>
      </c>
      <c r="E359" s="238" t="s">
        <v>1</v>
      </c>
      <c r="F359" s="239" t="s">
        <v>535</v>
      </c>
      <c r="G359" s="237"/>
      <c r="H359" s="240">
        <v>313.3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6" t="s">
        <v>147</v>
      </c>
      <c r="AU359" s="246" t="s">
        <v>88</v>
      </c>
      <c r="AV359" s="13" t="s">
        <v>88</v>
      </c>
      <c r="AW359" s="13" t="s">
        <v>32</v>
      </c>
      <c r="AX359" s="13" t="s">
        <v>86</v>
      </c>
      <c r="AY359" s="246" t="s">
        <v>136</v>
      </c>
    </row>
    <row r="360" spans="1:65" s="2" customFormat="1" ht="16.5" customHeight="1">
      <c r="A360" s="38"/>
      <c r="B360" s="39"/>
      <c r="C360" s="218" t="s">
        <v>536</v>
      </c>
      <c r="D360" s="218" t="s">
        <v>138</v>
      </c>
      <c r="E360" s="219" t="s">
        <v>537</v>
      </c>
      <c r="F360" s="220" t="s">
        <v>538</v>
      </c>
      <c r="G360" s="221" t="s">
        <v>141</v>
      </c>
      <c r="H360" s="222">
        <v>12.25</v>
      </c>
      <c r="I360" s="223"/>
      <c r="J360" s="224">
        <f>ROUND(I360*H360,2)</f>
        <v>0</v>
      </c>
      <c r="K360" s="220" t="s">
        <v>142</v>
      </c>
      <c r="L360" s="44"/>
      <c r="M360" s="225" t="s">
        <v>1</v>
      </c>
      <c r="N360" s="226" t="s">
        <v>43</v>
      </c>
      <c r="O360" s="91"/>
      <c r="P360" s="227">
        <f>O360*H360</f>
        <v>0</v>
      </c>
      <c r="Q360" s="227">
        <v>1E-05</v>
      </c>
      <c r="R360" s="227">
        <f>Q360*H360</f>
        <v>0.00012250000000000002</v>
      </c>
      <c r="S360" s="227">
        <v>0</v>
      </c>
      <c r="T360" s="228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9" t="s">
        <v>143</v>
      </c>
      <c r="AT360" s="229" t="s">
        <v>138</v>
      </c>
      <c r="AU360" s="229" t="s">
        <v>88</v>
      </c>
      <c r="AY360" s="17" t="s">
        <v>136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17" t="s">
        <v>86</v>
      </c>
      <c r="BK360" s="230">
        <f>ROUND(I360*H360,2)</f>
        <v>0</v>
      </c>
      <c r="BL360" s="17" t="s">
        <v>143</v>
      </c>
      <c r="BM360" s="229" t="s">
        <v>539</v>
      </c>
    </row>
    <row r="361" spans="1:47" s="2" customFormat="1" ht="12">
      <c r="A361" s="38"/>
      <c r="B361" s="39"/>
      <c r="C361" s="40"/>
      <c r="D361" s="231" t="s">
        <v>145</v>
      </c>
      <c r="E361" s="40"/>
      <c r="F361" s="232" t="s">
        <v>540</v>
      </c>
      <c r="G361" s="40"/>
      <c r="H361" s="40"/>
      <c r="I361" s="233"/>
      <c r="J361" s="40"/>
      <c r="K361" s="40"/>
      <c r="L361" s="44"/>
      <c r="M361" s="234"/>
      <c r="N361" s="235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145</v>
      </c>
      <c r="AU361" s="17" t="s">
        <v>88</v>
      </c>
    </row>
    <row r="362" spans="1:51" s="13" customFormat="1" ht="12">
      <c r="A362" s="13"/>
      <c r="B362" s="236"/>
      <c r="C362" s="237"/>
      <c r="D362" s="231" t="s">
        <v>147</v>
      </c>
      <c r="E362" s="238" t="s">
        <v>1</v>
      </c>
      <c r="F362" s="239" t="s">
        <v>541</v>
      </c>
      <c r="G362" s="237"/>
      <c r="H362" s="240">
        <v>12.25</v>
      </c>
      <c r="I362" s="241"/>
      <c r="J362" s="237"/>
      <c r="K362" s="237"/>
      <c r="L362" s="242"/>
      <c r="M362" s="243"/>
      <c r="N362" s="244"/>
      <c r="O362" s="244"/>
      <c r="P362" s="244"/>
      <c r="Q362" s="244"/>
      <c r="R362" s="244"/>
      <c r="S362" s="244"/>
      <c r="T362" s="245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6" t="s">
        <v>147</v>
      </c>
      <c r="AU362" s="246" t="s">
        <v>88</v>
      </c>
      <c r="AV362" s="13" t="s">
        <v>88</v>
      </c>
      <c r="AW362" s="13" t="s">
        <v>32</v>
      </c>
      <c r="AX362" s="13" t="s">
        <v>86</v>
      </c>
      <c r="AY362" s="246" t="s">
        <v>136</v>
      </c>
    </row>
    <row r="363" spans="1:65" s="2" customFormat="1" ht="16.5" customHeight="1">
      <c r="A363" s="38"/>
      <c r="B363" s="39"/>
      <c r="C363" s="218" t="s">
        <v>542</v>
      </c>
      <c r="D363" s="218" t="s">
        <v>138</v>
      </c>
      <c r="E363" s="219" t="s">
        <v>543</v>
      </c>
      <c r="F363" s="220" t="s">
        <v>544</v>
      </c>
      <c r="G363" s="221" t="s">
        <v>189</v>
      </c>
      <c r="H363" s="222">
        <v>762</v>
      </c>
      <c r="I363" s="223"/>
      <c r="J363" s="224">
        <f>ROUND(I363*H363,2)</f>
        <v>0</v>
      </c>
      <c r="K363" s="220" t="s">
        <v>142</v>
      </c>
      <c r="L363" s="44"/>
      <c r="M363" s="225" t="s">
        <v>1</v>
      </c>
      <c r="N363" s="226" t="s">
        <v>43</v>
      </c>
      <c r="O363" s="91"/>
      <c r="P363" s="227">
        <f>O363*H363</f>
        <v>0</v>
      </c>
      <c r="Q363" s="227">
        <v>0.1554</v>
      </c>
      <c r="R363" s="227">
        <f>Q363*H363</f>
        <v>118.41480000000001</v>
      </c>
      <c r="S363" s="227">
        <v>0</v>
      </c>
      <c r="T363" s="228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9" t="s">
        <v>143</v>
      </c>
      <c r="AT363" s="229" t="s">
        <v>138</v>
      </c>
      <c r="AU363" s="229" t="s">
        <v>88</v>
      </c>
      <c r="AY363" s="17" t="s">
        <v>136</v>
      </c>
      <c r="BE363" s="230">
        <f>IF(N363="základní",J363,0)</f>
        <v>0</v>
      </c>
      <c r="BF363" s="230">
        <f>IF(N363="snížená",J363,0)</f>
        <v>0</v>
      </c>
      <c r="BG363" s="230">
        <f>IF(N363="zákl. přenesená",J363,0)</f>
        <v>0</v>
      </c>
      <c r="BH363" s="230">
        <f>IF(N363="sníž. přenesená",J363,0)</f>
        <v>0</v>
      </c>
      <c r="BI363" s="230">
        <f>IF(N363="nulová",J363,0)</f>
        <v>0</v>
      </c>
      <c r="BJ363" s="17" t="s">
        <v>86</v>
      </c>
      <c r="BK363" s="230">
        <f>ROUND(I363*H363,2)</f>
        <v>0</v>
      </c>
      <c r="BL363" s="17" t="s">
        <v>143</v>
      </c>
      <c r="BM363" s="229" t="s">
        <v>545</v>
      </c>
    </row>
    <row r="364" spans="1:47" s="2" customFormat="1" ht="12">
      <c r="A364" s="38"/>
      <c r="B364" s="39"/>
      <c r="C364" s="40"/>
      <c r="D364" s="231" t="s">
        <v>145</v>
      </c>
      <c r="E364" s="40"/>
      <c r="F364" s="232" t="s">
        <v>546</v>
      </c>
      <c r="G364" s="40"/>
      <c r="H364" s="40"/>
      <c r="I364" s="233"/>
      <c r="J364" s="40"/>
      <c r="K364" s="40"/>
      <c r="L364" s="44"/>
      <c r="M364" s="234"/>
      <c r="N364" s="235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145</v>
      </c>
      <c r="AU364" s="17" t="s">
        <v>88</v>
      </c>
    </row>
    <row r="365" spans="1:51" s="13" customFormat="1" ht="12">
      <c r="A365" s="13"/>
      <c r="B365" s="236"/>
      <c r="C365" s="237"/>
      <c r="D365" s="231" t="s">
        <v>147</v>
      </c>
      <c r="E365" s="238" t="s">
        <v>1</v>
      </c>
      <c r="F365" s="239" t="s">
        <v>547</v>
      </c>
      <c r="G365" s="237"/>
      <c r="H365" s="240">
        <v>762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6" t="s">
        <v>147</v>
      </c>
      <c r="AU365" s="246" t="s">
        <v>88</v>
      </c>
      <c r="AV365" s="13" t="s">
        <v>88</v>
      </c>
      <c r="AW365" s="13" t="s">
        <v>32</v>
      </c>
      <c r="AX365" s="13" t="s">
        <v>86</v>
      </c>
      <c r="AY365" s="246" t="s">
        <v>136</v>
      </c>
    </row>
    <row r="366" spans="1:65" s="2" customFormat="1" ht="16.5" customHeight="1">
      <c r="A366" s="38"/>
      <c r="B366" s="39"/>
      <c r="C366" s="258" t="s">
        <v>548</v>
      </c>
      <c r="D366" s="258" t="s">
        <v>348</v>
      </c>
      <c r="E366" s="259" t="s">
        <v>549</v>
      </c>
      <c r="F366" s="260" t="s">
        <v>550</v>
      </c>
      <c r="G366" s="261" t="s">
        <v>189</v>
      </c>
      <c r="H366" s="262">
        <v>189.72</v>
      </c>
      <c r="I366" s="263"/>
      <c r="J366" s="264">
        <f>ROUND(I366*H366,2)</f>
        <v>0</v>
      </c>
      <c r="K366" s="260" t="s">
        <v>142</v>
      </c>
      <c r="L366" s="265"/>
      <c r="M366" s="266" t="s">
        <v>1</v>
      </c>
      <c r="N366" s="267" t="s">
        <v>43</v>
      </c>
      <c r="O366" s="91"/>
      <c r="P366" s="227">
        <f>O366*H366</f>
        <v>0</v>
      </c>
      <c r="Q366" s="227">
        <v>0.0483</v>
      </c>
      <c r="R366" s="227">
        <f>Q366*H366</f>
        <v>9.163476000000001</v>
      </c>
      <c r="S366" s="227">
        <v>0</v>
      </c>
      <c r="T366" s="228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9" t="s">
        <v>186</v>
      </c>
      <c r="AT366" s="229" t="s">
        <v>348</v>
      </c>
      <c r="AU366" s="229" t="s">
        <v>88</v>
      </c>
      <c r="AY366" s="17" t="s">
        <v>136</v>
      </c>
      <c r="BE366" s="230">
        <f>IF(N366="základní",J366,0)</f>
        <v>0</v>
      </c>
      <c r="BF366" s="230">
        <f>IF(N366="snížená",J366,0)</f>
        <v>0</v>
      </c>
      <c r="BG366" s="230">
        <f>IF(N366="zákl. přenesená",J366,0)</f>
        <v>0</v>
      </c>
      <c r="BH366" s="230">
        <f>IF(N366="sníž. přenesená",J366,0)</f>
        <v>0</v>
      </c>
      <c r="BI366" s="230">
        <f>IF(N366="nulová",J366,0)</f>
        <v>0</v>
      </c>
      <c r="BJ366" s="17" t="s">
        <v>86</v>
      </c>
      <c r="BK366" s="230">
        <f>ROUND(I366*H366,2)</f>
        <v>0</v>
      </c>
      <c r="BL366" s="17" t="s">
        <v>143</v>
      </c>
      <c r="BM366" s="229" t="s">
        <v>551</v>
      </c>
    </row>
    <row r="367" spans="1:47" s="2" customFormat="1" ht="12">
      <c r="A367" s="38"/>
      <c r="B367" s="39"/>
      <c r="C367" s="40"/>
      <c r="D367" s="231" t="s">
        <v>145</v>
      </c>
      <c r="E367" s="40"/>
      <c r="F367" s="232" t="s">
        <v>550</v>
      </c>
      <c r="G367" s="40"/>
      <c r="H367" s="40"/>
      <c r="I367" s="233"/>
      <c r="J367" s="40"/>
      <c r="K367" s="40"/>
      <c r="L367" s="44"/>
      <c r="M367" s="234"/>
      <c r="N367" s="235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145</v>
      </c>
      <c r="AU367" s="17" t="s">
        <v>88</v>
      </c>
    </row>
    <row r="368" spans="1:51" s="13" customFormat="1" ht="12">
      <c r="A368" s="13"/>
      <c r="B368" s="236"/>
      <c r="C368" s="237"/>
      <c r="D368" s="231" t="s">
        <v>147</v>
      </c>
      <c r="E368" s="238" t="s">
        <v>1</v>
      </c>
      <c r="F368" s="239" t="s">
        <v>552</v>
      </c>
      <c r="G368" s="237"/>
      <c r="H368" s="240">
        <v>186</v>
      </c>
      <c r="I368" s="241"/>
      <c r="J368" s="237"/>
      <c r="K368" s="237"/>
      <c r="L368" s="242"/>
      <c r="M368" s="243"/>
      <c r="N368" s="244"/>
      <c r="O368" s="244"/>
      <c r="P368" s="244"/>
      <c r="Q368" s="244"/>
      <c r="R368" s="244"/>
      <c r="S368" s="244"/>
      <c r="T368" s="24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6" t="s">
        <v>147</v>
      </c>
      <c r="AU368" s="246" t="s">
        <v>88</v>
      </c>
      <c r="AV368" s="13" t="s">
        <v>88</v>
      </c>
      <c r="AW368" s="13" t="s">
        <v>32</v>
      </c>
      <c r="AX368" s="13" t="s">
        <v>86</v>
      </c>
      <c r="AY368" s="246" t="s">
        <v>136</v>
      </c>
    </row>
    <row r="369" spans="1:51" s="13" customFormat="1" ht="12">
      <c r="A369" s="13"/>
      <c r="B369" s="236"/>
      <c r="C369" s="237"/>
      <c r="D369" s="231" t="s">
        <v>147</v>
      </c>
      <c r="E369" s="237"/>
      <c r="F369" s="239" t="s">
        <v>553</v>
      </c>
      <c r="G369" s="237"/>
      <c r="H369" s="240">
        <v>189.72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6" t="s">
        <v>147</v>
      </c>
      <c r="AU369" s="246" t="s">
        <v>88</v>
      </c>
      <c r="AV369" s="13" t="s">
        <v>88</v>
      </c>
      <c r="AW369" s="13" t="s">
        <v>4</v>
      </c>
      <c r="AX369" s="13" t="s">
        <v>86</v>
      </c>
      <c r="AY369" s="246" t="s">
        <v>136</v>
      </c>
    </row>
    <row r="370" spans="1:65" s="2" customFormat="1" ht="16.5" customHeight="1">
      <c r="A370" s="38"/>
      <c r="B370" s="39"/>
      <c r="C370" s="258" t="s">
        <v>554</v>
      </c>
      <c r="D370" s="258" t="s">
        <v>348</v>
      </c>
      <c r="E370" s="259" t="s">
        <v>555</v>
      </c>
      <c r="F370" s="260" t="s">
        <v>556</v>
      </c>
      <c r="G370" s="261" t="s">
        <v>189</v>
      </c>
      <c r="H370" s="262">
        <v>24.48</v>
      </c>
      <c r="I370" s="263"/>
      <c r="J370" s="264">
        <f>ROUND(I370*H370,2)</f>
        <v>0</v>
      </c>
      <c r="K370" s="260" t="s">
        <v>142</v>
      </c>
      <c r="L370" s="265"/>
      <c r="M370" s="266" t="s">
        <v>1</v>
      </c>
      <c r="N370" s="267" t="s">
        <v>43</v>
      </c>
      <c r="O370" s="91"/>
      <c r="P370" s="227">
        <f>O370*H370</f>
        <v>0</v>
      </c>
      <c r="Q370" s="227">
        <v>0.06567</v>
      </c>
      <c r="R370" s="227">
        <f>Q370*H370</f>
        <v>1.6076016000000002</v>
      </c>
      <c r="S370" s="227">
        <v>0</v>
      </c>
      <c r="T370" s="228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9" t="s">
        <v>340</v>
      </c>
      <c r="AT370" s="229" t="s">
        <v>348</v>
      </c>
      <c r="AU370" s="229" t="s">
        <v>88</v>
      </c>
      <c r="AY370" s="17" t="s">
        <v>136</v>
      </c>
      <c r="BE370" s="230">
        <f>IF(N370="základní",J370,0)</f>
        <v>0</v>
      </c>
      <c r="BF370" s="230">
        <f>IF(N370="snížená",J370,0)</f>
        <v>0</v>
      </c>
      <c r="BG370" s="230">
        <f>IF(N370="zákl. přenesená",J370,0)</f>
        <v>0</v>
      </c>
      <c r="BH370" s="230">
        <f>IF(N370="sníž. přenesená",J370,0)</f>
        <v>0</v>
      </c>
      <c r="BI370" s="230">
        <f>IF(N370="nulová",J370,0)</f>
        <v>0</v>
      </c>
      <c r="BJ370" s="17" t="s">
        <v>86</v>
      </c>
      <c r="BK370" s="230">
        <f>ROUND(I370*H370,2)</f>
        <v>0</v>
      </c>
      <c r="BL370" s="17" t="s">
        <v>242</v>
      </c>
      <c r="BM370" s="229" t="s">
        <v>557</v>
      </c>
    </row>
    <row r="371" spans="1:47" s="2" customFormat="1" ht="12">
      <c r="A371" s="38"/>
      <c r="B371" s="39"/>
      <c r="C371" s="40"/>
      <c r="D371" s="231" t="s">
        <v>145</v>
      </c>
      <c r="E371" s="40"/>
      <c r="F371" s="232" t="s">
        <v>556</v>
      </c>
      <c r="G371" s="40"/>
      <c r="H371" s="40"/>
      <c r="I371" s="233"/>
      <c r="J371" s="40"/>
      <c r="K371" s="40"/>
      <c r="L371" s="44"/>
      <c r="M371" s="234"/>
      <c r="N371" s="235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145</v>
      </c>
      <c r="AU371" s="17" t="s">
        <v>88</v>
      </c>
    </row>
    <row r="372" spans="1:51" s="13" customFormat="1" ht="12">
      <c r="A372" s="13"/>
      <c r="B372" s="236"/>
      <c r="C372" s="237"/>
      <c r="D372" s="231" t="s">
        <v>147</v>
      </c>
      <c r="E372" s="238" t="s">
        <v>1</v>
      </c>
      <c r="F372" s="239" t="s">
        <v>294</v>
      </c>
      <c r="G372" s="237"/>
      <c r="H372" s="240">
        <v>24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6" t="s">
        <v>147</v>
      </c>
      <c r="AU372" s="246" t="s">
        <v>88</v>
      </c>
      <c r="AV372" s="13" t="s">
        <v>88</v>
      </c>
      <c r="AW372" s="13" t="s">
        <v>32</v>
      </c>
      <c r="AX372" s="13" t="s">
        <v>86</v>
      </c>
      <c r="AY372" s="246" t="s">
        <v>136</v>
      </c>
    </row>
    <row r="373" spans="1:51" s="13" customFormat="1" ht="12">
      <c r="A373" s="13"/>
      <c r="B373" s="236"/>
      <c r="C373" s="237"/>
      <c r="D373" s="231" t="s">
        <v>147</v>
      </c>
      <c r="E373" s="237"/>
      <c r="F373" s="239" t="s">
        <v>558</v>
      </c>
      <c r="G373" s="237"/>
      <c r="H373" s="240">
        <v>24.48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6" t="s">
        <v>147</v>
      </c>
      <c r="AU373" s="246" t="s">
        <v>88</v>
      </c>
      <c r="AV373" s="13" t="s">
        <v>88</v>
      </c>
      <c r="AW373" s="13" t="s">
        <v>4</v>
      </c>
      <c r="AX373" s="13" t="s">
        <v>86</v>
      </c>
      <c r="AY373" s="246" t="s">
        <v>136</v>
      </c>
    </row>
    <row r="374" spans="1:65" s="2" customFormat="1" ht="16.5" customHeight="1">
      <c r="A374" s="38"/>
      <c r="B374" s="39"/>
      <c r="C374" s="258" t="s">
        <v>559</v>
      </c>
      <c r="D374" s="258" t="s">
        <v>348</v>
      </c>
      <c r="E374" s="259" t="s">
        <v>560</v>
      </c>
      <c r="F374" s="260" t="s">
        <v>561</v>
      </c>
      <c r="G374" s="261" t="s">
        <v>189</v>
      </c>
      <c r="H374" s="262">
        <v>549.27</v>
      </c>
      <c r="I374" s="263"/>
      <c r="J374" s="264">
        <f>ROUND(I374*H374,2)</f>
        <v>0</v>
      </c>
      <c r="K374" s="260" t="s">
        <v>142</v>
      </c>
      <c r="L374" s="265"/>
      <c r="M374" s="266" t="s">
        <v>1</v>
      </c>
      <c r="N374" s="267" t="s">
        <v>43</v>
      </c>
      <c r="O374" s="91"/>
      <c r="P374" s="227">
        <f>O374*H374</f>
        <v>0</v>
      </c>
      <c r="Q374" s="227">
        <v>0.08</v>
      </c>
      <c r="R374" s="227">
        <f>Q374*H374</f>
        <v>43.9416</v>
      </c>
      <c r="S374" s="227">
        <v>0</v>
      </c>
      <c r="T374" s="228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9" t="s">
        <v>340</v>
      </c>
      <c r="AT374" s="229" t="s">
        <v>348</v>
      </c>
      <c r="AU374" s="229" t="s">
        <v>88</v>
      </c>
      <c r="AY374" s="17" t="s">
        <v>136</v>
      </c>
      <c r="BE374" s="230">
        <f>IF(N374="základní",J374,0)</f>
        <v>0</v>
      </c>
      <c r="BF374" s="230">
        <f>IF(N374="snížená",J374,0)</f>
        <v>0</v>
      </c>
      <c r="BG374" s="230">
        <f>IF(N374="zákl. přenesená",J374,0)</f>
        <v>0</v>
      </c>
      <c r="BH374" s="230">
        <f>IF(N374="sníž. přenesená",J374,0)</f>
        <v>0</v>
      </c>
      <c r="BI374" s="230">
        <f>IF(N374="nulová",J374,0)</f>
        <v>0</v>
      </c>
      <c r="BJ374" s="17" t="s">
        <v>86</v>
      </c>
      <c r="BK374" s="230">
        <f>ROUND(I374*H374,2)</f>
        <v>0</v>
      </c>
      <c r="BL374" s="17" t="s">
        <v>242</v>
      </c>
      <c r="BM374" s="229" t="s">
        <v>562</v>
      </c>
    </row>
    <row r="375" spans="1:47" s="2" customFormat="1" ht="12">
      <c r="A375" s="38"/>
      <c r="B375" s="39"/>
      <c r="C375" s="40"/>
      <c r="D375" s="231" t="s">
        <v>145</v>
      </c>
      <c r="E375" s="40"/>
      <c r="F375" s="232" t="s">
        <v>561</v>
      </c>
      <c r="G375" s="40"/>
      <c r="H375" s="40"/>
      <c r="I375" s="233"/>
      <c r="J375" s="40"/>
      <c r="K375" s="40"/>
      <c r="L375" s="44"/>
      <c r="M375" s="234"/>
      <c r="N375" s="235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145</v>
      </c>
      <c r="AU375" s="17" t="s">
        <v>88</v>
      </c>
    </row>
    <row r="376" spans="1:51" s="13" customFormat="1" ht="12">
      <c r="A376" s="13"/>
      <c r="B376" s="236"/>
      <c r="C376" s="237"/>
      <c r="D376" s="231" t="s">
        <v>147</v>
      </c>
      <c r="E376" s="238" t="s">
        <v>1</v>
      </c>
      <c r="F376" s="239" t="s">
        <v>563</v>
      </c>
      <c r="G376" s="237"/>
      <c r="H376" s="240">
        <v>538.5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6" t="s">
        <v>147</v>
      </c>
      <c r="AU376" s="246" t="s">
        <v>88</v>
      </c>
      <c r="AV376" s="13" t="s">
        <v>88</v>
      </c>
      <c r="AW376" s="13" t="s">
        <v>32</v>
      </c>
      <c r="AX376" s="13" t="s">
        <v>86</v>
      </c>
      <c r="AY376" s="246" t="s">
        <v>136</v>
      </c>
    </row>
    <row r="377" spans="1:51" s="13" customFormat="1" ht="12">
      <c r="A377" s="13"/>
      <c r="B377" s="236"/>
      <c r="C377" s="237"/>
      <c r="D377" s="231" t="s">
        <v>147</v>
      </c>
      <c r="E377" s="237"/>
      <c r="F377" s="239" t="s">
        <v>564</v>
      </c>
      <c r="G377" s="237"/>
      <c r="H377" s="240">
        <v>549.27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6" t="s">
        <v>147</v>
      </c>
      <c r="AU377" s="246" t="s">
        <v>88</v>
      </c>
      <c r="AV377" s="13" t="s">
        <v>88</v>
      </c>
      <c r="AW377" s="13" t="s">
        <v>4</v>
      </c>
      <c r="AX377" s="13" t="s">
        <v>86</v>
      </c>
      <c r="AY377" s="246" t="s">
        <v>136</v>
      </c>
    </row>
    <row r="378" spans="1:65" s="2" customFormat="1" ht="16.5" customHeight="1">
      <c r="A378" s="38"/>
      <c r="B378" s="39"/>
      <c r="C378" s="258" t="s">
        <v>565</v>
      </c>
      <c r="D378" s="258" t="s">
        <v>348</v>
      </c>
      <c r="E378" s="259" t="s">
        <v>566</v>
      </c>
      <c r="F378" s="260" t="s">
        <v>567</v>
      </c>
      <c r="G378" s="261" t="s">
        <v>189</v>
      </c>
      <c r="H378" s="262">
        <v>13.77</v>
      </c>
      <c r="I378" s="263"/>
      <c r="J378" s="264">
        <f>ROUND(I378*H378,2)</f>
        <v>0</v>
      </c>
      <c r="K378" s="260" t="s">
        <v>142</v>
      </c>
      <c r="L378" s="265"/>
      <c r="M378" s="266" t="s">
        <v>1</v>
      </c>
      <c r="N378" s="267" t="s">
        <v>43</v>
      </c>
      <c r="O378" s="91"/>
      <c r="P378" s="227">
        <f>O378*H378</f>
        <v>0</v>
      </c>
      <c r="Q378" s="227">
        <v>0.102</v>
      </c>
      <c r="R378" s="227">
        <f>Q378*H378</f>
        <v>1.40454</v>
      </c>
      <c r="S378" s="227">
        <v>0</v>
      </c>
      <c r="T378" s="228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9" t="s">
        <v>186</v>
      </c>
      <c r="AT378" s="229" t="s">
        <v>348</v>
      </c>
      <c r="AU378" s="229" t="s">
        <v>88</v>
      </c>
      <c r="AY378" s="17" t="s">
        <v>136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7" t="s">
        <v>86</v>
      </c>
      <c r="BK378" s="230">
        <f>ROUND(I378*H378,2)</f>
        <v>0</v>
      </c>
      <c r="BL378" s="17" t="s">
        <v>143</v>
      </c>
      <c r="BM378" s="229" t="s">
        <v>568</v>
      </c>
    </row>
    <row r="379" spans="1:47" s="2" customFormat="1" ht="12">
      <c r="A379" s="38"/>
      <c r="B379" s="39"/>
      <c r="C379" s="40"/>
      <c r="D379" s="231" t="s">
        <v>145</v>
      </c>
      <c r="E379" s="40"/>
      <c r="F379" s="232" t="s">
        <v>567</v>
      </c>
      <c r="G379" s="40"/>
      <c r="H379" s="40"/>
      <c r="I379" s="233"/>
      <c r="J379" s="40"/>
      <c r="K379" s="40"/>
      <c r="L379" s="44"/>
      <c r="M379" s="234"/>
      <c r="N379" s="235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145</v>
      </c>
      <c r="AU379" s="17" t="s">
        <v>88</v>
      </c>
    </row>
    <row r="380" spans="1:51" s="13" customFormat="1" ht="12">
      <c r="A380" s="13"/>
      <c r="B380" s="236"/>
      <c r="C380" s="237"/>
      <c r="D380" s="231" t="s">
        <v>147</v>
      </c>
      <c r="E380" s="238" t="s">
        <v>1</v>
      </c>
      <c r="F380" s="239" t="s">
        <v>569</v>
      </c>
      <c r="G380" s="237"/>
      <c r="H380" s="240">
        <v>13.5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6" t="s">
        <v>147</v>
      </c>
      <c r="AU380" s="246" t="s">
        <v>88</v>
      </c>
      <c r="AV380" s="13" t="s">
        <v>88</v>
      </c>
      <c r="AW380" s="13" t="s">
        <v>32</v>
      </c>
      <c r="AX380" s="13" t="s">
        <v>86</v>
      </c>
      <c r="AY380" s="246" t="s">
        <v>136</v>
      </c>
    </row>
    <row r="381" spans="1:51" s="13" customFormat="1" ht="12">
      <c r="A381" s="13"/>
      <c r="B381" s="236"/>
      <c r="C381" s="237"/>
      <c r="D381" s="231" t="s">
        <v>147</v>
      </c>
      <c r="E381" s="237"/>
      <c r="F381" s="239" t="s">
        <v>570</v>
      </c>
      <c r="G381" s="237"/>
      <c r="H381" s="240">
        <v>13.77</v>
      </c>
      <c r="I381" s="241"/>
      <c r="J381" s="237"/>
      <c r="K381" s="237"/>
      <c r="L381" s="242"/>
      <c r="M381" s="243"/>
      <c r="N381" s="244"/>
      <c r="O381" s="244"/>
      <c r="P381" s="244"/>
      <c r="Q381" s="244"/>
      <c r="R381" s="244"/>
      <c r="S381" s="244"/>
      <c r="T381" s="24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6" t="s">
        <v>147</v>
      </c>
      <c r="AU381" s="246" t="s">
        <v>88</v>
      </c>
      <c r="AV381" s="13" t="s">
        <v>88</v>
      </c>
      <c r="AW381" s="13" t="s">
        <v>4</v>
      </c>
      <c r="AX381" s="13" t="s">
        <v>86</v>
      </c>
      <c r="AY381" s="246" t="s">
        <v>136</v>
      </c>
    </row>
    <row r="382" spans="1:65" s="2" customFormat="1" ht="16.5" customHeight="1">
      <c r="A382" s="38"/>
      <c r="B382" s="39"/>
      <c r="C382" s="218" t="s">
        <v>571</v>
      </c>
      <c r="D382" s="218" t="s">
        <v>138</v>
      </c>
      <c r="E382" s="219" t="s">
        <v>572</v>
      </c>
      <c r="F382" s="220" t="s">
        <v>573</v>
      </c>
      <c r="G382" s="221" t="s">
        <v>189</v>
      </c>
      <c r="H382" s="222">
        <v>562.7</v>
      </c>
      <c r="I382" s="223"/>
      <c r="J382" s="224">
        <f>ROUND(I382*H382,2)</f>
        <v>0</v>
      </c>
      <c r="K382" s="220" t="s">
        <v>142</v>
      </c>
      <c r="L382" s="44"/>
      <c r="M382" s="225" t="s">
        <v>1</v>
      </c>
      <c r="N382" s="226" t="s">
        <v>43</v>
      </c>
      <c r="O382" s="91"/>
      <c r="P382" s="227">
        <f>O382*H382</f>
        <v>0</v>
      </c>
      <c r="Q382" s="227">
        <v>0.1295</v>
      </c>
      <c r="R382" s="227">
        <f>Q382*H382</f>
        <v>72.86965000000001</v>
      </c>
      <c r="S382" s="227">
        <v>0</v>
      </c>
      <c r="T382" s="228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9" t="s">
        <v>143</v>
      </c>
      <c r="AT382" s="229" t="s">
        <v>138</v>
      </c>
      <c r="AU382" s="229" t="s">
        <v>88</v>
      </c>
      <c r="AY382" s="17" t="s">
        <v>136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17" t="s">
        <v>86</v>
      </c>
      <c r="BK382" s="230">
        <f>ROUND(I382*H382,2)</f>
        <v>0</v>
      </c>
      <c r="BL382" s="17" t="s">
        <v>143</v>
      </c>
      <c r="BM382" s="229" t="s">
        <v>574</v>
      </c>
    </row>
    <row r="383" spans="1:47" s="2" customFormat="1" ht="12">
      <c r="A383" s="38"/>
      <c r="B383" s="39"/>
      <c r="C383" s="40"/>
      <c r="D383" s="231" t="s">
        <v>145</v>
      </c>
      <c r="E383" s="40"/>
      <c r="F383" s="232" t="s">
        <v>575</v>
      </c>
      <c r="G383" s="40"/>
      <c r="H383" s="40"/>
      <c r="I383" s="233"/>
      <c r="J383" s="40"/>
      <c r="K383" s="40"/>
      <c r="L383" s="44"/>
      <c r="M383" s="234"/>
      <c r="N383" s="235"/>
      <c r="O383" s="91"/>
      <c r="P383" s="91"/>
      <c r="Q383" s="91"/>
      <c r="R383" s="91"/>
      <c r="S383" s="91"/>
      <c r="T383" s="92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145</v>
      </c>
      <c r="AU383" s="17" t="s">
        <v>88</v>
      </c>
    </row>
    <row r="384" spans="1:51" s="13" customFormat="1" ht="12">
      <c r="A384" s="13"/>
      <c r="B384" s="236"/>
      <c r="C384" s="237"/>
      <c r="D384" s="231" t="s">
        <v>147</v>
      </c>
      <c r="E384" s="238" t="s">
        <v>1</v>
      </c>
      <c r="F384" s="239" t="s">
        <v>576</v>
      </c>
      <c r="G384" s="237"/>
      <c r="H384" s="240">
        <v>340.5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6" t="s">
        <v>147</v>
      </c>
      <c r="AU384" s="246" t="s">
        <v>88</v>
      </c>
      <c r="AV384" s="13" t="s">
        <v>88</v>
      </c>
      <c r="AW384" s="13" t="s">
        <v>32</v>
      </c>
      <c r="AX384" s="13" t="s">
        <v>78</v>
      </c>
      <c r="AY384" s="246" t="s">
        <v>136</v>
      </c>
    </row>
    <row r="385" spans="1:51" s="13" customFormat="1" ht="12">
      <c r="A385" s="13"/>
      <c r="B385" s="236"/>
      <c r="C385" s="237"/>
      <c r="D385" s="231" t="s">
        <v>147</v>
      </c>
      <c r="E385" s="238" t="s">
        <v>1</v>
      </c>
      <c r="F385" s="239" t="s">
        <v>577</v>
      </c>
      <c r="G385" s="237"/>
      <c r="H385" s="240">
        <v>222.2</v>
      </c>
      <c r="I385" s="241"/>
      <c r="J385" s="237"/>
      <c r="K385" s="237"/>
      <c r="L385" s="242"/>
      <c r="M385" s="243"/>
      <c r="N385" s="244"/>
      <c r="O385" s="244"/>
      <c r="P385" s="244"/>
      <c r="Q385" s="244"/>
      <c r="R385" s="244"/>
      <c r="S385" s="244"/>
      <c r="T385" s="24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6" t="s">
        <v>147</v>
      </c>
      <c r="AU385" s="246" t="s">
        <v>88</v>
      </c>
      <c r="AV385" s="13" t="s">
        <v>88</v>
      </c>
      <c r="AW385" s="13" t="s">
        <v>32</v>
      </c>
      <c r="AX385" s="13" t="s">
        <v>78</v>
      </c>
      <c r="AY385" s="246" t="s">
        <v>136</v>
      </c>
    </row>
    <row r="386" spans="1:51" s="14" customFormat="1" ht="12">
      <c r="A386" s="14"/>
      <c r="B386" s="247"/>
      <c r="C386" s="248"/>
      <c r="D386" s="231" t="s">
        <v>147</v>
      </c>
      <c r="E386" s="249" t="s">
        <v>1</v>
      </c>
      <c r="F386" s="250" t="s">
        <v>155</v>
      </c>
      <c r="G386" s="248"/>
      <c r="H386" s="251">
        <v>562.7</v>
      </c>
      <c r="I386" s="252"/>
      <c r="J386" s="248"/>
      <c r="K386" s="248"/>
      <c r="L386" s="253"/>
      <c r="M386" s="254"/>
      <c r="N386" s="255"/>
      <c r="O386" s="255"/>
      <c r="P386" s="255"/>
      <c r="Q386" s="255"/>
      <c r="R386" s="255"/>
      <c r="S386" s="255"/>
      <c r="T386" s="256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7" t="s">
        <v>147</v>
      </c>
      <c r="AU386" s="257" t="s">
        <v>88</v>
      </c>
      <c r="AV386" s="14" t="s">
        <v>143</v>
      </c>
      <c r="AW386" s="14" t="s">
        <v>32</v>
      </c>
      <c r="AX386" s="14" t="s">
        <v>86</v>
      </c>
      <c r="AY386" s="257" t="s">
        <v>136</v>
      </c>
    </row>
    <row r="387" spans="1:65" s="2" customFormat="1" ht="16.5" customHeight="1">
      <c r="A387" s="38"/>
      <c r="B387" s="39"/>
      <c r="C387" s="258" t="s">
        <v>578</v>
      </c>
      <c r="D387" s="258" t="s">
        <v>348</v>
      </c>
      <c r="E387" s="259" t="s">
        <v>579</v>
      </c>
      <c r="F387" s="260" t="s">
        <v>580</v>
      </c>
      <c r="G387" s="261" t="s">
        <v>189</v>
      </c>
      <c r="H387" s="262">
        <v>573.954</v>
      </c>
      <c r="I387" s="263"/>
      <c r="J387" s="264">
        <f>ROUND(I387*H387,2)</f>
        <v>0</v>
      </c>
      <c r="K387" s="260" t="s">
        <v>142</v>
      </c>
      <c r="L387" s="265"/>
      <c r="M387" s="266" t="s">
        <v>1</v>
      </c>
      <c r="N387" s="267" t="s">
        <v>43</v>
      </c>
      <c r="O387" s="91"/>
      <c r="P387" s="227">
        <f>O387*H387</f>
        <v>0</v>
      </c>
      <c r="Q387" s="227">
        <v>0.045</v>
      </c>
      <c r="R387" s="227">
        <f>Q387*H387</f>
        <v>25.82793</v>
      </c>
      <c r="S387" s="227">
        <v>0</v>
      </c>
      <c r="T387" s="228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9" t="s">
        <v>186</v>
      </c>
      <c r="AT387" s="229" t="s">
        <v>348</v>
      </c>
      <c r="AU387" s="229" t="s">
        <v>88</v>
      </c>
      <c r="AY387" s="17" t="s">
        <v>136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7" t="s">
        <v>86</v>
      </c>
      <c r="BK387" s="230">
        <f>ROUND(I387*H387,2)</f>
        <v>0</v>
      </c>
      <c r="BL387" s="17" t="s">
        <v>143</v>
      </c>
      <c r="BM387" s="229" t="s">
        <v>581</v>
      </c>
    </row>
    <row r="388" spans="1:47" s="2" customFormat="1" ht="12">
      <c r="A388" s="38"/>
      <c r="B388" s="39"/>
      <c r="C388" s="40"/>
      <c r="D388" s="231" t="s">
        <v>145</v>
      </c>
      <c r="E388" s="40"/>
      <c r="F388" s="232" t="s">
        <v>580</v>
      </c>
      <c r="G388" s="40"/>
      <c r="H388" s="40"/>
      <c r="I388" s="233"/>
      <c r="J388" s="40"/>
      <c r="K388" s="40"/>
      <c r="L388" s="44"/>
      <c r="M388" s="234"/>
      <c r="N388" s="235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145</v>
      </c>
      <c r="AU388" s="17" t="s">
        <v>88</v>
      </c>
    </row>
    <row r="389" spans="1:51" s="13" customFormat="1" ht="12">
      <c r="A389" s="13"/>
      <c r="B389" s="236"/>
      <c r="C389" s="237"/>
      <c r="D389" s="231" t="s">
        <v>147</v>
      </c>
      <c r="E389" s="238" t="s">
        <v>1</v>
      </c>
      <c r="F389" s="239" t="s">
        <v>582</v>
      </c>
      <c r="G389" s="237"/>
      <c r="H389" s="240">
        <v>562.7</v>
      </c>
      <c r="I389" s="241"/>
      <c r="J389" s="237"/>
      <c r="K389" s="237"/>
      <c r="L389" s="242"/>
      <c r="M389" s="243"/>
      <c r="N389" s="244"/>
      <c r="O389" s="244"/>
      <c r="P389" s="244"/>
      <c r="Q389" s="244"/>
      <c r="R389" s="244"/>
      <c r="S389" s="244"/>
      <c r="T389" s="24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6" t="s">
        <v>147</v>
      </c>
      <c r="AU389" s="246" t="s">
        <v>88</v>
      </c>
      <c r="AV389" s="13" t="s">
        <v>88</v>
      </c>
      <c r="AW389" s="13" t="s">
        <v>32</v>
      </c>
      <c r="AX389" s="13" t="s">
        <v>86</v>
      </c>
      <c r="AY389" s="246" t="s">
        <v>136</v>
      </c>
    </row>
    <row r="390" spans="1:51" s="13" customFormat="1" ht="12">
      <c r="A390" s="13"/>
      <c r="B390" s="236"/>
      <c r="C390" s="237"/>
      <c r="D390" s="231" t="s">
        <v>147</v>
      </c>
      <c r="E390" s="237"/>
      <c r="F390" s="239" t="s">
        <v>583</v>
      </c>
      <c r="G390" s="237"/>
      <c r="H390" s="240">
        <v>573.954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6" t="s">
        <v>147</v>
      </c>
      <c r="AU390" s="246" t="s">
        <v>88</v>
      </c>
      <c r="AV390" s="13" t="s">
        <v>88</v>
      </c>
      <c r="AW390" s="13" t="s">
        <v>4</v>
      </c>
      <c r="AX390" s="13" t="s">
        <v>86</v>
      </c>
      <c r="AY390" s="246" t="s">
        <v>136</v>
      </c>
    </row>
    <row r="391" spans="1:65" s="2" customFormat="1" ht="16.5" customHeight="1">
      <c r="A391" s="38"/>
      <c r="B391" s="39"/>
      <c r="C391" s="218" t="s">
        <v>584</v>
      </c>
      <c r="D391" s="218" t="s">
        <v>138</v>
      </c>
      <c r="E391" s="219" t="s">
        <v>585</v>
      </c>
      <c r="F391" s="220" t="s">
        <v>586</v>
      </c>
      <c r="G391" s="221" t="s">
        <v>189</v>
      </c>
      <c r="H391" s="222">
        <v>109</v>
      </c>
      <c r="I391" s="223"/>
      <c r="J391" s="224">
        <f>ROUND(I391*H391,2)</f>
        <v>0</v>
      </c>
      <c r="K391" s="220" t="s">
        <v>142</v>
      </c>
      <c r="L391" s="44"/>
      <c r="M391" s="225" t="s">
        <v>1</v>
      </c>
      <c r="N391" s="226" t="s">
        <v>43</v>
      </c>
      <c r="O391" s="91"/>
      <c r="P391" s="227">
        <f>O391*H391</f>
        <v>0</v>
      </c>
      <c r="Q391" s="227">
        <v>0.16849</v>
      </c>
      <c r="R391" s="227">
        <f>Q391*H391</f>
        <v>18.36541</v>
      </c>
      <c r="S391" s="227">
        <v>0</v>
      </c>
      <c r="T391" s="228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9" t="s">
        <v>143</v>
      </c>
      <c r="AT391" s="229" t="s">
        <v>138</v>
      </c>
      <c r="AU391" s="229" t="s">
        <v>88</v>
      </c>
      <c r="AY391" s="17" t="s">
        <v>136</v>
      </c>
      <c r="BE391" s="230">
        <f>IF(N391="základní",J391,0)</f>
        <v>0</v>
      </c>
      <c r="BF391" s="230">
        <f>IF(N391="snížená",J391,0)</f>
        <v>0</v>
      </c>
      <c r="BG391" s="230">
        <f>IF(N391="zákl. přenesená",J391,0)</f>
        <v>0</v>
      </c>
      <c r="BH391" s="230">
        <f>IF(N391="sníž. přenesená",J391,0)</f>
        <v>0</v>
      </c>
      <c r="BI391" s="230">
        <f>IF(N391="nulová",J391,0)</f>
        <v>0</v>
      </c>
      <c r="BJ391" s="17" t="s">
        <v>86</v>
      </c>
      <c r="BK391" s="230">
        <f>ROUND(I391*H391,2)</f>
        <v>0</v>
      </c>
      <c r="BL391" s="17" t="s">
        <v>143</v>
      </c>
      <c r="BM391" s="229" t="s">
        <v>587</v>
      </c>
    </row>
    <row r="392" spans="1:47" s="2" customFormat="1" ht="12">
      <c r="A392" s="38"/>
      <c r="B392" s="39"/>
      <c r="C392" s="40"/>
      <c r="D392" s="231" t="s">
        <v>145</v>
      </c>
      <c r="E392" s="40"/>
      <c r="F392" s="232" t="s">
        <v>588</v>
      </c>
      <c r="G392" s="40"/>
      <c r="H392" s="40"/>
      <c r="I392" s="233"/>
      <c r="J392" s="40"/>
      <c r="K392" s="40"/>
      <c r="L392" s="44"/>
      <c r="M392" s="234"/>
      <c r="N392" s="235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145</v>
      </c>
      <c r="AU392" s="17" t="s">
        <v>88</v>
      </c>
    </row>
    <row r="393" spans="1:51" s="13" customFormat="1" ht="12">
      <c r="A393" s="13"/>
      <c r="B393" s="236"/>
      <c r="C393" s="237"/>
      <c r="D393" s="231" t="s">
        <v>147</v>
      </c>
      <c r="E393" s="238" t="s">
        <v>1</v>
      </c>
      <c r="F393" s="239" t="s">
        <v>589</v>
      </c>
      <c r="G393" s="237"/>
      <c r="H393" s="240">
        <v>48.3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6" t="s">
        <v>147</v>
      </c>
      <c r="AU393" s="246" t="s">
        <v>88</v>
      </c>
      <c r="AV393" s="13" t="s">
        <v>88</v>
      </c>
      <c r="AW393" s="13" t="s">
        <v>32</v>
      </c>
      <c r="AX393" s="13" t="s">
        <v>78</v>
      </c>
      <c r="AY393" s="246" t="s">
        <v>136</v>
      </c>
    </row>
    <row r="394" spans="1:51" s="13" customFormat="1" ht="12">
      <c r="A394" s="13"/>
      <c r="B394" s="236"/>
      <c r="C394" s="237"/>
      <c r="D394" s="231" t="s">
        <v>147</v>
      </c>
      <c r="E394" s="238" t="s">
        <v>1</v>
      </c>
      <c r="F394" s="239" t="s">
        <v>590</v>
      </c>
      <c r="G394" s="237"/>
      <c r="H394" s="240">
        <v>60.7</v>
      </c>
      <c r="I394" s="241"/>
      <c r="J394" s="237"/>
      <c r="K394" s="237"/>
      <c r="L394" s="242"/>
      <c r="M394" s="243"/>
      <c r="N394" s="244"/>
      <c r="O394" s="244"/>
      <c r="P394" s="244"/>
      <c r="Q394" s="244"/>
      <c r="R394" s="244"/>
      <c r="S394" s="244"/>
      <c r="T394" s="24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6" t="s">
        <v>147</v>
      </c>
      <c r="AU394" s="246" t="s">
        <v>88</v>
      </c>
      <c r="AV394" s="13" t="s">
        <v>88</v>
      </c>
      <c r="AW394" s="13" t="s">
        <v>32</v>
      </c>
      <c r="AX394" s="13" t="s">
        <v>78</v>
      </c>
      <c r="AY394" s="246" t="s">
        <v>136</v>
      </c>
    </row>
    <row r="395" spans="1:51" s="14" customFormat="1" ht="12">
      <c r="A395" s="14"/>
      <c r="B395" s="247"/>
      <c r="C395" s="248"/>
      <c r="D395" s="231" t="s">
        <v>147</v>
      </c>
      <c r="E395" s="249" t="s">
        <v>1</v>
      </c>
      <c r="F395" s="250" t="s">
        <v>155</v>
      </c>
      <c r="G395" s="248"/>
      <c r="H395" s="251">
        <v>109</v>
      </c>
      <c r="I395" s="252"/>
      <c r="J395" s="248"/>
      <c r="K395" s="248"/>
      <c r="L395" s="253"/>
      <c r="M395" s="254"/>
      <c r="N395" s="255"/>
      <c r="O395" s="255"/>
      <c r="P395" s="255"/>
      <c r="Q395" s="255"/>
      <c r="R395" s="255"/>
      <c r="S395" s="255"/>
      <c r="T395" s="256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7" t="s">
        <v>147</v>
      </c>
      <c r="AU395" s="257" t="s">
        <v>88</v>
      </c>
      <c r="AV395" s="14" t="s">
        <v>143</v>
      </c>
      <c r="AW395" s="14" t="s">
        <v>32</v>
      </c>
      <c r="AX395" s="14" t="s">
        <v>86</v>
      </c>
      <c r="AY395" s="257" t="s">
        <v>136</v>
      </c>
    </row>
    <row r="396" spans="1:65" s="2" customFormat="1" ht="16.5" customHeight="1">
      <c r="A396" s="38"/>
      <c r="B396" s="39"/>
      <c r="C396" s="258" t="s">
        <v>591</v>
      </c>
      <c r="D396" s="258" t="s">
        <v>348</v>
      </c>
      <c r="E396" s="259" t="s">
        <v>592</v>
      </c>
      <c r="F396" s="260" t="s">
        <v>593</v>
      </c>
      <c r="G396" s="261" t="s">
        <v>189</v>
      </c>
      <c r="H396" s="262">
        <v>111.18</v>
      </c>
      <c r="I396" s="263"/>
      <c r="J396" s="264">
        <f>ROUND(I396*H396,2)</f>
        <v>0</v>
      </c>
      <c r="K396" s="260" t="s">
        <v>142</v>
      </c>
      <c r="L396" s="265"/>
      <c r="M396" s="266" t="s">
        <v>1</v>
      </c>
      <c r="N396" s="267" t="s">
        <v>43</v>
      </c>
      <c r="O396" s="91"/>
      <c r="P396" s="227">
        <f>O396*H396</f>
        <v>0</v>
      </c>
      <c r="Q396" s="227">
        <v>0.15</v>
      </c>
      <c r="R396" s="227">
        <f>Q396*H396</f>
        <v>16.677</v>
      </c>
      <c r="S396" s="227">
        <v>0</v>
      </c>
      <c r="T396" s="228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9" t="s">
        <v>186</v>
      </c>
      <c r="AT396" s="229" t="s">
        <v>348</v>
      </c>
      <c r="AU396" s="229" t="s">
        <v>88</v>
      </c>
      <c r="AY396" s="17" t="s">
        <v>136</v>
      </c>
      <c r="BE396" s="230">
        <f>IF(N396="základní",J396,0)</f>
        <v>0</v>
      </c>
      <c r="BF396" s="230">
        <f>IF(N396="snížená",J396,0)</f>
        <v>0</v>
      </c>
      <c r="BG396" s="230">
        <f>IF(N396="zákl. přenesená",J396,0)</f>
        <v>0</v>
      </c>
      <c r="BH396" s="230">
        <f>IF(N396="sníž. přenesená",J396,0)</f>
        <v>0</v>
      </c>
      <c r="BI396" s="230">
        <f>IF(N396="nulová",J396,0)</f>
        <v>0</v>
      </c>
      <c r="BJ396" s="17" t="s">
        <v>86</v>
      </c>
      <c r="BK396" s="230">
        <f>ROUND(I396*H396,2)</f>
        <v>0</v>
      </c>
      <c r="BL396" s="17" t="s">
        <v>143</v>
      </c>
      <c r="BM396" s="229" t="s">
        <v>594</v>
      </c>
    </row>
    <row r="397" spans="1:47" s="2" customFormat="1" ht="12">
      <c r="A397" s="38"/>
      <c r="B397" s="39"/>
      <c r="C397" s="40"/>
      <c r="D397" s="231" t="s">
        <v>145</v>
      </c>
      <c r="E397" s="40"/>
      <c r="F397" s="232" t="s">
        <v>593</v>
      </c>
      <c r="G397" s="40"/>
      <c r="H397" s="40"/>
      <c r="I397" s="233"/>
      <c r="J397" s="40"/>
      <c r="K397" s="40"/>
      <c r="L397" s="44"/>
      <c r="M397" s="234"/>
      <c r="N397" s="235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145</v>
      </c>
      <c r="AU397" s="17" t="s">
        <v>88</v>
      </c>
    </row>
    <row r="398" spans="1:51" s="13" customFormat="1" ht="12">
      <c r="A398" s="13"/>
      <c r="B398" s="236"/>
      <c r="C398" s="237"/>
      <c r="D398" s="231" t="s">
        <v>147</v>
      </c>
      <c r="E398" s="238" t="s">
        <v>1</v>
      </c>
      <c r="F398" s="239" t="s">
        <v>595</v>
      </c>
      <c r="G398" s="237"/>
      <c r="H398" s="240">
        <v>109</v>
      </c>
      <c r="I398" s="241"/>
      <c r="J398" s="237"/>
      <c r="K398" s="237"/>
      <c r="L398" s="242"/>
      <c r="M398" s="243"/>
      <c r="N398" s="244"/>
      <c r="O398" s="244"/>
      <c r="P398" s="244"/>
      <c r="Q398" s="244"/>
      <c r="R398" s="244"/>
      <c r="S398" s="244"/>
      <c r="T398" s="24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6" t="s">
        <v>147</v>
      </c>
      <c r="AU398" s="246" t="s">
        <v>88</v>
      </c>
      <c r="AV398" s="13" t="s">
        <v>88</v>
      </c>
      <c r="AW398" s="13" t="s">
        <v>32</v>
      </c>
      <c r="AX398" s="13" t="s">
        <v>86</v>
      </c>
      <c r="AY398" s="246" t="s">
        <v>136</v>
      </c>
    </row>
    <row r="399" spans="1:51" s="13" customFormat="1" ht="12">
      <c r="A399" s="13"/>
      <c r="B399" s="236"/>
      <c r="C399" s="237"/>
      <c r="D399" s="231" t="s">
        <v>147</v>
      </c>
      <c r="E399" s="237"/>
      <c r="F399" s="239" t="s">
        <v>596</v>
      </c>
      <c r="G399" s="237"/>
      <c r="H399" s="240">
        <v>111.18</v>
      </c>
      <c r="I399" s="241"/>
      <c r="J399" s="237"/>
      <c r="K399" s="237"/>
      <c r="L399" s="242"/>
      <c r="M399" s="243"/>
      <c r="N399" s="244"/>
      <c r="O399" s="244"/>
      <c r="P399" s="244"/>
      <c r="Q399" s="244"/>
      <c r="R399" s="244"/>
      <c r="S399" s="244"/>
      <c r="T399" s="245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6" t="s">
        <v>147</v>
      </c>
      <c r="AU399" s="246" t="s">
        <v>88</v>
      </c>
      <c r="AV399" s="13" t="s">
        <v>88</v>
      </c>
      <c r="AW399" s="13" t="s">
        <v>4</v>
      </c>
      <c r="AX399" s="13" t="s">
        <v>86</v>
      </c>
      <c r="AY399" s="246" t="s">
        <v>136</v>
      </c>
    </row>
    <row r="400" spans="1:65" s="2" customFormat="1" ht="16.5" customHeight="1">
      <c r="A400" s="38"/>
      <c r="B400" s="39"/>
      <c r="C400" s="218" t="s">
        <v>597</v>
      </c>
      <c r="D400" s="218" t="s">
        <v>138</v>
      </c>
      <c r="E400" s="219" t="s">
        <v>598</v>
      </c>
      <c r="F400" s="220" t="s">
        <v>599</v>
      </c>
      <c r="G400" s="221" t="s">
        <v>189</v>
      </c>
      <c r="H400" s="222">
        <v>345.9</v>
      </c>
      <c r="I400" s="223"/>
      <c r="J400" s="224">
        <f>ROUND(I400*H400,2)</f>
        <v>0</v>
      </c>
      <c r="K400" s="220" t="s">
        <v>142</v>
      </c>
      <c r="L400" s="44"/>
      <c r="M400" s="225" t="s">
        <v>1</v>
      </c>
      <c r="N400" s="226" t="s">
        <v>43</v>
      </c>
      <c r="O400" s="91"/>
      <c r="P400" s="227">
        <f>O400*H400</f>
        <v>0</v>
      </c>
      <c r="Q400" s="227">
        <v>0.00018</v>
      </c>
      <c r="R400" s="227">
        <f>Q400*H400</f>
        <v>0.062262</v>
      </c>
      <c r="S400" s="227">
        <v>0</v>
      </c>
      <c r="T400" s="228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9" t="s">
        <v>143</v>
      </c>
      <c r="AT400" s="229" t="s">
        <v>138</v>
      </c>
      <c r="AU400" s="229" t="s">
        <v>88</v>
      </c>
      <c r="AY400" s="17" t="s">
        <v>136</v>
      </c>
      <c r="BE400" s="230">
        <f>IF(N400="základní",J400,0)</f>
        <v>0</v>
      </c>
      <c r="BF400" s="230">
        <f>IF(N400="snížená",J400,0)</f>
        <v>0</v>
      </c>
      <c r="BG400" s="230">
        <f>IF(N400="zákl. přenesená",J400,0)</f>
        <v>0</v>
      </c>
      <c r="BH400" s="230">
        <f>IF(N400="sníž. přenesená",J400,0)</f>
        <v>0</v>
      </c>
      <c r="BI400" s="230">
        <f>IF(N400="nulová",J400,0)</f>
        <v>0</v>
      </c>
      <c r="BJ400" s="17" t="s">
        <v>86</v>
      </c>
      <c r="BK400" s="230">
        <f>ROUND(I400*H400,2)</f>
        <v>0</v>
      </c>
      <c r="BL400" s="17" t="s">
        <v>143</v>
      </c>
      <c r="BM400" s="229" t="s">
        <v>600</v>
      </c>
    </row>
    <row r="401" spans="1:47" s="2" customFormat="1" ht="12">
      <c r="A401" s="38"/>
      <c r="B401" s="39"/>
      <c r="C401" s="40"/>
      <c r="D401" s="231" t="s">
        <v>145</v>
      </c>
      <c r="E401" s="40"/>
      <c r="F401" s="232" t="s">
        <v>601</v>
      </c>
      <c r="G401" s="40"/>
      <c r="H401" s="40"/>
      <c r="I401" s="233"/>
      <c r="J401" s="40"/>
      <c r="K401" s="40"/>
      <c r="L401" s="44"/>
      <c r="M401" s="234"/>
      <c r="N401" s="235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145</v>
      </c>
      <c r="AU401" s="17" t="s">
        <v>88</v>
      </c>
    </row>
    <row r="402" spans="1:51" s="13" customFormat="1" ht="12">
      <c r="A402" s="13"/>
      <c r="B402" s="236"/>
      <c r="C402" s="237"/>
      <c r="D402" s="231" t="s">
        <v>147</v>
      </c>
      <c r="E402" s="238" t="s">
        <v>1</v>
      </c>
      <c r="F402" s="239" t="s">
        <v>602</v>
      </c>
      <c r="G402" s="237"/>
      <c r="H402" s="240">
        <v>345.9</v>
      </c>
      <c r="I402" s="241"/>
      <c r="J402" s="237"/>
      <c r="K402" s="237"/>
      <c r="L402" s="242"/>
      <c r="M402" s="243"/>
      <c r="N402" s="244"/>
      <c r="O402" s="244"/>
      <c r="P402" s="244"/>
      <c r="Q402" s="244"/>
      <c r="R402" s="244"/>
      <c r="S402" s="244"/>
      <c r="T402" s="24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6" t="s">
        <v>147</v>
      </c>
      <c r="AU402" s="246" t="s">
        <v>88</v>
      </c>
      <c r="AV402" s="13" t="s">
        <v>88</v>
      </c>
      <c r="AW402" s="13" t="s">
        <v>32</v>
      </c>
      <c r="AX402" s="13" t="s">
        <v>86</v>
      </c>
      <c r="AY402" s="246" t="s">
        <v>136</v>
      </c>
    </row>
    <row r="403" spans="1:65" s="2" customFormat="1" ht="16.5" customHeight="1">
      <c r="A403" s="38"/>
      <c r="B403" s="39"/>
      <c r="C403" s="218" t="s">
        <v>603</v>
      </c>
      <c r="D403" s="218" t="s">
        <v>138</v>
      </c>
      <c r="E403" s="219" t="s">
        <v>604</v>
      </c>
      <c r="F403" s="220" t="s">
        <v>605</v>
      </c>
      <c r="G403" s="221" t="s">
        <v>189</v>
      </c>
      <c r="H403" s="222">
        <v>345.9</v>
      </c>
      <c r="I403" s="223"/>
      <c r="J403" s="224">
        <f>ROUND(I403*H403,2)</f>
        <v>0</v>
      </c>
      <c r="K403" s="220" t="s">
        <v>142</v>
      </c>
      <c r="L403" s="44"/>
      <c r="M403" s="225" t="s">
        <v>1</v>
      </c>
      <c r="N403" s="226" t="s">
        <v>43</v>
      </c>
      <c r="O403" s="91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9" t="s">
        <v>143</v>
      </c>
      <c r="AT403" s="229" t="s">
        <v>138</v>
      </c>
      <c r="AU403" s="229" t="s">
        <v>88</v>
      </c>
      <c r="AY403" s="17" t="s">
        <v>136</v>
      </c>
      <c r="BE403" s="230">
        <f>IF(N403="základní",J403,0)</f>
        <v>0</v>
      </c>
      <c r="BF403" s="230">
        <f>IF(N403="snížená",J403,0)</f>
        <v>0</v>
      </c>
      <c r="BG403" s="230">
        <f>IF(N403="zákl. přenesená",J403,0)</f>
        <v>0</v>
      </c>
      <c r="BH403" s="230">
        <f>IF(N403="sníž. přenesená",J403,0)</f>
        <v>0</v>
      </c>
      <c r="BI403" s="230">
        <f>IF(N403="nulová",J403,0)</f>
        <v>0</v>
      </c>
      <c r="BJ403" s="17" t="s">
        <v>86</v>
      </c>
      <c r="BK403" s="230">
        <f>ROUND(I403*H403,2)</f>
        <v>0</v>
      </c>
      <c r="BL403" s="17" t="s">
        <v>143</v>
      </c>
      <c r="BM403" s="229" t="s">
        <v>606</v>
      </c>
    </row>
    <row r="404" spans="1:47" s="2" customFormat="1" ht="12">
      <c r="A404" s="38"/>
      <c r="B404" s="39"/>
      <c r="C404" s="40"/>
      <c r="D404" s="231" t="s">
        <v>145</v>
      </c>
      <c r="E404" s="40"/>
      <c r="F404" s="232" t="s">
        <v>607</v>
      </c>
      <c r="G404" s="40"/>
      <c r="H404" s="40"/>
      <c r="I404" s="233"/>
      <c r="J404" s="40"/>
      <c r="K404" s="40"/>
      <c r="L404" s="44"/>
      <c r="M404" s="234"/>
      <c r="N404" s="235"/>
      <c r="O404" s="91"/>
      <c r="P404" s="91"/>
      <c r="Q404" s="91"/>
      <c r="R404" s="91"/>
      <c r="S404" s="91"/>
      <c r="T404" s="92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145</v>
      </c>
      <c r="AU404" s="17" t="s">
        <v>88</v>
      </c>
    </row>
    <row r="405" spans="1:51" s="13" customFormat="1" ht="12">
      <c r="A405" s="13"/>
      <c r="B405" s="236"/>
      <c r="C405" s="237"/>
      <c r="D405" s="231" t="s">
        <v>147</v>
      </c>
      <c r="E405" s="238" t="s">
        <v>1</v>
      </c>
      <c r="F405" s="239" t="s">
        <v>608</v>
      </c>
      <c r="G405" s="237"/>
      <c r="H405" s="240">
        <v>345.9</v>
      </c>
      <c r="I405" s="241"/>
      <c r="J405" s="237"/>
      <c r="K405" s="237"/>
      <c r="L405" s="242"/>
      <c r="M405" s="243"/>
      <c r="N405" s="244"/>
      <c r="O405" s="244"/>
      <c r="P405" s="244"/>
      <c r="Q405" s="244"/>
      <c r="R405" s="244"/>
      <c r="S405" s="244"/>
      <c r="T405" s="24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6" t="s">
        <v>147</v>
      </c>
      <c r="AU405" s="246" t="s">
        <v>88</v>
      </c>
      <c r="AV405" s="13" t="s">
        <v>88</v>
      </c>
      <c r="AW405" s="13" t="s">
        <v>32</v>
      </c>
      <c r="AX405" s="13" t="s">
        <v>86</v>
      </c>
      <c r="AY405" s="246" t="s">
        <v>136</v>
      </c>
    </row>
    <row r="406" spans="1:65" s="2" customFormat="1" ht="16.5" customHeight="1">
      <c r="A406" s="38"/>
      <c r="B406" s="39"/>
      <c r="C406" s="218" t="s">
        <v>609</v>
      </c>
      <c r="D406" s="218" t="s">
        <v>138</v>
      </c>
      <c r="E406" s="219" t="s">
        <v>610</v>
      </c>
      <c r="F406" s="220" t="s">
        <v>611</v>
      </c>
      <c r="G406" s="221" t="s">
        <v>189</v>
      </c>
      <c r="H406" s="222">
        <v>345.9</v>
      </c>
      <c r="I406" s="223"/>
      <c r="J406" s="224">
        <f>ROUND(I406*H406,2)</f>
        <v>0</v>
      </c>
      <c r="K406" s="220" t="s">
        <v>142</v>
      </c>
      <c r="L406" s="44"/>
      <c r="M406" s="225" t="s">
        <v>1</v>
      </c>
      <c r="N406" s="226" t="s">
        <v>43</v>
      </c>
      <c r="O406" s="91"/>
      <c r="P406" s="227">
        <f>O406*H406</f>
        <v>0</v>
      </c>
      <c r="Q406" s="227">
        <v>0</v>
      </c>
      <c r="R406" s="227">
        <f>Q406*H406</f>
        <v>0</v>
      </c>
      <c r="S406" s="227">
        <v>0</v>
      </c>
      <c r="T406" s="228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9" t="s">
        <v>143</v>
      </c>
      <c r="AT406" s="229" t="s">
        <v>138</v>
      </c>
      <c r="AU406" s="229" t="s">
        <v>88</v>
      </c>
      <c r="AY406" s="17" t="s">
        <v>136</v>
      </c>
      <c r="BE406" s="230">
        <f>IF(N406="základní",J406,0)</f>
        <v>0</v>
      </c>
      <c r="BF406" s="230">
        <f>IF(N406="snížená",J406,0)</f>
        <v>0</v>
      </c>
      <c r="BG406" s="230">
        <f>IF(N406="zákl. přenesená",J406,0)</f>
        <v>0</v>
      </c>
      <c r="BH406" s="230">
        <f>IF(N406="sníž. přenesená",J406,0)</f>
        <v>0</v>
      </c>
      <c r="BI406" s="230">
        <f>IF(N406="nulová",J406,0)</f>
        <v>0</v>
      </c>
      <c r="BJ406" s="17" t="s">
        <v>86</v>
      </c>
      <c r="BK406" s="230">
        <f>ROUND(I406*H406,2)</f>
        <v>0</v>
      </c>
      <c r="BL406" s="17" t="s">
        <v>143</v>
      </c>
      <c r="BM406" s="229" t="s">
        <v>612</v>
      </c>
    </row>
    <row r="407" spans="1:47" s="2" customFormat="1" ht="12">
      <c r="A407" s="38"/>
      <c r="B407" s="39"/>
      <c r="C407" s="40"/>
      <c r="D407" s="231" t="s">
        <v>145</v>
      </c>
      <c r="E407" s="40"/>
      <c r="F407" s="232" t="s">
        <v>613</v>
      </c>
      <c r="G407" s="40"/>
      <c r="H407" s="40"/>
      <c r="I407" s="233"/>
      <c r="J407" s="40"/>
      <c r="K407" s="40"/>
      <c r="L407" s="44"/>
      <c r="M407" s="234"/>
      <c r="N407" s="235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145</v>
      </c>
      <c r="AU407" s="17" t="s">
        <v>88</v>
      </c>
    </row>
    <row r="408" spans="1:51" s="13" customFormat="1" ht="12">
      <c r="A408" s="13"/>
      <c r="B408" s="236"/>
      <c r="C408" s="237"/>
      <c r="D408" s="231" t="s">
        <v>147</v>
      </c>
      <c r="E408" s="238" t="s">
        <v>1</v>
      </c>
      <c r="F408" s="239" t="s">
        <v>608</v>
      </c>
      <c r="G408" s="237"/>
      <c r="H408" s="240">
        <v>345.9</v>
      </c>
      <c r="I408" s="241"/>
      <c r="J408" s="237"/>
      <c r="K408" s="237"/>
      <c r="L408" s="242"/>
      <c r="M408" s="243"/>
      <c r="N408" s="244"/>
      <c r="O408" s="244"/>
      <c r="P408" s="244"/>
      <c r="Q408" s="244"/>
      <c r="R408" s="244"/>
      <c r="S408" s="244"/>
      <c r="T408" s="24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6" t="s">
        <v>147</v>
      </c>
      <c r="AU408" s="246" t="s">
        <v>88</v>
      </c>
      <c r="AV408" s="13" t="s">
        <v>88</v>
      </c>
      <c r="AW408" s="13" t="s">
        <v>32</v>
      </c>
      <c r="AX408" s="13" t="s">
        <v>86</v>
      </c>
      <c r="AY408" s="246" t="s">
        <v>136</v>
      </c>
    </row>
    <row r="409" spans="1:65" s="2" customFormat="1" ht="16.5" customHeight="1">
      <c r="A409" s="38"/>
      <c r="B409" s="39"/>
      <c r="C409" s="218" t="s">
        <v>614</v>
      </c>
      <c r="D409" s="218" t="s">
        <v>138</v>
      </c>
      <c r="E409" s="219" t="s">
        <v>615</v>
      </c>
      <c r="F409" s="220" t="s">
        <v>616</v>
      </c>
      <c r="G409" s="221" t="s">
        <v>617</v>
      </c>
      <c r="H409" s="222">
        <v>43</v>
      </c>
      <c r="I409" s="223"/>
      <c r="J409" s="224">
        <f>ROUND(I409*H409,2)</f>
        <v>0</v>
      </c>
      <c r="K409" s="220" t="s">
        <v>1</v>
      </c>
      <c r="L409" s="44"/>
      <c r="M409" s="225" t="s">
        <v>1</v>
      </c>
      <c r="N409" s="226" t="s">
        <v>43</v>
      </c>
      <c r="O409" s="91"/>
      <c r="P409" s="227">
        <f>O409*H409</f>
        <v>0</v>
      </c>
      <c r="Q409" s="227">
        <v>0</v>
      </c>
      <c r="R409" s="227">
        <f>Q409*H409</f>
        <v>0</v>
      </c>
      <c r="S409" s="227">
        <v>0</v>
      </c>
      <c r="T409" s="228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9" t="s">
        <v>143</v>
      </c>
      <c r="AT409" s="229" t="s">
        <v>138</v>
      </c>
      <c r="AU409" s="229" t="s">
        <v>88</v>
      </c>
      <c r="AY409" s="17" t="s">
        <v>136</v>
      </c>
      <c r="BE409" s="230">
        <f>IF(N409="základní",J409,0)</f>
        <v>0</v>
      </c>
      <c r="BF409" s="230">
        <f>IF(N409="snížená",J409,0)</f>
        <v>0</v>
      </c>
      <c r="BG409" s="230">
        <f>IF(N409="zákl. přenesená",J409,0)</f>
        <v>0</v>
      </c>
      <c r="BH409" s="230">
        <f>IF(N409="sníž. přenesená",J409,0)</f>
        <v>0</v>
      </c>
      <c r="BI409" s="230">
        <f>IF(N409="nulová",J409,0)</f>
        <v>0</v>
      </c>
      <c r="BJ409" s="17" t="s">
        <v>86</v>
      </c>
      <c r="BK409" s="230">
        <f>ROUND(I409*H409,2)</f>
        <v>0</v>
      </c>
      <c r="BL409" s="17" t="s">
        <v>143</v>
      </c>
      <c r="BM409" s="229" t="s">
        <v>618</v>
      </c>
    </row>
    <row r="410" spans="1:47" s="2" customFormat="1" ht="12">
      <c r="A410" s="38"/>
      <c r="B410" s="39"/>
      <c r="C410" s="40"/>
      <c r="D410" s="231" t="s">
        <v>145</v>
      </c>
      <c r="E410" s="40"/>
      <c r="F410" s="232" t="s">
        <v>616</v>
      </c>
      <c r="G410" s="40"/>
      <c r="H410" s="40"/>
      <c r="I410" s="233"/>
      <c r="J410" s="40"/>
      <c r="K410" s="40"/>
      <c r="L410" s="44"/>
      <c r="M410" s="234"/>
      <c r="N410" s="235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145</v>
      </c>
      <c r="AU410" s="17" t="s">
        <v>88</v>
      </c>
    </row>
    <row r="411" spans="1:51" s="13" customFormat="1" ht="12">
      <c r="A411" s="13"/>
      <c r="B411" s="236"/>
      <c r="C411" s="237"/>
      <c r="D411" s="231" t="s">
        <v>147</v>
      </c>
      <c r="E411" s="238" t="s">
        <v>1</v>
      </c>
      <c r="F411" s="239" t="s">
        <v>619</v>
      </c>
      <c r="G411" s="237"/>
      <c r="H411" s="240">
        <v>43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6" t="s">
        <v>147</v>
      </c>
      <c r="AU411" s="246" t="s">
        <v>88</v>
      </c>
      <c r="AV411" s="13" t="s">
        <v>88</v>
      </c>
      <c r="AW411" s="13" t="s">
        <v>32</v>
      </c>
      <c r="AX411" s="13" t="s">
        <v>86</v>
      </c>
      <c r="AY411" s="246" t="s">
        <v>136</v>
      </c>
    </row>
    <row r="412" spans="1:65" s="2" customFormat="1" ht="16.5" customHeight="1">
      <c r="A412" s="38"/>
      <c r="B412" s="39"/>
      <c r="C412" s="218" t="s">
        <v>620</v>
      </c>
      <c r="D412" s="218" t="s">
        <v>138</v>
      </c>
      <c r="E412" s="219" t="s">
        <v>621</v>
      </c>
      <c r="F412" s="220" t="s">
        <v>622</v>
      </c>
      <c r="G412" s="221" t="s">
        <v>617</v>
      </c>
      <c r="H412" s="222">
        <v>3</v>
      </c>
      <c r="I412" s="223"/>
      <c r="J412" s="224">
        <f>ROUND(I412*H412,2)</f>
        <v>0</v>
      </c>
      <c r="K412" s="220" t="s">
        <v>1</v>
      </c>
      <c r="L412" s="44"/>
      <c r="M412" s="225" t="s">
        <v>1</v>
      </c>
      <c r="N412" s="226" t="s">
        <v>43</v>
      </c>
      <c r="O412" s="91"/>
      <c r="P412" s="227">
        <f>O412*H412</f>
        <v>0</v>
      </c>
      <c r="Q412" s="227">
        <v>0</v>
      </c>
      <c r="R412" s="227">
        <f>Q412*H412</f>
        <v>0</v>
      </c>
      <c r="S412" s="227">
        <v>0</v>
      </c>
      <c r="T412" s="228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9" t="s">
        <v>143</v>
      </c>
      <c r="AT412" s="229" t="s">
        <v>138</v>
      </c>
      <c r="AU412" s="229" t="s">
        <v>88</v>
      </c>
      <c r="AY412" s="17" t="s">
        <v>136</v>
      </c>
      <c r="BE412" s="230">
        <f>IF(N412="základní",J412,0)</f>
        <v>0</v>
      </c>
      <c r="BF412" s="230">
        <f>IF(N412="snížená",J412,0)</f>
        <v>0</v>
      </c>
      <c r="BG412" s="230">
        <f>IF(N412="zákl. přenesená",J412,0)</f>
        <v>0</v>
      </c>
      <c r="BH412" s="230">
        <f>IF(N412="sníž. přenesená",J412,0)</f>
        <v>0</v>
      </c>
      <c r="BI412" s="230">
        <f>IF(N412="nulová",J412,0)</f>
        <v>0</v>
      </c>
      <c r="BJ412" s="17" t="s">
        <v>86</v>
      </c>
      <c r="BK412" s="230">
        <f>ROUND(I412*H412,2)</f>
        <v>0</v>
      </c>
      <c r="BL412" s="17" t="s">
        <v>143</v>
      </c>
      <c r="BM412" s="229" t="s">
        <v>623</v>
      </c>
    </row>
    <row r="413" spans="1:47" s="2" customFormat="1" ht="12">
      <c r="A413" s="38"/>
      <c r="B413" s="39"/>
      <c r="C413" s="40"/>
      <c r="D413" s="231" t="s">
        <v>145</v>
      </c>
      <c r="E413" s="40"/>
      <c r="F413" s="232" t="s">
        <v>616</v>
      </c>
      <c r="G413" s="40"/>
      <c r="H413" s="40"/>
      <c r="I413" s="233"/>
      <c r="J413" s="40"/>
      <c r="K413" s="40"/>
      <c r="L413" s="44"/>
      <c r="M413" s="234"/>
      <c r="N413" s="235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145</v>
      </c>
      <c r="AU413" s="17" t="s">
        <v>88</v>
      </c>
    </row>
    <row r="414" spans="1:51" s="13" customFormat="1" ht="12">
      <c r="A414" s="13"/>
      <c r="B414" s="236"/>
      <c r="C414" s="237"/>
      <c r="D414" s="231" t="s">
        <v>147</v>
      </c>
      <c r="E414" s="238" t="s">
        <v>1</v>
      </c>
      <c r="F414" s="239" t="s">
        <v>624</v>
      </c>
      <c r="G414" s="237"/>
      <c r="H414" s="240">
        <v>3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6" t="s">
        <v>147</v>
      </c>
      <c r="AU414" s="246" t="s">
        <v>88</v>
      </c>
      <c r="AV414" s="13" t="s">
        <v>88</v>
      </c>
      <c r="AW414" s="13" t="s">
        <v>32</v>
      </c>
      <c r="AX414" s="13" t="s">
        <v>86</v>
      </c>
      <c r="AY414" s="246" t="s">
        <v>136</v>
      </c>
    </row>
    <row r="415" spans="1:65" s="2" customFormat="1" ht="16.5" customHeight="1">
      <c r="A415" s="38"/>
      <c r="B415" s="39"/>
      <c r="C415" s="218" t="s">
        <v>625</v>
      </c>
      <c r="D415" s="218" t="s">
        <v>138</v>
      </c>
      <c r="E415" s="219" t="s">
        <v>626</v>
      </c>
      <c r="F415" s="220" t="s">
        <v>627</v>
      </c>
      <c r="G415" s="221" t="s">
        <v>189</v>
      </c>
      <c r="H415" s="222">
        <v>94</v>
      </c>
      <c r="I415" s="223"/>
      <c r="J415" s="224">
        <f>ROUND(I415*H415,2)</f>
        <v>0</v>
      </c>
      <c r="K415" s="220" t="s">
        <v>628</v>
      </c>
      <c r="L415" s="44"/>
      <c r="M415" s="225" t="s">
        <v>1</v>
      </c>
      <c r="N415" s="226" t="s">
        <v>43</v>
      </c>
      <c r="O415" s="91"/>
      <c r="P415" s="227">
        <f>O415*H415</f>
        <v>0</v>
      </c>
      <c r="Q415" s="227">
        <v>0.29221</v>
      </c>
      <c r="R415" s="227">
        <f>Q415*H415</f>
        <v>27.467740000000003</v>
      </c>
      <c r="S415" s="227">
        <v>0</v>
      </c>
      <c r="T415" s="22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143</v>
      </c>
      <c r="AT415" s="229" t="s">
        <v>138</v>
      </c>
      <c r="AU415" s="229" t="s">
        <v>88</v>
      </c>
      <c r="AY415" s="17" t="s">
        <v>136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86</v>
      </c>
      <c r="BK415" s="230">
        <f>ROUND(I415*H415,2)</f>
        <v>0</v>
      </c>
      <c r="BL415" s="17" t="s">
        <v>143</v>
      </c>
      <c r="BM415" s="229" t="s">
        <v>629</v>
      </c>
    </row>
    <row r="416" spans="1:47" s="2" customFormat="1" ht="12">
      <c r="A416" s="38"/>
      <c r="B416" s="39"/>
      <c r="C416" s="40"/>
      <c r="D416" s="231" t="s">
        <v>145</v>
      </c>
      <c r="E416" s="40"/>
      <c r="F416" s="232" t="s">
        <v>630</v>
      </c>
      <c r="G416" s="40"/>
      <c r="H416" s="40"/>
      <c r="I416" s="233"/>
      <c r="J416" s="40"/>
      <c r="K416" s="40"/>
      <c r="L416" s="44"/>
      <c r="M416" s="234"/>
      <c r="N416" s="235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145</v>
      </c>
      <c r="AU416" s="17" t="s">
        <v>88</v>
      </c>
    </row>
    <row r="417" spans="1:51" s="13" customFormat="1" ht="12">
      <c r="A417" s="13"/>
      <c r="B417" s="236"/>
      <c r="C417" s="237"/>
      <c r="D417" s="231" t="s">
        <v>147</v>
      </c>
      <c r="E417" s="238" t="s">
        <v>1</v>
      </c>
      <c r="F417" s="239" t="s">
        <v>631</v>
      </c>
      <c r="G417" s="237"/>
      <c r="H417" s="240">
        <v>94</v>
      </c>
      <c r="I417" s="241"/>
      <c r="J417" s="237"/>
      <c r="K417" s="237"/>
      <c r="L417" s="242"/>
      <c r="M417" s="243"/>
      <c r="N417" s="244"/>
      <c r="O417" s="244"/>
      <c r="P417" s="244"/>
      <c r="Q417" s="244"/>
      <c r="R417" s="244"/>
      <c r="S417" s="244"/>
      <c r="T417" s="245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6" t="s">
        <v>147</v>
      </c>
      <c r="AU417" s="246" t="s">
        <v>88</v>
      </c>
      <c r="AV417" s="13" t="s">
        <v>88</v>
      </c>
      <c r="AW417" s="13" t="s">
        <v>32</v>
      </c>
      <c r="AX417" s="13" t="s">
        <v>86</v>
      </c>
      <c r="AY417" s="246" t="s">
        <v>136</v>
      </c>
    </row>
    <row r="418" spans="1:65" s="2" customFormat="1" ht="16.5" customHeight="1">
      <c r="A418" s="38"/>
      <c r="B418" s="39"/>
      <c r="C418" s="258" t="s">
        <v>632</v>
      </c>
      <c r="D418" s="258" t="s">
        <v>348</v>
      </c>
      <c r="E418" s="259" t="s">
        <v>633</v>
      </c>
      <c r="F418" s="260" t="s">
        <v>634</v>
      </c>
      <c r="G418" s="261" t="s">
        <v>617</v>
      </c>
      <c r="H418" s="262">
        <v>91</v>
      </c>
      <c r="I418" s="263"/>
      <c r="J418" s="264">
        <f>ROUND(I418*H418,2)</f>
        <v>0</v>
      </c>
      <c r="K418" s="260" t="s">
        <v>1</v>
      </c>
      <c r="L418" s="265"/>
      <c r="M418" s="266" t="s">
        <v>1</v>
      </c>
      <c r="N418" s="267" t="s">
        <v>43</v>
      </c>
      <c r="O418" s="91"/>
      <c r="P418" s="227">
        <f>O418*H418</f>
        <v>0</v>
      </c>
      <c r="Q418" s="227">
        <v>0.0749</v>
      </c>
      <c r="R418" s="227">
        <f>Q418*H418</f>
        <v>6.815899999999999</v>
      </c>
      <c r="S418" s="227">
        <v>0</v>
      </c>
      <c r="T418" s="228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9" t="s">
        <v>186</v>
      </c>
      <c r="AT418" s="229" t="s">
        <v>348</v>
      </c>
      <c r="AU418" s="229" t="s">
        <v>88</v>
      </c>
      <c r="AY418" s="17" t="s">
        <v>136</v>
      </c>
      <c r="BE418" s="230">
        <f>IF(N418="základní",J418,0)</f>
        <v>0</v>
      </c>
      <c r="BF418" s="230">
        <f>IF(N418="snížená",J418,0)</f>
        <v>0</v>
      </c>
      <c r="BG418" s="230">
        <f>IF(N418="zákl. přenesená",J418,0)</f>
        <v>0</v>
      </c>
      <c r="BH418" s="230">
        <f>IF(N418="sníž. přenesená",J418,0)</f>
        <v>0</v>
      </c>
      <c r="BI418" s="230">
        <f>IF(N418="nulová",J418,0)</f>
        <v>0</v>
      </c>
      <c r="BJ418" s="17" t="s">
        <v>86</v>
      </c>
      <c r="BK418" s="230">
        <f>ROUND(I418*H418,2)</f>
        <v>0</v>
      </c>
      <c r="BL418" s="17" t="s">
        <v>143</v>
      </c>
      <c r="BM418" s="229" t="s">
        <v>635</v>
      </c>
    </row>
    <row r="419" spans="1:47" s="2" customFormat="1" ht="12">
      <c r="A419" s="38"/>
      <c r="B419" s="39"/>
      <c r="C419" s="40"/>
      <c r="D419" s="231" t="s">
        <v>145</v>
      </c>
      <c r="E419" s="40"/>
      <c r="F419" s="232" t="s">
        <v>636</v>
      </c>
      <c r="G419" s="40"/>
      <c r="H419" s="40"/>
      <c r="I419" s="233"/>
      <c r="J419" s="40"/>
      <c r="K419" s="40"/>
      <c r="L419" s="44"/>
      <c r="M419" s="234"/>
      <c r="N419" s="235"/>
      <c r="O419" s="91"/>
      <c r="P419" s="91"/>
      <c r="Q419" s="91"/>
      <c r="R419" s="91"/>
      <c r="S419" s="91"/>
      <c r="T419" s="92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145</v>
      </c>
      <c r="AU419" s="17" t="s">
        <v>88</v>
      </c>
    </row>
    <row r="420" spans="1:51" s="13" customFormat="1" ht="12">
      <c r="A420" s="13"/>
      <c r="B420" s="236"/>
      <c r="C420" s="237"/>
      <c r="D420" s="231" t="s">
        <v>147</v>
      </c>
      <c r="E420" s="238" t="s">
        <v>1</v>
      </c>
      <c r="F420" s="239" t="s">
        <v>637</v>
      </c>
      <c r="G420" s="237"/>
      <c r="H420" s="240">
        <v>29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6" t="s">
        <v>147</v>
      </c>
      <c r="AU420" s="246" t="s">
        <v>88</v>
      </c>
      <c r="AV420" s="13" t="s">
        <v>88</v>
      </c>
      <c r="AW420" s="13" t="s">
        <v>32</v>
      </c>
      <c r="AX420" s="13" t="s">
        <v>78</v>
      </c>
      <c r="AY420" s="246" t="s">
        <v>136</v>
      </c>
    </row>
    <row r="421" spans="1:51" s="13" customFormat="1" ht="12">
      <c r="A421" s="13"/>
      <c r="B421" s="236"/>
      <c r="C421" s="237"/>
      <c r="D421" s="231" t="s">
        <v>147</v>
      </c>
      <c r="E421" s="238" t="s">
        <v>1</v>
      </c>
      <c r="F421" s="239" t="s">
        <v>638</v>
      </c>
      <c r="G421" s="237"/>
      <c r="H421" s="240">
        <v>62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6" t="s">
        <v>147</v>
      </c>
      <c r="AU421" s="246" t="s">
        <v>88</v>
      </c>
      <c r="AV421" s="13" t="s">
        <v>88</v>
      </c>
      <c r="AW421" s="13" t="s">
        <v>32</v>
      </c>
      <c r="AX421" s="13" t="s">
        <v>78</v>
      </c>
      <c r="AY421" s="246" t="s">
        <v>136</v>
      </c>
    </row>
    <row r="422" spans="1:51" s="14" customFormat="1" ht="12">
      <c r="A422" s="14"/>
      <c r="B422" s="247"/>
      <c r="C422" s="248"/>
      <c r="D422" s="231" t="s">
        <v>147</v>
      </c>
      <c r="E422" s="249" t="s">
        <v>1</v>
      </c>
      <c r="F422" s="250" t="s">
        <v>155</v>
      </c>
      <c r="G422" s="248"/>
      <c r="H422" s="251">
        <v>91</v>
      </c>
      <c r="I422" s="252"/>
      <c r="J422" s="248"/>
      <c r="K422" s="248"/>
      <c r="L422" s="253"/>
      <c r="M422" s="254"/>
      <c r="N422" s="255"/>
      <c r="O422" s="255"/>
      <c r="P422" s="255"/>
      <c r="Q422" s="255"/>
      <c r="R422" s="255"/>
      <c r="S422" s="255"/>
      <c r="T422" s="256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7" t="s">
        <v>147</v>
      </c>
      <c r="AU422" s="257" t="s">
        <v>88</v>
      </c>
      <c r="AV422" s="14" t="s">
        <v>143</v>
      </c>
      <c r="AW422" s="14" t="s">
        <v>32</v>
      </c>
      <c r="AX422" s="14" t="s">
        <v>86</v>
      </c>
      <c r="AY422" s="257" t="s">
        <v>136</v>
      </c>
    </row>
    <row r="423" spans="1:65" s="2" customFormat="1" ht="16.5" customHeight="1">
      <c r="A423" s="38"/>
      <c r="B423" s="39"/>
      <c r="C423" s="258" t="s">
        <v>639</v>
      </c>
      <c r="D423" s="258" t="s">
        <v>348</v>
      </c>
      <c r="E423" s="259" t="s">
        <v>640</v>
      </c>
      <c r="F423" s="260" t="s">
        <v>641</v>
      </c>
      <c r="G423" s="261" t="s">
        <v>617</v>
      </c>
      <c r="H423" s="262">
        <v>5</v>
      </c>
      <c r="I423" s="263"/>
      <c r="J423" s="264">
        <f>ROUND(I423*H423,2)</f>
        <v>0</v>
      </c>
      <c r="K423" s="260" t="s">
        <v>1</v>
      </c>
      <c r="L423" s="265"/>
      <c r="M423" s="266" t="s">
        <v>1</v>
      </c>
      <c r="N423" s="267" t="s">
        <v>43</v>
      </c>
      <c r="O423" s="91"/>
      <c r="P423" s="227">
        <f>O423*H423</f>
        <v>0</v>
      </c>
      <c r="Q423" s="227">
        <v>0.0517</v>
      </c>
      <c r="R423" s="227">
        <f>Q423*H423</f>
        <v>0.2585</v>
      </c>
      <c r="S423" s="227">
        <v>0</v>
      </c>
      <c r="T423" s="228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9" t="s">
        <v>186</v>
      </c>
      <c r="AT423" s="229" t="s">
        <v>348</v>
      </c>
      <c r="AU423" s="229" t="s">
        <v>88</v>
      </c>
      <c r="AY423" s="17" t="s">
        <v>136</v>
      </c>
      <c r="BE423" s="230">
        <f>IF(N423="základní",J423,0)</f>
        <v>0</v>
      </c>
      <c r="BF423" s="230">
        <f>IF(N423="snížená",J423,0)</f>
        <v>0</v>
      </c>
      <c r="BG423" s="230">
        <f>IF(N423="zákl. přenesená",J423,0)</f>
        <v>0</v>
      </c>
      <c r="BH423" s="230">
        <f>IF(N423="sníž. přenesená",J423,0)</f>
        <v>0</v>
      </c>
      <c r="BI423" s="230">
        <f>IF(N423="nulová",J423,0)</f>
        <v>0</v>
      </c>
      <c r="BJ423" s="17" t="s">
        <v>86</v>
      </c>
      <c r="BK423" s="230">
        <f>ROUND(I423*H423,2)</f>
        <v>0</v>
      </c>
      <c r="BL423" s="17" t="s">
        <v>143</v>
      </c>
      <c r="BM423" s="229" t="s">
        <v>642</v>
      </c>
    </row>
    <row r="424" spans="1:47" s="2" customFormat="1" ht="12">
      <c r="A424" s="38"/>
      <c r="B424" s="39"/>
      <c r="C424" s="40"/>
      <c r="D424" s="231" t="s">
        <v>145</v>
      </c>
      <c r="E424" s="40"/>
      <c r="F424" s="232" t="s">
        <v>643</v>
      </c>
      <c r="G424" s="40"/>
      <c r="H424" s="40"/>
      <c r="I424" s="233"/>
      <c r="J424" s="40"/>
      <c r="K424" s="40"/>
      <c r="L424" s="44"/>
      <c r="M424" s="234"/>
      <c r="N424" s="235"/>
      <c r="O424" s="91"/>
      <c r="P424" s="91"/>
      <c r="Q424" s="91"/>
      <c r="R424" s="91"/>
      <c r="S424" s="91"/>
      <c r="T424" s="92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145</v>
      </c>
      <c r="AU424" s="17" t="s">
        <v>88</v>
      </c>
    </row>
    <row r="425" spans="1:65" s="2" customFormat="1" ht="16.5" customHeight="1">
      <c r="A425" s="38"/>
      <c r="B425" s="39"/>
      <c r="C425" s="258" t="s">
        <v>644</v>
      </c>
      <c r="D425" s="258" t="s">
        <v>348</v>
      </c>
      <c r="E425" s="259" t="s">
        <v>645</v>
      </c>
      <c r="F425" s="260" t="s">
        <v>646</v>
      </c>
      <c r="G425" s="261" t="s">
        <v>617</v>
      </c>
      <c r="H425" s="262">
        <v>3</v>
      </c>
      <c r="I425" s="263"/>
      <c r="J425" s="264">
        <f>ROUND(I425*H425,2)</f>
        <v>0</v>
      </c>
      <c r="K425" s="260" t="s">
        <v>1</v>
      </c>
      <c r="L425" s="265"/>
      <c r="M425" s="266" t="s">
        <v>1</v>
      </c>
      <c r="N425" s="267" t="s">
        <v>43</v>
      </c>
      <c r="O425" s="91"/>
      <c r="P425" s="227">
        <f>O425*H425</f>
        <v>0</v>
      </c>
      <c r="Q425" s="227">
        <v>0.0265</v>
      </c>
      <c r="R425" s="227">
        <f>Q425*H425</f>
        <v>0.0795</v>
      </c>
      <c r="S425" s="227">
        <v>0</v>
      </c>
      <c r="T425" s="228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9" t="s">
        <v>186</v>
      </c>
      <c r="AT425" s="229" t="s">
        <v>348</v>
      </c>
      <c r="AU425" s="229" t="s">
        <v>88</v>
      </c>
      <c r="AY425" s="17" t="s">
        <v>136</v>
      </c>
      <c r="BE425" s="230">
        <f>IF(N425="základní",J425,0)</f>
        <v>0</v>
      </c>
      <c r="BF425" s="230">
        <f>IF(N425="snížená",J425,0)</f>
        <v>0</v>
      </c>
      <c r="BG425" s="230">
        <f>IF(N425="zákl. přenesená",J425,0)</f>
        <v>0</v>
      </c>
      <c r="BH425" s="230">
        <f>IF(N425="sníž. přenesená",J425,0)</f>
        <v>0</v>
      </c>
      <c r="BI425" s="230">
        <f>IF(N425="nulová",J425,0)</f>
        <v>0</v>
      </c>
      <c r="BJ425" s="17" t="s">
        <v>86</v>
      </c>
      <c r="BK425" s="230">
        <f>ROUND(I425*H425,2)</f>
        <v>0</v>
      </c>
      <c r="BL425" s="17" t="s">
        <v>143</v>
      </c>
      <c r="BM425" s="229" t="s">
        <v>647</v>
      </c>
    </row>
    <row r="426" spans="1:47" s="2" customFormat="1" ht="12">
      <c r="A426" s="38"/>
      <c r="B426" s="39"/>
      <c r="C426" s="40"/>
      <c r="D426" s="231" t="s">
        <v>145</v>
      </c>
      <c r="E426" s="40"/>
      <c r="F426" s="232" t="s">
        <v>648</v>
      </c>
      <c r="G426" s="40"/>
      <c r="H426" s="40"/>
      <c r="I426" s="233"/>
      <c r="J426" s="40"/>
      <c r="K426" s="40"/>
      <c r="L426" s="44"/>
      <c r="M426" s="234"/>
      <c r="N426" s="235"/>
      <c r="O426" s="91"/>
      <c r="P426" s="91"/>
      <c r="Q426" s="91"/>
      <c r="R426" s="91"/>
      <c r="S426" s="91"/>
      <c r="T426" s="92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145</v>
      </c>
      <c r="AU426" s="17" t="s">
        <v>88</v>
      </c>
    </row>
    <row r="427" spans="1:65" s="2" customFormat="1" ht="16.5" customHeight="1">
      <c r="A427" s="38"/>
      <c r="B427" s="39"/>
      <c r="C427" s="258" t="s">
        <v>649</v>
      </c>
      <c r="D427" s="258" t="s">
        <v>348</v>
      </c>
      <c r="E427" s="259" t="s">
        <v>650</v>
      </c>
      <c r="F427" s="260" t="s">
        <v>651</v>
      </c>
      <c r="G427" s="261" t="s">
        <v>617</v>
      </c>
      <c r="H427" s="262">
        <v>3</v>
      </c>
      <c r="I427" s="263"/>
      <c r="J427" s="264">
        <f>ROUND(I427*H427,2)</f>
        <v>0</v>
      </c>
      <c r="K427" s="260" t="s">
        <v>1</v>
      </c>
      <c r="L427" s="265"/>
      <c r="M427" s="266" t="s">
        <v>1</v>
      </c>
      <c r="N427" s="267" t="s">
        <v>43</v>
      </c>
      <c r="O427" s="91"/>
      <c r="P427" s="227">
        <f>O427*H427</f>
        <v>0</v>
      </c>
      <c r="Q427" s="227">
        <v>0.0265</v>
      </c>
      <c r="R427" s="227">
        <f>Q427*H427</f>
        <v>0.0795</v>
      </c>
      <c r="S427" s="227">
        <v>0</v>
      </c>
      <c r="T427" s="228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9" t="s">
        <v>186</v>
      </c>
      <c r="AT427" s="229" t="s">
        <v>348</v>
      </c>
      <c r="AU427" s="229" t="s">
        <v>88</v>
      </c>
      <c r="AY427" s="17" t="s">
        <v>136</v>
      </c>
      <c r="BE427" s="230">
        <f>IF(N427="základní",J427,0)</f>
        <v>0</v>
      </c>
      <c r="BF427" s="230">
        <f>IF(N427="snížená",J427,0)</f>
        <v>0</v>
      </c>
      <c r="BG427" s="230">
        <f>IF(N427="zákl. přenesená",J427,0)</f>
        <v>0</v>
      </c>
      <c r="BH427" s="230">
        <f>IF(N427="sníž. přenesená",J427,0)</f>
        <v>0</v>
      </c>
      <c r="BI427" s="230">
        <f>IF(N427="nulová",J427,0)</f>
        <v>0</v>
      </c>
      <c r="BJ427" s="17" t="s">
        <v>86</v>
      </c>
      <c r="BK427" s="230">
        <f>ROUND(I427*H427,2)</f>
        <v>0</v>
      </c>
      <c r="BL427" s="17" t="s">
        <v>143</v>
      </c>
      <c r="BM427" s="229" t="s">
        <v>652</v>
      </c>
    </row>
    <row r="428" spans="1:47" s="2" customFormat="1" ht="12">
      <c r="A428" s="38"/>
      <c r="B428" s="39"/>
      <c r="C428" s="40"/>
      <c r="D428" s="231" t="s">
        <v>145</v>
      </c>
      <c r="E428" s="40"/>
      <c r="F428" s="232" t="s">
        <v>653</v>
      </c>
      <c r="G428" s="40"/>
      <c r="H428" s="40"/>
      <c r="I428" s="233"/>
      <c r="J428" s="40"/>
      <c r="K428" s="40"/>
      <c r="L428" s="44"/>
      <c r="M428" s="234"/>
      <c r="N428" s="235"/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145</v>
      </c>
      <c r="AU428" s="17" t="s">
        <v>88</v>
      </c>
    </row>
    <row r="429" spans="1:65" s="2" customFormat="1" ht="16.5" customHeight="1">
      <c r="A429" s="38"/>
      <c r="B429" s="39"/>
      <c r="C429" s="258" t="s">
        <v>654</v>
      </c>
      <c r="D429" s="258" t="s">
        <v>348</v>
      </c>
      <c r="E429" s="259" t="s">
        <v>655</v>
      </c>
      <c r="F429" s="260" t="s">
        <v>656</v>
      </c>
      <c r="G429" s="261" t="s">
        <v>617</v>
      </c>
      <c r="H429" s="262">
        <v>3</v>
      </c>
      <c r="I429" s="263"/>
      <c r="J429" s="264">
        <f>ROUND(I429*H429,2)</f>
        <v>0</v>
      </c>
      <c r="K429" s="260" t="s">
        <v>1</v>
      </c>
      <c r="L429" s="265"/>
      <c r="M429" s="266" t="s">
        <v>1</v>
      </c>
      <c r="N429" s="267" t="s">
        <v>43</v>
      </c>
      <c r="O429" s="91"/>
      <c r="P429" s="227">
        <f>O429*H429</f>
        <v>0</v>
      </c>
      <c r="Q429" s="227">
        <v>0.01</v>
      </c>
      <c r="R429" s="227">
        <f>Q429*H429</f>
        <v>0.03</v>
      </c>
      <c r="S429" s="227">
        <v>0</v>
      </c>
      <c r="T429" s="228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9" t="s">
        <v>186</v>
      </c>
      <c r="AT429" s="229" t="s">
        <v>348</v>
      </c>
      <c r="AU429" s="229" t="s">
        <v>88</v>
      </c>
      <c r="AY429" s="17" t="s">
        <v>136</v>
      </c>
      <c r="BE429" s="230">
        <f>IF(N429="základní",J429,0)</f>
        <v>0</v>
      </c>
      <c r="BF429" s="230">
        <f>IF(N429="snížená",J429,0)</f>
        <v>0</v>
      </c>
      <c r="BG429" s="230">
        <f>IF(N429="zákl. přenesená",J429,0)</f>
        <v>0</v>
      </c>
      <c r="BH429" s="230">
        <f>IF(N429="sníž. přenesená",J429,0)</f>
        <v>0</v>
      </c>
      <c r="BI429" s="230">
        <f>IF(N429="nulová",J429,0)</f>
        <v>0</v>
      </c>
      <c r="BJ429" s="17" t="s">
        <v>86</v>
      </c>
      <c r="BK429" s="230">
        <f>ROUND(I429*H429,2)</f>
        <v>0</v>
      </c>
      <c r="BL429" s="17" t="s">
        <v>143</v>
      </c>
      <c r="BM429" s="229" t="s">
        <v>657</v>
      </c>
    </row>
    <row r="430" spans="1:47" s="2" customFormat="1" ht="12">
      <c r="A430" s="38"/>
      <c r="B430" s="39"/>
      <c r="C430" s="40"/>
      <c r="D430" s="231" t="s">
        <v>145</v>
      </c>
      <c r="E430" s="40"/>
      <c r="F430" s="232" t="s">
        <v>658</v>
      </c>
      <c r="G430" s="40"/>
      <c r="H430" s="40"/>
      <c r="I430" s="233"/>
      <c r="J430" s="40"/>
      <c r="K430" s="40"/>
      <c r="L430" s="44"/>
      <c r="M430" s="234"/>
      <c r="N430" s="235"/>
      <c r="O430" s="91"/>
      <c r="P430" s="91"/>
      <c r="Q430" s="91"/>
      <c r="R430" s="91"/>
      <c r="S430" s="91"/>
      <c r="T430" s="92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145</v>
      </c>
      <c r="AU430" s="17" t="s">
        <v>88</v>
      </c>
    </row>
    <row r="431" spans="1:65" s="2" customFormat="1" ht="16.5" customHeight="1">
      <c r="A431" s="38"/>
      <c r="B431" s="39"/>
      <c r="C431" s="258" t="s">
        <v>659</v>
      </c>
      <c r="D431" s="258" t="s">
        <v>348</v>
      </c>
      <c r="E431" s="259" t="s">
        <v>660</v>
      </c>
      <c r="F431" s="260" t="s">
        <v>661</v>
      </c>
      <c r="G431" s="261" t="s">
        <v>617</v>
      </c>
      <c r="H431" s="262">
        <v>4</v>
      </c>
      <c r="I431" s="263"/>
      <c r="J431" s="264">
        <f>ROUND(I431*H431,2)</f>
        <v>0</v>
      </c>
      <c r="K431" s="260" t="s">
        <v>1</v>
      </c>
      <c r="L431" s="265"/>
      <c r="M431" s="266" t="s">
        <v>1</v>
      </c>
      <c r="N431" s="267" t="s">
        <v>43</v>
      </c>
      <c r="O431" s="91"/>
      <c r="P431" s="227">
        <f>O431*H431</f>
        <v>0</v>
      </c>
      <c r="Q431" s="227">
        <v>0.0069</v>
      </c>
      <c r="R431" s="227">
        <f>Q431*H431</f>
        <v>0.0276</v>
      </c>
      <c r="S431" s="227">
        <v>0</v>
      </c>
      <c r="T431" s="228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9" t="s">
        <v>186</v>
      </c>
      <c r="AT431" s="229" t="s">
        <v>348</v>
      </c>
      <c r="AU431" s="229" t="s">
        <v>88</v>
      </c>
      <c r="AY431" s="17" t="s">
        <v>136</v>
      </c>
      <c r="BE431" s="230">
        <f>IF(N431="základní",J431,0)</f>
        <v>0</v>
      </c>
      <c r="BF431" s="230">
        <f>IF(N431="snížená",J431,0)</f>
        <v>0</v>
      </c>
      <c r="BG431" s="230">
        <f>IF(N431="zákl. přenesená",J431,0)</f>
        <v>0</v>
      </c>
      <c r="BH431" s="230">
        <f>IF(N431="sníž. přenesená",J431,0)</f>
        <v>0</v>
      </c>
      <c r="BI431" s="230">
        <f>IF(N431="nulová",J431,0)</f>
        <v>0</v>
      </c>
      <c r="BJ431" s="17" t="s">
        <v>86</v>
      </c>
      <c r="BK431" s="230">
        <f>ROUND(I431*H431,2)</f>
        <v>0</v>
      </c>
      <c r="BL431" s="17" t="s">
        <v>143</v>
      </c>
      <c r="BM431" s="229" t="s">
        <v>662</v>
      </c>
    </row>
    <row r="432" spans="1:47" s="2" customFormat="1" ht="12">
      <c r="A432" s="38"/>
      <c r="B432" s="39"/>
      <c r="C432" s="40"/>
      <c r="D432" s="231" t="s">
        <v>145</v>
      </c>
      <c r="E432" s="40"/>
      <c r="F432" s="232" t="s">
        <v>661</v>
      </c>
      <c r="G432" s="40"/>
      <c r="H432" s="40"/>
      <c r="I432" s="233"/>
      <c r="J432" s="40"/>
      <c r="K432" s="40"/>
      <c r="L432" s="44"/>
      <c r="M432" s="234"/>
      <c r="N432" s="235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145</v>
      </c>
      <c r="AU432" s="17" t="s">
        <v>88</v>
      </c>
    </row>
    <row r="433" spans="1:51" s="13" customFormat="1" ht="12">
      <c r="A433" s="13"/>
      <c r="B433" s="236"/>
      <c r="C433" s="237"/>
      <c r="D433" s="231" t="s">
        <v>147</v>
      </c>
      <c r="E433" s="238" t="s">
        <v>1</v>
      </c>
      <c r="F433" s="239" t="s">
        <v>143</v>
      </c>
      <c r="G433" s="237"/>
      <c r="H433" s="240">
        <v>4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147</v>
      </c>
      <c r="AU433" s="246" t="s">
        <v>88</v>
      </c>
      <c r="AV433" s="13" t="s">
        <v>88</v>
      </c>
      <c r="AW433" s="13" t="s">
        <v>32</v>
      </c>
      <c r="AX433" s="13" t="s">
        <v>86</v>
      </c>
      <c r="AY433" s="246" t="s">
        <v>136</v>
      </c>
    </row>
    <row r="434" spans="1:65" s="2" customFormat="1" ht="16.5" customHeight="1">
      <c r="A434" s="38"/>
      <c r="B434" s="39"/>
      <c r="C434" s="218" t="s">
        <v>663</v>
      </c>
      <c r="D434" s="218" t="s">
        <v>138</v>
      </c>
      <c r="E434" s="219" t="s">
        <v>664</v>
      </c>
      <c r="F434" s="220" t="s">
        <v>665</v>
      </c>
      <c r="G434" s="221" t="s">
        <v>141</v>
      </c>
      <c r="H434" s="222">
        <v>231.5</v>
      </c>
      <c r="I434" s="223"/>
      <c r="J434" s="224">
        <f>ROUND(I434*H434,2)</f>
        <v>0</v>
      </c>
      <c r="K434" s="220" t="s">
        <v>142</v>
      </c>
      <c r="L434" s="44"/>
      <c r="M434" s="225" t="s">
        <v>1</v>
      </c>
      <c r="N434" s="226" t="s">
        <v>43</v>
      </c>
      <c r="O434" s="91"/>
      <c r="P434" s="227">
        <f>O434*H434</f>
        <v>0</v>
      </c>
      <c r="Q434" s="227">
        <v>0</v>
      </c>
      <c r="R434" s="227">
        <f>Q434*H434</f>
        <v>0</v>
      </c>
      <c r="S434" s="227">
        <v>0.02</v>
      </c>
      <c r="T434" s="228">
        <f>S434*H434</f>
        <v>4.63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9" t="s">
        <v>143</v>
      </c>
      <c r="AT434" s="229" t="s">
        <v>138</v>
      </c>
      <c r="AU434" s="229" t="s">
        <v>88</v>
      </c>
      <c r="AY434" s="17" t="s">
        <v>136</v>
      </c>
      <c r="BE434" s="230">
        <f>IF(N434="základní",J434,0)</f>
        <v>0</v>
      </c>
      <c r="BF434" s="230">
        <f>IF(N434="snížená",J434,0)</f>
        <v>0</v>
      </c>
      <c r="BG434" s="230">
        <f>IF(N434="zákl. přenesená",J434,0)</f>
        <v>0</v>
      </c>
      <c r="BH434" s="230">
        <f>IF(N434="sníž. přenesená",J434,0)</f>
        <v>0</v>
      </c>
      <c r="BI434" s="230">
        <f>IF(N434="nulová",J434,0)</f>
        <v>0</v>
      </c>
      <c r="BJ434" s="17" t="s">
        <v>86</v>
      </c>
      <c r="BK434" s="230">
        <f>ROUND(I434*H434,2)</f>
        <v>0</v>
      </c>
      <c r="BL434" s="17" t="s">
        <v>143</v>
      </c>
      <c r="BM434" s="229" t="s">
        <v>666</v>
      </c>
    </row>
    <row r="435" spans="1:47" s="2" customFormat="1" ht="12">
      <c r="A435" s="38"/>
      <c r="B435" s="39"/>
      <c r="C435" s="40"/>
      <c r="D435" s="231" t="s">
        <v>145</v>
      </c>
      <c r="E435" s="40"/>
      <c r="F435" s="232" t="s">
        <v>667</v>
      </c>
      <c r="G435" s="40"/>
      <c r="H435" s="40"/>
      <c r="I435" s="233"/>
      <c r="J435" s="40"/>
      <c r="K435" s="40"/>
      <c r="L435" s="44"/>
      <c r="M435" s="234"/>
      <c r="N435" s="235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145</v>
      </c>
      <c r="AU435" s="17" t="s">
        <v>88</v>
      </c>
    </row>
    <row r="436" spans="1:51" s="13" customFormat="1" ht="12">
      <c r="A436" s="13"/>
      <c r="B436" s="236"/>
      <c r="C436" s="237"/>
      <c r="D436" s="231" t="s">
        <v>147</v>
      </c>
      <c r="E436" s="238" t="s">
        <v>1</v>
      </c>
      <c r="F436" s="239" t="s">
        <v>318</v>
      </c>
      <c r="G436" s="237"/>
      <c r="H436" s="240">
        <v>231.5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6" t="s">
        <v>147</v>
      </c>
      <c r="AU436" s="246" t="s">
        <v>88</v>
      </c>
      <c r="AV436" s="13" t="s">
        <v>88</v>
      </c>
      <c r="AW436" s="13" t="s">
        <v>32</v>
      </c>
      <c r="AX436" s="13" t="s">
        <v>86</v>
      </c>
      <c r="AY436" s="246" t="s">
        <v>136</v>
      </c>
    </row>
    <row r="437" spans="1:65" s="2" customFormat="1" ht="16.5" customHeight="1">
      <c r="A437" s="38"/>
      <c r="B437" s="39"/>
      <c r="C437" s="218" t="s">
        <v>668</v>
      </c>
      <c r="D437" s="218" t="s">
        <v>138</v>
      </c>
      <c r="E437" s="219" t="s">
        <v>669</v>
      </c>
      <c r="F437" s="220" t="s">
        <v>670</v>
      </c>
      <c r="G437" s="221" t="s">
        <v>409</v>
      </c>
      <c r="H437" s="222">
        <v>20</v>
      </c>
      <c r="I437" s="223"/>
      <c r="J437" s="224">
        <f>ROUND(I437*H437,2)</f>
        <v>0</v>
      </c>
      <c r="K437" s="220" t="s">
        <v>142</v>
      </c>
      <c r="L437" s="44"/>
      <c r="M437" s="225" t="s">
        <v>1</v>
      </c>
      <c r="N437" s="226" t="s">
        <v>43</v>
      </c>
      <c r="O437" s="91"/>
      <c r="P437" s="227">
        <f>O437*H437</f>
        <v>0</v>
      </c>
      <c r="Q437" s="227">
        <v>1E-05</v>
      </c>
      <c r="R437" s="227">
        <f>Q437*H437</f>
        <v>0.0002</v>
      </c>
      <c r="S437" s="227">
        <v>0</v>
      </c>
      <c r="T437" s="228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9" t="s">
        <v>143</v>
      </c>
      <c r="AT437" s="229" t="s">
        <v>138</v>
      </c>
      <c r="AU437" s="229" t="s">
        <v>88</v>
      </c>
      <c r="AY437" s="17" t="s">
        <v>136</v>
      </c>
      <c r="BE437" s="230">
        <f>IF(N437="základní",J437,0)</f>
        <v>0</v>
      </c>
      <c r="BF437" s="230">
        <f>IF(N437="snížená",J437,0)</f>
        <v>0</v>
      </c>
      <c r="BG437" s="230">
        <f>IF(N437="zákl. přenesená",J437,0)</f>
        <v>0</v>
      </c>
      <c r="BH437" s="230">
        <f>IF(N437="sníž. přenesená",J437,0)</f>
        <v>0</v>
      </c>
      <c r="BI437" s="230">
        <f>IF(N437="nulová",J437,0)</f>
        <v>0</v>
      </c>
      <c r="BJ437" s="17" t="s">
        <v>86</v>
      </c>
      <c r="BK437" s="230">
        <f>ROUND(I437*H437,2)</f>
        <v>0</v>
      </c>
      <c r="BL437" s="17" t="s">
        <v>143</v>
      </c>
      <c r="BM437" s="229" t="s">
        <v>671</v>
      </c>
    </row>
    <row r="438" spans="1:47" s="2" customFormat="1" ht="12">
      <c r="A438" s="38"/>
      <c r="B438" s="39"/>
      <c r="C438" s="40"/>
      <c r="D438" s="231" t="s">
        <v>145</v>
      </c>
      <c r="E438" s="40"/>
      <c r="F438" s="232" t="s">
        <v>672</v>
      </c>
      <c r="G438" s="40"/>
      <c r="H438" s="40"/>
      <c r="I438" s="233"/>
      <c r="J438" s="40"/>
      <c r="K438" s="40"/>
      <c r="L438" s="44"/>
      <c r="M438" s="234"/>
      <c r="N438" s="235"/>
      <c r="O438" s="91"/>
      <c r="P438" s="91"/>
      <c r="Q438" s="91"/>
      <c r="R438" s="91"/>
      <c r="S438" s="91"/>
      <c r="T438" s="92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145</v>
      </c>
      <c r="AU438" s="17" t="s">
        <v>88</v>
      </c>
    </row>
    <row r="439" spans="1:51" s="13" customFormat="1" ht="12">
      <c r="A439" s="13"/>
      <c r="B439" s="236"/>
      <c r="C439" s="237"/>
      <c r="D439" s="231" t="s">
        <v>147</v>
      </c>
      <c r="E439" s="238" t="s">
        <v>1</v>
      </c>
      <c r="F439" s="239" t="s">
        <v>673</v>
      </c>
      <c r="G439" s="237"/>
      <c r="H439" s="240">
        <v>20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6" t="s">
        <v>147</v>
      </c>
      <c r="AU439" s="246" t="s">
        <v>88</v>
      </c>
      <c r="AV439" s="13" t="s">
        <v>88</v>
      </c>
      <c r="AW439" s="13" t="s">
        <v>32</v>
      </c>
      <c r="AX439" s="13" t="s">
        <v>86</v>
      </c>
      <c r="AY439" s="246" t="s">
        <v>136</v>
      </c>
    </row>
    <row r="440" spans="1:65" s="2" customFormat="1" ht="16.5" customHeight="1">
      <c r="A440" s="38"/>
      <c r="B440" s="39"/>
      <c r="C440" s="218" t="s">
        <v>674</v>
      </c>
      <c r="D440" s="218" t="s">
        <v>138</v>
      </c>
      <c r="E440" s="219" t="s">
        <v>675</v>
      </c>
      <c r="F440" s="220" t="s">
        <v>676</v>
      </c>
      <c r="G440" s="221" t="s">
        <v>203</v>
      </c>
      <c r="H440" s="222">
        <v>4.896</v>
      </c>
      <c r="I440" s="223"/>
      <c r="J440" s="224">
        <f>ROUND(I440*H440,2)</f>
        <v>0</v>
      </c>
      <c r="K440" s="220" t="s">
        <v>142</v>
      </c>
      <c r="L440" s="44"/>
      <c r="M440" s="225" t="s">
        <v>1</v>
      </c>
      <c r="N440" s="226" t="s">
        <v>43</v>
      </c>
      <c r="O440" s="91"/>
      <c r="P440" s="227">
        <f>O440*H440</f>
        <v>0</v>
      </c>
      <c r="Q440" s="227">
        <v>0</v>
      </c>
      <c r="R440" s="227">
        <f>Q440*H440</f>
        <v>0</v>
      </c>
      <c r="S440" s="227">
        <v>2</v>
      </c>
      <c r="T440" s="228">
        <f>S440*H440</f>
        <v>9.792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9" t="s">
        <v>143</v>
      </c>
      <c r="AT440" s="229" t="s">
        <v>138</v>
      </c>
      <c r="AU440" s="229" t="s">
        <v>88</v>
      </c>
      <c r="AY440" s="17" t="s">
        <v>136</v>
      </c>
      <c r="BE440" s="230">
        <f>IF(N440="základní",J440,0)</f>
        <v>0</v>
      </c>
      <c r="BF440" s="230">
        <f>IF(N440="snížená",J440,0)</f>
        <v>0</v>
      </c>
      <c r="BG440" s="230">
        <f>IF(N440="zákl. přenesená",J440,0)</f>
        <v>0</v>
      </c>
      <c r="BH440" s="230">
        <f>IF(N440="sníž. přenesená",J440,0)</f>
        <v>0</v>
      </c>
      <c r="BI440" s="230">
        <f>IF(N440="nulová",J440,0)</f>
        <v>0</v>
      </c>
      <c r="BJ440" s="17" t="s">
        <v>86</v>
      </c>
      <c r="BK440" s="230">
        <f>ROUND(I440*H440,2)</f>
        <v>0</v>
      </c>
      <c r="BL440" s="17" t="s">
        <v>143</v>
      </c>
      <c r="BM440" s="229" t="s">
        <v>677</v>
      </c>
    </row>
    <row r="441" spans="1:47" s="2" customFormat="1" ht="12">
      <c r="A441" s="38"/>
      <c r="B441" s="39"/>
      <c r="C441" s="40"/>
      <c r="D441" s="231" t="s">
        <v>145</v>
      </c>
      <c r="E441" s="40"/>
      <c r="F441" s="232" t="s">
        <v>678</v>
      </c>
      <c r="G441" s="40"/>
      <c r="H441" s="40"/>
      <c r="I441" s="233"/>
      <c r="J441" s="40"/>
      <c r="K441" s="40"/>
      <c r="L441" s="44"/>
      <c r="M441" s="234"/>
      <c r="N441" s="235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145</v>
      </c>
      <c r="AU441" s="17" t="s">
        <v>88</v>
      </c>
    </row>
    <row r="442" spans="1:51" s="13" customFormat="1" ht="12">
      <c r="A442" s="13"/>
      <c r="B442" s="236"/>
      <c r="C442" s="237"/>
      <c r="D442" s="231" t="s">
        <v>147</v>
      </c>
      <c r="E442" s="238" t="s">
        <v>1</v>
      </c>
      <c r="F442" s="239" t="s">
        <v>679</v>
      </c>
      <c r="G442" s="237"/>
      <c r="H442" s="240">
        <v>4.896</v>
      </c>
      <c r="I442" s="241"/>
      <c r="J442" s="237"/>
      <c r="K442" s="237"/>
      <c r="L442" s="242"/>
      <c r="M442" s="243"/>
      <c r="N442" s="244"/>
      <c r="O442" s="244"/>
      <c r="P442" s="244"/>
      <c r="Q442" s="244"/>
      <c r="R442" s="244"/>
      <c r="S442" s="244"/>
      <c r="T442" s="24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6" t="s">
        <v>147</v>
      </c>
      <c r="AU442" s="246" t="s">
        <v>88</v>
      </c>
      <c r="AV442" s="13" t="s">
        <v>88</v>
      </c>
      <c r="AW442" s="13" t="s">
        <v>32</v>
      </c>
      <c r="AX442" s="13" t="s">
        <v>86</v>
      </c>
      <c r="AY442" s="246" t="s">
        <v>136</v>
      </c>
    </row>
    <row r="443" spans="1:65" s="2" customFormat="1" ht="16.5" customHeight="1">
      <c r="A443" s="38"/>
      <c r="B443" s="39"/>
      <c r="C443" s="218" t="s">
        <v>680</v>
      </c>
      <c r="D443" s="218" t="s">
        <v>138</v>
      </c>
      <c r="E443" s="219" t="s">
        <v>681</v>
      </c>
      <c r="F443" s="220" t="s">
        <v>682</v>
      </c>
      <c r="G443" s="221" t="s">
        <v>203</v>
      </c>
      <c r="H443" s="222">
        <v>2.4</v>
      </c>
      <c r="I443" s="223"/>
      <c r="J443" s="224">
        <f>ROUND(I443*H443,2)</f>
        <v>0</v>
      </c>
      <c r="K443" s="220" t="s">
        <v>142</v>
      </c>
      <c r="L443" s="44"/>
      <c r="M443" s="225" t="s">
        <v>1</v>
      </c>
      <c r="N443" s="226" t="s">
        <v>43</v>
      </c>
      <c r="O443" s="91"/>
      <c r="P443" s="227">
        <f>O443*H443</f>
        <v>0</v>
      </c>
      <c r="Q443" s="227">
        <v>0</v>
      </c>
      <c r="R443" s="227">
        <f>Q443*H443</f>
        <v>0</v>
      </c>
      <c r="S443" s="227">
        <v>2.4</v>
      </c>
      <c r="T443" s="228">
        <f>S443*H443</f>
        <v>5.76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9" t="s">
        <v>143</v>
      </c>
      <c r="AT443" s="229" t="s">
        <v>138</v>
      </c>
      <c r="AU443" s="229" t="s">
        <v>88</v>
      </c>
      <c r="AY443" s="17" t="s">
        <v>136</v>
      </c>
      <c r="BE443" s="230">
        <f>IF(N443="základní",J443,0)</f>
        <v>0</v>
      </c>
      <c r="BF443" s="230">
        <f>IF(N443="snížená",J443,0)</f>
        <v>0</v>
      </c>
      <c r="BG443" s="230">
        <f>IF(N443="zákl. přenesená",J443,0)</f>
        <v>0</v>
      </c>
      <c r="BH443" s="230">
        <f>IF(N443="sníž. přenesená",J443,0)</f>
        <v>0</v>
      </c>
      <c r="BI443" s="230">
        <f>IF(N443="nulová",J443,0)</f>
        <v>0</v>
      </c>
      <c r="BJ443" s="17" t="s">
        <v>86</v>
      </c>
      <c r="BK443" s="230">
        <f>ROUND(I443*H443,2)</f>
        <v>0</v>
      </c>
      <c r="BL443" s="17" t="s">
        <v>143</v>
      </c>
      <c r="BM443" s="229" t="s">
        <v>683</v>
      </c>
    </row>
    <row r="444" spans="1:47" s="2" customFormat="1" ht="12">
      <c r="A444" s="38"/>
      <c r="B444" s="39"/>
      <c r="C444" s="40"/>
      <c r="D444" s="231" t="s">
        <v>145</v>
      </c>
      <c r="E444" s="40"/>
      <c r="F444" s="232" t="s">
        <v>684</v>
      </c>
      <c r="G444" s="40"/>
      <c r="H444" s="40"/>
      <c r="I444" s="233"/>
      <c r="J444" s="40"/>
      <c r="K444" s="40"/>
      <c r="L444" s="44"/>
      <c r="M444" s="234"/>
      <c r="N444" s="235"/>
      <c r="O444" s="91"/>
      <c r="P444" s="91"/>
      <c r="Q444" s="91"/>
      <c r="R444" s="91"/>
      <c r="S444" s="91"/>
      <c r="T444" s="92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145</v>
      </c>
      <c r="AU444" s="17" t="s">
        <v>88</v>
      </c>
    </row>
    <row r="445" spans="1:51" s="13" customFormat="1" ht="12">
      <c r="A445" s="13"/>
      <c r="B445" s="236"/>
      <c r="C445" s="237"/>
      <c r="D445" s="231" t="s">
        <v>147</v>
      </c>
      <c r="E445" s="238" t="s">
        <v>1</v>
      </c>
      <c r="F445" s="239" t="s">
        <v>685</v>
      </c>
      <c r="G445" s="237"/>
      <c r="H445" s="240">
        <v>2.4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6" t="s">
        <v>147</v>
      </c>
      <c r="AU445" s="246" t="s">
        <v>88</v>
      </c>
      <c r="AV445" s="13" t="s">
        <v>88</v>
      </c>
      <c r="AW445" s="13" t="s">
        <v>32</v>
      </c>
      <c r="AX445" s="13" t="s">
        <v>86</v>
      </c>
      <c r="AY445" s="246" t="s">
        <v>136</v>
      </c>
    </row>
    <row r="446" spans="1:65" s="2" customFormat="1" ht="16.5" customHeight="1">
      <c r="A446" s="38"/>
      <c r="B446" s="39"/>
      <c r="C446" s="218" t="s">
        <v>686</v>
      </c>
      <c r="D446" s="218" t="s">
        <v>138</v>
      </c>
      <c r="E446" s="219" t="s">
        <v>687</v>
      </c>
      <c r="F446" s="220" t="s">
        <v>688</v>
      </c>
      <c r="G446" s="221" t="s">
        <v>189</v>
      </c>
      <c r="H446" s="222">
        <v>20</v>
      </c>
      <c r="I446" s="223"/>
      <c r="J446" s="224">
        <f>ROUND(I446*H446,2)</f>
        <v>0</v>
      </c>
      <c r="K446" s="220" t="s">
        <v>142</v>
      </c>
      <c r="L446" s="44"/>
      <c r="M446" s="225" t="s">
        <v>1</v>
      </c>
      <c r="N446" s="226" t="s">
        <v>43</v>
      </c>
      <c r="O446" s="91"/>
      <c r="P446" s="227">
        <f>O446*H446</f>
        <v>0</v>
      </c>
      <c r="Q446" s="227">
        <v>0.00048</v>
      </c>
      <c r="R446" s="227">
        <f>Q446*H446</f>
        <v>0.009600000000000001</v>
      </c>
      <c r="S446" s="227">
        <v>0.008</v>
      </c>
      <c r="T446" s="228">
        <f>S446*H446</f>
        <v>0.16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29" t="s">
        <v>143</v>
      </c>
      <c r="AT446" s="229" t="s">
        <v>138</v>
      </c>
      <c r="AU446" s="229" t="s">
        <v>88</v>
      </c>
      <c r="AY446" s="17" t="s">
        <v>136</v>
      </c>
      <c r="BE446" s="230">
        <f>IF(N446="základní",J446,0)</f>
        <v>0</v>
      </c>
      <c r="BF446" s="230">
        <f>IF(N446="snížená",J446,0)</f>
        <v>0</v>
      </c>
      <c r="BG446" s="230">
        <f>IF(N446="zákl. přenesená",J446,0)</f>
        <v>0</v>
      </c>
      <c r="BH446" s="230">
        <f>IF(N446="sníž. přenesená",J446,0)</f>
        <v>0</v>
      </c>
      <c r="BI446" s="230">
        <f>IF(N446="nulová",J446,0)</f>
        <v>0</v>
      </c>
      <c r="BJ446" s="17" t="s">
        <v>86</v>
      </c>
      <c r="BK446" s="230">
        <f>ROUND(I446*H446,2)</f>
        <v>0</v>
      </c>
      <c r="BL446" s="17" t="s">
        <v>143</v>
      </c>
      <c r="BM446" s="229" t="s">
        <v>689</v>
      </c>
    </row>
    <row r="447" spans="1:47" s="2" customFormat="1" ht="12">
      <c r="A447" s="38"/>
      <c r="B447" s="39"/>
      <c r="C447" s="40"/>
      <c r="D447" s="231" t="s">
        <v>145</v>
      </c>
      <c r="E447" s="40"/>
      <c r="F447" s="232" t="s">
        <v>690</v>
      </c>
      <c r="G447" s="40"/>
      <c r="H447" s="40"/>
      <c r="I447" s="233"/>
      <c r="J447" s="40"/>
      <c r="K447" s="40"/>
      <c r="L447" s="44"/>
      <c r="M447" s="234"/>
      <c r="N447" s="235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145</v>
      </c>
      <c r="AU447" s="17" t="s">
        <v>88</v>
      </c>
    </row>
    <row r="448" spans="1:51" s="13" customFormat="1" ht="12">
      <c r="A448" s="13"/>
      <c r="B448" s="236"/>
      <c r="C448" s="237"/>
      <c r="D448" s="231" t="s">
        <v>147</v>
      </c>
      <c r="E448" s="238" t="s">
        <v>1</v>
      </c>
      <c r="F448" s="239" t="s">
        <v>673</v>
      </c>
      <c r="G448" s="237"/>
      <c r="H448" s="240">
        <v>20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6" t="s">
        <v>147</v>
      </c>
      <c r="AU448" s="246" t="s">
        <v>88</v>
      </c>
      <c r="AV448" s="13" t="s">
        <v>88</v>
      </c>
      <c r="AW448" s="13" t="s">
        <v>32</v>
      </c>
      <c r="AX448" s="13" t="s">
        <v>86</v>
      </c>
      <c r="AY448" s="246" t="s">
        <v>136</v>
      </c>
    </row>
    <row r="449" spans="1:65" s="2" customFormat="1" ht="21.75" customHeight="1">
      <c r="A449" s="38"/>
      <c r="B449" s="39"/>
      <c r="C449" s="218" t="s">
        <v>691</v>
      </c>
      <c r="D449" s="218" t="s">
        <v>138</v>
      </c>
      <c r="E449" s="219" t="s">
        <v>692</v>
      </c>
      <c r="F449" s="220" t="s">
        <v>693</v>
      </c>
      <c r="G449" s="221" t="s">
        <v>141</v>
      </c>
      <c r="H449" s="222">
        <v>10.4</v>
      </c>
      <c r="I449" s="223"/>
      <c r="J449" s="224">
        <f>ROUND(I449*H449,2)</f>
        <v>0</v>
      </c>
      <c r="K449" s="220" t="s">
        <v>142</v>
      </c>
      <c r="L449" s="44"/>
      <c r="M449" s="225" t="s">
        <v>1</v>
      </c>
      <c r="N449" s="226" t="s">
        <v>43</v>
      </c>
      <c r="O449" s="91"/>
      <c r="P449" s="227">
        <f>O449*H449</f>
        <v>0</v>
      </c>
      <c r="Q449" s="227">
        <v>0</v>
      </c>
      <c r="R449" s="227">
        <f>Q449*H449</f>
        <v>0</v>
      </c>
      <c r="S449" s="227">
        <v>0</v>
      </c>
      <c r="T449" s="228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9" t="s">
        <v>143</v>
      </c>
      <c r="AT449" s="229" t="s">
        <v>138</v>
      </c>
      <c r="AU449" s="229" t="s">
        <v>88</v>
      </c>
      <c r="AY449" s="17" t="s">
        <v>136</v>
      </c>
      <c r="BE449" s="230">
        <f>IF(N449="základní",J449,0)</f>
        <v>0</v>
      </c>
      <c r="BF449" s="230">
        <f>IF(N449="snížená",J449,0)</f>
        <v>0</v>
      </c>
      <c r="BG449" s="230">
        <f>IF(N449="zákl. přenesená",J449,0)</f>
        <v>0</v>
      </c>
      <c r="BH449" s="230">
        <f>IF(N449="sníž. přenesená",J449,0)</f>
        <v>0</v>
      </c>
      <c r="BI449" s="230">
        <f>IF(N449="nulová",J449,0)</f>
        <v>0</v>
      </c>
      <c r="BJ449" s="17" t="s">
        <v>86</v>
      </c>
      <c r="BK449" s="230">
        <f>ROUND(I449*H449,2)</f>
        <v>0</v>
      </c>
      <c r="BL449" s="17" t="s">
        <v>143</v>
      </c>
      <c r="BM449" s="229" t="s">
        <v>694</v>
      </c>
    </row>
    <row r="450" spans="1:47" s="2" customFormat="1" ht="12">
      <c r="A450" s="38"/>
      <c r="B450" s="39"/>
      <c r="C450" s="40"/>
      <c r="D450" s="231" t="s">
        <v>145</v>
      </c>
      <c r="E450" s="40"/>
      <c r="F450" s="232" t="s">
        <v>695</v>
      </c>
      <c r="G450" s="40"/>
      <c r="H450" s="40"/>
      <c r="I450" s="233"/>
      <c r="J450" s="40"/>
      <c r="K450" s="40"/>
      <c r="L450" s="44"/>
      <c r="M450" s="234"/>
      <c r="N450" s="235"/>
      <c r="O450" s="91"/>
      <c r="P450" s="91"/>
      <c r="Q450" s="91"/>
      <c r="R450" s="91"/>
      <c r="S450" s="91"/>
      <c r="T450" s="92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145</v>
      </c>
      <c r="AU450" s="17" t="s">
        <v>88</v>
      </c>
    </row>
    <row r="451" spans="1:63" s="12" customFormat="1" ht="22.8" customHeight="1">
      <c r="A451" s="12"/>
      <c r="B451" s="202"/>
      <c r="C451" s="203"/>
      <c r="D451" s="204" t="s">
        <v>77</v>
      </c>
      <c r="E451" s="216" t="s">
        <v>696</v>
      </c>
      <c r="F451" s="216" t="s">
        <v>697</v>
      </c>
      <c r="G451" s="203"/>
      <c r="H451" s="203"/>
      <c r="I451" s="206"/>
      <c r="J451" s="217">
        <f>BK451</f>
        <v>0</v>
      </c>
      <c r="K451" s="203"/>
      <c r="L451" s="208"/>
      <c r="M451" s="209"/>
      <c r="N451" s="210"/>
      <c r="O451" s="210"/>
      <c r="P451" s="211">
        <f>SUM(P452:P467)</f>
        <v>0</v>
      </c>
      <c r="Q451" s="210"/>
      <c r="R451" s="211">
        <f>SUM(R452:R467)</f>
        <v>0</v>
      </c>
      <c r="S451" s="210"/>
      <c r="T451" s="212">
        <f>SUM(T452:T467)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3" t="s">
        <v>86</v>
      </c>
      <c r="AT451" s="214" t="s">
        <v>77</v>
      </c>
      <c r="AU451" s="214" t="s">
        <v>86</v>
      </c>
      <c r="AY451" s="213" t="s">
        <v>136</v>
      </c>
      <c r="BK451" s="215">
        <f>SUM(BK452:BK467)</f>
        <v>0</v>
      </c>
    </row>
    <row r="452" spans="1:65" s="2" customFormat="1" ht="21.75" customHeight="1">
      <c r="A452" s="38"/>
      <c r="B452" s="39"/>
      <c r="C452" s="218" t="s">
        <v>698</v>
      </c>
      <c r="D452" s="218" t="s">
        <v>138</v>
      </c>
      <c r="E452" s="219" t="s">
        <v>699</v>
      </c>
      <c r="F452" s="220" t="s">
        <v>700</v>
      </c>
      <c r="G452" s="221" t="s">
        <v>245</v>
      </c>
      <c r="H452" s="222">
        <v>2129.816</v>
      </c>
      <c r="I452" s="223"/>
      <c r="J452" s="224">
        <f>ROUND(I452*H452,2)</f>
        <v>0</v>
      </c>
      <c r="K452" s="220" t="s">
        <v>142</v>
      </c>
      <c r="L452" s="44"/>
      <c r="M452" s="225" t="s">
        <v>1</v>
      </c>
      <c r="N452" s="226" t="s">
        <v>43</v>
      </c>
      <c r="O452" s="91"/>
      <c r="P452" s="227">
        <f>O452*H452</f>
        <v>0</v>
      </c>
      <c r="Q452" s="227">
        <v>0</v>
      </c>
      <c r="R452" s="227">
        <f>Q452*H452</f>
        <v>0</v>
      </c>
      <c r="S452" s="227">
        <v>0</v>
      </c>
      <c r="T452" s="228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29" t="s">
        <v>143</v>
      </c>
      <c r="AT452" s="229" t="s">
        <v>138</v>
      </c>
      <c r="AU452" s="229" t="s">
        <v>88</v>
      </c>
      <c r="AY452" s="17" t="s">
        <v>136</v>
      </c>
      <c r="BE452" s="230">
        <f>IF(N452="základní",J452,0)</f>
        <v>0</v>
      </c>
      <c r="BF452" s="230">
        <f>IF(N452="snížená",J452,0)</f>
        <v>0</v>
      </c>
      <c r="BG452" s="230">
        <f>IF(N452="zákl. přenesená",J452,0)</f>
        <v>0</v>
      </c>
      <c r="BH452" s="230">
        <f>IF(N452="sníž. přenesená",J452,0)</f>
        <v>0</v>
      </c>
      <c r="BI452" s="230">
        <f>IF(N452="nulová",J452,0)</f>
        <v>0</v>
      </c>
      <c r="BJ452" s="17" t="s">
        <v>86</v>
      </c>
      <c r="BK452" s="230">
        <f>ROUND(I452*H452,2)</f>
        <v>0</v>
      </c>
      <c r="BL452" s="17" t="s">
        <v>143</v>
      </c>
      <c r="BM452" s="229" t="s">
        <v>701</v>
      </c>
    </row>
    <row r="453" spans="1:47" s="2" customFormat="1" ht="12">
      <c r="A453" s="38"/>
      <c r="B453" s="39"/>
      <c r="C453" s="40"/>
      <c r="D453" s="231" t="s">
        <v>145</v>
      </c>
      <c r="E453" s="40"/>
      <c r="F453" s="232" t="s">
        <v>702</v>
      </c>
      <c r="G453" s="40"/>
      <c r="H453" s="40"/>
      <c r="I453" s="233"/>
      <c r="J453" s="40"/>
      <c r="K453" s="40"/>
      <c r="L453" s="44"/>
      <c r="M453" s="234"/>
      <c r="N453" s="235"/>
      <c r="O453" s="91"/>
      <c r="P453" s="91"/>
      <c r="Q453" s="91"/>
      <c r="R453" s="91"/>
      <c r="S453" s="91"/>
      <c r="T453" s="92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145</v>
      </c>
      <c r="AU453" s="17" t="s">
        <v>88</v>
      </c>
    </row>
    <row r="454" spans="1:65" s="2" customFormat="1" ht="16.5" customHeight="1">
      <c r="A454" s="38"/>
      <c r="B454" s="39"/>
      <c r="C454" s="218" t="s">
        <v>703</v>
      </c>
      <c r="D454" s="218" t="s">
        <v>138</v>
      </c>
      <c r="E454" s="219" t="s">
        <v>704</v>
      </c>
      <c r="F454" s="220" t="s">
        <v>705</v>
      </c>
      <c r="G454" s="221" t="s">
        <v>245</v>
      </c>
      <c r="H454" s="222">
        <v>40466.504</v>
      </c>
      <c r="I454" s="223"/>
      <c r="J454" s="224">
        <f>ROUND(I454*H454,2)</f>
        <v>0</v>
      </c>
      <c r="K454" s="220" t="s">
        <v>142</v>
      </c>
      <c r="L454" s="44"/>
      <c r="M454" s="225" t="s">
        <v>1</v>
      </c>
      <c r="N454" s="226" t="s">
        <v>43</v>
      </c>
      <c r="O454" s="91"/>
      <c r="P454" s="227">
        <f>O454*H454</f>
        <v>0</v>
      </c>
      <c r="Q454" s="227">
        <v>0</v>
      </c>
      <c r="R454" s="227">
        <f>Q454*H454</f>
        <v>0</v>
      </c>
      <c r="S454" s="227">
        <v>0</v>
      </c>
      <c r="T454" s="228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29" t="s">
        <v>143</v>
      </c>
      <c r="AT454" s="229" t="s">
        <v>138</v>
      </c>
      <c r="AU454" s="229" t="s">
        <v>88</v>
      </c>
      <c r="AY454" s="17" t="s">
        <v>136</v>
      </c>
      <c r="BE454" s="230">
        <f>IF(N454="základní",J454,0)</f>
        <v>0</v>
      </c>
      <c r="BF454" s="230">
        <f>IF(N454="snížená",J454,0)</f>
        <v>0</v>
      </c>
      <c r="BG454" s="230">
        <f>IF(N454="zákl. přenesená",J454,0)</f>
        <v>0</v>
      </c>
      <c r="BH454" s="230">
        <f>IF(N454="sníž. přenesená",J454,0)</f>
        <v>0</v>
      </c>
      <c r="BI454" s="230">
        <f>IF(N454="nulová",J454,0)</f>
        <v>0</v>
      </c>
      <c r="BJ454" s="17" t="s">
        <v>86</v>
      </c>
      <c r="BK454" s="230">
        <f>ROUND(I454*H454,2)</f>
        <v>0</v>
      </c>
      <c r="BL454" s="17" t="s">
        <v>143</v>
      </c>
      <c r="BM454" s="229" t="s">
        <v>706</v>
      </c>
    </row>
    <row r="455" spans="1:47" s="2" customFormat="1" ht="12">
      <c r="A455" s="38"/>
      <c r="B455" s="39"/>
      <c r="C455" s="40"/>
      <c r="D455" s="231" t="s">
        <v>145</v>
      </c>
      <c r="E455" s="40"/>
      <c r="F455" s="232" t="s">
        <v>707</v>
      </c>
      <c r="G455" s="40"/>
      <c r="H455" s="40"/>
      <c r="I455" s="233"/>
      <c r="J455" s="40"/>
      <c r="K455" s="40"/>
      <c r="L455" s="44"/>
      <c r="M455" s="234"/>
      <c r="N455" s="235"/>
      <c r="O455" s="91"/>
      <c r="P455" s="91"/>
      <c r="Q455" s="91"/>
      <c r="R455" s="91"/>
      <c r="S455" s="91"/>
      <c r="T455" s="92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145</v>
      </c>
      <c r="AU455" s="17" t="s">
        <v>88</v>
      </c>
    </row>
    <row r="456" spans="1:51" s="13" customFormat="1" ht="12">
      <c r="A456" s="13"/>
      <c r="B456" s="236"/>
      <c r="C456" s="237"/>
      <c r="D456" s="231" t="s">
        <v>147</v>
      </c>
      <c r="E456" s="237"/>
      <c r="F456" s="239" t="s">
        <v>708</v>
      </c>
      <c r="G456" s="237"/>
      <c r="H456" s="240">
        <v>40466.504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6" t="s">
        <v>147</v>
      </c>
      <c r="AU456" s="246" t="s">
        <v>88</v>
      </c>
      <c r="AV456" s="13" t="s">
        <v>88</v>
      </c>
      <c r="AW456" s="13" t="s">
        <v>4</v>
      </c>
      <c r="AX456" s="13" t="s">
        <v>86</v>
      </c>
      <c r="AY456" s="246" t="s">
        <v>136</v>
      </c>
    </row>
    <row r="457" spans="1:65" s="2" customFormat="1" ht="16.5" customHeight="1">
      <c r="A457" s="38"/>
      <c r="B457" s="39"/>
      <c r="C457" s="218" t="s">
        <v>709</v>
      </c>
      <c r="D457" s="218" t="s">
        <v>138</v>
      </c>
      <c r="E457" s="219" t="s">
        <v>710</v>
      </c>
      <c r="F457" s="220" t="s">
        <v>711</v>
      </c>
      <c r="G457" s="221" t="s">
        <v>245</v>
      </c>
      <c r="H457" s="222">
        <v>2129.816</v>
      </c>
      <c r="I457" s="223"/>
      <c r="J457" s="224">
        <f>ROUND(I457*H457,2)</f>
        <v>0</v>
      </c>
      <c r="K457" s="220" t="s">
        <v>142</v>
      </c>
      <c r="L457" s="44"/>
      <c r="M457" s="225" t="s">
        <v>1</v>
      </c>
      <c r="N457" s="226" t="s">
        <v>43</v>
      </c>
      <c r="O457" s="91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9" t="s">
        <v>143</v>
      </c>
      <c r="AT457" s="229" t="s">
        <v>138</v>
      </c>
      <c r="AU457" s="229" t="s">
        <v>88</v>
      </c>
      <c r="AY457" s="17" t="s">
        <v>136</v>
      </c>
      <c r="BE457" s="230">
        <f>IF(N457="základní",J457,0)</f>
        <v>0</v>
      </c>
      <c r="BF457" s="230">
        <f>IF(N457="snížená",J457,0)</f>
        <v>0</v>
      </c>
      <c r="BG457" s="230">
        <f>IF(N457="zákl. přenesená",J457,0)</f>
        <v>0</v>
      </c>
      <c r="BH457" s="230">
        <f>IF(N457="sníž. přenesená",J457,0)</f>
        <v>0</v>
      </c>
      <c r="BI457" s="230">
        <f>IF(N457="nulová",J457,0)</f>
        <v>0</v>
      </c>
      <c r="BJ457" s="17" t="s">
        <v>86</v>
      </c>
      <c r="BK457" s="230">
        <f>ROUND(I457*H457,2)</f>
        <v>0</v>
      </c>
      <c r="BL457" s="17" t="s">
        <v>143</v>
      </c>
      <c r="BM457" s="229" t="s">
        <v>712</v>
      </c>
    </row>
    <row r="458" spans="1:47" s="2" customFormat="1" ht="12">
      <c r="A458" s="38"/>
      <c r="B458" s="39"/>
      <c r="C458" s="40"/>
      <c r="D458" s="231" t="s">
        <v>145</v>
      </c>
      <c r="E458" s="40"/>
      <c r="F458" s="232" t="s">
        <v>713</v>
      </c>
      <c r="G458" s="40"/>
      <c r="H458" s="40"/>
      <c r="I458" s="233"/>
      <c r="J458" s="40"/>
      <c r="K458" s="40"/>
      <c r="L458" s="44"/>
      <c r="M458" s="234"/>
      <c r="N458" s="235"/>
      <c r="O458" s="91"/>
      <c r="P458" s="91"/>
      <c r="Q458" s="91"/>
      <c r="R458" s="91"/>
      <c r="S458" s="91"/>
      <c r="T458" s="92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145</v>
      </c>
      <c r="AU458" s="17" t="s">
        <v>88</v>
      </c>
    </row>
    <row r="459" spans="1:65" s="2" customFormat="1" ht="24.15" customHeight="1">
      <c r="A459" s="38"/>
      <c r="B459" s="39"/>
      <c r="C459" s="218" t="s">
        <v>714</v>
      </c>
      <c r="D459" s="218" t="s">
        <v>138</v>
      </c>
      <c r="E459" s="219" t="s">
        <v>715</v>
      </c>
      <c r="F459" s="220" t="s">
        <v>716</v>
      </c>
      <c r="G459" s="221" t="s">
        <v>245</v>
      </c>
      <c r="H459" s="222">
        <v>117.1</v>
      </c>
      <c r="I459" s="223"/>
      <c r="J459" s="224">
        <f>ROUND(I459*H459,2)</f>
        <v>0</v>
      </c>
      <c r="K459" s="220" t="s">
        <v>142</v>
      </c>
      <c r="L459" s="44"/>
      <c r="M459" s="225" t="s">
        <v>1</v>
      </c>
      <c r="N459" s="226" t="s">
        <v>43</v>
      </c>
      <c r="O459" s="91"/>
      <c r="P459" s="227">
        <f>O459*H459</f>
        <v>0</v>
      </c>
      <c r="Q459" s="227">
        <v>0</v>
      </c>
      <c r="R459" s="227">
        <f>Q459*H459</f>
        <v>0</v>
      </c>
      <c r="S459" s="227">
        <v>0</v>
      </c>
      <c r="T459" s="228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29" t="s">
        <v>143</v>
      </c>
      <c r="AT459" s="229" t="s">
        <v>138</v>
      </c>
      <c r="AU459" s="229" t="s">
        <v>88</v>
      </c>
      <c r="AY459" s="17" t="s">
        <v>136</v>
      </c>
      <c r="BE459" s="230">
        <f>IF(N459="základní",J459,0)</f>
        <v>0</v>
      </c>
      <c r="BF459" s="230">
        <f>IF(N459="snížená",J459,0)</f>
        <v>0</v>
      </c>
      <c r="BG459" s="230">
        <f>IF(N459="zákl. přenesená",J459,0)</f>
        <v>0</v>
      </c>
      <c r="BH459" s="230">
        <f>IF(N459="sníž. přenesená",J459,0)</f>
        <v>0</v>
      </c>
      <c r="BI459" s="230">
        <f>IF(N459="nulová",J459,0)</f>
        <v>0</v>
      </c>
      <c r="BJ459" s="17" t="s">
        <v>86</v>
      </c>
      <c r="BK459" s="230">
        <f>ROUND(I459*H459,2)</f>
        <v>0</v>
      </c>
      <c r="BL459" s="17" t="s">
        <v>143</v>
      </c>
      <c r="BM459" s="229" t="s">
        <v>717</v>
      </c>
    </row>
    <row r="460" spans="1:47" s="2" customFormat="1" ht="12">
      <c r="A460" s="38"/>
      <c r="B460" s="39"/>
      <c r="C460" s="40"/>
      <c r="D460" s="231" t="s">
        <v>145</v>
      </c>
      <c r="E460" s="40"/>
      <c r="F460" s="232" t="s">
        <v>718</v>
      </c>
      <c r="G460" s="40"/>
      <c r="H460" s="40"/>
      <c r="I460" s="233"/>
      <c r="J460" s="40"/>
      <c r="K460" s="40"/>
      <c r="L460" s="44"/>
      <c r="M460" s="234"/>
      <c r="N460" s="235"/>
      <c r="O460" s="91"/>
      <c r="P460" s="91"/>
      <c r="Q460" s="91"/>
      <c r="R460" s="91"/>
      <c r="S460" s="91"/>
      <c r="T460" s="92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145</v>
      </c>
      <c r="AU460" s="17" t="s">
        <v>88</v>
      </c>
    </row>
    <row r="461" spans="1:51" s="13" customFormat="1" ht="12">
      <c r="A461" s="13"/>
      <c r="B461" s="236"/>
      <c r="C461" s="237"/>
      <c r="D461" s="231" t="s">
        <v>147</v>
      </c>
      <c r="E461" s="238" t="s">
        <v>1</v>
      </c>
      <c r="F461" s="239" t="s">
        <v>719</v>
      </c>
      <c r="G461" s="237"/>
      <c r="H461" s="240">
        <v>117.1</v>
      </c>
      <c r="I461" s="241"/>
      <c r="J461" s="237"/>
      <c r="K461" s="237"/>
      <c r="L461" s="242"/>
      <c r="M461" s="243"/>
      <c r="N461" s="244"/>
      <c r="O461" s="244"/>
      <c r="P461" s="244"/>
      <c r="Q461" s="244"/>
      <c r="R461" s="244"/>
      <c r="S461" s="244"/>
      <c r="T461" s="245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6" t="s">
        <v>147</v>
      </c>
      <c r="AU461" s="246" t="s">
        <v>88</v>
      </c>
      <c r="AV461" s="13" t="s">
        <v>88</v>
      </c>
      <c r="AW461" s="13" t="s">
        <v>32</v>
      </c>
      <c r="AX461" s="13" t="s">
        <v>86</v>
      </c>
      <c r="AY461" s="246" t="s">
        <v>136</v>
      </c>
    </row>
    <row r="462" spans="1:65" s="2" customFormat="1" ht="24.15" customHeight="1">
      <c r="A462" s="38"/>
      <c r="B462" s="39"/>
      <c r="C462" s="218" t="s">
        <v>720</v>
      </c>
      <c r="D462" s="218" t="s">
        <v>138</v>
      </c>
      <c r="E462" s="219" t="s">
        <v>721</v>
      </c>
      <c r="F462" s="220" t="s">
        <v>247</v>
      </c>
      <c r="G462" s="221" t="s">
        <v>245</v>
      </c>
      <c r="H462" s="222">
        <v>305.3</v>
      </c>
      <c r="I462" s="223"/>
      <c r="J462" s="224">
        <f>ROUND(I462*H462,2)</f>
        <v>0</v>
      </c>
      <c r="K462" s="220" t="s">
        <v>142</v>
      </c>
      <c r="L462" s="44"/>
      <c r="M462" s="225" t="s">
        <v>1</v>
      </c>
      <c r="N462" s="226" t="s">
        <v>43</v>
      </c>
      <c r="O462" s="91"/>
      <c r="P462" s="227">
        <f>O462*H462</f>
        <v>0</v>
      </c>
      <c r="Q462" s="227">
        <v>0</v>
      </c>
      <c r="R462" s="227">
        <f>Q462*H462</f>
        <v>0</v>
      </c>
      <c r="S462" s="227">
        <v>0</v>
      </c>
      <c r="T462" s="228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29" t="s">
        <v>143</v>
      </c>
      <c r="AT462" s="229" t="s">
        <v>138</v>
      </c>
      <c r="AU462" s="229" t="s">
        <v>88</v>
      </c>
      <c r="AY462" s="17" t="s">
        <v>136</v>
      </c>
      <c r="BE462" s="230">
        <f>IF(N462="základní",J462,0)</f>
        <v>0</v>
      </c>
      <c r="BF462" s="230">
        <f>IF(N462="snížená",J462,0)</f>
        <v>0</v>
      </c>
      <c r="BG462" s="230">
        <f>IF(N462="zákl. přenesená",J462,0)</f>
        <v>0</v>
      </c>
      <c r="BH462" s="230">
        <f>IF(N462="sníž. přenesená",J462,0)</f>
        <v>0</v>
      </c>
      <c r="BI462" s="230">
        <f>IF(N462="nulová",J462,0)</f>
        <v>0</v>
      </c>
      <c r="BJ462" s="17" t="s">
        <v>86</v>
      </c>
      <c r="BK462" s="230">
        <f>ROUND(I462*H462,2)</f>
        <v>0</v>
      </c>
      <c r="BL462" s="17" t="s">
        <v>143</v>
      </c>
      <c r="BM462" s="229" t="s">
        <v>722</v>
      </c>
    </row>
    <row r="463" spans="1:47" s="2" customFormat="1" ht="12">
      <c r="A463" s="38"/>
      <c r="B463" s="39"/>
      <c r="C463" s="40"/>
      <c r="D463" s="231" t="s">
        <v>145</v>
      </c>
      <c r="E463" s="40"/>
      <c r="F463" s="232" t="s">
        <v>247</v>
      </c>
      <c r="G463" s="40"/>
      <c r="H463" s="40"/>
      <c r="I463" s="233"/>
      <c r="J463" s="40"/>
      <c r="K463" s="40"/>
      <c r="L463" s="44"/>
      <c r="M463" s="234"/>
      <c r="N463" s="235"/>
      <c r="O463" s="91"/>
      <c r="P463" s="91"/>
      <c r="Q463" s="91"/>
      <c r="R463" s="91"/>
      <c r="S463" s="91"/>
      <c r="T463" s="92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145</v>
      </c>
      <c r="AU463" s="17" t="s">
        <v>88</v>
      </c>
    </row>
    <row r="464" spans="1:51" s="13" customFormat="1" ht="12">
      <c r="A464" s="13"/>
      <c r="B464" s="236"/>
      <c r="C464" s="237"/>
      <c r="D464" s="231" t="s">
        <v>147</v>
      </c>
      <c r="E464" s="238" t="s">
        <v>1</v>
      </c>
      <c r="F464" s="239" t="s">
        <v>723</v>
      </c>
      <c r="G464" s="237"/>
      <c r="H464" s="240">
        <v>305.3</v>
      </c>
      <c r="I464" s="241"/>
      <c r="J464" s="237"/>
      <c r="K464" s="237"/>
      <c r="L464" s="242"/>
      <c r="M464" s="243"/>
      <c r="N464" s="244"/>
      <c r="O464" s="244"/>
      <c r="P464" s="244"/>
      <c r="Q464" s="244"/>
      <c r="R464" s="244"/>
      <c r="S464" s="244"/>
      <c r="T464" s="24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6" t="s">
        <v>147</v>
      </c>
      <c r="AU464" s="246" t="s">
        <v>88</v>
      </c>
      <c r="AV464" s="13" t="s">
        <v>88</v>
      </c>
      <c r="AW464" s="13" t="s">
        <v>32</v>
      </c>
      <c r="AX464" s="13" t="s">
        <v>86</v>
      </c>
      <c r="AY464" s="246" t="s">
        <v>136</v>
      </c>
    </row>
    <row r="465" spans="1:65" s="2" customFormat="1" ht="24.15" customHeight="1">
      <c r="A465" s="38"/>
      <c r="B465" s="39"/>
      <c r="C465" s="218" t="s">
        <v>724</v>
      </c>
      <c r="D465" s="218" t="s">
        <v>138</v>
      </c>
      <c r="E465" s="219" t="s">
        <v>725</v>
      </c>
      <c r="F465" s="220" t="s">
        <v>726</v>
      </c>
      <c r="G465" s="221" t="s">
        <v>245</v>
      </c>
      <c r="H465" s="222">
        <v>1707.3</v>
      </c>
      <c r="I465" s="223"/>
      <c r="J465" s="224">
        <f>ROUND(I465*H465,2)</f>
        <v>0</v>
      </c>
      <c r="K465" s="220" t="s">
        <v>142</v>
      </c>
      <c r="L465" s="44"/>
      <c r="M465" s="225" t="s">
        <v>1</v>
      </c>
      <c r="N465" s="226" t="s">
        <v>43</v>
      </c>
      <c r="O465" s="91"/>
      <c r="P465" s="227">
        <f>O465*H465</f>
        <v>0</v>
      </c>
      <c r="Q465" s="227">
        <v>0</v>
      </c>
      <c r="R465" s="227">
        <f>Q465*H465</f>
        <v>0</v>
      </c>
      <c r="S465" s="227">
        <v>0</v>
      </c>
      <c r="T465" s="228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29" t="s">
        <v>143</v>
      </c>
      <c r="AT465" s="229" t="s">
        <v>138</v>
      </c>
      <c r="AU465" s="229" t="s">
        <v>88</v>
      </c>
      <c r="AY465" s="17" t="s">
        <v>136</v>
      </c>
      <c r="BE465" s="230">
        <f>IF(N465="základní",J465,0)</f>
        <v>0</v>
      </c>
      <c r="BF465" s="230">
        <f>IF(N465="snížená",J465,0)</f>
        <v>0</v>
      </c>
      <c r="BG465" s="230">
        <f>IF(N465="zákl. přenesená",J465,0)</f>
        <v>0</v>
      </c>
      <c r="BH465" s="230">
        <f>IF(N465="sníž. přenesená",J465,0)</f>
        <v>0</v>
      </c>
      <c r="BI465" s="230">
        <f>IF(N465="nulová",J465,0)</f>
        <v>0</v>
      </c>
      <c r="BJ465" s="17" t="s">
        <v>86</v>
      </c>
      <c r="BK465" s="230">
        <f>ROUND(I465*H465,2)</f>
        <v>0</v>
      </c>
      <c r="BL465" s="17" t="s">
        <v>143</v>
      </c>
      <c r="BM465" s="229" t="s">
        <v>727</v>
      </c>
    </row>
    <row r="466" spans="1:47" s="2" customFormat="1" ht="12">
      <c r="A466" s="38"/>
      <c r="B466" s="39"/>
      <c r="C466" s="40"/>
      <c r="D466" s="231" t="s">
        <v>145</v>
      </c>
      <c r="E466" s="40"/>
      <c r="F466" s="232" t="s">
        <v>726</v>
      </c>
      <c r="G466" s="40"/>
      <c r="H466" s="40"/>
      <c r="I466" s="233"/>
      <c r="J466" s="40"/>
      <c r="K466" s="40"/>
      <c r="L466" s="44"/>
      <c r="M466" s="234"/>
      <c r="N466" s="235"/>
      <c r="O466" s="91"/>
      <c r="P466" s="91"/>
      <c r="Q466" s="91"/>
      <c r="R466" s="91"/>
      <c r="S466" s="91"/>
      <c r="T466" s="92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145</v>
      </c>
      <c r="AU466" s="17" t="s">
        <v>88</v>
      </c>
    </row>
    <row r="467" spans="1:51" s="13" customFormat="1" ht="12">
      <c r="A467" s="13"/>
      <c r="B467" s="236"/>
      <c r="C467" s="237"/>
      <c r="D467" s="231" t="s">
        <v>147</v>
      </c>
      <c r="E467" s="238" t="s">
        <v>1</v>
      </c>
      <c r="F467" s="239" t="s">
        <v>728</v>
      </c>
      <c r="G467" s="237"/>
      <c r="H467" s="240">
        <v>1707.3</v>
      </c>
      <c r="I467" s="241"/>
      <c r="J467" s="237"/>
      <c r="K467" s="237"/>
      <c r="L467" s="242"/>
      <c r="M467" s="243"/>
      <c r="N467" s="244"/>
      <c r="O467" s="244"/>
      <c r="P467" s="244"/>
      <c r="Q467" s="244"/>
      <c r="R467" s="244"/>
      <c r="S467" s="244"/>
      <c r="T467" s="245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6" t="s">
        <v>147</v>
      </c>
      <c r="AU467" s="246" t="s">
        <v>88</v>
      </c>
      <c r="AV467" s="13" t="s">
        <v>88</v>
      </c>
      <c r="AW467" s="13" t="s">
        <v>32</v>
      </c>
      <c r="AX467" s="13" t="s">
        <v>86</v>
      </c>
      <c r="AY467" s="246" t="s">
        <v>136</v>
      </c>
    </row>
    <row r="468" spans="1:63" s="12" customFormat="1" ht="22.8" customHeight="1">
      <c r="A468" s="12"/>
      <c r="B468" s="202"/>
      <c r="C468" s="203"/>
      <c r="D468" s="204" t="s">
        <v>77</v>
      </c>
      <c r="E468" s="216" t="s">
        <v>729</v>
      </c>
      <c r="F468" s="216" t="s">
        <v>730</v>
      </c>
      <c r="G468" s="203"/>
      <c r="H468" s="203"/>
      <c r="I468" s="206"/>
      <c r="J468" s="217">
        <f>BK468</f>
        <v>0</v>
      </c>
      <c r="K468" s="203"/>
      <c r="L468" s="208"/>
      <c r="M468" s="209"/>
      <c r="N468" s="210"/>
      <c r="O468" s="210"/>
      <c r="P468" s="211">
        <f>SUM(P469:P472)</f>
        <v>0</v>
      </c>
      <c r="Q468" s="210"/>
      <c r="R468" s="211">
        <f>SUM(R469:R472)</f>
        <v>0</v>
      </c>
      <c r="S468" s="210"/>
      <c r="T468" s="212">
        <f>SUM(T469:T472)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13" t="s">
        <v>86</v>
      </c>
      <c r="AT468" s="214" t="s">
        <v>77</v>
      </c>
      <c r="AU468" s="214" t="s">
        <v>86</v>
      </c>
      <c r="AY468" s="213" t="s">
        <v>136</v>
      </c>
      <c r="BK468" s="215">
        <f>SUM(BK469:BK472)</f>
        <v>0</v>
      </c>
    </row>
    <row r="469" spans="1:65" s="2" customFormat="1" ht="21.75" customHeight="1">
      <c r="A469" s="38"/>
      <c r="B469" s="39"/>
      <c r="C469" s="218" t="s">
        <v>731</v>
      </c>
      <c r="D469" s="218" t="s">
        <v>138</v>
      </c>
      <c r="E469" s="219" t="s">
        <v>732</v>
      </c>
      <c r="F469" s="220" t="s">
        <v>733</v>
      </c>
      <c r="G469" s="221" t="s">
        <v>245</v>
      </c>
      <c r="H469" s="222">
        <v>1388.347</v>
      </c>
      <c r="I469" s="223"/>
      <c r="J469" s="224">
        <f>ROUND(I469*H469,2)</f>
        <v>0</v>
      </c>
      <c r="K469" s="220" t="s">
        <v>142</v>
      </c>
      <c r="L469" s="44"/>
      <c r="M469" s="225" t="s">
        <v>1</v>
      </c>
      <c r="N469" s="226" t="s">
        <v>43</v>
      </c>
      <c r="O469" s="91"/>
      <c r="P469" s="227">
        <f>O469*H469</f>
        <v>0</v>
      </c>
      <c r="Q469" s="227">
        <v>0</v>
      </c>
      <c r="R469" s="227">
        <f>Q469*H469</f>
        <v>0</v>
      </c>
      <c r="S469" s="227">
        <v>0</v>
      </c>
      <c r="T469" s="228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29" t="s">
        <v>143</v>
      </c>
      <c r="AT469" s="229" t="s">
        <v>138</v>
      </c>
      <c r="AU469" s="229" t="s">
        <v>88</v>
      </c>
      <c r="AY469" s="17" t="s">
        <v>136</v>
      </c>
      <c r="BE469" s="230">
        <f>IF(N469="základní",J469,0)</f>
        <v>0</v>
      </c>
      <c r="BF469" s="230">
        <f>IF(N469="snížená",J469,0)</f>
        <v>0</v>
      </c>
      <c r="BG469" s="230">
        <f>IF(N469="zákl. přenesená",J469,0)</f>
        <v>0</v>
      </c>
      <c r="BH469" s="230">
        <f>IF(N469="sníž. přenesená",J469,0)</f>
        <v>0</v>
      </c>
      <c r="BI469" s="230">
        <f>IF(N469="nulová",J469,0)</f>
        <v>0</v>
      </c>
      <c r="BJ469" s="17" t="s">
        <v>86</v>
      </c>
      <c r="BK469" s="230">
        <f>ROUND(I469*H469,2)</f>
        <v>0</v>
      </c>
      <c r="BL469" s="17" t="s">
        <v>143</v>
      </c>
      <c r="BM469" s="229" t="s">
        <v>734</v>
      </c>
    </row>
    <row r="470" spans="1:47" s="2" customFormat="1" ht="12">
      <c r="A470" s="38"/>
      <c r="B470" s="39"/>
      <c r="C470" s="40"/>
      <c r="D470" s="231" t="s">
        <v>145</v>
      </c>
      <c r="E470" s="40"/>
      <c r="F470" s="232" t="s">
        <v>735</v>
      </c>
      <c r="G470" s="40"/>
      <c r="H470" s="40"/>
      <c r="I470" s="233"/>
      <c r="J470" s="40"/>
      <c r="K470" s="40"/>
      <c r="L470" s="44"/>
      <c r="M470" s="234"/>
      <c r="N470" s="235"/>
      <c r="O470" s="91"/>
      <c r="P470" s="91"/>
      <c r="Q470" s="91"/>
      <c r="R470" s="91"/>
      <c r="S470" s="91"/>
      <c r="T470" s="92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145</v>
      </c>
      <c r="AU470" s="17" t="s">
        <v>88</v>
      </c>
    </row>
    <row r="471" spans="1:65" s="2" customFormat="1" ht="16.5" customHeight="1">
      <c r="A471" s="38"/>
      <c r="B471" s="39"/>
      <c r="C471" s="218" t="s">
        <v>736</v>
      </c>
      <c r="D471" s="218" t="s">
        <v>138</v>
      </c>
      <c r="E471" s="219" t="s">
        <v>737</v>
      </c>
      <c r="F471" s="220" t="s">
        <v>738</v>
      </c>
      <c r="G471" s="221" t="s">
        <v>245</v>
      </c>
      <c r="H471" s="222">
        <v>36.24</v>
      </c>
      <c r="I471" s="223"/>
      <c r="J471" s="224">
        <f>ROUND(I471*H471,2)</f>
        <v>0</v>
      </c>
      <c r="K471" s="220" t="s">
        <v>142</v>
      </c>
      <c r="L471" s="44"/>
      <c r="M471" s="225" t="s">
        <v>1</v>
      </c>
      <c r="N471" s="226" t="s">
        <v>43</v>
      </c>
      <c r="O471" s="91"/>
      <c r="P471" s="227">
        <f>O471*H471</f>
        <v>0</v>
      </c>
      <c r="Q471" s="227">
        <v>0</v>
      </c>
      <c r="R471" s="227">
        <f>Q471*H471</f>
        <v>0</v>
      </c>
      <c r="S471" s="227">
        <v>0</v>
      </c>
      <c r="T471" s="228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9" t="s">
        <v>143</v>
      </c>
      <c r="AT471" s="229" t="s">
        <v>138</v>
      </c>
      <c r="AU471" s="229" t="s">
        <v>88</v>
      </c>
      <c r="AY471" s="17" t="s">
        <v>136</v>
      </c>
      <c r="BE471" s="230">
        <f>IF(N471="základní",J471,0)</f>
        <v>0</v>
      </c>
      <c r="BF471" s="230">
        <f>IF(N471="snížená",J471,0)</f>
        <v>0</v>
      </c>
      <c r="BG471" s="230">
        <f>IF(N471="zákl. přenesená",J471,0)</f>
        <v>0</v>
      </c>
      <c r="BH471" s="230">
        <f>IF(N471="sníž. přenesená",J471,0)</f>
        <v>0</v>
      </c>
      <c r="BI471" s="230">
        <f>IF(N471="nulová",J471,0)</f>
        <v>0</v>
      </c>
      <c r="BJ471" s="17" t="s">
        <v>86</v>
      </c>
      <c r="BK471" s="230">
        <f>ROUND(I471*H471,2)</f>
        <v>0</v>
      </c>
      <c r="BL471" s="17" t="s">
        <v>143</v>
      </c>
      <c r="BM471" s="229" t="s">
        <v>739</v>
      </c>
    </row>
    <row r="472" spans="1:47" s="2" customFormat="1" ht="12">
      <c r="A472" s="38"/>
      <c r="B472" s="39"/>
      <c r="C472" s="40"/>
      <c r="D472" s="231" t="s">
        <v>145</v>
      </c>
      <c r="E472" s="40"/>
      <c r="F472" s="232" t="s">
        <v>740</v>
      </c>
      <c r="G472" s="40"/>
      <c r="H472" s="40"/>
      <c r="I472" s="233"/>
      <c r="J472" s="40"/>
      <c r="K472" s="40"/>
      <c r="L472" s="44"/>
      <c r="M472" s="234"/>
      <c r="N472" s="235"/>
      <c r="O472" s="91"/>
      <c r="P472" s="91"/>
      <c r="Q472" s="91"/>
      <c r="R472" s="91"/>
      <c r="S472" s="91"/>
      <c r="T472" s="92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145</v>
      </c>
      <c r="AU472" s="17" t="s">
        <v>88</v>
      </c>
    </row>
    <row r="473" spans="1:63" s="12" customFormat="1" ht="25.9" customHeight="1">
      <c r="A473" s="12"/>
      <c r="B473" s="202"/>
      <c r="C473" s="203"/>
      <c r="D473" s="204" t="s">
        <v>77</v>
      </c>
      <c r="E473" s="205" t="s">
        <v>741</v>
      </c>
      <c r="F473" s="205" t="s">
        <v>742</v>
      </c>
      <c r="G473" s="203"/>
      <c r="H473" s="203"/>
      <c r="I473" s="206"/>
      <c r="J473" s="207">
        <f>BK473</f>
        <v>0</v>
      </c>
      <c r="K473" s="203"/>
      <c r="L473" s="208"/>
      <c r="M473" s="209"/>
      <c r="N473" s="210"/>
      <c r="O473" s="210"/>
      <c r="P473" s="211">
        <f>P474</f>
        <v>0</v>
      </c>
      <c r="Q473" s="210"/>
      <c r="R473" s="211">
        <f>R474</f>
        <v>1.59770148</v>
      </c>
      <c r="S473" s="210"/>
      <c r="T473" s="212">
        <f>T474</f>
        <v>1.7408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13" t="s">
        <v>88</v>
      </c>
      <c r="AT473" s="214" t="s">
        <v>77</v>
      </c>
      <c r="AU473" s="214" t="s">
        <v>78</v>
      </c>
      <c r="AY473" s="213" t="s">
        <v>136</v>
      </c>
      <c r="BK473" s="215">
        <f>BK474</f>
        <v>0</v>
      </c>
    </row>
    <row r="474" spans="1:63" s="12" customFormat="1" ht="22.8" customHeight="1">
      <c r="A474" s="12"/>
      <c r="B474" s="202"/>
      <c r="C474" s="203"/>
      <c r="D474" s="204" t="s">
        <v>77</v>
      </c>
      <c r="E474" s="216" t="s">
        <v>743</v>
      </c>
      <c r="F474" s="216" t="s">
        <v>744</v>
      </c>
      <c r="G474" s="203"/>
      <c r="H474" s="203"/>
      <c r="I474" s="206"/>
      <c r="J474" s="217">
        <f>BK474</f>
        <v>0</v>
      </c>
      <c r="K474" s="203"/>
      <c r="L474" s="208"/>
      <c r="M474" s="209"/>
      <c r="N474" s="210"/>
      <c r="O474" s="210"/>
      <c r="P474" s="211">
        <f>SUM(P475:P504)</f>
        <v>0</v>
      </c>
      <c r="Q474" s="210"/>
      <c r="R474" s="211">
        <f>SUM(R475:R504)</f>
        <v>1.59770148</v>
      </c>
      <c r="S474" s="210"/>
      <c r="T474" s="212">
        <f>SUM(T475:T504)</f>
        <v>1.7408</v>
      </c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R474" s="213" t="s">
        <v>88</v>
      </c>
      <c r="AT474" s="214" t="s">
        <v>77</v>
      </c>
      <c r="AU474" s="214" t="s">
        <v>86</v>
      </c>
      <c r="AY474" s="213" t="s">
        <v>136</v>
      </c>
      <c r="BK474" s="215">
        <f>SUM(BK475:BK504)</f>
        <v>0</v>
      </c>
    </row>
    <row r="475" spans="1:65" s="2" customFormat="1" ht="16.5" customHeight="1">
      <c r="A475" s="38"/>
      <c r="B475" s="39"/>
      <c r="C475" s="218" t="s">
        <v>745</v>
      </c>
      <c r="D475" s="218" t="s">
        <v>138</v>
      </c>
      <c r="E475" s="219" t="s">
        <v>746</v>
      </c>
      <c r="F475" s="220" t="s">
        <v>747</v>
      </c>
      <c r="G475" s="221" t="s">
        <v>189</v>
      </c>
      <c r="H475" s="222">
        <v>98.7</v>
      </c>
      <c r="I475" s="223"/>
      <c r="J475" s="224">
        <f>ROUND(I475*H475,2)</f>
        <v>0</v>
      </c>
      <c r="K475" s="220" t="s">
        <v>1</v>
      </c>
      <c r="L475" s="44"/>
      <c r="M475" s="225" t="s">
        <v>1</v>
      </c>
      <c r="N475" s="226" t="s">
        <v>43</v>
      </c>
      <c r="O475" s="91"/>
      <c r="P475" s="227">
        <f>O475*H475</f>
        <v>0</v>
      </c>
      <c r="Q475" s="227">
        <v>0</v>
      </c>
      <c r="R475" s="227">
        <f>Q475*H475</f>
        <v>0</v>
      </c>
      <c r="S475" s="227">
        <v>0</v>
      </c>
      <c r="T475" s="228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29" t="s">
        <v>242</v>
      </c>
      <c r="AT475" s="229" t="s">
        <v>138</v>
      </c>
      <c r="AU475" s="229" t="s">
        <v>88</v>
      </c>
      <c r="AY475" s="17" t="s">
        <v>136</v>
      </c>
      <c r="BE475" s="230">
        <f>IF(N475="základní",J475,0)</f>
        <v>0</v>
      </c>
      <c r="BF475" s="230">
        <f>IF(N475="snížená",J475,0)</f>
        <v>0</v>
      </c>
      <c r="BG475" s="230">
        <f>IF(N475="zákl. přenesená",J475,0)</f>
        <v>0</v>
      </c>
      <c r="BH475" s="230">
        <f>IF(N475="sníž. přenesená",J475,0)</f>
        <v>0</v>
      </c>
      <c r="BI475" s="230">
        <f>IF(N475="nulová",J475,0)</f>
        <v>0</v>
      </c>
      <c r="BJ475" s="17" t="s">
        <v>86</v>
      </c>
      <c r="BK475" s="230">
        <f>ROUND(I475*H475,2)</f>
        <v>0</v>
      </c>
      <c r="BL475" s="17" t="s">
        <v>242</v>
      </c>
      <c r="BM475" s="229" t="s">
        <v>748</v>
      </c>
    </row>
    <row r="476" spans="1:47" s="2" customFormat="1" ht="12">
      <c r="A476" s="38"/>
      <c r="B476" s="39"/>
      <c r="C476" s="40"/>
      <c r="D476" s="231" t="s">
        <v>145</v>
      </c>
      <c r="E476" s="40"/>
      <c r="F476" s="232" t="s">
        <v>747</v>
      </c>
      <c r="G476" s="40"/>
      <c r="H476" s="40"/>
      <c r="I476" s="233"/>
      <c r="J476" s="40"/>
      <c r="K476" s="40"/>
      <c r="L476" s="44"/>
      <c r="M476" s="234"/>
      <c r="N476" s="235"/>
      <c r="O476" s="91"/>
      <c r="P476" s="91"/>
      <c r="Q476" s="91"/>
      <c r="R476" s="91"/>
      <c r="S476" s="91"/>
      <c r="T476" s="92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145</v>
      </c>
      <c r="AU476" s="17" t="s">
        <v>88</v>
      </c>
    </row>
    <row r="477" spans="1:47" s="2" customFormat="1" ht="12">
      <c r="A477" s="38"/>
      <c r="B477" s="39"/>
      <c r="C477" s="40"/>
      <c r="D477" s="231" t="s">
        <v>749</v>
      </c>
      <c r="E477" s="40"/>
      <c r="F477" s="268" t="s">
        <v>750</v>
      </c>
      <c r="G477" s="40"/>
      <c r="H477" s="40"/>
      <c r="I477" s="233"/>
      <c r="J477" s="40"/>
      <c r="K477" s="40"/>
      <c r="L477" s="44"/>
      <c r="M477" s="234"/>
      <c r="N477" s="235"/>
      <c r="O477" s="91"/>
      <c r="P477" s="91"/>
      <c r="Q477" s="91"/>
      <c r="R477" s="91"/>
      <c r="S477" s="91"/>
      <c r="T477" s="92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749</v>
      </c>
      <c r="AU477" s="17" t="s">
        <v>88</v>
      </c>
    </row>
    <row r="478" spans="1:51" s="13" customFormat="1" ht="12">
      <c r="A478" s="13"/>
      <c r="B478" s="236"/>
      <c r="C478" s="237"/>
      <c r="D478" s="231" t="s">
        <v>147</v>
      </c>
      <c r="E478" s="238" t="s">
        <v>1</v>
      </c>
      <c r="F478" s="239" t="s">
        <v>751</v>
      </c>
      <c r="G478" s="237"/>
      <c r="H478" s="240">
        <v>75.7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6" t="s">
        <v>147</v>
      </c>
      <c r="AU478" s="246" t="s">
        <v>88</v>
      </c>
      <c r="AV478" s="13" t="s">
        <v>88</v>
      </c>
      <c r="AW478" s="13" t="s">
        <v>32</v>
      </c>
      <c r="AX478" s="13" t="s">
        <v>78</v>
      </c>
      <c r="AY478" s="246" t="s">
        <v>136</v>
      </c>
    </row>
    <row r="479" spans="1:51" s="13" customFormat="1" ht="12">
      <c r="A479" s="13"/>
      <c r="B479" s="236"/>
      <c r="C479" s="237"/>
      <c r="D479" s="231" t="s">
        <v>147</v>
      </c>
      <c r="E479" s="238" t="s">
        <v>1</v>
      </c>
      <c r="F479" s="239" t="s">
        <v>752</v>
      </c>
      <c r="G479" s="237"/>
      <c r="H479" s="240">
        <v>23</v>
      </c>
      <c r="I479" s="241"/>
      <c r="J479" s="237"/>
      <c r="K479" s="237"/>
      <c r="L479" s="242"/>
      <c r="M479" s="243"/>
      <c r="N479" s="244"/>
      <c r="O479" s="244"/>
      <c r="P479" s="244"/>
      <c r="Q479" s="244"/>
      <c r="R479" s="244"/>
      <c r="S479" s="244"/>
      <c r="T479" s="245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6" t="s">
        <v>147</v>
      </c>
      <c r="AU479" s="246" t="s">
        <v>88</v>
      </c>
      <c r="AV479" s="13" t="s">
        <v>88</v>
      </c>
      <c r="AW479" s="13" t="s">
        <v>32</v>
      </c>
      <c r="AX479" s="13" t="s">
        <v>78</v>
      </c>
      <c r="AY479" s="246" t="s">
        <v>136</v>
      </c>
    </row>
    <row r="480" spans="1:51" s="14" customFormat="1" ht="12">
      <c r="A480" s="14"/>
      <c r="B480" s="247"/>
      <c r="C480" s="248"/>
      <c r="D480" s="231" t="s">
        <v>147</v>
      </c>
      <c r="E480" s="249" t="s">
        <v>1</v>
      </c>
      <c r="F480" s="250" t="s">
        <v>155</v>
      </c>
      <c r="G480" s="248"/>
      <c r="H480" s="251">
        <v>98.7</v>
      </c>
      <c r="I480" s="252"/>
      <c r="J480" s="248"/>
      <c r="K480" s="248"/>
      <c r="L480" s="253"/>
      <c r="M480" s="254"/>
      <c r="N480" s="255"/>
      <c r="O480" s="255"/>
      <c r="P480" s="255"/>
      <c r="Q480" s="255"/>
      <c r="R480" s="255"/>
      <c r="S480" s="255"/>
      <c r="T480" s="256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7" t="s">
        <v>147</v>
      </c>
      <c r="AU480" s="257" t="s">
        <v>88</v>
      </c>
      <c r="AV480" s="14" t="s">
        <v>143</v>
      </c>
      <c r="AW480" s="14" t="s">
        <v>32</v>
      </c>
      <c r="AX480" s="14" t="s">
        <v>86</v>
      </c>
      <c r="AY480" s="257" t="s">
        <v>136</v>
      </c>
    </row>
    <row r="481" spans="1:65" s="2" customFormat="1" ht="16.5" customHeight="1">
      <c r="A481" s="38"/>
      <c r="B481" s="39"/>
      <c r="C481" s="218" t="s">
        <v>753</v>
      </c>
      <c r="D481" s="218" t="s">
        <v>138</v>
      </c>
      <c r="E481" s="219" t="s">
        <v>754</v>
      </c>
      <c r="F481" s="220" t="s">
        <v>755</v>
      </c>
      <c r="G481" s="221" t="s">
        <v>189</v>
      </c>
      <c r="H481" s="222">
        <v>108.8</v>
      </c>
      <c r="I481" s="223"/>
      <c r="J481" s="224">
        <f>ROUND(I481*H481,2)</f>
        <v>0</v>
      </c>
      <c r="K481" s="220" t="s">
        <v>142</v>
      </c>
      <c r="L481" s="44"/>
      <c r="M481" s="225" t="s">
        <v>1</v>
      </c>
      <c r="N481" s="226" t="s">
        <v>43</v>
      </c>
      <c r="O481" s="91"/>
      <c r="P481" s="227">
        <f>O481*H481</f>
        <v>0</v>
      </c>
      <c r="Q481" s="227">
        <v>0</v>
      </c>
      <c r="R481" s="227">
        <f>Q481*H481</f>
        <v>0</v>
      </c>
      <c r="S481" s="227">
        <v>0.016</v>
      </c>
      <c r="T481" s="228">
        <f>S481*H481</f>
        <v>1.7408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29" t="s">
        <v>242</v>
      </c>
      <c r="AT481" s="229" t="s">
        <v>138</v>
      </c>
      <c r="AU481" s="229" t="s">
        <v>88</v>
      </c>
      <c r="AY481" s="17" t="s">
        <v>136</v>
      </c>
      <c r="BE481" s="230">
        <f>IF(N481="základní",J481,0)</f>
        <v>0</v>
      </c>
      <c r="BF481" s="230">
        <f>IF(N481="snížená",J481,0)</f>
        <v>0</v>
      </c>
      <c r="BG481" s="230">
        <f>IF(N481="zákl. přenesená",J481,0)</f>
        <v>0</v>
      </c>
      <c r="BH481" s="230">
        <f>IF(N481="sníž. přenesená",J481,0)</f>
        <v>0</v>
      </c>
      <c r="BI481" s="230">
        <f>IF(N481="nulová",J481,0)</f>
        <v>0</v>
      </c>
      <c r="BJ481" s="17" t="s">
        <v>86</v>
      </c>
      <c r="BK481" s="230">
        <f>ROUND(I481*H481,2)</f>
        <v>0</v>
      </c>
      <c r="BL481" s="17" t="s">
        <v>242</v>
      </c>
      <c r="BM481" s="229" t="s">
        <v>756</v>
      </c>
    </row>
    <row r="482" spans="1:47" s="2" customFormat="1" ht="12">
      <c r="A482" s="38"/>
      <c r="B482" s="39"/>
      <c r="C482" s="40"/>
      <c r="D482" s="231" t="s">
        <v>145</v>
      </c>
      <c r="E482" s="40"/>
      <c r="F482" s="232" t="s">
        <v>757</v>
      </c>
      <c r="G482" s="40"/>
      <c r="H482" s="40"/>
      <c r="I482" s="233"/>
      <c r="J482" s="40"/>
      <c r="K482" s="40"/>
      <c r="L482" s="44"/>
      <c r="M482" s="234"/>
      <c r="N482" s="235"/>
      <c r="O482" s="91"/>
      <c r="P482" s="91"/>
      <c r="Q482" s="91"/>
      <c r="R482" s="91"/>
      <c r="S482" s="91"/>
      <c r="T482" s="92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145</v>
      </c>
      <c r="AU482" s="17" t="s">
        <v>88</v>
      </c>
    </row>
    <row r="483" spans="1:51" s="13" customFormat="1" ht="12">
      <c r="A483" s="13"/>
      <c r="B483" s="236"/>
      <c r="C483" s="237"/>
      <c r="D483" s="231" t="s">
        <v>147</v>
      </c>
      <c r="E483" s="238" t="s">
        <v>1</v>
      </c>
      <c r="F483" s="239" t="s">
        <v>758</v>
      </c>
      <c r="G483" s="237"/>
      <c r="H483" s="240">
        <v>108.8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6" t="s">
        <v>147</v>
      </c>
      <c r="AU483" s="246" t="s">
        <v>88</v>
      </c>
      <c r="AV483" s="13" t="s">
        <v>88</v>
      </c>
      <c r="AW483" s="13" t="s">
        <v>32</v>
      </c>
      <c r="AX483" s="13" t="s">
        <v>86</v>
      </c>
      <c r="AY483" s="246" t="s">
        <v>136</v>
      </c>
    </row>
    <row r="484" spans="1:65" s="2" customFormat="1" ht="16.5" customHeight="1">
      <c r="A484" s="38"/>
      <c r="B484" s="39"/>
      <c r="C484" s="218" t="s">
        <v>759</v>
      </c>
      <c r="D484" s="218" t="s">
        <v>138</v>
      </c>
      <c r="E484" s="219" t="s">
        <v>760</v>
      </c>
      <c r="F484" s="220" t="s">
        <v>761</v>
      </c>
      <c r="G484" s="221" t="s">
        <v>189</v>
      </c>
      <c r="H484" s="222">
        <v>4.935</v>
      </c>
      <c r="I484" s="223"/>
      <c r="J484" s="224">
        <f>ROUND(I484*H484,2)</f>
        <v>0</v>
      </c>
      <c r="K484" s="220" t="s">
        <v>1</v>
      </c>
      <c r="L484" s="44"/>
      <c r="M484" s="225" t="s">
        <v>1</v>
      </c>
      <c r="N484" s="226" t="s">
        <v>43</v>
      </c>
      <c r="O484" s="91"/>
      <c r="P484" s="227">
        <f>O484*H484</f>
        <v>0</v>
      </c>
      <c r="Q484" s="227">
        <v>0</v>
      </c>
      <c r="R484" s="227">
        <f>Q484*H484</f>
        <v>0</v>
      </c>
      <c r="S484" s="227">
        <v>0</v>
      </c>
      <c r="T484" s="228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9" t="s">
        <v>242</v>
      </c>
      <c r="AT484" s="229" t="s">
        <v>138</v>
      </c>
      <c r="AU484" s="229" t="s">
        <v>88</v>
      </c>
      <c r="AY484" s="17" t="s">
        <v>136</v>
      </c>
      <c r="BE484" s="230">
        <f>IF(N484="základní",J484,0)</f>
        <v>0</v>
      </c>
      <c r="BF484" s="230">
        <f>IF(N484="snížená",J484,0)</f>
        <v>0</v>
      </c>
      <c r="BG484" s="230">
        <f>IF(N484="zákl. přenesená",J484,0)</f>
        <v>0</v>
      </c>
      <c r="BH484" s="230">
        <f>IF(N484="sníž. přenesená",J484,0)</f>
        <v>0</v>
      </c>
      <c r="BI484" s="230">
        <f>IF(N484="nulová",J484,0)</f>
        <v>0</v>
      </c>
      <c r="BJ484" s="17" t="s">
        <v>86</v>
      </c>
      <c r="BK484" s="230">
        <f>ROUND(I484*H484,2)</f>
        <v>0</v>
      </c>
      <c r="BL484" s="17" t="s">
        <v>242</v>
      </c>
      <c r="BM484" s="229" t="s">
        <v>762</v>
      </c>
    </row>
    <row r="485" spans="1:47" s="2" customFormat="1" ht="12">
      <c r="A485" s="38"/>
      <c r="B485" s="39"/>
      <c r="C485" s="40"/>
      <c r="D485" s="231" t="s">
        <v>145</v>
      </c>
      <c r="E485" s="40"/>
      <c r="F485" s="232" t="s">
        <v>761</v>
      </c>
      <c r="G485" s="40"/>
      <c r="H485" s="40"/>
      <c r="I485" s="233"/>
      <c r="J485" s="40"/>
      <c r="K485" s="40"/>
      <c r="L485" s="44"/>
      <c r="M485" s="234"/>
      <c r="N485" s="235"/>
      <c r="O485" s="91"/>
      <c r="P485" s="91"/>
      <c r="Q485" s="91"/>
      <c r="R485" s="91"/>
      <c r="S485" s="91"/>
      <c r="T485" s="92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145</v>
      </c>
      <c r="AU485" s="17" t="s">
        <v>88</v>
      </c>
    </row>
    <row r="486" spans="1:51" s="15" customFormat="1" ht="12">
      <c r="A486" s="15"/>
      <c r="B486" s="269"/>
      <c r="C486" s="270"/>
      <c r="D486" s="231" t="s">
        <v>147</v>
      </c>
      <c r="E486" s="271" t="s">
        <v>1</v>
      </c>
      <c r="F486" s="272" t="s">
        <v>763</v>
      </c>
      <c r="G486" s="270"/>
      <c r="H486" s="271" t="s">
        <v>1</v>
      </c>
      <c r="I486" s="273"/>
      <c r="J486" s="270"/>
      <c r="K486" s="270"/>
      <c r="L486" s="274"/>
      <c r="M486" s="275"/>
      <c r="N486" s="276"/>
      <c r="O486" s="276"/>
      <c r="P486" s="276"/>
      <c r="Q486" s="276"/>
      <c r="R486" s="276"/>
      <c r="S486" s="276"/>
      <c r="T486" s="277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78" t="s">
        <v>147</v>
      </c>
      <c r="AU486" s="278" t="s">
        <v>88</v>
      </c>
      <c r="AV486" s="15" t="s">
        <v>86</v>
      </c>
      <c r="AW486" s="15" t="s">
        <v>32</v>
      </c>
      <c r="AX486" s="15" t="s">
        <v>78</v>
      </c>
      <c r="AY486" s="278" t="s">
        <v>136</v>
      </c>
    </row>
    <row r="487" spans="1:51" s="13" customFormat="1" ht="12">
      <c r="A487" s="13"/>
      <c r="B487" s="236"/>
      <c r="C487" s="237"/>
      <c r="D487" s="231" t="s">
        <v>147</v>
      </c>
      <c r="E487" s="238" t="s">
        <v>1</v>
      </c>
      <c r="F487" s="239" t="s">
        <v>764</v>
      </c>
      <c r="G487" s="237"/>
      <c r="H487" s="240">
        <v>0.987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5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6" t="s">
        <v>147</v>
      </c>
      <c r="AU487" s="246" t="s">
        <v>88</v>
      </c>
      <c r="AV487" s="13" t="s">
        <v>88</v>
      </c>
      <c r="AW487" s="13" t="s">
        <v>32</v>
      </c>
      <c r="AX487" s="13" t="s">
        <v>78</v>
      </c>
      <c r="AY487" s="246" t="s">
        <v>136</v>
      </c>
    </row>
    <row r="488" spans="1:51" s="15" customFormat="1" ht="12">
      <c r="A488" s="15"/>
      <c r="B488" s="269"/>
      <c r="C488" s="270"/>
      <c r="D488" s="231" t="s">
        <v>147</v>
      </c>
      <c r="E488" s="271" t="s">
        <v>1</v>
      </c>
      <c r="F488" s="272" t="s">
        <v>765</v>
      </c>
      <c r="G488" s="270"/>
      <c r="H488" s="271" t="s">
        <v>1</v>
      </c>
      <c r="I488" s="273"/>
      <c r="J488" s="270"/>
      <c r="K488" s="270"/>
      <c r="L488" s="274"/>
      <c r="M488" s="275"/>
      <c r="N488" s="276"/>
      <c r="O488" s="276"/>
      <c r="P488" s="276"/>
      <c r="Q488" s="276"/>
      <c r="R488" s="276"/>
      <c r="S488" s="276"/>
      <c r="T488" s="277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78" t="s">
        <v>147</v>
      </c>
      <c r="AU488" s="278" t="s">
        <v>88</v>
      </c>
      <c r="AV488" s="15" t="s">
        <v>86</v>
      </c>
      <c r="AW488" s="15" t="s">
        <v>32</v>
      </c>
      <c r="AX488" s="15" t="s">
        <v>78</v>
      </c>
      <c r="AY488" s="278" t="s">
        <v>136</v>
      </c>
    </row>
    <row r="489" spans="1:51" s="13" customFormat="1" ht="12">
      <c r="A489" s="13"/>
      <c r="B489" s="236"/>
      <c r="C489" s="237"/>
      <c r="D489" s="231" t="s">
        <v>147</v>
      </c>
      <c r="E489" s="238" t="s">
        <v>1</v>
      </c>
      <c r="F489" s="239" t="s">
        <v>766</v>
      </c>
      <c r="G489" s="237"/>
      <c r="H489" s="240">
        <v>3.948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6" t="s">
        <v>147</v>
      </c>
      <c r="AU489" s="246" t="s">
        <v>88</v>
      </c>
      <c r="AV489" s="13" t="s">
        <v>88</v>
      </c>
      <c r="AW489" s="13" t="s">
        <v>32</v>
      </c>
      <c r="AX489" s="13" t="s">
        <v>78</v>
      </c>
      <c r="AY489" s="246" t="s">
        <v>136</v>
      </c>
    </row>
    <row r="490" spans="1:51" s="14" customFormat="1" ht="12">
      <c r="A490" s="14"/>
      <c r="B490" s="247"/>
      <c r="C490" s="248"/>
      <c r="D490" s="231" t="s">
        <v>147</v>
      </c>
      <c r="E490" s="249" t="s">
        <v>1</v>
      </c>
      <c r="F490" s="250" t="s">
        <v>155</v>
      </c>
      <c r="G490" s="248"/>
      <c r="H490" s="251">
        <v>4.935</v>
      </c>
      <c r="I490" s="252"/>
      <c r="J490" s="248"/>
      <c r="K490" s="248"/>
      <c r="L490" s="253"/>
      <c r="M490" s="254"/>
      <c r="N490" s="255"/>
      <c r="O490" s="255"/>
      <c r="P490" s="255"/>
      <c r="Q490" s="255"/>
      <c r="R490" s="255"/>
      <c r="S490" s="255"/>
      <c r="T490" s="256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7" t="s">
        <v>147</v>
      </c>
      <c r="AU490" s="257" t="s">
        <v>88</v>
      </c>
      <c r="AV490" s="14" t="s">
        <v>143</v>
      </c>
      <c r="AW490" s="14" t="s">
        <v>32</v>
      </c>
      <c r="AX490" s="14" t="s">
        <v>86</v>
      </c>
      <c r="AY490" s="257" t="s">
        <v>136</v>
      </c>
    </row>
    <row r="491" spans="1:65" s="2" customFormat="1" ht="16.5" customHeight="1">
      <c r="A491" s="38"/>
      <c r="B491" s="39"/>
      <c r="C491" s="218" t="s">
        <v>595</v>
      </c>
      <c r="D491" s="218" t="s">
        <v>138</v>
      </c>
      <c r="E491" s="219" t="s">
        <v>767</v>
      </c>
      <c r="F491" s="220" t="s">
        <v>768</v>
      </c>
      <c r="G491" s="221" t="s">
        <v>245</v>
      </c>
      <c r="H491" s="222">
        <v>1.598</v>
      </c>
      <c r="I491" s="223"/>
      <c r="J491" s="224">
        <f>ROUND(I491*H491,2)</f>
        <v>0</v>
      </c>
      <c r="K491" s="220" t="s">
        <v>628</v>
      </c>
      <c r="L491" s="44"/>
      <c r="M491" s="225" t="s">
        <v>1</v>
      </c>
      <c r="N491" s="226" t="s">
        <v>43</v>
      </c>
      <c r="O491" s="91"/>
      <c r="P491" s="227">
        <f>O491*H491</f>
        <v>0</v>
      </c>
      <c r="Q491" s="227">
        <v>0</v>
      </c>
      <c r="R491" s="227">
        <f>Q491*H491</f>
        <v>0</v>
      </c>
      <c r="S491" s="227">
        <v>0</v>
      </c>
      <c r="T491" s="228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29" t="s">
        <v>242</v>
      </c>
      <c r="AT491" s="229" t="s">
        <v>138</v>
      </c>
      <c r="AU491" s="229" t="s">
        <v>88</v>
      </c>
      <c r="AY491" s="17" t="s">
        <v>136</v>
      </c>
      <c r="BE491" s="230">
        <f>IF(N491="základní",J491,0)</f>
        <v>0</v>
      </c>
      <c r="BF491" s="230">
        <f>IF(N491="snížená",J491,0)</f>
        <v>0</v>
      </c>
      <c r="BG491" s="230">
        <f>IF(N491="zákl. přenesená",J491,0)</f>
        <v>0</v>
      </c>
      <c r="BH491" s="230">
        <f>IF(N491="sníž. přenesená",J491,0)</f>
        <v>0</v>
      </c>
      <c r="BI491" s="230">
        <f>IF(N491="nulová",J491,0)</f>
        <v>0</v>
      </c>
      <c r="BJ491" s="17" t="s">
        <v>86</v>
      </c>
      <c r="BK491" s="230">
        <f>ROUND(I491*H491,2)</f>
        <v>0</v>
      </c>
      <c r="BL491" s="17" t="s">
        <v>242</v>
      </c>
      <c r="BM491" s="229" t="s">
        <v>769</v>
      </c>
    </row>
    <row r="492" spans="1:47" s="2" customFormat="1" ht="12">
      <c r="A492" s="38"/>
      <c r="B492" s="39"/>
      <c r="C492" s="40"/>
      <c r="D492" s="231" t="s">
        <v>145</v>
      </c>
      <c r="E492" s="40"/>
      <c r="F492" s="232" t="s">
        <v>770</v>
      </c>
      <c r="G492" s="40"/>
      <c r="H492" s="40"/>
      <c r="I492" s="233"/>
      <c r="J492" s="40"/>
      <c r="K492" s="40"/>
      <c r="L492" s="44"/>
      <c r="M492" s="234"/>
      <c r="N492" s="235"/>
      <c r="O492" s="91"/>
      <c r="P492" s="91"/>
      <c r="Q492" s="91"/>
      <c r="R492" s="91"/>
      <c r="S492" s="91"/>
      <c r="T492" s="92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7" t="s">
        <v>145</v>
      </c>
      <c r="AU492" s="17" t="s">
        <v>88</v>
      </c>
    </row>
    <row r="493" spans="1:65" s="2" customFormat="1" ht="16.5" customHeight="1">
      <c r="A493" s="38"/>
      <c r="B493" s="39"/>
      <c r="C493" s="258" t="s">
        <v>771</v>
      </c>
      <c r="D493" s="258" t="s">
        <v>348</v>
      </c>
      <c r="E493" s="259" t="s">
        <v>772</v>
      </c>
      <c r="F493" s="260" t="s">
        <v>773</v>
      </c>
      <c r="G493" s="261" t="s">
        <v>189</v>
      </c>
      <c r="H493" s="262">
        <v>20.727</v>
      </c>
      <c r="I493" s="263"/>
      <c r="J493" s="264">
        <f>ROUND(I493*H493,2)</f>
        <v>0</v>
      </c>
      <c r="K493" s="260" t="s">
        <v>628</v>
      </c>
      <c r="L493" s="265"/>
      <c r="M493" s="266" t="s">
        <v>1</v>
      </c>
      <c r="N493" s="267" t="s">
        <v>43</v>
      </c>
      <c r="O493" s="91"/>
      <c r="P493" s="227">
        <f>O493*H493</f>
        <v>0</v>
      </c>
      <c r="Q493" s="227">
        <v>0.00124</v>
      </c>
      <c r="R493" s="227">
        <f>Q493*H493</f>
        <v>0.02570148</v>
      </c>
      <c r="S493" s="227">
        <v>0</v>
      </c>
      <c r="T493" s="228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29" t="s">
        <v>340</v>
      </c>
      <c r="AT493" s="229" t="s">
        <v>348</v>
      </c>
      <c r="AU493" s="229" t="s">
        <v>88</v>
      </c>
      <c r="AY493" s="17" t="s">
        <v>136</v>
      </c>
      <c r="BE493" s="230">
        <f>IF(N493="základní",J493,0)</f>
        <v>0</v>
      </c>
      <c r="BF493" s="230">
        <f>IF(N493="snížená",J493,0)</f>
        <v>0</v>
      </c>
      <c r="BG493" s="230">
        <f>IF(N493="zákl. přenesená",J493,0)</f>
        <v>0</v>
      </c>
      <c r="BH493" s="230">
        <f>IF(N493="sníž. přenesená",J493,0)</f>
        <v>0</v>
      </c>
      <c r="BI493" s="230">
        <f>IF(N493="nulová",J493,0)</f>
        <v>0</v>
      </c>
      <c r="BJ493" s="17" t="s">
        <v>86</v>
      </c>
      <c r="BK493" s="230">
        <f>ROUND(I493*H493,2)</f>
        <v>0</v>
      </c>
      <c r="BL493" s="17" t="s">
        <v>242</v>
      </c>
      <c r="BM493" s="229" t="s">
        <v>774</v>
      </c>
    </row>
    <row r="494" spans="1:47" s="2" customFormat="1" ht="12">
      <c r="A494" s="38"/>
      <c r="B494" s="39"/>
      <c r="C494" s="40"/>
      <c r="D494" s="231" t="s">
        <v>145</v>
      </c>
      <c r="E494" s="40"/>
      <c r="F494" s="232" t="s">
        <v>773</v>
      </c>
      <c r="G494" s="40"/>
      <c r="H494" s="40"/>
      <c r="I494" s="233"/>
      <c r="J494" s="40"/>
      <c r="K494" s="40"/>
      <c r="L494" s="44"/>
      <c r="M494" s="234"/>
      <c r="N494" s="235"/>
      <c r="O494" s="91"/>
      <c r="P494" s="91"/>
      <c r="Q494" s="91"/>
      <c r="R494" s="91"/>
      <c r="S494" s="91"/>
      <c r="T494" s="92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145</v>
      </c>
      <c r="AU494" s="17" t="s">
        <v>88</v>
      </c>
    </row>
    <row r="495" spans="1:51" s="13" customFormat="1" ht="12">
      <c r="A495" s="13"/>
      <c r="B495" s="236"/>
      <c r="C495" s="237"/>
      <c r="D495" s="231" t="s">
        <v>147</v>
      </c>
      <c r="E495" s="238" t="s">
        <v>1</v>
      </c>
      <c r="F495" s="239" t="s">
        <v>775</v>
      </c>
      <c r="G495" s="237"/>
      <c r="H495" s="240">
        <v>20.727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6" t="s">
        <v>147</v>
      </c>
      <c r="AU495" s="246" t="s">
        <v>88</v>
      </c>
      <c r="AV495" s="13" t="s">
        <v>88</v>
      </c>
      <c r="AW495" s="13" t="s">
        <v>32</v>
      </c>
      <c r="AX495" s="13" t="s">
        <v>86</v>
      </c>
      <c r="AY495" s="246" t="s">
        <v>136</v>
      </c>
    </row>
    <row r="496" spans="1:65" s="2" customFormat="1" ht="16.5" customHeight="1">
      <c r="A496" s="38"/>
      <c r="B496" s="39"/>
      <c r="C496" s="258" t="s">
        <v>776</v>
      </c>
      <c r="D496" s="258" t="s">
        <v>348</v>
      </c>
      <c r="E496" s="259" t="s">
        <v>777</v>
      </c>
      <c r="F496" s="260" t="s">
        <v>778</v>
      </c>
      <c r="G496" s="261" t="s">
        <v>245</v>
      </c>
      <c r="H496" s="262">
        <v>0.092</v>
      </c>
      <c r="I496" s="263"/>
      <c r="J496" s="264">
        <f>ROUND(I496*H496,2)</f>
        <v>0</v>
      </c>
      <c r="K496" s="260" t="s">
        <v>628</v>
      </c>
      <c r="L496" s="265"/>
      <c r="M496" s="266" t="s">
        <v>1</v>
      </c>
      <c r="N496" s="267" t="s">
        <v>43</v>
      </c>
      <c r="O496" s="91"/>
      <c r="P496" s="227">
        <f>O496*H496</f>
        <v>0</v>
      </c>
      <c r="Q496" s="227">
        <v>1</v>
      </c>
      <c r="R496" s="227">
        <f>Q496*H496</f>
        <v>0.092</v>
      </c>
      <c r="S496" s="227">
        <v>0</v>
      </c>
      <c r="T496" s="228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29" t="s">
        <v>340</v>
      </c>
      <c r="AT496" s="229" t="s">
        <v>348</v>
      </c>
      <c r="AU496" s="229" t="s">
        <v>88</v>
      </c>
      <c r="AY496" s="17" t="s">
        <v>136</v>
      </c>
      <c r="BE496" s="230">
        <f>IF(N496="základní",J496,0)</f>
        <v>0</v>
      </c>
      <c r="BF496" s="230">
        <f>IF(N496="snížená",J496,0)</f>
        <v>0</v>
      </c>
      <c r="BG496" s="230">
        <f>IF(N496="zákl. přenesená",J496,0)</f>
        <v>0</v>
      </c>
      <c r="BH496" s="230">
        <f>IF(N496="sníž. přenesená",J496,0)</f>
        <v>0</v>
      </c>
      <c r="BI496" s="230">
        <f>IF(N496="nulová",J496,0)</f>
        <v>0</v>
      </c>
      <c r="BJ496" s="17" t="s">
        <v>86</v>
      </c>
      <c r="BK496" s="230">
        <f>ROUND(I496*H496,2)</f>
        <v>0</v>
      </c>
      <c r="BL496" s="17" t="s">
        <v>242</v>
      </c>
      <c r="BM496" s="229" t="s">
        <v>779</v>
      </c>
    </row>
    <row r="497" spans="1:47" s="2" customFormat="1" ht="12">
      <c r="A497" s="38"/>
      <c r="B497" s="39"/>
      <c r="C497" s="40"/>
      <c r="D497" s="231" t="s">
        <v>145</v>
      </c>
      <c r="E497" s="40"/>
      <c r="F497" s="232" t="s">
        <v>778</v>
      </c>
      <c r="G497" s="40"/>
      <c r="H497" s="40"/>
      <c r="I497" s="233"/>
      <c r="J497" s="40"/>
      <c r="K497" s="40"/>
      <c r="L497" s="44"/>
      <c r="M497" s="234"/>
      <c r="N497" s="235"/>
      <c r="O497" s="91"/>
      <c r="P497" s="91"/>
      <c r="Q497" s="91"/>
      <c r="R497" s="91"/>
      <c r="S497" s="91"/>
      <c r="T497" s="92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145</v>
      </c>
      <c r="AU497" s="17" t="s">
        <v>88</v>
      </c>
    </row>
    <row r="498" spans="1:51" s="15" customFormat="1" ht="12">
      <c r="A498" s="15"/>
      <c r="B498" s="269"/>
      <c r="C498" s="270"/>
      <c r="D498" s="231" t="s">
        <v>147</v>
      </c>
      <c r="E498" s="271" t="s">
        <v>1</v>
      </c>
      <c r="F498" s="272" t="s">
        <v>780</v>
      </c>
      <c r="G498" s="270"/>
      <c r="H498" s="271" t="s">
        <v>1</v>
      </c>
      <c r="I498" s="273"/>
      <c r="J498" s="270"/>
      <c r="K498" s="270"/>
      <c r="L498" s="274"/>
      <c r="M498" s="275"/>
      <c r="N498" s="276"/>
      <c r="O498" s="276"/>
      <c r="P498" s="276"/>
      <c r="Q498" s="276"/>
      <c r="R498" s="276"/>
      <c r="S498" s="276"/>
      <c r="T498" s="277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78" t="s">
        <v>147</v>
      </c>
      <c r="AU498" s="278" t="s">
        <v>88</v>
      </c>
      <c r="AV498" s="15" t="s">
        <v>86</v>
      </c>
      <c r="AW498" s="15" t="s">
        <v>32</v>
      </c>
      <c r="AX498" s="15" t="s">
        <v>78</v>
      </c>
      <c r="AY498" s="278" t="s">
        <v>136</v>
      </c>
    </row>
    <row r="499" spans="1:51" s="13" customFormat="1" ht="12">
      <c r="A499" s="13"/>
      <c r="B499" s="236"/>
      <c r="C499" s="237"/>
      <c r="D499" s="231" t="s">
        <v>147</v>
      </c>
      <c r="E499" s="238" t="s">
        <v>1</v>
      </c>
      <c r="F499" s="239" t="s">
        <v>781</v>
      </c>
      <c r="G499" s="237"/>
      <c r="H499" s="240">
        <v>0.092</v>
      </c>
      <c r="I499" s="241"/>
      <c r="J499" s="237"/>
      <c r="K499" s="237"/>
      <c r="L499" s="242"/>
      <c r="M499" s="243"/>
      <c r="N499" s="244"/>
      <c r="O499" s="244"/>
      <c r="P499" s="244"/>
      <c r="Q499" s="244"/>
      <c r="R499" s="244"/>
      <c r="S499" s="244"/>
      <c r="T499" s="245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6" t="s">
        <v>147</v>
      </c>
      <c r="AU499" s="246" t="s">
        <v>88</v>
      </c>
      <c r="AV499" s="13" t="s">
        <v>88</v>
      </c>
      <c r="AW499" s="13" t="s">
        <v>32</v>
      </c>
      <c r="AX499" s="13" t="s">
        <v>86</v>
      </c>
      <c r="AY499" s="246" t="s">
        <v>136</v>
      </c>
    </row>
    <row r="500" spans="1:65" s="2" customFormat="1" ht="16.5" customHeight="1">
      <c r="A500" s="38"/>
      <c r="B500" s="39"/>
      <c r="C500" s="258" t="s">
        <v>782</v>
      </c>
      <c r="D500" s="258" t="s">
        <v>348</v>
      </c>
      <c r="E500" s="259" t="s">
        <v>783</v>
      </c>
      <c r="F500" s="260" t="s">
        <v>784</v>
      </c>
      <c r="G500" s="261" t="s">
        <v>245</v>
      </c>
      <c r="H500" s="262">
        <v>1.24</v>
      </c>
      <c r="I500" s="263"/>
      <c r="J500" s="264">
        <f>ROUND(I500*H500,2)</f>
        <v>0</v>
      </c>
      <c r="K500" s="260" t="s">
        <v>1</v>
      </c>
      <c r="L500" s="265"/>
      <c r="M500" s="266" t="s">
        <v>1</v>
      </c>
      <c r="N500" s="267" t="s">
        <v>43</v>
      </c>
      <c r="O500" s="91"/>
      <c r="P500" s="227">
        <f>O500*H500</f>
        <v>0</v>
      </c>
      <c r="Q500" s="227">
        <v>1</v>
      </c>
      <c r="R500" s="227">
        <f>Q500*H500</f>
        <v>1.24</v>
      </c>
      <c r="S500" s="227">
        <v>0</v>
      </c>
      <c r="T500" s="228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29" t="s">
        <v>340</v>
      </c>
      <c r="AT500" s="229" t="s">
        <v>348</v>
      </c>
      <c r="AU500" s="229" t="s">
        <v>88</v>
      </c>
      <c r="AY500" s="17" t="s">
        <v>136</v>
      </c>
      <c r="BE500" s="230">
        <f>IF(N500="základní",J500,0)</f>
        <v>0</v>
      </c>
      <c r="BF500" s="230">
        <f>IF(N500="snížená",J500,0)</f>
        <v>0</v>
      </c>
      <c r="BG500" s="230">
        <f>IF(N500="zákl. přenesená",J500,0)</f>
        <v>0</v>
      </c>
      <c r="BH500" s="230">
        <f>IF(N500="sníž. přenesená",J500,0)</f>
        <v>0</v>
      </c>
      <c r="BI500" s="230">
        <f>IF(N500="nulová",J500,0)</f>
        <v>0</v>
      </c>
      <c r="BJ500" s="17" t="s">
        <v>86</v>
      </c>
      <c r="BK500" s="230">
        <f>ROUND(I500*H500,2)</f>
        <v>0</v>
      </c>
      <c r="BL500" s="17" t="s">
        <v>242</v>
      </c>
      <c r="BM500" s="229" t="s">
        <v>785</v>
      </c>
    </row>
    <row r="501" spans="1:47" s="2" customFormat="1" ht="12">
      <c r="A501" s="38"/>
      <c r="B501" s="39"/>
      <c r="C501" s="40"/>
      <c r="D501" s="231" t="s">
        <v>145</v>
      </c>
      <c r="E501" s="40"/>
      <c r="F501" s="232" t="s">
        <v>784</v>
      </c>
      <c r="G501" s="40"/>
      <c r="H501" s="40"/>
      <c r="I501" s="233"/>
      <c r="J501" s="40"/>
      <c r="K501" s="40"/>
      <c r="L501" s="44"/>
      <c r="M501" s="234"/>
      <c r="N501" s="235"/>
      <c r="O501" s="91"/>
      <c r="P501" s="91"/>
      <c r="Q501" s="91"/>
      <c r="R501" s="91"/>
      <c r="S501" s="91"/>
      <c r="T501" s="92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145</v>
      </c>
      <c r="AU501" s="17" t="s">
        <v>88</v>
      </c>
    </row>
    <row r="502" spans="1:51" s="13" customFormat="1" ht="12">
      <c r="A502" s="13"/>
      <c r="B502" s="236"/>
      <c r="C502" s="237"/>
      <c r="D502" s="231" t="s">
        <v>147</v>
      </c>
      <c r="E502" s="238" t="s">
        <v>1</v>
      </c>
      <c r="F502" s="239" t="s">
        <v>786</v>
      </c>
      <c r="G502" s="237"/>
      <c r="H502" s="240">
        <v>1.24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6" t="s">
        <v>147</v>
      </c>
      <c r="AU502" s="246" t="s">
        <v>88</v>
      </c>
      <c r="AV502" s="13" t="s">
        <v>88</v>
      </c>
      <c r="AW502" s="13" t="s">
        <v>32</v>
      </c>
      <c r="AX502" s="13" t="s">
        <v>86</v>
      </c>
      <c r="AY502" s="246" t="s">
        <v>136</v>
      </c>
    </row>
    <row r="503" spans="1:65" s="2" customFormat="1" ht="16.5" customHeight="1">
      <c r="A503" s="38"/>
      <c r="B503" s="39"/>
      <c r="C503" s="258" t="s">
        <v>787</v>
      </c>
      <c r="D503" s="258" t="s">
        <v>348</v>
      </c>
      <c r="E503" s="259" t="s">
        <v>788</v>
      </c>
      <c r="F503" s="260" t="s">
        <v>789</v>
      </c>
      <c r="G503" s="261" t="s">
        <v>409</v>
      </c>
      <c r="H503" s="262">
        <v>2</v>
      </c>
      <c r="I503" s="263"/>
      <c r="J503" s="264">
        <f>ROUND(I503*H503,2)</f>
        <v>0</v>
      </c>
      <c r="K503" s="260" t="s">
        <v>1</v>
      </c>
      <c r="L503" s="265"/>
      <c r="M503" s="266" t="s">
        <v>1</v>
      </c>
      <c r="N503" s="267" t="s">
        <v>43</v>
      </c>
      <c r="O503" s="91"/>
      <c r="P503" s="227">
        <f>O503*H503</f>
        <v>0</v>
      </c>
      <c r="Q503" s="227">
        <v>0.03</v>
      </c>
      <c r="R503" s="227">
        <f>Q503*H503</f>
        <v>0.06</v>
      </c>
      <c r="S503" s="227">
        <v>0</v>
      </c>
      <c r="T503" s="228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29" t="s">
        <v>340</v>
      </c>
      <c r="AT503" s="229" t="s">
        <v>348</v>
      </c>
      <c r="AU503" s="229" t="s">
        <v>88</v>
      </c>
      <c r="AY503" s="17" t="s">
        <v>136</v>
      </c>
      <c r="BE503" s="230">
        <f>IF(N503="základní",J503,0)</f>
        <v>0</v>
      </c>
      <c r="BF503" s="230">
        <f>IF(N503="snížená",J503,0)</f>
        <v>0</v>
      </c>
      <c r="BG503" s="230">
        <f>IF(N503="zákl. přenesená",J503,0)</f>
        <v>0</v>
      </c>
      <c r="BH503" s="230">
        <f>IF(N503="sníž. přenesená",J503,0)</f>
        <v>0</v>
      </c>
      <c r="BI503" s="230">
        <f>IF(N503="nulová",J503,0)</f>
        <v>0</v>
      </c>
      <c r="BJ503" s="17" t="s">
        <v>86</v>
      </c>
      <c r="BK503" s="230">
        <f>ROUND(I503*H503,2)</f>
        <v>0</v>
      </c>
      <c r="BL503" s="17" t="s">
        <v>242</v>
      </c>
      <c r="BM503" s="229" t="s">
        <v>790</v>
      </c>
    </row>
    <row r="504" spans="1:65" s="2" customFormat="1" ht="24.15" customHeight="1">
      <c r="A504" s="38"/>
      <c r="B504" s="39"/>
      <c r="C504" s="258" t="s">
        <v>791</v>
      </c>
      <c r="D504" s="258" t="s">
        <v>348</v>
      </c>
      <c r="E504" s="259" t="s">
        <v>792</v>
      </c>
      <c r="F504" s="260" t="s">
        <v>793</v>
      </c>
      <c r="G504" s="261" t="s">
        <v>409</v>
      </c>
      <c r="H504" s="262">
        <v>6</v>
      </c>
      <c r="I504" s="263"/>
      <c r="J504" s="264">
        <f>ROUND(I504*H504,2)</f>
        <v>0</v>
      </c>
      <c r="K504" s="260" t="s">
        <v>1</v>
      </c>
      <c r="L504" s="265"/>
      <c r="M504" s="266" t="s">
        <v>1</v>
      </c>
      <c r="N504" s="267" t="s">
        <v>43</v>
      </c>
      <c r="O504" s="91"/>
      <c r="P504" s="227">
        <f>O504*H504</f>
        <v>0</v>
      </c>
      <c r="Q504" s="227">
        <v>0.03</v>
      </c>
      <c r="R504" s="227">
        <f>Q504*H504</f>
        <v>0.18</v>
      </c>
      <c r="S504" s="227">
        <v>0</v>
      </c>
      <c r="T504" s="228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29" t="s">
        <v>340</v>
      </c>
      <c r="AT504" s="229" t="s">
        <v>348</v>
      </c>
      <c r="AU504" s="229" t="s">
        <v>88</v>
      </c>
      <c r="AY504" s="17" t="s">
        <v>136</v>
      </c>
      <c r="BE504" s="230">
        <f>IF(N504="základní",J504,0)</f>
        <v>0</v>
      </c>
      <c r="BF504" s="230">
        <f>IF(N504="snížená",J504,0)</f>
        <v>0</v>
      </c>
      <c r="BG504" s="230">
        <f>IF(N504="zákl. přenesená",J504,0)</f>
        <v>0</v>
      </c>
      <c r="BH504" s="230">
        <f>IF(N504="sníž. přenesená",J504,0)</f>
        <v>0</v>
      </c>
      <c r="BI504" s="230">
        <f>IF(N504="nulová",J504,0)</f>
        <v>0</v>
      </c>
      <c r="BJ504" s="17" t="s">
        <v>86</v>
      </c>
      <c r="BK504" s="230">
        <f>ROUND(I504*H504,2)</f>
        <v>0</v>
      </c>
      <c r="BL504" s="17" t="s">
        <v>242</v>
      </c>
      <c r="BM504" s="229" t="s">
        <v>794</v>
      </c>
    </row>
    <row r="505" spans="1:63" s="12" customFormat="1" ht="25.9" customHeight="1">
      <c r="A505" s="12"/>
      <c r="B505" s="202"/>
      <c r="C505" s="203"/>
      <c r="D505" s="204" t="s">
        <v>77</v>
      </c>
      <c r="E505" s="205" t="s">
        <v>99</v>
      </c>
      <c r="F505" s="205" t="s">
        <v>795</v>
      </c>
      <c r="G505" s="203"/>
      <c r="H505" s="203"/>
      <c r="I505" s="206"/>
      <c r="J505" s="207">
        <f>BK505</f>
        <v>0</v>
      </c>
      <c r="K505" s="203"/>
      <c r="L505" s="208"/>
      <c r="M505" s="209"/>
      <c r="N505" s="210"/>
      <c r="O505" s="210"/>
      <c r="P505" s="211">
        <f>P506</f>
        <v>0</v>
      </c>
      <c r="Q505" s="210"/>
      <c r="R505" s="211">
        <f>R506</f>
        <v>0</v>
      </c>
      <c r="S505" s="210"/>
      <c r="T505" s="212">
        <f>T506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13" t="s">
        <v>168</v>
      </c>
      <c r="AT505" s="214" t="s">
        <v>77</v>
      </c>
      <c r="AU505" s="214" t="s">
        <v>78</v>
      </c>
      <c r="AY505" s="213" t="s">
        <v>136</v>
      </c>
      <c r="BK505" s="215">
        <f>BK506</f>
        <v>0</v>
      </c>
    </row>
    <row r="506" spans="1:63" s="12" customFormat="1" ht="22.8" customHeight="1">
      <c r="A506" s="12"/>
      <c r="B506" s="202"/>
      <c r="C506" s="203"/>
      <c r="D506" s="204" t="s">
        <v>77</v>
      </c>
      <c r="E506" s="216" t="s">
        <v>796</v>
      </c>
      <c r="F506" s="216" t="s">
        <v>797</v>
      </c>
      <c r="G506" s="203"/>
      <c r="H506" s="203"/>
      <c r="I506" s="206"/>
      <c r="J506" s="217">
        <f>BK506</f>
        <v>0</v>
      </c>
      <c r="K506" s="203"/>
      <c r="L506" s="208"/>
      <c r="M506" s="209"/>
      <c r="N506" s="210"/>
      <c r="O506" s="210"/>
      <c r="P506" s="211">
        <f>SUM(P507:P508)</f>
        <v>0</v>
      </c>
      <c r="Q506" s="210"/>
      <c r="R506" s="211">
        <f>SUM(R507:R508)</f>
        <v>0</v>
      </c>
      <c r="S506" s="210"/>
      <c r="T506" s="212">
        <f>SUM(T507:T508)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13" t="s">
        <v>168</v>
      </c>
      <c r="AT506" s="214" t="s">
        <v>77</v>
      </c>
      <c r="AU506" s="214" t="s">
        <v>86</v>
      </c>
      <c r="AY506" s="213" t="s">
        <v>136</v>
      </c>
      <c r="BK506" s="215">
        <f>SUM(BK507:BK508)</f>
        <v>0</v>
      </c>
    </row>
    <row r="507" spans="1:65" s="2" customFormat="1" ht="16.5" customHeight="1">
      <c r="A507" s="38"/>
      <c r="B507" s="39"/>
      <c r="C507" s="218" t="s">
        <v>798</v>
      </c>
      <c r="D507" s="218" t="s">
        <v>138</v>
      </c>
      <c r="E507" s="219" t="s">
        <v>799</v>
      </c>
      <c r="F507" s="220" t="s">
        <v>800</v>
      </c>
      <c r="G507" s="221" t="s">
        <v>617</v>
      </c>
      <c r="H507" s="222">
        <v>8</v>
      </c>
      <c r="I507" s="223"/>
      <c r="J507" s="224">
        <f>ROUND(I507*H507,2)</f>
        <v>0</v>
      </c>
      <c r="K507" s="220" t="s">
        <v>410</v>
      </c>
      <c r="L507" s="44"/>
      <c r="M507" s="225" t="s">
        <v>1</v>
      </c>
      <c r="N507" s="226" t="s">
        <v>43</v>
      </c>
      <c r="O507" s="91"/>
      <c r="P507" s="227">
        <f>O507*H507</f>
        <v>0</v>
      </c>
      <c r="Q507" s="227">
        <v>0</v>
      </c>
      <c r="R507" s="227">
        <f>Q507*H507</f>
        <v>0</v>
      </c>
      <c r="S507" s="227">
        <v>0</v>
      </c>
      <c r="T507" s="228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29" t="s">
        <v>801</v>
      </c>
      <c r="AT507" s="229" t="s">
        <v>138</v>
      </c>
      <c r="AU507" s="229" t="s">
        <v>88</v>
      </c>
      <c r="AY507" s="17" t="s">
        <v>136</v>
      </c>
      <c r="BE507" s="230">
        <f>IF(N507="základní",J507,0)</f>
        <v>0</v>
      </c>
      <c r="BF507" s="230">
        <f>IF(N507="snížená",J507,0)</f>
        <v>0</v>
      </c>
      <c r="BG507" s="230">
        <f>IF(N507="zákl. přenesená",J507,0)</f>
        <v>0</v>
      </c>
      <c r="BH507" s="230">
        <f>IF(N507="sníž. přenesená",J507,0)</f>
        <v>0</v>
      </c>
      <c r="BI507" s="230">
        <f>IF(N507="nulová",J507,0)</f>
        <v>0</v>
      </c>
      <c r="BJ507" s="17" t="s">
        <v>86</v>
      </c>
      <c r="BK507" s="230">
        <f>ROUND(I507*H507,2)</f>
        <v>0</v>
      </c>
      <c r="BL507" s="17" t="s">
        <v>801</v>
      </c>
      <c r="BM507" s="229" t="s">
        <v>802</v>
      </c>
    </row>
    <row r="508" spans="1:47" s="2" customFormat="1" ht="12">
      <c r="A508" s="38"/>
      <c r="B508" s="39"/>
      <c r="C508" s="40"/>
      <c r="D508" s="231" t="s">
        <v>145</v>
      </c>
      <c r="E508" s="40"/>
      <c r="F508" s="232" t="s">
        <v>800</v>
      </c>
      <c r="G508" s="40"/>
      <c r="H508" s="40"/>
      <c r="I508" s="233"/>
      <c r="J508" s="40"/>
      <c r="K508" s="40"/>
      <c r="L508" s="44"/>
      <c r="M508" s="279"/>
      <c r="N508" s="280"/>
      <c r="O508" s="281"/>
      <c r="P508" s="281"/>
      <c r="Q508" s="281"/>
      <c r="R508" s="281"/>
      <c r="S508" s="281"/>
      <c r="T508" s="282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7" t="s">
        <v>145</v>
      </c>
      <c r="AU508" s="17" t="s">
        <v>88</v>
      </c>
    </row>
    <row r="509" spans="1:31" s="2" customFormat="1" ht="6.95" customHeight="1">
      <c r="A509" s="38"/>
      <c r="B509" s="66"/>
      <c r="C509" s="67"/>
      <c r="D509" s="67"/>
      <c r="E509" s="67"/>
      <c r="F509" s="67"/>
      <c r="G509" s="67"/>
      <c r="H509" s="67"/>
      <c r="I509" s="67"/>
      <c r="J509" s="67"/>
      <c r="K509" s="67"/>
      <c r="L509" s="44"/>
      <c r="M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</row>
  </sheetData>
  <sheetProtection password="CC35" sheet="1" objects="1" scenarios="1" formatColumns="0" formatRows="0" autoFilter="0"/>
  <autoFilter ref="C127:K50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Úprava prostranství Komenského náměstí (Osvoboditelů), k.ú. Louny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803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22. 3. 2021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36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ROUND((SUM(BE130:BE444)),2)</f>
        <v>0</v>
      </c>
      <c r="G33" s="38"/>
      <c r="H33" s="38"/>
      <c r="I33" s="155">
        <v>0.21</v>
      </c>
      <c r="J33" s="154">
        <f>ROUND(((SUM(BE130:BE444))*I33),2)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ROUND((SUM(BF130:BF444)),2)</f>
        <v>0</v>
      </c>
      <c r="G34" s="38"/>
      <c r="H34" s="38"/>
      <c r="I34" s="155">
        <v>0.12</v>
      </c>
      <c r="J34" s="154">
        <f>ROUND(((SUM(BF130:BF444))*I34),2)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ROUND((SUM(BG130:BG444)),2)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ROUND((SUM(BH130:BH444)),2)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ROUND((SUM(BI130:BI444)),2)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Úprava prostranství Komenského náměstí (Osvoboditelů), k.ú. Louny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SO301 - Odvodnění pozemní komunikace, pítko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k.ú. Louny</v>
      </c>
      <c r="G89" s="40"/>
      <c r="H89" s="40"/>
      <c r="I89" s="32" t="s">
        <v>22</v>
      </c>
      <c r="J89" s="79" t="str">
        <f>IF(J12="","",J12)</f>
        <v>22. 3. 2021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Ing. Ota Vettermann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J236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804</v>
      </c>
      <c r="E100" s="188"/>
      <c r="F100" s="188"/>
      <c r="G100" s="188"/>
      <c r="H100" s="188"/>
      <c r="I100" s="188"/>
      <c r="J100" s="189">
        <f>J268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805</v>
      </c>
      <c r="E101" s="188"/>
      <c r="F101" s="188"/>
      <c r="G101" s="188"/>
      <c r="H101" s="188"/>
      <c r="I101" s="188"/>
      <c r="J101" s="189">
        <f>J294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112</v>
      </c>
      <c r="E102" s="188"/>
      <c r="F102" s="188"/>
      <c r="G102" s="188"/>
      <c r="H102" s="188"/>
      <c r="I102" s="188"/>
      <c r="J102" s="189">
        <f>J304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806</v>
      </c>
      <c r="E103" s="188"/>
      <c r="F103" s="188"/>
      <c r="G103" s="188"/>
      <c r="H103" s="188"/>
      <c r="I103" s="188"/>
      <c r="J103" s="189">
        <f>J308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113</v>
      </c>
      <c r="E104" s="188"/>
      <c r="F104" s="188"/>
      <c r="G104" s="188"/>
      <c r="H104" s="188"/>
      <c r="I104" s="188"/>
      <c r="J104" s="189">
        <f>J314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114</v>
      </c>
      <c r="E105" s="188"/>
      <c r="F105" s="188"/>
      <c r="G105" s="188"/>
      <c r="H105" s="188"/>
      <c r="I105" s="188"/>
      <c r="J105" s="189">
        <f>J419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116</v>
      </c>
      <c r="E106" s="188"/>
      <c r="F106" s="188"/>
      <c r="G106" s="188"/>
      <c r="H106" s="188"/>
      <c r="I106" s="188"/>
      <c r="J106" s="189">
        <f>J426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79"/>
      <c r="C107" s="180"/>
      <c r="D107" s="181" t="s">
        <v>117</v>
      </c>
      <c r="E107" s="182"/>
      <c r="F107" s="182"/>
      <c r="G107" s="182"/>
      <c r="H107" s="182"/>
      <c r="I107" s="182"/>
      <c r="J107" s="183">
        <f>J429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5"/>
      <c r="C108" s="186"/>
      <c r="D108" s="187" t="s">
        <v>807</v>
      </c>
      <c r="E108" s="188"/>
      <c r="F108" s="188"/>
      <c r="G108" s="188"/>
      <c r="H108" s="188"/>
      <c r="I108" s="188"/>
      <c r="J108" s="189">
        <f>J430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79"/>
      <c r="C109" s="180"/>
      <c r="D109" s="181" t="s">
        <v>808</v>
      </c>
      <c r="E109" s="182"/>
      <c r="F109" s="182"/>
      <c r="G109" s="182"/>
      <c r="H109" s="182"/>
      <c r="I109" s="182"/>
      <c r="J109" s="183">
        <f>J440</f>
        <v>0</v>
      </c>
      <c r="K109" s="180"/>
      <c r="L109" s="18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5"/>
      <c r="C110" s="186"/>
      <c r="D110" s="187" t="s">
        <v>809</v>
      </c>
      <c r="E110" s="188"/>
      <c r="F110" s="188"/>
      <c r="G110" s="188"/>
      <c r="H110" s="188"/>
      <c r="I110" s="188"/>
      <c r="J110" s="189">
        <f>J441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121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74" t="str">
        <f>E7</f>
        <v>Úprava prostranství Komenského náměstí (Osvoboditelů), k.ú. Louny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102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SO301 - Odvodnění pozemní komunikace, pítko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k.ú. Louny</v>
      </c>
      <c r="G124" s="40"/>
      <c r="H124" s="40"/>
      <c r="I124" s="32" t="s">
        <v>22</v>
      </c>
      <c r="J124" s="79" t="str">
        <f>IF(J12="","",J12)</f>
        <v>22. 3. 2021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 xml:space="preserve"> </v>
      </c>
      <c r="G126" s="40"/>
      <c r="H126" s="40"/>
      <c r="I126" s="32" t="s">
        <v>30</v>
      </c>
      <c r="J126" s="36" t="str">
        <f>E21</f>
        <v>Ing. Ota Vettermann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32" t="s">
        <v>33</v>
      </c>
      <c r="J127" s="36" t="str">
        <f>E24</f>
        <v>MESSOR s.r.o.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91"/>
      <c r="B129" s="192"/>
      <c r="C129" s="193" t="s">
        <v>122</v>
      </c>
      <c r="D129" s="194" t="s">
        <v>63</v>
      </c>
      <c r="E129" s="194" t="s">
        <v>59</v>
      </c>
      <c r="F129" s="194" t="s">
        <v>60</v>
      </c>
      <c r="G129" s="194" t="s">
        <v>123</v>
      </c>
      <c r="H129" s="194" t="s">
        <v>124</v>
      </c>
      <c r="I129" s="194" t="s">
        <v>125</v>
      </c>
      <c r="J129" s="194" t="s">
        <v>106</v>
      </c>
      <c r="K129" s="195" t="s">
        <v>126</v>
      </c>
      <c r="L129" s="196"/>
      <c r="M129" s="100" t="s">
        <v>1</v>
      </c>
      <c r="N129" s="101" t="s">
        <v>42</v>
      </c>
      <c r="O129" s="101" t="s">
        <v>127</v>
      </c>
      <c r="P129" s="101" t="s">
        <v>128</v>
      </c>
      <c r="Q129" s="101" t="s">
        <v>129</v>
      </c>
      <c r="R129" s="101" t="s">
        <v>130</v>
      </c>
      <c r="S129" s="101" t="s">
        <v>131</v>
      </c>
      <c r="T129" s="102" t="s">
        <v>132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pans="1:63" s="2" customFormat="1" ht="22.8" customHeight="1">
      <c r="A130" s="38"/>
      <c r="B130" s="39"/>
      <c r="C130" s="107" t="s">
        <v>133</v>
      </c>
      <c r="D130" s="40"/>
      <c r="E130" s="40"/>
      <c r="F130" s="40"/>
      <c r="G130" s="40"/>
      <c r="H130" s="40"/>
      <c r="I130" s="40"/>
      <c r="J130" s="197">
        <f>BK130</f>
        <v>0</v>
      </c>
      <c r="K130" s="40"/>
      <c r="L130" s="44"/>
      <c r="M130" s="103"/>
      <c r="N130" s="198"/>
      <c r="O130" s="104"/>
      <c r="P130" s="199">
        <f>P131+P429+P440</f>
        <v>0</v>
      </c>
      <c r="Q130" s="104"/>
      <c r="R130" s="199">
        <f>R131+R429+R440</f>
        <v>350.22712189</v>
      </c>
      <c r="S130" s="104"/>
      <c r="T130" s="200">
        <f>T131+T429+T440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77</v>
      </c>
      <c r="AU130" s="17" t="s">
        <v>108</v>
      </c>
      <c r="BK130" s="201">
        <f>BK131+BK429+BK440</f>
        <v>0</v>
      </c>
    </row>
    <row r="131" spans="1:63" s="12" customFormat="1" ht="25.9" customHeight="1">
      <c r="A131" s="12"/>
      <c r="B131" s="202"/>
      <c r="C131" s="203"/>
      <c r="D131" s="204" t="s">
        <v>77</v>
      </c>
      <c r="E131" s="205" t="s">
        <v>134</v>
      </c>
      <c r="F131" s="205" t="s">
        <v>135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P132+P236+P268+P294+P304+P308+P314+P419+P426</f>
        <v>0</v>
      </c>
      <c r="Q131" s="210"/>
      <c r="R131" s="211">
        <f>R132+R236+R268+R294+R304+R308+R314+R419+R426</f>
        <v>350.04355999</v>
      </c>
      <c r="S131" s="210"/>
      <c r="T131" s="212">
        <f>T132+T236+T268+T294+T304+T308+T314+T419+T426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86</v>
      </c>
      <c r="AT131" s="214" t="s">
        <v>77</v>
      </c>
      <c r="AU131" s="214" t="s">
        <v>78</v>
      </c>
      <c r="AY131" s="213" t="s">
        <v>136</v>
      </c>
      <c r="BK131" s="215">
        <f>BK132+BK236+BK268+BK294+BK304+BK308+BK314+BK419+BK426</f>
        <v>0</v>
      </c>
    </row>
    <row r="132" spans="1:63" s="12" customFormat="1" ht="22.8" customHeight="1">
      <c r="A132" s="12"/>
      <c r="B132" s="202"/>
      <c r="C132" s="203"/>
      <c r="D132" s="204" t="s">
        <v>77</v>
      </c>
      <c r="E132" s="216" t="s">
        <v>86</v>
      </c>
      <c r="F132" s="216" t="s">
        <v>137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SUM(P133:P235)</f>
        <v>0</v>
      </c>
      <c r="Q132" s="210"/>
      <c r="R132" s="211">
        <f>SUM(R133:R235)</f>
        <v>194.6043292</v>
      </c>
      <c r="S132" s="210"/>
      <c r="T132" s="212">
        <f>SUM(T133:T235)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86</v>
      </c>
      <c r="AT132" s="214" t="s">
        <v>77</v>
      </c>
      <c r="AU132" s="214" t="s">
        <v>86</v>
      </c>
      <c r="AY132" s="213" t="s">
        <v>136</v>
      </c>
      <c r="BK132" s="215">
        <f>SUM(BK133:BK235)</f>
        <v>0</v>
      </c>
    </row>
    <row r="133" spans="1:65" s="2" customFormat="1" ht="16.5" customHeight="1">
      <c r="A133" s="38"/>
      <c r="B133" s="39"/>
      <c r="C133" s="218" t="s">
        <v>86</v>
      </c>
      <c r="D133" s="218" t="s">
        <v>138</v>
      </c>
      <c r="E133" s="219" t="s">
        <v>810</v>
      </c>
      <c r="F133" s="220" t="s">
        <v>811</v>
      </c>
      <c r="G133" s="221" t="s">
        <v>617</v>
      </c>
      <c r="H133" s="222">
        <v>1</v>
      </c>
      <c r="I133" s="223"/>
      <c r="J133" s="224">
        <f>ROUND(I133*H133,2)</f>
        <v>0</v>
      </c>
      <c r="K133" s="220" t="s">
        <v>1</v>
      </c>
      <c r="L133" s="44"/>
      <c r="M133" s="225" t="s">
        <v>1</v>
      </c>
      <c r="N133" s="226" t="s">
        <v>43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143</v>
      </c>
      <c r="AT133" s="229" t="s">
        <v>138</v>
      </c>
      <c r="AU133" s="229" t="s">
        <v>88</v>
      </c>
      <c r="AY133" s="17" t="s">
        <v>136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86</v>
      </c>
      <c r="BK133" s="230">
        <f>ROUND(I133*H133,2)</f>
        <v>0</v>
      </c>
      <c r="BL133" s="17" t="s">
        <v>143</v>
      </c>
      <c r="BM133" s="229" t="s">
        <v>812</v>
      </c>
    </row>
    <row r="134" spans="1:47" s="2" customFormat="1" ht="12">
      <c r="A134" s="38"/>
      <c r="B134" s="39"/>
      <c r="C134" s="40"/>
      <c r="D134" s="231" t="s">
        <v>145</v>
      </c>
      <c r="E134" s="40"/>
      <c r="F134" s="232" t="s">
        <v>813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88</v>
      </c>
    </row>
    <row r="135" spans="1:65" s="2" customFormat="1" ht="16.5" customHeight="1">
      <c r="A135" s="38"/>
      <c r="B135" s="39"/>
      <c r="C135" s="258" t="s">
        <v>88</v>
      </c>
      <c r="D135" s="258" t="s">
        <v>348</v>
      </c>
      <c r="E135" s="259" t="s">
        <v>814</v>
      </c>
      <c r="F135" s="260" t="s">
        <v>815</v>
      </c>
      <c r="G135" s="261" t="s">
        <v>409</v>
      </c>
      <c r="H135" s="262">
        <v>1</v>
      </c>
      <c r="I135" s="263"/>
      <c r="J135" s="264">
        <f>ROUND(I135*H135,2)</f>
        <v>0</v>
      </c>
      <c r="K135" s="260" t="s">
        <v>1</v>
      </c>
      <c r="L135" s="265"/>
      <c r="M135" s="266" t="s">
        <v>1</v>
      </c>
      <c r="N135" s="267" t="s">
        <v>43</v>
      </c>
      <c r="O135" s="91"/>
      <c r="P135" s="227">
        <f>O135*H135</f>
        <v>0</v>
      </c>
      <c r="Q135" s="227">
        <v>0.0142</v>
      </c>
      <c r="R135" s="227">
        <f>Q135*H135</f>
        <v>0.0142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186</v>
      </c>
      <c r="AT135" s="229" t="s">
        <v>348</v>
      </c>
      <c r="AU135" s="229" t="s">
        <v>88</v>
      </c>
      <c r="AY135" s="17" t="s">
        <v>136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86</v>
      </c>
      <c r="BK135" s="230">
        <f>ROUND(I135*H135,2)</f>
        <v>0</v>
      </c>
      <c r="BL135" s="17" t="s">
        <v>143</v>
      </c>
      <c r="BM135" s="229" t="s">
        <v>816</v>
      </c>
    </row>
    <row r="136" spans="1:47" s="2" customFormat="1" ht="12">
      <c r="A136" s="38"/>
      <c r="B136" s="39"/>
      <c r="C136" s="40"/>
      <c r="D136" s="231" t="s">
        <v>145</v>
      </c>
      <c r="E136" s="40"/>
      <c r="F136" s="232" t="s">
        <v>815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145</v>
      </c>
      <c r="AU136" s="17" t="s">
        <v>88</v>
      </c>
    </row>
    <row r="137" spans="1:65" s="2" customFormat="1" ht="16.5" customHeight="1">
      <c r="A137" s="38"/>
      <c r="B137" s="39"/>
      <c r="C137" s="218" t="s">
        <v>156</v>
      </c>
      <c r="D137" s="218" t="s">
        <v>138</v>
      </c>
      <c r="E137" s="219" t="s">
        <v>817</v>
      </c>
      <c r="F137" s="220" t="s">
        <v>818</v>
      </c>
      <c r="G137" s="221" t="s">
        <v>819</v>
      </c>
      <c r="H137" s="222">
        <v>112</v>
      </c>
      <c r="I137" s="223"/>
      <c r="J137" s="224">
        <f>ROUND(I137*H137,2)</f>
        <v>0</v>
      </c>
      <c r="K137" s="220" t="s">
        <v>410</v>
      </c>
      <c r="L137" s="44"/>
      <c r="M137" s="225" t="s">
        <v>1</v>
      </c>
      <c r="N137" s="226" t="s">
        <v>43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143</v>
      </c>
      <c r="AT137" s="229" t="s">
        <v>138</v>
      </c>
      <c r="AU137" s="229" t="s">
        <v>88</v>
      </c>
      <c r="AY137" s="17" t="s">
        <v>136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86</v>
      </c>
      <c r="BK137" s="230">
        <f>ROUND(I137*H137,2)</f>
        <v>0</v>
      </c>
      <c r="BL137" s="17" t="s">
        <v>143</v>
      </c>
      <c r="BM137" s="229" t="s">
        <v>820</v>
      </c>
    </row>
    <row r="138" spans="1:47" s="2" customFormat="1" ht="12">
      <c r="A138" s="38"/>
      <c r="B138" s="39"/>
      <c r="C138" s="40"/>
      <c r="D138" s="231" t="s">
        <v>145</v>
      </c>
      <c r="E138" s="40"/>
      <c r="F138" s="232" t="s">
        <v>821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145</v>
      </c>
      <c r="AU138" s="17" t="s">
        <v>88</v>
      </c>
    </row>
    <row r="139" spans="1:51" s="13" customFormat="1" ht="12">
      <c r="A139" s="13"/>
      <c r="B139" s="236"/>
      <c r="C139" s="237"/>
      <c r="D139" s="231" t="s">
        <v>147</v>
      </c>
      <c r="E139" s="238" t="s">
        <v>1</v>
      </c>
      <c r="F139" s="239" t="s">
        <v>822</v>
      </c>
      <c r="G139" s="237"/>
      <c r="H139" s="240">
        <v>112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147</v>
      </c>
      <c r="AU139" s="246" t="s">
        <v>88</v>
      </c>
      <c r="AV139" s="13" t="s">
        <v>88</v>
      </c>
      <c r="AW139" s="13" t="s">
        <v>32</v>
      </c>
      <c r="AX139" s="13" t="s">
        <v>86</v>
      </c>
      <c r="AY139" s="246" t="s">
        <v>136</v>
      </c>
    </row>
    <row r="140" spans="1:65" s="2" customFormat="1" ht="16.5" customHeight="1">
      <c r="A140" s="38"/>
      <c r="B140" s="39"/>
      <c r="C140" s="218" t="s">
        <v>143</v>
      </c>
      <c r="D140" s="218" t="s">
        <v>138</v>
      </c>
      <c r="E140" s="219" t="s">
        <v>823</v>
      </c>
      <c r="F140" s="220" t="s">
        <v>824</v>
      </c>
      <c r="G140" s="221" t="s">
        <v>825</v>
      </c>
      <c r="H140" s="222">
        <v>14</v>
      </c>
      <c r="I140" s="223"/>
      <c r="J140" s="224">
        <f>ROUND(I140*H140,2)</f>
        <v>0</v>
      </c>
      <c r="K140" s="220" t="s">
        <v>410</v>
      </c>
      <c r="L140" s="44"/>
      <c r="M140" s="225" t="s">
        <v>1</v>
      </c>
      <c r="N140" s="226" t="s">
        <v>43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143</v>
      </c>
      <c r="AT140" s="229" t="s">
        <v>138</v>
      </c>
      <c r="AU140" s="229" t="s">
        <v>88</v>
      </c>
      <c r="AY140" s="17" t="s">
        <v>136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86</v>
      </c>
      <c r="BK140" s="230">
        <f>ROUND(I140*H140,2)</f>
        <v>0</v>
      </c>
      <c r="BL140" s="17" t="s">
        <v>143</v>
      </c>
      <c r="BM140" s="229" t="s">
        <v>826</v>
      </c>
    </row>
    <row r="141" spans="1:47" s="2" customFormat="1" ht="12">
      <c r="A141" s="38"/>
      <c r="B141" s="39"/>
      <c r="C141" s="40"/>
      <c r="D141" s="231" t="s">
        <v>145</v>
      </c>
      <c r="E141" s="40"/>
      <c r="F141" s="232" t="s">
        <v>827</v>
      </c>
      <c r="G141" s="40"/>
      <c r="H141" s="40"/>
      <c r="I141" s="233"/>
      <c r="J141" s="40"/>
      <c r="K141" s="40"/>
      <c r="L141" s="44"/>
      <c r="M141" s="234"/>
      <c r="N141" s="23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145</v>
      </c>
      <c r="AU141" s="17" t="s">
        <v>88</v>
      </c>
    </row>
    <row r="142" spans="1:65" s="2" customFormat="1" ht="16.5" customHeight="1">
      <c r="A142" s="38"/>
      <c r="B142" s="39"/>
      <c r="C142" s="218" t="s">
        <v>168</v>
      </c>
      <c r="D142" s="218" t="s">
        <v>138</v>
      </c>
      <c r="E142" s="219" t="s">
        <v>828</v>
      </c>
      <c r="F142" s="220" t="s">
        <v>829</v>
      </c>
      <c r="G142" s="221" t="s">
        <v>189</v>
      </c>
      <c r="H142" s="222">
        <v>2.4</v>
      </c>
      <c r="I142" s="223"/>
      <c r="J142" s="224">
        <f>ROUND(I142*H142,2)</f>
        <v>0</v>
      </c>
      <c r="K142" s="220" t="s">
        <v>410</v>
      </c>
      <c r="L142" s="44"/>
      <c r="M142" s="225" t="s">
        <v>1</v>
      </c>
      <c r="N142" s="226" t="s">
        <v>43</v>
      </c>
      <c r="O142" s="91"/>
      <c r="P142" s="227">
        <f>O142*H142</f>
        <v>0</v>
      </c>
      <c r="Q142" s="227">
        <v>0.00868</v>
      </c>
      <c r="R142" s="227">
        <f>Q142*H142</f>
        <v>0.020832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143</v>
      </c>
      <c r="AT142" s="229" t="s">
        <v>138</v>
      </c>
      <c r="AU142" s="229" t="s">
        <v>88</v>
      </c>
      <c r="AY142" s="17" t="s">
        <v>136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86</v>
      </c>
      <c r="BK142" s="230">
        <f>ROUND(I142*H142,2)</f>
        <v>0</v>
      </c>
      <c r="BL142" s="17" t="s">
        <v>143</v>
      </c>
      <c r="BM142" s="229" t="s">
        <v>830</v>
      </c>
    </row>
    <row r="143" spans="1:47" s="2" customFormat="1" ht="12">
      <c r="A143" s="38"/>
      <c r="B143" s="39"/>
      <c r="C143" s="40"/>
      <c r="D143" s="231" t="s">
        <v>145</v>
      </c>
      <c r="E143" s="40"/>
      <c r="F143" s="232" t="s">
        <v>831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145</v>
      </c>
      <c r="AU143" s="17" t="s">
        <v>88</v>
      </c>
    </row>
    <row r="144" spans="1:51" s="13" customFormat="1" ht="12">
      <c r="A144" s="13"/>
      <c r="B144" s="236"/>
      <c r="C144" s="237"/>
      <c r="D144" s="231" t="s">
        <v>147</v>
      </c>
      <c r="E144" s="238" t="s">
        <v>1</v>
      </c>
      <c r="F144" s="239" t="s">
        <v>832</v>
      </c>
      <c r="G144" s="237"/>
      <c r="H144" s="240">
        <v>2.4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147</v>
      </c>
      <c r="AU144" s="246" t="s">
        <v>88</v>
      </c>
      <c r="AV144" s="13" t="s">
        <v>88</v>
      </c>
      <c r="AW144" s="13" t="s">
        <v>32</v>
      </c>
      <c r="AX144" s="13" t="s">
        <v>86</v>
      </c>
      <c r="AY144" s="246" t="s">
        <v>136</v>
      </c>
    </row>
    <row r="145" spans="1:65" s="2" customFormat="1" ht="16.5" customHeight="1">
      <c r="A145" s="38"/>
      <c r="B145" s="39"/>
      <c r="C145" s="218" t="s">
        <v>174</v>
      </c>
      <c r="D145" s="218" t="s">
        <v>138</v>
      </c>
      <c r="E145" s="219" t="s">
        <v>833</v>
      </c>
      <c r="F145" s="220" t="s">
        <v>834</v>
      </c>
      <c r="G145" s="221" t="s">
        <v>189</v>
      </c>
      <c r="H145" s="222">
        <v>1.2</v>
      </c>
      <c r="I145" s="223"/>
      <c r="J145" s="224">
        <f>ROUND(I145*H145,2)</f>
        <v>0</v>
      </c>
      <c r="K145" s="220" t="s">
        <v>410</v>
      </c>
      <c r="L145" s="44"/>
      <c r="M145" s="225" t="s">
        <v>1</v>
      </c>
      <c r="N145" s="226" t="s">
        <v>43</v>
      </c>
      <c r="O145" s="91"/>
      <c r="P145" s="227">
        <f>O145*H145</f>
        <v>0</v>
      </c>
      <c r="Q145" s="227">
        <v>0.0369</v>
      </c>
      <c r="R145" s="227">
        <f>Q145*H145</f>
        <v>0.04428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143</v>
      </c>
      <c r="AT145" s="229" t="s">
        <v>138</v>
      </c>
      <c r="AU145" s="229" t="s">
        <v>88</v>
      </c>
      <c r="AY145" s="17" t="s">
        <v>136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86</v>
      </c>
      <c r="BK145" s="230">
        <f>ROUND(I145*H145,2)</f>
        <v>0</v>
      </c>
      <c r="BL145" s="17" t="s">
        <v>143</v>
      </c>
      <c r="BM145" s="229" t="s">
        <v>835</v>
      </c>
    </row>
    <row r="146" spans="1:47" s="2" customFormat="1" ht="12">
      <c r="A146" s="38"/>
      <c r="B146" s="39"/>
      <c r="C146" s="40"/>
      <c r="D146" s="231" t="s">
        <v>145</v>
      </c>
      <c r="E146" s="40"/>
      <c r="F146" s="232" t="s">
        <v>836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88</v>
      </c>
    </row>
    <row r="147" spans="1:51" s="13" customFormat="1" ht="12">
      <c r="A147" s="13"/>
      <c r="B147" s="236"/>
      <c r="C147" s="237"/>
      <c r="D147" s="231" t="s">
        <v>147</v>
      </c>
      <c r="E147" s="238" t="s">
        <v>1</v>
      </c>
      <c r="F147" s="239" t="s">
        <v>837</v>
      </c>
      <c r="G147" s="237"/>
      <c r="H147" s="240">
        <v>1.2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147</v>
      </c>
      <c r="AU147" s="246" t="s">
        <v>88</v>
      </c>
      <c r="AV147" s="13" t="s">
        <v>88</v>
      </c>
      <c r="AW147" s="13" t="s">
        <v>32</v>
      </c>
      <c r="AX147" s="13" t="s">
        <v>86</v>
      </c>
      <c r="AY147" s="246" t="s">
        <v>136</v>
      </c>
    </row>
    <row r="148" spans="1:65" s="2" customFormat="1" ht="16.5" customHeight="1">
      <c r="A148" s="38"/>
      <c r="B148" s="39"/>
      <c r="C148" s="218" t="s">
        <v>180</v>
      </c>
      <c r="D148" s="218" t="s">
        <v>138</v>
      </c>
      <c r="E148" s="219" t="s">
        <v>838</v>
      </c>
      <c r="F148" s="220" t="s">
        <v>839</v>
      </c>
      <c r="G148" s="221" t="s">
        <v>203</v>
      </c>
      <c r="H148" s="222">
        <v>14.4</v>
      </c>
      <c r="I148" s="223"/>
      <c r="J148" s="224">
        <f>ROUND(I148*H148,2)</f>
        <v>0</v>
      </c>
      <c r="K148" s="220" t="s">
        <v>410</v>
      </c>
      <c r="L148" s="44"/>
      <c r="M148" s="225" t="s">
        <v>1</v>
      </c>
      <c r="N148" s="226" t="s">
        <v>43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143</v>
      </c>
      <c r="AT148" s="229" t="s">
        <v>138</v>
      </c>
      <c r="AU148" s="229" t="s">
        <v>88</v>
      </c>
      <c r="AY148" s="17" t="s">
        <v>136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86</v>
      </c>
      <c r="BK148" s="230">
        <f>ROUND(I148*H148,2)</f>
        <v>0</v>
      </c>
      <c r="BL148" s="17" t="s">
        <v>143</v>
      </c>
      <c r="BM148" s="229" t="s">
        <v>840</v>
      </c>
    </row>
    <row r="149" spans="1:47" s="2" customFormat="1" ht="12">
      <c r="A149" s="38"/>
      <c r="B149" s="39"/>
      <c r="C149" s="40"/>
      <c r="D149" s="231" t="s">
        <v>145</v>
      </c>
      <c r="E149" s="40"/>
      <c r="F149" s="232" t="s">
        <v>841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145</v>
      </c>
      <c r="AU149" s="17" t="s">
        <v>88</v>
      </c>
    </row>
    <row r="150" spans="1:51" s="13" customFormat="1" ht="12">
      <c r="A150" s="13"/>
      <c r="B150" s="236"/>
      <c r="C150" s="237"/>
      <c r="D150" s="231" t="s">
        <v>147</v>
      </c>
      <c r="E150" s="238" t="s">
        <v>1</v>
      </c>
      <c r="F150" s="239" t="s">
        <v>842</v>
      </c>
      <c r="G150" s="237"/>
      <c r="H150" s="240">
        <v>14.4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147</v>
      </c>
      <c r="AU150" s="246" t="s">
        <v>88</v>
      </c>
      <c r="AV150" s="13" t="s">
        <v>88</v>
      </c>
      <c r="AW150" s="13" t="s">
        <v>32</v>
      </c>
      <c r="AX150" s="13" t="s">
        <v>86</v>
      </c>
      <c r="AY150" s="246" t="s">
        <v>136</v>
      </c>
    </row>
    <row r="151" spans="1:65" s="2" customFormat="1" ht="16.5" customHeight="1">
      <c r="A151" s="38"/>
      <c r="B151" s="39"/>
      <c r="C151" s="218" t="s">
        <v>186</v>
      </c>
      <c r="D151" s="218" t="s">
        <v>138</v>
      </c>
      <c r="E151" s="219" t="s">
        <v>843</v>
      </c>
      <c r="F151" s="220" t="s">
        <v>844</v>
      </c>
      <c r="G151" s="221" t="s">
        <v>203</v>
      </c>
      <c r="H151" s="222">
        <v>164.179</v>
      </c>
      <c r="I151" s="223"/>
      <c r="J151" s="224">
        <f>ROUND(I151*H151,2)</f>
        <v>0</v>
      </c>
      <c r="K151" s="220" t="s">
        <v>142</v>
      </c>
      <c r="L151" s="44"/>
      <c r="M151" s="225" t="s">
        <v>1</v>
      </c>
      <c r="N151" s="226" t="s">
        <v>43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143</v>
      </c>
      <c r="AT151" s="229" t="s">
        <v>138</v>
      </c>
      <c r="AU151" s="229" t="s">
        <v>88</v>
      </c>
      <c r="AY151" s="17" t="s">
        <v>136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86</v>
      </c>
      <c r="BK151" s="230">
        <f>ROUND(I151*H151,2)</f>
        <v>0</v>
      </c>
      <c r="BL151" s="17" t="s">
        <v>143</v>
      </c>
      <c r="BM151" s="229" t="s">
        <v>845</v>
      </c>
    </row>
    <row r="152" spans="1:47" s="2" customFormat="1" ht="12">
      <c r="A152" s="38"/>
      <c r="B152" s="39"/>
      <c r="C152" s="40"/>
      <c r="D152" s="231" t="s">
        <v>145</v>
      </c>
      <c r="E152" s="40"/>
      <c r="F152" s="232" t="s">
        <v>846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145</v>
      </c>
      <c r="AU152" s="17" t="s">
        <v>88</v>
      </c>
    </row>
    <row r="153" spans="1:51" s="13" customFormat="1" ht="12">
      <c r="A153" s="13"/>
      <c r="B153" s="236"/>
      <c r="C153" s="237"/>
      <c r="D153" s="231" t="s">
        <v>147</v>
      </c>
      <c r="E153" s="238" t="s">
        <v>1</v>
      </c>
      <c r="F153" s="239" t="s">
        <v>847</v>
      </c>
      <c r="G153" s="237"/>
      <c r="H153" s="240">
        <v>17.12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147</v>
      </c>
      <c r="AU153" s="246" t="s">
        <v>88</v>
      </c>
      <c r="AV153" s="13" t="s">
        <v>88</v>
      </c>
      <c r="AW153" s="13" t="s">
        <v>32</v>
      </c>
      <c r="AX153" s="13" t="s">
        <v>78</v>
      </c>
      <c r="AY153" s="246" t="s">
        <v>136</v>
      </c>
    </row>
    <row r="154" spans="1:51" s="13" customFormat="1" ht="12">
      <c r="A154" s="13"/>
      <c r="B154" s="236"/>
      <c r="C154" s="237"/>
      <c r="D154" s="231" t="s">
        <v>147</v>
      </c>
      <c r="E154" s="238" t="s">
        <v>1</v>
      </c>
      <c r="F154" s="239" t="s">
        <v>848</v>
      </c>
      <c r="G154" s="237"/>
      <c r="H154" s="240">
        <v>63.196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6" t="s">
        <v>147</v>
      </c>
      <c r="AU154" s="246" t="s">
        <v>88</v>
      </c>
      <c r="AV154" s="13" t="s">
        <v>88</v>
      </c>
      <c r="AW154" s="13" t="s">
        <v>32</v>
      </c>
      <c r="AX154" s="13" t="s">
        <v>78</v>
      </c>
      <c r="AY154" s="246" t="s">
        <v>136</v>
      </c>
    </row>
    <row r="155" spans="1:51" s="13" customFormat="1" ht="12">
      <c r="A155" s="13"/>
      <c r="B155" s="236"/>
      <c r="C155" s="237"/>
      <c r="D155" s="231" t="s">
        <v>147</v>
      </c>
      <c r="E155" s="238" t="s">
        <v>1</v>
      </c>
      <c r="F155" s="239" t="s">
        <v>849</v>
      </c>
      <c r="G155" s="237"/>
      <c r="H155" s="240">
        <v>38.416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6" t="s">
        <v>147</v>
      </c>
      <c r="AU155" s="246" t="s">
        <v>88</v>
      </c>
      <c r="AV155" s="13" t="s">
        <v>88</v>
      </c>
      <c r="AW155" s="13" t="s">
        <v>32</v>
      </c>
      <c r="AX155" s="13" t="s">
        <v>78</v>
      </c>
      <c r="AY155" s="246" t="s">
        <v>136</v>
      </c>
    </row>
    <row r="156" spans="1:51" s="13" customFormat="1" ht="12">
      <c r="A156" s="13"/>
      <c r="B156" s="236"/>
      <c r="C156" s="237"/>
      <c r="D156" s="231" t="s">
        <v>147</v>
      </c>
      <c r="E156" s="238" t="s">
        <v>1</v>
      </c>
      <c r="F156" s="239" t="s">
        <v>850</v>
      </c>
      <c r="G156" s="237"/>
      <c r="H156" s="240">
        <v>13.997</v>
      </c>
      <c r="I156" s="241"/>
      <c r="J156" s="237"/>
      <c r="K156" s="237"/>
      <c r="L156" s="242"/>
      <c r="M156" s="243"/>
      <c r="N156" s="244"/>
      <c r="O156" s="244"/>
      <c r="P156" s="244"/>
      <c r="Q156" s="244"/>
      <c r="R156" s="244"/>
      <c r="S156" s="244"/>
      <c r="T156" s="24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6" t="s">
        <v>147</v>
      </c>
      <c r="AU156" s="246" t="s">
        <v>88</v>
      </c>
      <c r="AV156" s="13" t="s">
        <v>88</v>
      </c>
      <c r="AW156" s="13" t="s">
        <v>32</v>
      </c>
      <c r="AX156" s="13" t="s">
        <v>78</v>
      </c>
      <c r="AY156" s="246" t="s">
        <v>136</v>
      </c>
    </row>
    <row r="157" spans="1:51" s="13" customFormat="1" ht="12">
      <c r="A157" s="13"/>
      <c r="B157" s="236"/>
      <c r="C157" s="237"/>
      <c r="D157" s="231" t="s">
        <v>147</v>
      </c>
      <c r="E157" s="238" t="s">
        <v>1</v>
      </c>
      <c r="F157" s="239" t="s">
        <v>851</v>
      </c>
      <c r="G157" s="237"/>
      <c r="H157" s="240">
        <v>26.05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147</v>
      </c>
      <c r="AU157" s="246" t="s">
        <v>88</v>
      </c>
      <c r="AV157" s="13" t="s">
        <v>88</v>
      </c>
      <c r="AW157" s="13" t="s">
        <v>32</v>
      </c>
      <c r="AX157" s="13" t="s">
        <v>78</v>
      </c>
      <c r="AY157" s="246" t="s">
        <v>136</v>
      </c>
    </row>
    <row r="158" spans="1:51" s="13" customFormat="1" ht="12">
      <c r="A158" s="13"/>
      <c r="B158" s="236"/>
      <c r="C158" s="237"/>
      <c r="D158" s="231" t="s">
        <v>147</v>
      </c>
      <c r="E158" s="238" t="s">
        <v>1</v>
      </c>
      <c r="F158" s="239" t="s">
        <v>852</v>
      </c>
      <c r="G158" s="237"/>
      <c r="H158" s="240">
        <v>5.4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147</v>
      </c>
      <c r="AU158" s="246" t="s">
        <v>88</v>
      </c>
      <c r="AV158" s="13" t="s">
        <v>88</v>
      </c>
      <c r="AW158" s="13" t="s">
        <v>32</v>
      </c>
      <c r="AX158" s="13" t="s">
        <v>78</v>
      </c>
      <c r="AY158" s="246" t="s">
        <v>136</v>
      </c>
    </row>
    <row r="159" spans="1:51" s="14" customFormat="1" ht="12">
      <c r="A159" s="14"/>
      <c r="B159" s="247"/>
      <c r="C159" s="248"/>
      <c r="D159" s="231" t="s">
        <v>147</v>
      </c>
      <c r="E159" s="249" t="s">
        <v>1</v>
      </c>
      <c r="F159" s="250" t="s">
        <v>155</v>
      </c>
      <c r="G159" s="248"/>
      <c r="H159" s="251">
        <v>164.179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147</v>
      </c>
      <c r="AU159" s="257" t="s">
        <v>88</v>
      </c>
      <c r="AV159" s="14" t="s">
        <v>143</v>
      </c>
      <c r="AW159" s="14" t="s">
        <v>32</v>
      </c>
      <c r="AX159" s="14" t="s">
        <v>86</v>
      </c>
      <c r="AY159" s="257" t="s">
        <v>136</v>
      </c>
    </row>
    <row r="160" spans="1:65" s="2" customFormat="1" ht="21.75" customHeight="1">
      <c r="A160" s="38"/>
      <c r="B160" s="39"/>
      <c r="C160" s="218" t="s">
        <v>194</v>
      </c>
      <c r="D160" s="218" t="s">
        <v>138</v>
      </c>
      <c r="E160" s="219" t="s">
        <v>853</v>
      </c>
      <c r="F160" s="220" t="s">
        <v>854</v>
      </c>
      <c r="G160" s="221" t="s">
        <v>203</v>
      </c>
      <c r="H160" s="222">
        <v>64.08</v>
      </c>
      <c r="I160" s="223"/>
      <c r="J160" s="224">
        <f>ROUND(I160*H160,2)</f>
        <v>0</v>
      </c>
      <c r="K160" s="220" t="s">
        <v>142</v>
      </c>
      <c r="L160" s="44"/>
      <c r="M160" s="225" t="s">
        <v>1</v>
      </c>
      <c r="N160" s="226" t="s">
        <v>43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143</v>
      </c>
      <c r="AT160" s="229" t="s">
        <v>138</v>
      </c>
      <c r="AU160" s="229" t="s">
        <v>88</v>
      </c>
      <c r="AY160" s="17" t="s">
        <v>136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86</v>
      </c>
      <c r="BK160" s="230">
        <f>ROUND(I160*H160,2)</f>
        <v>0</v>
      </c>
      <c r="BL160" s="17" t="s">
        <v>143</v>
      </c>
      <c r="BM160" s="229" t="s">
        <v>855</v>
      </c>
    </row>
    <row r="161" spans="1:47" s="2" customFormat="1" ht="12">
      <c r="A161" s="38"/>
      <c r="B161" s="39"/>
      <c r="C161" s="40"/>
      <c r="D161" s="231" t="s">
        <v>145</v>
      </c>
      <c r="E161" s="40"/>
      <c r="F161" s="232" t="s">
        <v>856</v>
      </c>
      <c r="G161" s="40"/>
      <c r="H161" s="40"/>
      <c r="I161" s="233"/>
      <c r="J161" s="40"/>
      <c r="K161" s="40"/>
      <c r="L161" s="44"/>
      <c r="M161" s="234"/>
      <c r="N161" s="23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145</v>
      </c>
      <c r="AU161" s="17" t="s">
        <v>88</v>
      </c>
    </row>
    <row r="162" spans="1:51" s="13" customFormat="1" ht="12">
      <c r="A162" s="13"/>
      <c r="B162" s="236"/>
      <c r="C162" s="237"/>
      <c r="D162" s="231" t="s">
        <v>147</v>
      </c>
      <c r="E162" s="238" t="s">
        <v>1</v>
      </c>
      <c r="F162" s="239" t="s">
        <v>857</v>
      </c>
      <c r="G162" s="237"/>
      <c r="H162" s="240">
        <v>25.32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6" t="s">
        <v>147</v>
      </c>
      <c r="AU162" s="246" t="s">
        <v>88</v>
      </c>
      <c r="AV162" s="13" t="s">
        <v>88</v>
      </c>
      <c r="AW162" s="13" t="s">
        <v>32</v>
      </c>
      <c r="AX162" s="13" t="s">
        <v>78</v>
      </c>
      <c r="AY162" s="246" t="s">
        <v>136</v>
      </c>
    </row>
    <row r="163" spans="1:51" s="13" customFormat="1" ht="12">
      <c r="A163" s="13"/>
      <c r="B163" s="236"/>
      <c r="C163" s="237"/>
      <c r="D163" s="231" t="s">
        <v>147</v>
      </c>
      <c r="E163" s="238" t="s">
        <v>1</v>
      </c>
      <c r="F163" s="239" t="s">
        <v>858</v>
      </c>
      <c r="G163" s="237"/>
      <c r="H163" s="240">
        <v>10.92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147</v>
      </c>
      <c r="AU163" s="246" t="s">
        <v>88</v>
      </c>
      <c r="AV163" s="13" t="s">
        <v>88</v>
      </c>
      <c r="AW163" s="13" t="s">
        <v>32</v>
      </c>
      <c r="AX163" s="13" t="s">
        <v>78</v>
      </c>
      <c r="AY163" s="246" t="s">
        <v>136</v>
      </c>
    </row>
    <row r="164" spans="1:51" s="13" customFormat="1" ht="12">
      <c r="A164" s="13"/>
      <c r="B164" s="236"/>
      <c r="C164" s="237"/>
      <c r="D164" s="231" t="s">
        <v>147</v>
      </c>
      <c r="E164" s="238" t="s">
        <v>1</v>
      </c>
      <c r="F164" s="239" t="s">
        <v>859</v>
      </c>
      <c r="G164" s="237"/>
      <c r="H164" s="240">
        <v>24.24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147</v>
      </c>
      <c r="AU164" s="246" t="s">
        <v>88</v>
      </c>
      <c r="AV164" s="13" t="s">
        <v>88</v>
      </c>
      <c r="AW164" s="13" t="s">
        <v>32</v>
      </c>
      <c r="AX164" s="13" t="s">
        <v>78</v>
      </c>
      <c r="AY164" s="246" t="s">
        <v>136</v>
      </c>
    </row>
    <row r="165" spans="1:51" s="13" customFormat="1" ht="12">
      <c r="A165" s="13"/>
      <c r="B165" s="236"/>
      <c r="C165" s="237"/>
      <c r="D165" s="231" t="s">
        <v>147</v>
      </c>
      <c r="E165" s="238" t="s">
        <v>1</v>
      </c>
      <c r="F165" s="239" t="s">
        <v>860</v>
      </c>
      <c r="G165" s="237"/>
      <c r="H165" s="240">
        <v>3.6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147</v>
      </c>
      <c r="AU165" s="246" t="s">
        <v>88</v>
      </c>
      <c r="AV165" s="13" t="s">
        <v>88</v>
      </c>
      <c r="AW165" s="13" t="s">
        <v>32</v>
      </c>
      <c r="AX165" s="13" t="s">
        <v>78</v>
      </c>
      <c r="AY165" s="246" t="s">
        <v>136</v>
      </c>
    </row>
    <row r="166" spans="1:51" s="14" customFormat="1" ht="12">
      <c r="A166" s="14"/>
      <c r="B166" s="247"/>
      <c r="C166" s="248"/>
      <c r="D166" s="231" t="s">
        <v>147</v>
      </c>
      <c r="E166" s="249" t="s">
        <v>1</v>
      </c>
      <c r="F166" s="250" t="s">
        <v>155</v>
      </c>
      <c r="G166" s="248"/>
      <c r="H166" s="251">
        <v>64.08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147</v>
      </c>
      <c r="AU166" s="257" t="s">
        <v>88</v>
      </c>
      <c r="AV166" s="14" t="s">
        <v>143</v>
      </c>
      <c r="AW166" s="14" t="s">
        <v>32</v>
      </c>
      <c r="AX166" s="14" t="s">
        <v>86</v>
      </c>
      <c r="AY166" s="257" t="s">
        <v>136</v>
      </c>
    </row>
    <row r="167" spans="1:65" s="2" customFormat="1" ht="21.75" customHeight="1">
      <c r="A167" s="38"/>
      <c r="B167" s="39"/>
      <c r="C167" s="218" t="s">
        <v>200</v>
      </c>
      <c r="D167" s="218" t="s">
        <v>138</v>
      </c>
      <c r="E167" s="219" t="s">
        <v>861</v>
      </c>
      <c r="F167" s="220" t="s">
        <v>862</v>
      </c>
      <c r="G167" s="221" t="s">
        <v>203</v>
      </c>
      <c r="H167" s="222">
        <v>185.254</v>
      </c>
      <c r="I167" s="223"/>
      <c r="J167" s="224">
        <f>ROUND(I167*H167,2)</f>
        <v>0</v>
      </c>
      <c r="K167" s="220" t="s">
        <v>142</v>
      </c>
      <c r="L167" s="44"/>
      <c r="M167" s="225" t="s">
        <v>1</v>
      </c>
      <c r="N167" s="226" t="s">
        <v>43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143</v>
      </c>
      <c r="AT167" s="229" t="s">
        <v>138</v>
      </c>
      <c r="AU167" s="229" t="s">
        <v>88</v>
      </c>
      <c r="AY167" s="17" t="s">
        <v>136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86</v>
      </c>
      <c r="BK167" s="230">
        <f>ROUND(I167*H167,2)</f>
        <v>0</v>
      </c>
      <c r="BL167" s="17" t="s">
        <v>143</v>
      </c>
      <c r="BM167" s="229" t="s">
        <v>863</v>
      </c>
    </row>
    <row r="168" spans="1:47" s="2" customFormat="1" ht="12">
      <c r="A168" s="38"/>
      <c r="B168" s="39"/>
      <c r="C168" s="40"/>
      <c r="D168" s="231" t="s">
        <v>145</v>
      </c>
      <c r="E168" s="40"/>
      <c r="F168" s="232" t="s">
        <v>864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145</v>
      </c>
      <c r="AU168" s="17" t="s">
        <v>88</v>
      </c>
    </row>
    <row r="169" spans="1:51" s="13" customFormat="1" ht="12">
      <c r="A169" s="13"/>
      <c r="B169" s="236"/>
      <c r="C169" s="237"/>
      <c r="D169" s="231" t="s">
        <v>147</v>
      </c>
      <c r="E169" s="238" t="s">
        <v>1</v>
      </c>
      <c r="F169" s="239" t="s">
        <v>865</v>
      </c>
      <c r="G169" s="237"/>
      <c r="H169" s="240">
        <v>118.15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147</v>
      </c>
      <c r="AU169" s="246" t="s">
        <v>88</v>
      </c>
      <c r="AV169" s="13" t="s">
        <v>88</v>
      </c>
      <c r="AW169" s="13" t="s">
        <v>32</v>
      </c>
      <c r="AX169" s="13" t="s">
        <v>78</v>
      </c>
      <c r="AY169" s="246" t="s">
        <v>136</v>
      </c>
    </row>
    <row r="170" spans="1:51" s="13" customFormat="1" ht="12">
      <c r="A170" s="13"/>
      <c r="B170" s="236"/>
      <c r="C170" s="237"/>
      <c r="D170" s="231" t="s">
        <v>147</v>
      </c>
      <c r="E170" s="238" t="s">
        <v>1</v>
      </c>
      <c r="F170" s="239" t="s">
        <v>866</v>
      </c>
      <c r="G170" s="237"/>
      <c r="H170" s="240">
        <v>67.104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147</v>
      </c>
      <c r="AU170" s="246" t="s">
        <v>88</v>
      </c>
      <c r="AV170" s="13" t="s">
        <v>88</v>
      </c>
      <c r="AW170" s="13" t="s">
        <v>32</v>
      </c>
      <c r="AX170" s="13" t="s">
        <v>78</v>
      </c>
      <c r="AY170" s="246" t="s">
        <v>136</v>
      </c>
    </row>
    <row r="171" spans="1:51" s="14" customFormat="1" ht="12">
      <c r="A171" s="14"/>
      <c r="B171" s="247"/>
      <c r="C171" s="248"/>
      <c r="D171" s="231" t="s">
        <v>147</v>
      </c>
      <c r="E171" s="249" t="s">
        <v>1</v>
      </c>
      <c r="F171" s="250" t="s">
        <v>155</v>
      </c>
      <c r="G171" s="248"/>
      <c r="H171" s="251">
        <v>185.254</v>
      </c>
      <c r="I171" s="252"/>
      <c r="J171" s="248"/>
      <c r="K171" s="248"/>
      <c r="L171" s="253"/>
      <c r="M171" s="254"/>
      <c r="N171" s="255"/>
      <c r="O171" s="255"/>
      <c r="P171" s="255"/>
      <c r="Q171" s="255"/>
      <c r="R171" s="255"/>
      <c r="S171" s="255"/>
      <c r="T171" s="256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7" t="s">
        <v>147</v>
      </c>
      <c r="AU171" s="257" t="s">
        <v>88</v>
      </c>
      <c r="AV171" s="14" t="s">
        <v>143</v>
      </c>
      <c r="AW171" s="14" t="s">
        <v>32</v>
      </c>
      <c r="AX171" s="14" t="s">
        <v>86</v>
      </c>
      <c r="AY171" s="257" t="s">
        <v>136</v>
      </c>
    </row>
    <row r="172" spans="1:65" s="2" customFormat="1" ht="16.5" customHeight="1">
      <c r="A172" s="38"/>
      <c r="B172" s="39"/>
      <c r="C172" s="218" t="s">
        <v>212</v>
      </c>
      <c r="D172" s="218" t="s">
        <v>138</v>
      </c>
      <c r="E172" s="219" t="s">
        <v>867</v>
      </c>
      <c r="F172" s="220" t="s">
        <v>868</v>
      </c>
      <c r="G172" s="221" t="s">
        <v>141</v>
      </c>
      <c r="H172" s="222">
        <v>137.76</v>
      </c>
      <c r="I172" s="223"/>
      <c r="J172" s="224">
        <f>ROUND(I172*H172,2)</f>
        <v>0</v>
      </c>
      <c r="K172" s="220" t="s">
        <v>142</v>
      </c>
      <c r="L172" s="44"/>
      <c r="M172" s="225" t="s">
        <v>1</v>
      </c>
      <c r="N172" s="226" t="s">
        <v>43</v>
      </c>
      <c r="O172" s="91"/>
      <c r="P172" s="227">
        <f>O172*H172</f>
        <v>0</v>
      </c>
      <c r="Q172" s="227">
        <v>0.00085</v>
      </c>
      <c r="R172" s="227">
        <f>Q172*H172</f>
        <v>0.11709599999999999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143</v>
      </c>
      <c r="AT172" s="229" t="s">
        <v>138</v>
      </c>
      <c r="AU172" s="229" t="s">
        <v>88</v>
      </c>
      <c r="AY172" s="17" t="s">
        <v>136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86</v>
      </c>
      <c r="BK172" s="230">
        <f>ROUND(I172*H172,2)</f>
        <v>0</v>
      </c>
      <c r="BL172" s="17" t="s">
        <v>143</v>
      </c>
      <c r="BM172" s="229" t="s">
        <v>869</v>
      </c>
    </row>
    <row r="173" spans="1:47" s="2" customFormat="1" ht="12">
      <c r="A173" s="38"/>
      <c r="B173" s="39"/>
      <c r="C173" s="40"/>
      <c r="D173" s="231" t="s">
        <v>145</v>
      </c>
      <c r="E173" s="40"/>
      <c r="F173" s="232" t="s">
        <v>870</v>
      </c>
      <c r="G173" s="40"/>
      <c r="H173" s="40"/>
      <c r="I173" s="233"/>
      <c r="J173" s="40"/>
      <c r="K173" s="40"/>
      <c r="L173" s="44"/>
      <c r="M173" s="234"/>
      <c r="N173" s="235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145</v>
      </c>
      <c r="AU173" s="17" t="s">
        <v>88</v>
      </c>
    </row>
    <row r="174" spans="1:51" s="13" customFormat="1" ht="12">
      <c r="A174" s="13"/>
      <c r="B174" s="236"/>
      <c r="C174" s="237"/>
      <c r="D174" s="231" t="s">
        <v>147</v>
      </c>
      <c r="E174" s="238" t="s">
        <v>1</v>
      </c>
      <c r="F174" s="239" t="s">
        <v>871</v>
      </c>
      <c r="G174" s="237"/>
      <c r="H174" s="240">
        <v>76.16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147</v>
      </c>
      <c r="AU174" s="246" t="s">
        <v>88</v>
      </c>
      <c r="AV174" s="13" t="s">
        <v>88</v>
      </c>
      <c r="AW174" s="13" t="s">
        <v>32</v>
      </c>
      <c r="AX174" s="13" t="s">
        <v>78</v>
      </c>
      <c r="AY174" s="246" t="s">
        <v>136</v>
      </c>
    </row>
    <row r="175" spans="1:51" s="13" customFormat="1" ht="12">
      <c r="A175" s="13"/>
      <c r="B175" s="236"/>
      <c r="C175" s="237"/>
      <c r="D175" s="231" t="s">
        <v>147</v>
      </c>
      <c r="E175" s="238" t="s">
        <v>1</v>
      </c>
      <c r="F175" s="239" t="s">
        <v>872</v>
      </c>
      <c r="G175" s="237"/>
      <c r="H175" s="240">
        <v>61.6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6" t="s">
        <v>147</v>
      </c>
      <c r="AU175" s="246" t="s">
        <v>88</v>
      </c>
      <c r="AV175" s="13" t="s">
        <v>88</v>
      </c>
      <c r="AW175" s="13" t="s">
        <v>32</v>
      </c>
      <c r="AX175" s="13" t="s">
        <v>78</v>
      </c>
      <c r="AY175" s="246" t="s">
        <v>136</v>
      </c>
    </row>
    <row r="176" spans="1:51" s="14" customFormat="1" ht="12">
      <c r="A176" s="14"/>
      <c r="B176" s="247"/>
      <c r="C176" s="248"/>
      <c r="D176" s="231" t="s">
        <v>147</v>
      </c>
      <c r="E176" s="249" t="s">
        <v>1</v>
      </c>
      <c r="F176" s="250" t="s">
        <v>155</v>
      </c>
      <c r="G176" s="248"/>
      <c r="H176" s="251">
        <v>137.76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7" t="s">
        <v>147</v>
      </c>
      <c r="AU176" s="257" t="s">
        <v>88</v>
      </c>
      <c r="AV176" s="14" t="s">
        <v>143</v>
      </c>
      <c r="AW176" s="14" t="s">
        <v>32</v>
      </c>
      <c r="AX176" s="14" t="s">
        <v>86</v>
      </c>
      <c r="AY176" s="257" t="s">
        <v>136</v>
      </c>
    </row>
    <row r="177" spans="1:65" s="2" customFormat="1" ht="16.5" customHeight="1">
      <c r="A177" s="38"/>
      <c r="B177" s="39"/>
      <c r="C177" s="218" t="s">
        <v>8</v>
      </c>
      <c r="D177" s="218" t="s">
        <v>138</v>
      </c>
      <c r="E177" s="219" t="s">
        <v>873</v>
      </c>
      <c r="F177" s="220" t="s">
        <v>874</v>
      </c>
      <c r="G177" s="221" t="s">
        <v>141</v>
      </c>
      <c r="H177" s="222">
        <v>137.76</v>
      </c>
      <c r="I177" s="223"/>
      <c r="J177" s="224">
        <f>ROUND(I177*H177,2)</f>
        <v>0</v>
      </c>
      <c r="K177" s="220" t="s">
        <v>142</v>
      </c>
      <c r="L177" s="44"/>
      <c r="M177" s="225" t="s">
        <v>1</v>
      </c>
      <c r="N177" s="226" t="s">
        <v>43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143</v>
      </c>
      <c r="AT177" s="229" t="s">
        <v>138</v>
      </c>
      <c r="AU177" s="229" t="s">
        <v>88</v>
      </c>
      <c r="AY177" s="17" t="s">
        <v>136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86</v>
      </c>
      <c r="BK177" s="230">
        <f>ROUND(I177*H177,2)</f>
        <v>0</v>
      </c>
      <c r="BL177" s="17" t="s">
        <v>143</v>
      </c>
      <c r="BM177" s="229" t="s">
        <v>875</v>
      </c>
    </row>
    <row r="178" spans="1:47" s="2" customFormat="1" ht="12">
      <c r="A178" s="38"/>
      <c r="B178" s="39"/>
      <c r="C178" s="40"/>
      <c r="D178" s="231" t="s">
        <v>145</v>
      </c>
      <c r="E178" s="40"/>
      <c r="F178" s="232" t="s">
        <v>876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145</v>
      </c>
      <c r="AU178" s="17" t="s">
        <v>88</v>
      </c>
    </row>
    <row r="179" spans="1:51" s="13" customFormat="1" ht="12">
      <c r="A179" s="13"/>
      <c r="B179" s="236"/>
      <c r="C179" s="237"/>
      <c r="D179" s="231" t="s">
        <v>147</v>
      </c>
      <c r="E179" s="238" t="s">
        <v>1</v>
      </c>
      <c r="F179" s="239" t="s">
        <v>871</v>
      </c>
      <c r="G179" s="237"/>
      <c r="H179" s="240">
        <v>76.16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147</v>
      </c>
      <c r="AU179" s="246" t="s">
        <v>88</v>
      </c>
      <c r="AV179" s="13" t="s">
        <v>88</v>
      </c>
      <c r="AW179" s="13" t="s">
        <v>32</v>
      </c>
      <c r="AX179" s="13" t="s">
        <v>78</v>
      </c>
      <c r="AY179" s="246" t="s">
        <v>136</v>
      </c>
    </row>
    <row r="180" spans="1:51" s="13" customFormat="1" ht="12">
      <c r="A180" s="13"/>
      <c r="B180" s="236"/>
      <c r="C180" s="237"/>
      <c r="D180" s="231" t="s">
        <v>147</v>
      </c>
      <c r="E180" s="238" t="s">
        <v>1</v>
      </c>
      <c r="F180" s="239" t="s">
        <v>872</v>
      </c>
      <c r="G180" s="237"/>
      <c r="H180" s="240">
        <v>61.6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147</v>
      </c>
      <c r="AU180" s="246" t="s">
        <v>88</v>
      </c>
      <c r="AV180" s="13" t="s">
        <v>88</v>
      </c>
      <c r="AW180" s="13" t="s">
        <v>32</v>
      </c>
      <c r="AX180" s="13" t="s">
        <v>78</v>
      </c>
      <c r="AY180" s="246" t="s">
        <v>136</v>
      </c>
    </row>
    <row r="181" spans="1:51" s="14" customFormat="1" ht="12">
      <c r="A181" s="14"/>
      <c r="B181" s="247"/>
      <c r="C181" s="248"/>
      <c r="D181" s="231" t="s">
        <v>147</v>
      </c>
      <c r="E181" s="249" t="s">
        <v>1</v>
      </c>
      <c r="F181" s="250" t="s">
        <v>155</v>
      </c>
      <c r="G181" s="248"/>
      <c r="H181" s="251">
        <v>137.76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147</v>
      </c>
      <c r="AU181" s="257" t="s">
        <v>88</v>
      </c>
      <c r="AV181" s="14" t="s">
        <v>143</v>
      </c>
      <c r="AW181" s="14" t="s">
        <v>32</v>
      </c>
      <c r="AX181" s="14" t="s">
        <v>86</v>
      </c>
      <c r="AY181" s="257" t="s">
        <v>136</v>
      </c>
    </row>
    <row r="182" spans="1:65" s="2" customFormat="1" ht="16.5" customHeight="1">
      <c r="A182" s="38"/>
      <c r="B182" s="39"/>
      <c r="C182" s="218" t="s">
        <v>226</v>
      </c>
      <c r="D182" s="218" t="s">
        <v>138</v>
      </c>
      <c r="E182" s="219" t="s">
        <v>877</v>
      </c>
      <c r="F182" s="220" t="s">
        <v>878</v>
      </c>
      <c r="G182" s="221" t="s">
        <v>141</v>
      </c>
      <c r="H182" s="222">
        <v>348.14</v>
      </c>
      <c r="I182" s="223"/>
      <c r="J182" s="224">
        <f>ROUND(I182*H182,2)</f>
        <v>0</v>
      </c>
      <c r="K182" s="220" t="s">
        <v>142</v>
      </c>
      <c r="L182" s="44"/>
      <c r="M182" s="225" t="s">
        <v>1</v>
      </c>
      <c r="N182" s="226" t="s">
        <v>43</v>
      </c>
      <c r="O182" s="91"/>
      <c r="P182" s="227">
        <f>O182*H182</f>
        <v>0</v>
      </c>
      <c r="Q182" s="227">
        <v>0.00058</v>
      </c>
      <c r="R182" s="227">
        <f>Q182*H182</f>
        <v>0.2019212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143</v>
      </c>
      <c r="AT182" s="229" t="s">
        <v>138</v>
      </c>
      <c r="AU182" s="229" t="s">
        <v>88</v>
      </c>
      <c r="AY182" s="17" t="s">
        <v>136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86</v>
      </c>
      <c r="BK182" s="230">
        <f>ROUND(I182*H182,2)</f>
        <v>0</v>
      </c>
      <c r="BL182" s="17" t="s">
        <v>143</v>
      </c>
      <c r="BM182" s="229" t="s">
        <v>879</v>
      </c>
    </row>
    <row r="183" spans="1:47" s="2" customFormat="1" ht="12">
      <c r="A183" s="38"/>
      <c r="B183" s="39"/>
      <c r="C183" s="40"/>
      <c r="D183" s="231" t="s">
        <v>145</v>
      </c>
      <c r="E183" s="40"/>
      <c r="F183" s="232" t="s">
        <v>880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145</v>
      </c>
      <c r="AU183" s="17" t="s">
        <v>88</v>
      </c>
    </row>
    <row r="184" spans="1:51" s="13" customFormat="1" ht="12">
      <c r="A184" s="13"/>
      <c r="B184" s="236"/>
      <c r="C184" s="237"/>
      <c r="D184" s="231" t="s">
        <v>147</v>
      </c>
      <c r="E184" s="238" t="s">
        <v>1</v>
      </c>
      <c r="F184" s="239" t="s">
        <v>881</v>
      </c>
      <c r="G184" s="237"/>
      <c r="H184" s="240">
        <v>348.14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147</v>
      </c>
      <c r="AU184" s="246" t="s">
        <v>88</v>
      </c>
      <c r="AV184" s="13" t="s">
        <v>88</v>
      </c>
      <c r="AW184" s="13" t="s">
        <v>32</v>
      </c>
      <c r="AX184" s="13" t="s">
        <v>86</v>
      </c>
      <c r="AY184" s="246" t="s">
        <v>136</v>
      </c>
    </row>
    <row r="185" spans="1:65" s="2" customFormat="1" ht="16.5" customHeight="1">
      <c r="A185" s="38"/>
      <c r="B185" s="39"/>
      <c r="C185" s="218" t="s">
        <v>231</v>
      </c>
      <c r="D185" s="218" t="s">
        <v>138</v>
      </c>
      <c r="E185" s="219" t="s">
        <v>882</v>
      </c>
      <c r="F185" s="220" t="s">
        <v>883</v>
      </c>
      <c r="G185" s="221" t="s">
        <v>141</v>
      </c>
      <c r="H185" s="222">
        <v>348.14</v>
      </c>
      <c r="I185" s="223"/>
      <c r="J185" s="224">
        <f>ROUND(I185*H185,2)</f>
        <v>0</v>
      </c>
      <c r="K185" s="220" t="s">
        <v>142</v>
      </c>
      <c r="L185" s="44"/>
      <c r="M185" s="225" t="s">
        <v>1</v>
      </c>
      <c r="N185" s="226" t="s">
        <v>43</v>
      </c>
      <c r="O185" s="91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143</v>
      </c>
      <c r="AT185" s="229" t="s">
        <v>138</v>
      </c>
      <c r="AU185" s="229" t="s">
        <v>88</v>
      </c>
      <c r="AY185" s="17" t="s">
        <v>136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86</v>
      </c>
      <c r="BK185" s="230">
        <f>ROUND(I185*H185,2)</f>
        <v>0</v>
      </c>
      <c r="BL185" s="17" t="s">
        <v>143</v>
      </c>
      <c r="BM185" s="229" t="s">
        <v>884</v>
      </c>
    </row>
    <row r="186" spans="1:47" s="2" customFormat="1" ht="12">
      <c r="A186" s="38"/>
      <c r="B186" s="39"/>
      <c r="C186" s="40"/>
      <c r="D186" s="231" t="s">
        <v>145</v>
      </c>
      <c r="E186" s="40"/>
      <c r="F186" s="232" t="s">
        <v>885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145</v>
      </c>
      <c r="AU186" s="17" t="s">
        <v>88</v>
      </c>
    </row>
    <row r="187" spans="1:51" s="13" customFormat="1" ht="12">
      <c r="A187" s="13"/>
      <c r="B187" s="236"/>
      <c r="C187" s="237"/>
      <c r="D187" s="231" t="s">
        <v>147</v>
      </c>
      <c r="E187" s="238" t="s">
        <v>1</v>
      </c>
      <c r="F187" s="239" t="s">
        <v>881</v>
      </c>
      <c r="G187" s="237"/>
      <c r="H187" s="240">
        <v>348.14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147</v>
      </c>
      <c r="AU187" s="246" t="s">
        <v>88</v>
      </c>
      <c r="AV187" s="13" t="s">
        <v>88</v>
      </c>
      <c r="AW187" s="13" t="s">
        <v>32</v>
      </c>
      <c r="AX187" s="13" t="s">
        <v>86</v>
      </c>
      <c r="AY187" s="246" t="s">
        <v>136</v>
      </c>
    </row>
    <row r="188" spans="1:65" s="2" customFormat="1" ht="16.5" customHeight="1">
      <c r="A188" s="38"/>
      <c r="B188" s="39"/>
      <c r="C188" s="218" t="s">
        <v>237</v>
      </c>
      <c r="D188" s="218" t="s">
        <v>138</v>
      </c>
      <c r="E188" s="219" t="s">
        <v>886</v>
      </c>
      <c r="F188" s="220" t="s">
        <v>887</v>
      </c>
      <c r="G188" s="221" t="s">
        <v>203</v>
      </c>
      <c r="H188" s="222">
        <v>391.433</v>
      </c>
      <c r="I188" s="223"/>
      <c r="J188" s="224">
        <f>ROUND(I188*H188,2)</f>
        <v>0</v>
      </c>
      <c r="K188" s="220" t="s">
        <v>410</v>
      </c>
      <c r="L188" s="44"/>
      <c r="M188" s="225" t="s">
        <v>1</v>
      </c>
      <c r="N188" s="226" t="s">
        <v>43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143</v>
      </c>
      <c r="AT188" s="229" t="s">
        <v>138</v>
      </c>
      <c r="AU188" s="229" t="s">
        <v>88</v>
      </c>
      <c r="AY188" s="17" t="s">
        <v>136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86</v>
      </c>
      <c r="BK188" s="230">
        <f>ROUND(I188*H188,2)</f>
        <v>0</v>
      </c>
      <c r="BL188" s="17" t="s">
        <v>143</v>
      </c>
      <c r="BM188" s="229" t="s">
        <v>888</v>
      </c>
    </row>
    <row r="189" spans="1:47" s="2" customFormat="1" ht="12">
      <c r="A189" s="38"/>
      <c r="B189" s="39"/>
      <c r="C189" s="40"/>
      <c r="D189" s="231" t="s">
        <v>145</v>
      </c>
      <c r="E189" s="40"/>
      <c r="F189" s="232" t="s">
        <v>889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145</v>
      </c>
      <c r="AU189" s="17" t="s">
        <v>88</v>
      </c>
    </row>
    <row r="190" spans="1:51" s="13" customFormat="1" ht="12">
      <c r="A190" s="13"/>
      <c r="B190" s="236"/>
      <c r="C190" s="237"/>
      <c r="D190" s="231" t="s">
        <v>147</v>
      </c>
      <c r="E190" s="238" t="s">
        <v>1</v>
      </c>
      <c r="F190" s="239" t="s">
        <v>890</v>
      </c>
      <c r="G190" s="237"/>
      <c r="H190" s="240">
        <v>391.433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147</v>
      </c>
      <c r="AU190" s="246" t="s">
        <v>88</v>
      </c>
      <c r="AV190" s="13" t="s">
        <v>88</v>
      </c>
      <c r="AW190" s="13" t="s">
        <v>32</v>
      </c>
      <c r="AX190" s="13" t="s">
        <v>86</v>
      </c>
      <c r="AY190" s="246" t="s">
        <v>136</v>
      </c>
    </row>
    <row r="191" spans="1:65" s="2" customFormat="1" ht="16.5" customHeight="1">
      <c r="A191" s="38"/>
      <c r="B191" s="39"/>
      <c r="C191" s="218" t="s">
        <v>242</v>
      </c>
      <c r="D191" s="218" t="s">
        <v>138</v>
      </c>
      <c r="E191" s="219" t="s">
        <v>221</v>
      </c>
      <c r="F191" s="220" t="s">
        <v>222</v>
      </c>
      <c r="G191" s="221" t="s">
        <v>203</v>
      </c>
      <c r="H191" s="222">
        <v>400.433</v>
      </c>
      <c r="I191" s="223"/>
      <c r="J191" s="224">
        <f>ROUND(I191*H191,2)</f>
        <v>0</v>
      </c>
      <c r="K191" s="220" t="s">
        <v>142</v>
      </c>
      <c r="L191" s="44"/>
      <c r="M191" s="225" t="s">
        <v>1</v>
      </c>
      <c r="N191" s="226" t="s">
        <v>43</v>
      </c>
      <c r="O191" s="91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9" t="s">
        <v>143</v>
      </c>
      <c r="AT191" s="229" t="s">
        <v>138</v>
      </c>
      <c r="AU191" s="229" t="s">
        <v>88</v>
      </c>
      <c r="AY191" s="17" t="s">
        <v>136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17" t="s">
        <v>86</v>
      </c>
      <c r="BK191" s="230">
        <f>ROUND(I191*H191,2)</f>
        <v>0</v>
      </c>
      <c r="BL191" s="17" t="s">
        <v>143</v>
      </c>
      <c r="BM191" s="229" t="s">
        <v>891</v>
      </c>
    </row>
    <row r="192" spans="1:47" s="2" customFormat="1" ht="12">
      <c r="A192" s="38"/>
      <c r="B192" s="39"/>
      <c r="C192" s="40"/>
      <c r="D192" s="231" t="s">
        <v>145</v>
      </c>
      <c r="E192" s="40"/>
      <c r="F192" s="232" t="s">
        <v>224</v>
      </c>
      <c r="G192" s="40"/>
      <c r="H192" s="40"/>
      <c r="I192" s="233"/>
      <c r="J192" s="40"/>
      <c r="K192" s="40"/>
      <c r="L192" s="44"/>
      <c r="M192" s="234"/>
      <c r="N192" s="23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145</v>
      </c>
      <c r="AU192" s="17" t="s">
        <v>88</v>
      </c>
    </row>
    <row r="193" spans="1:51" s="13" customFormat="1" ht="12">
      <c r="A193" s="13"/>
      <c r="B193" s="236"/>
      <c r="C193" s="237"/>
      <c r="D193" s="231" t="s">
        <v>147</v>
      </c>
      <c r="E193" s="238" t="s">
        <v>1</v>
      </c>
      <c r="F193" s="239" t="s">
        <v>892</v>
      </c>
      <c r="G193" s="237"/>
      <c r="H193" s="240">
        <v>400.433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6" t="s">
        <v>147</v>
      </c>
      <c r="AU193" s="246" t="s">
        <v>88</v>
      </c>
      <c r="AV193" s="13" t="s">
        <v>88</v>
      </c>
      <c r="AW193" s="13" t="s">
        <v>32</v>
      </c>
      <c r="AX193" s="13" t="s">
        <v>86</v>
      </c>
      <c r="AY193" s="246" t="s">
        <v>136</v>
      </c>
    </row>
    <row r="194" spans="1:65" s="2" customFormat="1" ht="16.5" customHeight="1">
      <c r="A194" s="38"/>
      <c r="B194" s="39"/>
      <c r="C194" s="218" t="s">
        <v>249</v>
      </c>
      <c r="D194" s="218" t="s">
        <v>138</v>
      </c>
      <c r="E194" s="219" t="s">
        <v>227</v>
      </c>
      <c r="F194" s="220" t="s">
        <v>228</v>
      </c>
      <c r="G194" s="221" t="s">
        <v>203</v>
      </c>
      <c r="H194" s="222">
        <v>400.433</v>
      </c>
      <c r="I194" s="223"/>
      <c r="J194" s="224">
        <f>ROUND(I194*H194,2)</f>
        <v>0</v>
      </c>
      <c r="K194" s="220" t="s">
        <v>142</v>
      </c>
      <c r="L194" s="44"/>
      <c r="M194" s="225" t="s">
        <v>1</v>
      </c>
      <c r="N194" s="226" t="s">
        <v>43</v>
      </c>
      <c r="O194" s="91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9" t="s">
        <v>143</v>
      </c>
      <c r="AT194" s="229" t="s">
        <v>138</v>
      </c>
      <c r="AU194" s="229" t="s">
        <v>88</v>
      </c>
      <c r="AY194" s="17" t="s">
        <v>136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17" t="s">
        <v>86</v>
      </c>
      <c r="BK194" s="230">
        <f>ROUND(I194*H194,2)</f>
        <v>0</v>
      </c>
      <c r="BL194" s="17" t="s">
        <v>143</v>
      </c>
      <c r="BM194" s="229" t="s">
        <v>893</v>
      </c>
    </row>
    <row r="195" spans="1:47" s="2" customFormat="1" ht="12">
      <c r="A195" s="38"/>
      <c r="B195" s="39"/>
      <c r="C195" s="40"/>
      <c r="D195" s="231" t="s">
        <v>145</v>
      </c>
      <c r="E195" s="40"/>
      <c r="F195" s="232" t="s">
        <v>230</v>
      </c>
      <c r="G195" s="40"/>
      <c r="H195" s="40"/>
      <c r="I195" s="233"/>
      <c r="J195" s="40"/>
      <c r="K195" s="40"/>
      <c r="L195" s="44"/>
      <c r="M195" s="234"/>
      <c r="N195" s="235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145</v>
      </c>
      <c r="AU195" s="17" t="s">
        <v>88</v>
      </c>
    </row>
    <row r="196" spans="1:51" s="13" customFormat="1" ht="12">
      <c r="A196" s="13"/>
      <c r="B196" s="236"/>
      <c r="C196" s="237"/>
      <c r="D196" s="231" t="s">
        <v>147</v>
      </c>
      <c r="E196" s="238" t="s">
        <v>1</v>
      </c>
      <c r="F196" s="239" t="s">
        <v>892</v>
      </c>
      <c r="G196" s="237"/>
      <c r="H196" s="240">
        <v>400.433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147</v>
      </c>
      <c r="AU196" s="246" t="s">
        <v>88</v>
      </c>
      <c r="AV196" s="13" t="s">
        <v>88</v>
      </c>
      <c r="AW196" s="13" t="s">
        <v>32</v>
      </c>
      <c r="AX196" s="13" t="s">
        <v>86</v>
      </c>
      <c r="AY196" s="246" t="s">
        <v>136</v>
      </c>
    </row>
    <row r="197" spans="1:65" s="2" customFormat="1" ht="24.15" customHeight="1">
      <c r="A197" s="38"/>
      <c r="B197" s="39"/>
      <c r="C197" s="218" t="s">
        <v>255</v>
      </c>
      <c r="D197" s="218" t="s">
        <v>138</v>
      </c>
      <c r="E197" s="219" t="s">
        <v>232</v>
      </c>
      <c r="F197" s="220" t="s">
        <v>233</v>
      </c>
      <c r="G197" s="221" t="s">
        <v>203</v>
      </c>
      <c r="H197" s="222">
        <v>4004.33</v>
      </c>
      <c r="I197" s="223"/>
      <c r="J197" s="224">
        <f>ROUND(I197*H197,2)</f>
        <v>0</v>
      </c>
      <c r="K197" s="220" t="s">
        <v>142</v>
      </c>
      <c r="L197" s="44"/>
      <c r="M197" s="225" t="s">
        <v>1</v>
      </c>
      <c r="N197" s="226" t="s">
        <v>43</v>
      </c>
      <c r="O197" s="91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143</v>
      </c>
      <c r="AT197" s="229" t="s">
        <v>138</v>
      </c>
      <c r="AU197" s="229" t="s">
        <v>88</v>
      </c>
      <c r="AY197" s="17" t="s">
        <v>136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86</v>
      </c>
      <c r="BK197" s="230">
        <f>ROUND(I197*H197,2)</f>
        <v>0</v>
      </c>
      <c r="BL197" s="17" t="s">
        <v>143</v>
      </c>
      <c r="BM197" s="229" t="s">
        <v>894</v>
      </c>
    </row>
    <row r="198" spans="1:47" s="2" customFormat="1" ht="12">
      <c r="A198" s="38"/>
      <c r="B198" s="39"/>
      <c r="C198" s="40"/>
      <c r="D198" s="231" t="s">
        <v>145</v>
      </c>
      <c r="E198" s="40"/>
      <c r="F198" s="232" t="s">
        <v>235</v>
      </c>
      <c r="G198" s="40"/>
      <c r="H198" s="40"/>
      <c r="I198" s="233"/>
      <c r="J198" s="40"/>
      <c r="K198" s="40"/>
      <c r="L198" s="44"/>
      <c r="M198" s="234"/>
      <c r="N198" s="23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145</v>
      </c>
      <c r="AU198" s="17" t="s">
        <v>88</v>
      </c>
    </row>
    <row r="199" spans="1:51" s="13" customFormat="1" ht="12">
      <c r="A199" s="13"/>
      <c r="B199" s="236"/>
      <c r="C199" s="237"/>
      <c r="D199" s="231" t="s">
        <v>147</v>
      </c>
      <c r="E199" s="238" t="s">
        <v>1</v>
      </c>
      <c r="F199" s="239" t="s">
        <v>895</v>
      </c>
      <c r="G199" s="237"/>
      <c r="H199" s="240">
        <v>400.433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147</v>
      </c>
      <c r="AU199" s="246" t="s">
        <v>88</v>
      </c>
      <c r="AV199" s="13" t="s">
        <v>88</v>
      </c>
      <c r="AW199" s="13" t="s">
        <v>32</v>
      </c>
      <c r="AX199" s="13" t="s">
        <v>86</v>
      </c>
      <c r="AY199" s="246" t="s">
        <v>136</v>
      </c>
    </row>
    <row r="200" spans="1:51" s="13" customFormat="1" ht="12">
      <c r="A200" s="13"/>
      <c r="B200" s="236"/>
      <c r="C200" s="237"/>
      <c r="D200" s="231" t="s">
        <v>147</v>
      </c>
      <c r="E200" s="237"/>
      <c r="F200" s="239" t="s">
        <v>896</v>
      </c>
      <c r="G200" s="237"/>
      <c r="H200" s="240">
        <v>4004.33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147</v>
      </c>
      <c r="AU200" s="246" t="s">
        <v>88</v>
      </c>
      <c r="AV200" s="13" t="s">
        <v>88</v>
      </c>
      <c r="AW200" s="13" t="s">
        <v>4</v>
      </c>
      <c r="AX200" s="13" t="s">
        <v>86</v>
      </c>
      <c r="AY200" s="246" t="s">
        <v>136</v>
      </c>
    </row>
    <row r="201" spans="1:65" s="2" customFormat="1" ht="16.5" customHeight="1">
      <c r="A201" s="38"/>
      <c r="B201" s="39"/>
      <c r="C201" s="218" t="s">
        <v>261</v>
      </c>
      <c r="D201" s="218" t="s">
        <v>138</v>
      </c>
      <c r="E201" s="219" t="s">
        <v>238</v>
      </c>
      <c r="F201" s="220" t="s">
        <v>239</v>
      </c>
      <c r="G201" s="221" t="s">
        <v>203</v>
      </c>
      <c r="H201" s="222">
        <v>400.433</v>
      </c>
      <c r="I201" s="223"/>
      <c r="J201" s="224">
        <f>ROUND(I201*H201,2)</f>
        <v>0</v>
      </c>
      <c r="K201" s="220" t="s">
        <v>142</v>
      </c>
      <c r="L201" s="44"/>
      <c r="M201" s="225" t="s">
        <v>1</v>
      </c>
      <c r="N201" s="226" t="s">
        <v>43</v>
      </c>
      <c r="O201" s="91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9" t="s">
        <v>143</v>
      </c>
      <c r="AT201" s="229" t="s">
        <v>138</v>
      </c>
      <c r="AU201" s="229" t="s">
        <v>88</v>
      </c>
      <c r="AY201" s="17" t="s">
        <v>136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7" t="s">
        <v>86</v>
      </c>
      <c r="BK201" s="230">
        <f>ROUND(I201*H201,2)</f>
        <v>0</v>
      </c>
      <c r="BL201" s="17" t="s">
        <v>143</v>
      </c>
      <c r="BM201" s="229" t="s">
        <v>897</v>
      </c>
    </row>
    <row r="202" spans="1:47" s="2" customFormat="1" ht="12">
      <c r="A202" s="38"/>
      <c r="B202" s="39"/>
      <c r="C202" s="40"/>
      <c r="D202" s="231" t="s">
        <v>145</v>
      </c>
      <c r="E202" s="40"/>
      <c r="F202" s="232" t="s">
        <v>241</v>
      </c>
      <c r="G202" s="40"/>
      <c r="H202" s="40"/>
      <c r="I202" s="233"/>
      <c r="J202" s="40"/>
      <c r="K202" s="40"/>
      <c r="L202" s="44"/>
      <c r="M202" s="234"/>
      <c r="N202" s="23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145</v>
      </c>
      <c r="AU202" s="17" t="s">
        <v>88</v>
      </c>
    </row>
    <row r="203" spans="1:51" s="13" customFormat="1" ht="12">
      <c r="A203" s="13"/>
      <c r="B203" s="236"/>
      <c r="C203" s="237"/>
      <c r="D203" s="231" t="s">
        <v>147</v>
      </c>
      <c r="E203" s="238" t="s">
        <v>1</v>
      </c>
      <c r="F203" s="239" t="s">
        <v>895</v>
      </c>
      <c r="G203" s="237"/>
      <c r="H203" s="240">
        <v>400.433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6" t="s">
        <v>147</v>
      </c>
      <c r="AU203" s="246" t="s">
        <v>88</v>
      </c>
      <c r="AV203" s="13" t="s">
        <v>88</v>
      </c>
      <c r="AW203" s="13" t="s">
        <v>32</v>
      </c>
      <c r="AX203" s="13" t="s">
        <v>86</v>
      </c>
      <c r="AY203" s="246" t="s">
        <v>136</v>
      </c>
    </row>
    <row r="204" spans="1:65" s="2" customFormat="1" ht="16.5" customHeight="1">
      <c r="A204" s="38"/>
      <c r="B204" s="39"/>
      <c r="C204" s="218" t="s">
        <v>266</v>
      </c>
      <c r="D204" s="218" t="s">
        <v>138</v>
      </c>
      <c r="E204" s="219" t="s">
        <v>243</v>
      </c>
      <c r="F204" s="220" t="s">
        <v>244</v>
      </c>
      <c r="G204" s="221" t="s">
        <v>245</v>
      </c>
      <c r="H204" s="222">
        <v>720.779</v>
      </c>
      <c r="I204" s="223"/>
      <c r="J204" s="224">
        <f>ROUND(I204*H204,2)</f>
        <v>0</v>
      </c>
      <c r="K204" s="220" t="s">
        <v>142</v>
      </c>
      <c r="L204" s="44"/>
      <c r="M204" s="225" t="s">
        <v>1</v>
      </c>
      <c r="N204" s="226" t="s">
        <v>43</v>
      </c>
      <c r="O204" s="91"/>
      <c r="P204" s="227">
        <f>O204*H204</f>
        <v>0</v>
      </c>
      <c r="Q204" s="227">
        <v>0</v>
      </c>
      <c r="R204" s="227">
        <f>Q204*H204</f>
        <v>0</v>
      </c>
      <c r="S204" s="227">
        <v>0</v>
      </c>
      <c r="T204" s="228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9" t="s">
        <v>143</v>
      </c>
      <c r="AT204" s="229" t="s">
        <v>138</v>
      </c>
      <c r="AU204" s="229" t="s">
        <v>88</v>
      </c>
      <c r="AY204" s="17" t="s">
        <v>136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7" t="s">
        <v>86</v>
      </c>
      <c r="BK204" s="230">
        <f>ROUND(I204*H204,2)</f>
        <v>0</v>
      </c>
      <c r="BL204" s="17" t="s">
        <v>143</v>
      </c>
      <c r="BM204" s="229" t="s">
        <v>898</v>
      </c>
    </row>
    <row r="205" spans="1:47" s="2" customFormat="1" ht="12">
      <c r="A205" s="38"/>
      <c r="B205" s="39"/>
      <c r="C205" s="40"/>
      <c r="D205" s="231" t="s">
        <v>145</v>
      </c>
      <c r="E205" s="40"/>
      <c r="F205" s="232" t="s">
        <v>247</v>
      </c>
      <c r="G205" s="40"/>
      <c r="H205" s="40"/>
      <c r="I205" s="233"/>
      <c r="J205" s="40"/>
      <c r="K205" s="40"/>
      <c r="L205" s="44"/>
      <c r="M205" s="234"/>
      <c r="N205" s="23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145</v>
      </c>
      <c r="AU205" s="17" t="s">
        <v>88</v>
      </c>
    </row>
    <row r="206" spans="1:51" s="13" customFormat="1" ht="12">
      <c r="A206" s="13"/>
      <c r="B206" s="236"/>
      <c r="C206" s="237"/>
      <c r="D206" s="231" t="s">
        <v>147</v>
      </c>
      <c r="E206" s="238" t="s">
        <v>1</v>
      </c>
      <c r="F206" s="239" t="s">
        <v>899</v>
      </c>
      <c r="G206" s="237"/>
      <c r="H206" s="240">
        <v>720.779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147</v>
      </c>
      <c r="AU206" s="246" t="s">
        <v>88</v>
      </c>
      <c r="AV206" s="13" t="s">
        <v>88</v>
      </c>
      <c r="AW206" s="13" t="s">
        <v>32</v>
      </c>
      <c r="AX206" s="13" t="s">
        <v>86</v>
      </c>
      <c r="AY206" s="246" t="s">
        <v>136</v>
      </c>
    </row>
    <row r="207" spans="1:65" s="2" customFormat="1" ht="16.5" customHeight="1">
      <c r="A207" s="38"/>
      <c r="B207" s="39"/>
      <c r="C207" s="218" t="s">
        <v>7</v>
      </c>
      <c r="D207" s="218" t="s">
        <v>138</v>
      </c>
      <c r="E207" s="219" t="s">
        <v>900</v>
      </c>
      <c r="F207" s="220" t="s">
        <v>901</v>
      </c>
      <c r="G207" s="221" t="s">
        <v>203</v>
      </c>
      <c r="H207" s="222">
        <v>289.094</v>
      </c>
      <c r="I207" s="223"/>
      <c r="J207" s="224">
        <f>ROUND(I207*H207,2)</f>
        <v>0</v>
      </c>
      <c r="K207" s="220" t="s">
        <v>142</v>
      </c>
      <c r="L207" s="44"/>
      <c r="M207" s="225" t="s">
        <v>1</v>
      </c>
      <c r="N207" s="226" t="s">
        <v>43</v>
      </c>
      <c r="O207" s="91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9" t="s">
        <v>143</v>
      </c>
      <c r="AT207" s="229" t="s">
        <v>138</v>
      </c>
      <c r="AU207" s="229" t="s">
        <v>88</v>
      </c>
      <c r="AY207" s="17" t="s">
        <v>136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7" t="s">
        <v>86</v>
      </c>
      <c r="BK207" s="230">
        <f>ROUND(I207*H207,2)</f>
        <v>0</v>
      </c>
      <c r="BL207" s="17" t="s">
        <v>143</v>
      </c>
      <c r="BM207" s="229" t="s">
        <v>902</v>
      </c>
    </row>
    <row r="208" spans="1:47" s="2" customFormat="1" ht="12">
      <c r="A208" s="38"/>
      <c r="B208" s="39"/>
      <c r="C208" s="40"/>
      <c r="D208" s="231" t="s">
        <v>145</v>
      </c>
      <c r="E208" s="40"/>
      <c r="F208" s="232" t="s">
        <v>903</v>
      </c>
      <c r="G208" s="40"/>
      <c r="H208" s="40"/>
      <c r="I208" s="233"/>
      <c r="J208" s="40"/>
      <c r="K208" s="40"/>
      <c r="L208" s="44"/>
      <c r="M208" s="234"/>
      <c r="N208" s="235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145</v>
      </c>
      <c r="AU208" s="17" t="s">
        <v>88</v>
      </c>
    </row>
    <row r="209" spans="1:51" s="13" customFormat="1" ht="12">
      <c r="A209" s="13"/>
      <c r="B209" s="236"/>
      <c r="C209" s="237"/>
      <c r="D209" s="231" t="s">
        <v>147</v>
      </c>
      <c r="E209" s="238" t="s">
        <v>1</v>
      </c>
      <c r="F209" s="239" t="s">
        <v>892</v>
      </c>
      <c r="G209" s="237"/>
      <c r="H209" s="240">
        <v>400.433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147</v>
      </c>
      <c r="AU209" s="246" t="s">
        <v>88</v>
      </c>
      <c r="AV209" s="13" t="s">
        <v>88</v>
      </c>
      <c r="AW209" s="13" t="s">
        <v>32</v>
      </c>
      <c r="AX209" s="13" t="s">
        <v>78</v>
      </c>
      <c r="AY209" s="246" t="s">
        <v>136</v>
      </c>
    </row>
    <row r="210" spans="1:51" s="13" customFormat="1" ht="12">
      <c r="A210" s="13"/>
      <c r="B210" s="236"/>
      <c r="C210" s="237"/>
      <c r="D210" s="231" t="s">
        <v>147</v>
      </c>
      <c r="E210" s="238" t="s">
        <v>1</v>
      </c>
      <c r="F210" s="239" t="s">
        <v>904</v>
      </c>
      <c r="G210" s="237"/>
      <c r="H210" s="240">
        <v>-22.788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147</v>
      </c>
      <c r="AU210" s="246" t="s">
        <v>88</v>
      </c>
      <c r="AV210" s="13" t="s">
        <v>88</v>
      </c>
      <c r="AW210" s="13" t="s">
        <v>32</v>
      </c>
      <c r="AX210" s="13" t="s">
        <v>78</v>
      </c>
      <c r="AY210" s="246" t="s">
        <v>136</v>
      </c>
    </row>
    <row r="211" spans="1:51" s="13" customFormat="1" ht="12">
      <c r="A211" s="13"/>
      <c r="B211" s="236"/>
      <c r="C211" s="237"/>
      <c r="D211" s="231" t="s">
        <v>147</v>
      </c>
      <c r="E211" s="238" t="s">
        <v>1</v>
      </c>
      <c r="F211" s="239" t="s">
        <v>905</v>
      </c>
      <c r="G211" s="237"/>
      <c r="H211" s="240">
        <v>-45.576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147</v>
      </c>
      <c r="AU211" s="246" t="s">
        <v>88</v>
      </c>
      <c r="AV211" s="13" t="s">
        <v>88</v>
      </c>
      <c r="AW211" s="13" t="s">
        <v>32</v>
      </c>
      <c r="AX211" s="13" t="s">
        <v>78</v>
      </c>
      <c r="AY211" s="246" t="s">
        <v>136</v>
      </c>
    </row>
    <row r="212" spans="1:51" s="13" customFormat="1" ht="12">
      <c r="A212" s="13"/>
      <c r="B212" s="236"/>
      <c r="C212" s="237"/>
      <c r="D212" s="231" t="s">
        <v>147</v>
      </c>
      <c r="E212" s="238" t="s">
        <v>1</v>
      </c>
      <c r="F212" s="239" t="s">
        <v>906</v>
      </c>
      <c r="G212" s="237"/>
      <c r="H212" s="240">
        <v>-25.92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147</v>
      </c>
      <c r="AU212" s="246" t="s">
        <v>88</v>
      </c>
      <c r="AV212" s="13" t="s">
        <v>88</v>
      </c>
      <c r="AW212" s="13" t="s">
        <v>32</v>
      </c>
      <c r="AX212" s="13" t="s">
        <v>78</v>
      </c>
      <c r="AY212" s="246" t="s">
        <v>136</v>
      </c>
    </row>
    <row r="213" spans="1:51" s="13" customFormat="1" ht="12">
      <c r="A213" s="13"/>
      <c r="B213" s="236"/>
      <c r="C213" s="237"/>
      <c r="D213" s="231" t="s">
        <v>147</v>
      </c>
      <c r="E213" s="238" t="s">
        <v>1</v>
      </c>
      <c r="F213" s="239" t="s">
        <v>907</v>
      </c>
      <c r="G213" s="237"/>
      <c r="H213" s="240">
        <v>-11.775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6" t="s">
        <v>147</v>
      </c>
      <c r="AU213" s="246" t="s">
        <v>88</v>
      </c>
      <c r="AV213" s="13" t="s">
        <v>88</v>
      </c>
      <c r="AW213" s="13" t="s">
        <v>32</v>
      </c>
      <c r="AX213" s="13" t="s">
        <v>78</v>
      </c>
      <c r="AY213" s="246" t="s">
        <v>136</v>
      </c>
    </row>
    <row r="214" spans="1:51" s="13" customFormat="1" ht="12">
      <c r="A214" s="13"/>
      <c r="B214" s="236"/>
      <c r="C214" s="237"/>
      <c r="D214" s="231" t="s">
        <v>147</v>
      </c>
      <c r="E214" s="238" t="s">
        <v>1</v>
      </c>
      <c r="F214" s="239" t="s">
        <v>908</v>
      </c>
      <c r="G214" s="237"/>
      <c r="H214" s="240">
        <v>-5.28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147</v>
      </c>
      <c r="AU214" s="246" t="s">
        <v>88</v>
      </c>
      <c r="AV214" s="13" t="s">
        <v>88</v>
      </c>
      <c r="AW214" s="13" t="s">
        <v>32</v>
      </c>
      <c r="AX214" s="13" t="s">
        <v>78</v>
      </c>
      <c r="AY214" s="246" t="s">
        <v>136</v>
      </c>
    </row>
    <row r="215" spans="1:51" s="14" customFormat="1" ht="12">
      <c r="A215" s="14"/>
      <c r="B215" s="247"/>
      <c r="C215" s="248"/>
      <c r="D215" s="231" t="s">
        <v>147</v>
      </c>
      <c r="E215" s="249" t="s">
        <v>1</v>
      </c>
      <c r="F215" s="250" t="s">
        <v>155</v>
      </c>
      <c r="G215" s="248"/>
      <c r="H215" s="251">
        <v>289.094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147</v>
      </c>
      <c r="AU215" s="257" t="s">
        <v>88</v>
      </c>
      <c r="AV215" s="14" t="s">
        <v>143</v>
      </c>
      <c r="AW215" s="14" t="s">
        <v>32</v>
      </c>
      <c r="AX215" s="14" t="s">
        <v>86</v>
      </c>
      <c r="AY215" s="257" t="s">
        <v>136</v>
      </c>
    </row>
    <row r="216" spans="1:65" s="2" customFormat="1" ht="16.5" customHeight="1">
      <c r="A216" s="38"/>
      <c r="B216" s="39"/>
      <c r="C216" s="218" t="s">
        <v>281</v>
      </c>
      <c r="D216" s="218" t="s">
        <v>138</v>
      </c>
      <c r="E216" s="219" t="s">
        <v>909</v>
      </c>
      <c r="F216" s="220" t="s">
        <v>910</v>
      </c>
      <c r="G216" s="221" t="s">
        <v>203</v>
      </c>
      <c r="H216" s="222">
        <v>45.576</v>
      </c>
      <c r="I216" s="223"/>
      <c r="J216" s="224">
        <f>ROUND(I216*H216,2)</f>
        <v>0</v>
      </c>
      <c r="K216" s="220" t="s">
        <v>142</v>
      </c>
      <c r="L216" s="44"/>
      <c r="M216" s="225" t="s">
        <v>1</v>
      </c>
      <c r="N216" s="226" t="s">
        <v>43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143</v>
      </c>
      <c r="AT216" s="229" t="s">
        <v>138</v>
      </c>
      <c r="AU216" s="229" t="s">
        <v>88</v>
      </c>
      <c r="AY216" s="17" t="s">
        <v>136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86</v>
      </c>
      <c r="BK216" s="230">
        <f>ROUND(I216*H216,2)</f>
        <v>0</v>
      </c>
      <c r="BL216" s="17" t="s">
        <v>143</v>
      </c>
      <c r="BM216" s="229" t="s">
        <v>911</v>
      </c>
    </row>
    <row r="217" spans="1:47" s="2" customFormat="1" ht="12">
      <c r="A217" s="38"/>
      <c r="B217" s="39"/>
      <c r="C217" s="40"/>
      <c r="D217" s="231" t="s">
        <v>145</v>
      </c>
      <c r="E217" s="40"/>
      <c r="F217" s="232" t="s">
        <v>912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145</v>
      </c>
      <c r="AU217" s="17" t="s">
        <v>88</v>
      </c>
    </row>
    <row r="218" spans="1:51" s="13" customFormat="1" ht="12">
      <c r="A218" s="13"/>
      <c r="B218" s="236"/>
      <c r="C218" s="237"/>
      <c r="D218" s="231" t="s">
        <v>147</v>
      </c>
      <c r="E218" s="238" t="s">
        <v>1</v>
      </c>
      <c r="F218" s="239" t="s">
        <v>913</v>
      </c>
      <c r="G218" s="237"/>
      <c r="H218" s="240">
        <v>5.064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147</v>
      </c>
      <c r="AU218" s="246" t="s">
        <v>88</v>
      </c>
      <c r="AV218" s="13" t="s">
        <v>88</v>
      </c>
      <c r="AW218" s="13" t="s">
        <v>32</v>
      </c>
      <c r="AX218" s="13" t="s">
        <v>78</v>
      </c>
      <c r="AY218" s="246" t="s">
        <v>136</v>
      </c>
    </row>
    <row r="219" spans="1:51" s="13" customFormat="1" ht="12">
      <c r="A219" s="13"/>
      <c r="B219" s="236"/>
      <c r="C219" s="237"/>
      <c r="D219" s="231" t="s">
        <v>147</v>
      </c>
      <c r="E219" s="238" t="s">
        <v>1</v>
      </c>
      <c r="F219" s="239" t="s">
        <v>914</v>
      </c>
      <c r="G219" s="237"/>
      <c r="H219" s="240">
        <v>20.85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6" t="s">
        <v>147</v>
      </c>
      <c r="AU219" s="246" t="s">
        <v>88</v>
      </c>
      <c r="AV219" s="13" t="s">
        <v>88</v>
      </c>
      <c r="AW219" s="13" t="s">
        <v>32</v>
      </c>
      <c r="AX219" s="13" t="s">
        <v>78</v>
      </c>
      <c r="AY219" s="246" t="s">
        <v>136</v>
      </c>
    </row>
    <row r="220" spans="1:51" s="13" customFormat="1" ht="12">
      <c r="A220" s="13"/>
      <c r="B220" s="236"/>
      <c r="C220" s="237"/>
      <c r="D220" s="231" t="s">
        <v>147</v>
      </c>
      <c r="E220" s="238" t="s">
        <v>1</v>
      </c>
      <c r="F220" s="239" t="s">
        <v>915</v>
      </c>
      <c r="G220" s="237"/>
      <c r="H220" s="240">
        <v>8.388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147</v>
      </c>
      <c r="AU220" s="246" t="s">
        <v>88</v>
      </c>
      <c r="AV220" s="13" t="s">
        <v>88</v>
      </c>
      <c r="AW220" s="13" t="s">
        <v>32</v>
      </c>
      <c r="AX220" s="13" t="s">
        <v>78</v>
      </c>
      <c r="AY220" s="246" t="s">
        <v>136</v>
      </c>
    </row>
    <row r="221" spans="1:51" s="13" customFormat="1" ht="12">
      <c r="A221" s="13"/>
      <c r="B221" s="236"/>
      <c r="C221" s="237"/>
      <c r="D221" s="231" t="s">
        <v>147</v>
      </c>
      <c r="E221" s="238" t="s">
        <v>1</v>
      </c>
      <c r="F221" s="239" t="s">
        <v>916</v>
      </c>
      <c r="G221" s="237"/>
      <c r="H221" s="240">
        <v>2.184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147</v>
      </c>
      <c r="AU221" s="246" t="s">
        <v>88</v>
      </c>
      <c r="AV221" s="13" t="s">
        <v>88</v>
      </c>
      <c r="AW221" s="13" t="s">
        <v>32</v>
      </c>
      <c r="AX221" s="13" t="s">
        <v>78</v>
      </c>
      <c r="AY221" s="246" t="s">
        <v>136</v>
      </c>
    </row>
    <row r="222" spans="1:51" s="13" customFormat="1" ht="12">
      <c r="A222" s="13"/>
      <c r="B222" s="236"/>
      <c r="C222" s="237"/>
      <c r="D222" s="231" t="s">
        <v>147</v>
      </c>
      <c r="E222" s="238" t="s">
        <v>1</v>
      </c>
      <c r="F222" s="239" t="s">
        <v>917</v>
      </c>
      <c r="G222" s="237"/>
      <c r="H222" s="240">
        <v>8.37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147</v>
      </c>
      <c r="AU222" s="246" t="s">
        <v>88</v>
      </c>
      <c r="AV222" s="13" t="s">
        <v>88</v>
      </c>
      <c r="AW222" s="13" t="s">
        <v>32</v>
      </c>
      <c r="AX222" s="13" t="s">
        <v>78</v>
      </c>
      <c r="AY222" s="246" t="s">
        <v>136</v>
      </c>
    </row>
    <row r="223" spans="1:51" s="13" customFormat="1" ht="12">
      <c r="A223" s="13"/>
      <c r="B223" s="236"/>
      <c r="C223" s="237"/>
      <c r="D223" s="231" t="s">
        <v>147</v>
      </c>
      <c r="E223" s="238" t="s">
        <v>1</v>
      </c>
      <c r="F223" s="239" t="s">
        <v>918</v>
      </c>
      <c r="G223" s="237"/>
      <c r="H223" s="240">
        <v>0.72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147</v>
      </c>
      <c r="AU223" s="246" t="s">
        <v>88</v>
      </c>
      <c r="AV223" s="13" t="s">
        <v>88</v>
      </c>
      <c r="AW223" s="13" t="s">
        <v>32</v>
      </c>
      <c r="AX223" s="13" t="s">
        <v>78</v>
      </c>
      <c r="AY223" s="246" t="s">
        <v>136</v>
      </c>
    </row>
    <row r="224" spans="1:51" s="14" customFormat="1" ht="12">
      <c r="A224" s="14"/>
      <c r="B224" s="247"/>
      <c r="C224" s="248"/>
      <c r="D224" s="231" t="s">
        <v>147</v>
      </c>
      <c r="E224" s="249" t="s">
        <v>1</v>
      </c>
      <c r="F224" s="250" t="s">
        <v>155</v>
      </c>
      <c r="G224" s="248"/>
      <c r="H224" s="251">
        <v>45.576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7" t="s">
        <v>147</v>
      </c>
      <c r="AU224" s="257" t="s">
        <v>88</v>
      </c>
      <c r="AV224" s="14" t="s">
        <v>143</v>
      </c>
      <c r="AW224" s="14" t="s">
        <v>32</v>
      </c>
      <c r="AX224" s="14" t="s">
        <v>86</v>
      </c>
      <c r="AY224" s="257" t="s">
        <v>136</v>
      </c>
    </row>
    <row r="225" spans="1:65" s="2" customFormat="1" ht="16.5" customHeight="1">
      <c r="A225" s="38"/>
      <c r="B225" s="39"/>
      <c r="C225" s="258" t="s">
        <v>287</v>
      </c>
      <c r="D225" s="258" t="s">
        <v>348</v>
      </c>
      <c r="E225" s="259" t="s">
        <v>919</v>
      </c>
      <c r="F225" s="260" t="s">
        <v>920</v>
      </c>
      <c r="G225" s="261" t="s">
        <v>245</v>
      </c>
      <c r="H225" s="262">
        <v>164.074</v>
      </c>
      <c r="I225" s="263"/>
      <c r="J225" s="264">
        <f>ROUND(I225*H225,2)</f>
        <v>0</v>
      </c>
      <c r="K225" s="260" t="s">
        <v>142</v>
      </c>
      <c r="L225" s="265"/>
      <c r="M225" s="266" t="s">
        <v>1</v>
      </c>
      <c r="N225" s="267" t="s">
        <v>43</v>
      </c>
      <c r="O225" s="91"/>
      <c r="P225" s="227">
        <f>O225*H225</f>
        <v>0</v>
      </c>
      <c r="Q225" s="227">
        <v>1</v>
      </c>
      <c r="R225" s="227">
        <f>Q225*H225</f>
        <v>164.074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186</v>
      </c>
      <c r="AT225" s="229" t="s">
        <v>348</v>
      </c>
      <c r="AU225" s="229" t="s">
        <v>88</v>
      </c>
      <c r="AY225" s="17" t="s">
        <v>136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86</v>
      </c>
      <c r="BK225" s="230">
        <f>ROUND(I225*H225,2)</f>
        <v>0</v>
      </c>
      <c r="BL225" s="17" t="s">
        <v>143</v>
      </c>
      <c r="BM225" s="229" t="s">
        <v>921</v>
      </c>
    </row>
    <row r="226" spans="1:47" s="2" customFormat="1" ht="12">
      <c r="A226" s="38"/>
      <c r="B226" s="39"/>
      <c r="C226" s="40"/>
      <c r="D226" s="231" t="s">
        <v>145</v>
      </c>
      <c r="E226" s="40"/>
      <c r="F226" s="232" t="s">
        <v>920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145</v>
      </c>
      <c r="AU226" s="17" t="s">
        <v>88</v>
      </c>
    </row>
    <row r="227" spans="1:51" s="13" customFormat="1" ht="12">
      <c r="A227" s="13"/>
      <c r="B227" s="236"/>
      <c r="C227" s="237"/>
      <c r="D227" s="231" t="s">
        <v>147</v>
      </c>
      <c r="E227" s="238" t="s">
        <v>1</v>
      </c>
      <c r="F227" s="239" t="s">
        <v>922</v>
      </c>
      <c r="G227" s="237"/>
      <c r="H227" s="240">
        <v>82.037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147</v>
      </c>
      <c r="AU227" s="246" t="s">
        <v>88</v>
      </c>
      <c r="AV227" s="13" t="s">
        <v>88</v>
      </c>
      <c r="AW227" s="13" t="s">
        <v>32</v>
      </c>
      <c r="AX227" s="13" t="s">
        <v>86</v>
      </c>
      <c r="AY227" s="246" t="s">
        <v>136</v>
      </c>
    </row>
    <row r="228" spans="1:51" s="13" customFormat="1" ht="12">
      <c r="A228" s="13"/>
      <c r="B228" s="236"/>
      <c r="C228" s="237"/>
      <c r="D228" s="231" t="s">
        <v>147</v>
      </c>
      <c r="E228" s="237"/>
      <c r="F228" s="239" t="s">
        <v>923</v>
      </c>
      <c r="G228" s="237"/>
      <c r="H228" s="240">
        <v>164.074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6" t="s">
        <v>147</v>
      </c>
      <c r="AU228" s="246" t="s">
        <v>88</v>
      </c>
      <c r="AV228" s="13" t="s">
        <v>88</v>
      </c>
      <c r="AW228" s="13" t="s">
        <v>4</v>
      </c>
      <c r="AX228" s="13" t="s">
        <v>86</v>
      </c>
      <c r="AY228" s="246" t="s">
        <v>136</v>
      </c>
    </row>
    <row r="229" spans="1:65" s="2" customFormat="1" ht="16.5" customHeight="1">
      <c r="A229" s="38"/>
      <c r="B229" s="39"/>
      <c r="C229" s="258" t="s">
        <v>294</v>
      </c>
      <c r="D229" s="258" t="s">
        <v>348</v>
      </c>
      <c r="E229" s="259" t="s">
        <v>924</v>
      </c>
      <c r="F229" s="260" t="s">
        <v>925</v>
      </c>
      <c r="G229" s="261" t="s">
        <v>245</v>
      </c>
      <c r="H229" s="262">
        <v>30.132</v>
      </c>
      <c r="I229" s="263"/>
      <c r="J229" s="264">
        <f>ROUND(I229*H229,2)</f>
        <v>0</v>
      </c>
      <c r="K229" s="260" t="s">
        <v>142</v>
      </c>
      <c r="L229" s="265"/>
      <c r="M229" s="266" t="s">
        <v>1</v>
      </c>
      <c r="N229" s="267" t="s">
        <v>43</v>
      </c>
      <c r="O229" s="91"/>
      <c r="P229" s="227">
        <f>O229*H229</f>
        <v>0</v>
      </c>
      <c r="Q229" s="227">
        <v>1</v>
      </c>
      <c r="R229" s="227">
        <f>Q229*H229</f>
        <v>30.132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186</v>
      </c>
      <c r="AT229" s="229" t="s">
        <v>348</v>
      </c>
      <c r="AU229" s="229" t="s">
        <v>88</v>
      </c>
      <c r="AY229" s="17" t="s">
        <v>136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86</v>
      </c>
      <c r="BK229" s="230">
        <f>ROUND(I229*H229,2)</f>
        <v>0</v>
      </c>
      <c r="BL229" s="17" t="s">
        <v>143</v>
      </c>
      <c r="BM229" s="229" t="s">
        <v>926</v>
      </c>
    </row>
    <row r="230" spans="1:47" s="2" customFormat="1" ht="12">
      <c r="A230" s="38"/>
      <c r="B230" s="39"/>
      <c r="C230" s="40"/>
      <c r="D230" s="231" t="s">
        <v>145</v>
      </c>
      <c r="E230" s="40"/>
      <c r="F230" s="232" t="s">
        <v>925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145</v>
      </c>
      <c r="AU230" s="17" t="s">
        <v>88</v>
      </c>
    </row>
    <row r="231" spans="1:51" s="13" customFormat="1" ht="12">
      <c r="A231" s="13"/>
      <c r="B231" s="236"/>
      <c r="C231" s="237"/>
      <c r="D231" s="231" t="s">
        <v>147</v>
      </c>
      <c r="E231" s="238" t="s">
        <v>1</v>
      </c>
      <c r="F231" s="239" t="s">
        <v>927</v>
      </c>
      <c r="G231" s="237"/>
      <c r="H231" s="240">
        <v>15.066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147</v>
      </c>
      <c r="AU231" s="246" t="s">
        <v>88</v>
      </c>
      <c r="AV231" s="13" t="s">
        <v>88</v>
      </c>
      <c r="AW231" s="13" t="s">
        <v>32</v>
      </c>
      <c r="AX231" s="13" t="s">
        <v>86</v>
      </c>
      <c r="AY231" s="246" t="s">
        <v>136</v>
      </c>
    </row>
    <row r="232" spans="1:51" s="13" customFormat="1" ht="12">
      <c r="A232" s="13"/>
      <c r="B232" s="236"/>
      <c r="C232" s="237"/>
      <c r="D232" s="231" t="s">
        <v>147</v>
      </c>
      <c r="E232" s="237"/>
      <c r="F232" s="239" t="s">
        <v>928</v>
      </c>
      <c r="G232" s="237"/>
      <c r="H232" s="240">
        <v>30.132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6" t="s">
        <v>147</v>
      </c>
      <c r="AU232" s="246" t="s">
        <v>88</v>
      </c>
      <c r="AV232" s="13" t="s">
        <v>88</v>
      </c>
      <c r="AW232" s="13" t="s">
        <v>4</v>
      </c>
      <c r="AX232" s="13" t="s">
        <v>86</v>
      </c>
      <c r="AY232" s="246" t="s">
        <v>136</v>
      </c>
    </row>
    <row r="233" spans="1:65" s="2" customFormat="1" ht="16.5" customHeight="1">
      <c r="A233" s="38"/>
      <c r="B233" s="39"/>
      <c r="C233" s="258" t="s">
        <v>301</v>
      </c>
      <c r="D233" s="258" t="s">
        <v>348</v>
      </c>
      <c r="E233" s="259" t="s">
        <v>929</v>
      </c>
      <c r="F233" s="260" t="s">
        <v>930</v>
      </c>
      <c r="G233" s="261" t="s">
        <v>245</v>
      </c>
      <c r="H233" s="262">
        <v>520.369</v>
      </c>
      <c r="I233" s="263"/>
      <c r="J233" s="264">
        <f>ROUND(I233*H233,2)</f>
        <v>0</v>
      </c>
      <c r="K233" s="260" t="s">
        <v>142</v>
      </c>
      <c r="L233" s="265"/>
      <c r="M233" s="266" t="s">
        <v>1</v>
      </c>
      <c r="N233" s="267" t="s">
        <v>43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186</v>
      </c>
      <c r="AT233" s="229" t="s">
        <v>348</v>
      </c>
      <c r="AU233" s="229" t="s">
        <v>88</v>
      </c>
      <c r="AY233" s="17" t="s">
        <v>136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86</v>
      </c>
      <c r="BK233" s="230">
        <f>ROUND(I233*H233,2)</f>
        <v>0</v>
      </c>
      <c r="BL233" s="17" t="s">
        <v>143</v>
      </c>
      <c r="BM233" s="229" t="s">
        <v>931</v>
      </c>
    </row>
    <row r="234" spans="1:47" s="2" customFormat="1" ht="12">
      <c r="A234" s="38"/>
      <c r="B234" s="39"/>
      <c r="C234" s="40"/>
      <c r="D234" s="231" t="s">
        <v>145</v>
      </c>
      <c r="E234" s="40"/>
      <c r="F234" s="232" t="s">
        <v>930</v>
      </c>
      <c r="G234" s="40"/>
      <c r="H234" s="40"/>
      <c r="I234" s="233"/>
      <c r="J234" s="40"/>
      <c r="K234" s="40"/>
      <c r="L234" s="44"/>
      <c r="M234" s="234"/>
      <c r="N234" s="235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145</v>
      </c>
      <c r="AU234" s="17" t="s">
        <v>88</v>
      </c>
    </row>
    <row r="235" spans="1:51" s="13" customFormat="1" ht="12">
      <c r="A235" s="13"/>
      <c r="B235" s="236"/>
      <c r="C235" s="237"/>
      <c r="D235" s="231" t="s">
        <v>147</v>
      </c>
      <c r="E235" s="238" t="s">
        <v>1</v>
      </c>
      <c r="F235" s="239" t="s">
        <v>932</v>
      </c>
      <c r="G235" s="237"/>
      <c r="H235" s="240">
        <v>520.369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147</v>
      </c>
      <c r="AU235" s="246" t="s">
        <v>88</v>
      </c>
      <c r="AV235" s="13" t="s">
        <v>88</v>
      </c>
      <c r="AW235" s="13" t="s">
        <v>32</v>
      </c>
      <c r="AX235" s="13" t="s">
        <v>86</v>
      </c>
      <c r="AY235" s="246" t="s">
        <v>136</v>
      </c>
    </row>
    <row r="236" spans="1:63" s="12" customFormat="1" ht="22.8" customHeight="1">
      <c r="A236" s="12"/>
      <c r="B236" s="202"/>
      <c r="C236" s="203"/>
      <c r="D236" s="204" t="s">
        <v>77</v>
      </c>
      <c r="E236" s="216" t="s">
        <v>88</v>
      </c>
      <c r="F236" s="216" t="s">
        <v>280</v>
      </c>
      <c r="G236" s="203"/>
      <c r="H236" s="203"/>
      <c r="I236" s="206"/>
      <c r="J236" s="217">
        <f>BK236</f>
        <v>0</v>
      </c>
      <c r="K236" s="203"/>
      <c r="L236" s="208"/>
      <c r="M236" s="209"/>
      <c r="N236" s="210"/>
      <c r="O236" s="210"/>
      <c r="P236" s="211">
        <f>SUM(P237:P267)</f>
        <v>0</v>
      </c>
      <c r="Q236" s="210"/>
      <c r="R236" s="211">
        <f>SUM(R237:R267)</f>
        <v>83.96927399000002</v>
      </c>
      <c r="S236" s="210"/>
      <c r="T236" s="212">
        <f>SUM(T237:T267)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3" t="s">
        <v>86</v>
      </c>
      <c r="AT236" s="214" t="s">
        <v>77</v>
      </c>
      <c r="AU236" s="214" t="s">
        <v>86</v>
      </c>
      <c r="AY236" s="213" t="s">
        <v>136</v>
      </c>
      <c r="BK236" s="215">
        <f>SUM(BK237:BK267)</f>
        <v>0</v>
      </c>
    </row>
    <row r="237" spans="1:65" s="2" customFormat="1" ht="16.5" customHeight="1">
      <c r="A237" s="38"/>
      <c r="B237" s="39"/>
      <c r="C237" s="218" t="s">
        <v>307</v>
      </c>
      <c r="D237" s="218" t="s">
        <v>138</v>
      </c>
      <c r="E237" s="219" t="s">
        <v>933</v>
      </c>
      <c r="F237" s="220" t="s">
        <v>934</v>
      </c>
      <c r="G237" s="221" t="s">
        <v>141</v>
      </c>
      <c r="H237" s="222">
        <v>282.8</v>
      </c>
      <c r="I237" s="223"/>
      <c r="J237" s="224">
        <f>ROUND(I237*H237,2)</f>
        <v>0</v>
      </c>
      <c r="K237" s="220" t="s">
        <v>410</v>
      </c>
      <c r="L237" s="44"/>
      <c r="M237" s="225" t="s">
        <v>1</v>
      </c>
      <c r="N237" s="226" t="s">
        <v>43</v>
      </c>
      <c r="O237" s="91"/>
      <c r="P237" s="227">
        <f>O237*H237</f>
        <v>0</v>
      </c>
      <c r="Q237" s="227">
        <v>0.00027</v>
      </c>
      <c r="R237" s="227">
        <f>Q237*H237</f>
        <v>0.07635600000000001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143</v>
      </c>
      <c r="AT237" s="229" t="s">
        <v>138</v>
      </c>
      <c r="AU237" s="229" t="s">
        <v>88</v>
      </c>
      <c r="AY237" s="17" t="s">
        <v>136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86</v>
      </c>
      <c r="BK237" s="230">
        <f>ROUND(I237*H237,2)</f>
        <v>0</v>
      </c>
      <c r="BL237" s="17" t="s">
        <v>143</v>
      </c>
      <c r="BM237" s="229" t="s">
        <v>935</v>
      </c>
    </row>
    <row r="238" spans="1:47" s="2" customFormat="1" ht="12">
      <c r="A238" s="38"/>
      <c r="B238" s="39"/>
      <c r="C238" s="40"/>
      <c r="D238" s="231" t="s">
        <v>145</v>
      </c>
      <c r="E238" s="40"/>
      <c r="F238" s="232" t="s">
        <v>936</v>
      </c>
      <c r="G238" s="40"/>
      <c r="H238" s="40"/>
      <c r="I238" s="233"/>
      <c r="J238" s="40"/>
      <c r="K238" s="40"/>
      <c r="L238" s="44"/>
      <c r="M238" s="234"/>
      <c r="N238" s="235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145</v>
      </c>
      <c r="AU238" s="17" t="s">
        <v>88</v>
      </c>
    </row>
    <row r="239" spans="1:51" s="13" customFormat="1" ht="12">
      <c r="A239" s="13"/>
      <c r="B239" s="236"/>
      <c r="C239" s="237"/>
      <c r="D239" s="231" t="s">
        <v>147</v>
      </c>
      <c r="E239" s="238" t="s">
        <v>1</v>
      </c>
      <c r="F239" s="239" t="s">
        <v>937</v>
      </c>
      <c r="G239" s="237"/>
      <c r="H239" s="240">
        <v>282.8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147</v>
      </c>
      <c r="AU239" s="246" t="s">
        <v>88</v>
      </c>
      <c r="AV239" s="13" t="s">
        <v>88</v>
      </c>
      <c r="AW239" s="13" t="s">
        <v>32</v>
      </c>
      <c r="AX239" s="13" t="s">
        <v>86</v>
      </c>
      <c r="AY239" s="246" t="s">
        <v>136</v>
      </c>
    </row>
    <row r="240" spans="1:65" s="2" customFormat="1" ht="24.15" customHeight="1">
      <c r="A240" s="38"/>
      <c r="B240" s="39"/>
      <c r="C240" s="258" t="s">
        <v>313</v>
      </c>
      <c r="D240" s="258" t="s">
        <v>348</v>
      </c>
      <c r="E240" s="259" t="s">
        <v>938</v>
      </c>
      <c r="F240" s="260" t="s">
        <v>939</v>
      </c>
      <c r="G240" s="261" t="s">
        <v>141</v>
      </c>
      <c r="H240" s="262">
        <v>308.252</v>
      </c>
      <c r="I240" s="263"/>
      <c r="J240" s="264">
        <f>ROUND(I240*H240,2)</f>
        <v>0</v>
      </c>
      <c r="K240" s="260" t="s">
        <v>410</v>
      </c>
      <c r="L240" s="265"/>
      <c r="M240" s="266" t="s">
        <v>1</v>
      </c>
      <c r="N240" s="267" t="s">
        <v>43</v>
      </c>
      <c r="O240" s="91"/>
      <c r="P240" s="227">
        <f>O240*H240</f>
        <v>0</v>
      </c>
      <c r="Q240" s="227">
        <v>0.0003</v>
      </c>
      <c r="R240" s="227">
        <f>Q240*H240</f>
        <v>0.09247559999999999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186</v>
      </c>
      <c r="AT240" s="229" t="s">
        <v>348</v>
      </c>
      <c r="AU240" s="229" t="s">
        <v>88</v>
      </c>
      <c r="AY240" s="17" t="s">
        <v>136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86</v>
      </c>
      <c r="BK240" s="230">
        <f>ROUND(I240*H240,2)</f>
        <v>0</v>
      </c>
      <c r="BL240" s="17" t="s">
        <v>143</v>
      </c>
      <c r="BM240" s="229" t="s">
        <v>940</v>
      </c>
    </row>
    <row r="241" spans="1:47" s="2" customFormat="1" ht="12">
      <c r="A241" s="38"/>
      <c r="B241" s="39"/>
      <c r="C241" s="40"/>
      <c r="D241" s="231" t="s">
        <v>145</v>
      </c>
      <c r="E241" s="40"/>
      <c r="F241" s="232" t="s">
        <v>939</v>
      </c>
      <c r="G241" s="40"/>
      <c r="H241" s="40"/>
      <c r="I241" s="233"/>
      <c r="J241" s="40"/>
      <c r="K241" s="40"/>
      <c r="L241" s="44"/>
      <c r="M241" s="234"/>
      <c r="N241" s="23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145</v>
      </c>
      <c r="AU241" s="17" t="s">
        <v>88</v>
      </c>
    </row>
    <row r="242" spans="1:51" s="13" customFormat="1" ht="12">
      <c r="A242" s="13"/>
      <c r="B242" s="236"/>
      <c r="C242" s="237"/>
      <c r="D242" s="231" t="s">
        <v>147</v>
      </c>
      <c r="E242" s="238" t="s">
        <v>1</v>
      </c>
      <c r="F242" s="239" t="s">
        <v>941</v>
      </c>
      <c r="G242" s="237"/>
      <c r="H242" s="240">
        <v>282.8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147</v>
      </c>
      <c r="AU242" s="246" t="s">
        <v>88</v>
      </c>
      <c r="AV242" s="13" t="s">
        <v>88</v>
      </c>
      <c r="AW242" s="13" t="s">
        <v>32</v>
      </c>
      <c r="AX242" s="13" t="s">
        <v>86</v>
      </c>
      <c r="AY242" s="246" t="s">
        <v>136</v>
      </c>
    </row>
    <row r="243" spans="1:51" s="13" customFormat="1" ht="12">
      <c r="A243" s="13"/>
      <c r="B243" s="236"/>
      <c r="C243" s="237"/>
      <c r="D243" s="231" t="s">
        <v>147</v>
      </c>
      <c r="E243" s="237"/>
      <c r="F243" s="239" t="s">
        <v>942</v>
      </c>
      <c r="G243" s="237"/>
      <c r="H243" s="240">
        <v>308.252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6" t="s">
        <v>147</v>
      </c>
      <c r="AU243" s="246" t="s">
        <v>88</v>
      </c>
      <c r="AV243" s="13" t="s">
        <v>88</v>
      </c>
      <c r="AW243" s="13" t="s">
        <v>4</v>
      </c>
      <c r="AX243" s="13" t="s">
        <v>86</v>
      </c>
      <c r="AY243" s="246" t="s">
        <v>136</v>
      </c>
    </row>
    <row r="244" spans="1:65" s="2" customFormat="1" ht="24.15" customHeight="1">
      <c r="A244" s="38"/>
      <c r="B244" s="39"/>
      <c r="C244" s="218" t="s">
        <v>319</v>
      </c>
      <c r="D244" s="218" t="s">
        <v>138</v>
      </c>
      <c r="E244" s="219" t="s">
        <v>943</v>
      </c>
      <c r="F244" s="220" t="s">
        <v>944</v>
      </c>
      <c r="G244" s="221" t="s">
        <v>189</v>
      </c>
      <c r="H244" s="222">
        <v>202</v>
      </c>
      <c r="I244" s="223"/>
      <c r="J244" s="224">
        <f>ROUND(I244*H244,2)</f>
        <v>0</v>
      </c>
      <c r="K244" s="220" t="s">
        <v>142</v>
      </c>
      <c r="L244" s="44"/>
      <c r="M244" s="225" t="s">
        <v>1</v>
      </c>
      <c r="N244" s="226" t="s">
        <v>43</v>
      </c>
      <c r="O244" s="91"/>
      <c r="P244" s="227">
        <f>O244*H244</f>
        <v>0</v>
      </c>
      <c r="Q244" s="227">
        <v>0.27378</v>
      </c>
      <c r="R244" s="227">
        <f>Q244*H244</f>
        <v>55.303560000000004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143</v>
      </c>
      <c r="AT244" s="229" t="s">
        <v>138</v>
      </c>
      <c r="AU244" s="229" t="s">
        <v>88</v>
      </c>
      <c r="AY244" s="17" t="s">
        <v>136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86</v>
      </c>
      <c r="BK244" s="230">
        <f>ROUND(I244*H244,2)</f>
        <v>0</v>
      </c>
      <c r="BL244" s="17" t="s">
        <v>143</v>
      </c>
      <c r="BM244" s="229" t="s">
        <v>945</v>
      </c>
    </row>
    <row r="245" spans="1:47" s="2" customFormat="1" ht="12">
      <c r="A245" s="38"/>
      <c r="B245" s="39"/>
      <c r="C245" s="40"/>
      <c r="D245" s="231" t="s">
        <v>145</v>
      </c>
      <c r="E245" s="40"/>
      <c r="F245" s="232" t="s">
        <v>946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145</v>
      </c>
      <c r="AU245" s="17" t="s">
        <v>88</v>
      </c>
    </row>
    <row r="246" spans="1:51" s="13" customFormat="1" ht="12">
      <c r="A246" s="13"/>
      <c r="B246" s="236"/>
      <c r="C246" s="237"/>
      <c r="D246" s="231" t="s">
        <v>147</v>
      </c>
      <c r="E246" s="238" t="s">
        <v>1</v>
      </c>
      <c r="F246" s="239" t="s">
        <v>947</v>
      </c>
      <c r="G246" s="237"/>
      <c r="H246" s="240">
        <v>202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147</v>
      </c>
      <c r="AU246" s="246" t="s">
        <v>88</v>
      </c>
      <c r="AV246" s="13" t="s">
        <v>88</v>
      </c>
      <c r="AW246" s="13" t="s">
        <v>32</v>
      </c>
      <c r="AX246" s="13" t="s">
        <v>86</v>
      </c>
      <c r="AY246" s="246" t="s">
        <v>136</v>
      </c>
    </row>
    <row r="247" spans="1:65" s="2" customFormat="1" ht="16.5" customHeight="1">
      <c r="A247" s="38"/>
      <c r="B247" s="39"/>
      <c r="C247" s="218" t="s">
        <v>325</v>
      </c>
      <c r="D247" s="218" t="s">
        <v>138</v>
      </c>
      <c r="E247" s="219" t="s">
        <v>948</v>
      </c>
      <c r="F247" s="220" t="s">
        <v>949</v>
      </c>
      <c r="G247" s="221" t="s">
        <v>203</v>
      </c>
      <c r="H247" s="222">
        <v>5.292</v>
      </c>
      <c r="I247" s="223"/>
      <c r="J247" s="224">
        <f>ROUND(I247*H247,2)</f>
        <v>0</v>
      </c>
      <c r="K247" s="220" t="s">
        <v>142</v>
      </c>
      <c r="L247" s="44"/>
      <c r="M247" s="225" t="s">
        <v>1</v>
      </c>
      <c r="N247" s="226" t="s">
        <v>43</v>
      </c>
      <c r="O247" s="91"/>
      <c r="P247" s="227">
        <f>O247*H247</f>
        <v>0</v>
      </c>
      <c r="Q247" s="227">
        <v>1.98</v>
      </c>
      <c r="R247" s="227">
        <f>Q247*H247</f>
        <v>10.478159999999999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143</v>
      </c>
      <c r="AT247" s="229" t="s">
        <v>138</v>
      </c>
      <c r="AU247" s="229" t="s">
        <v>88</v>
      </c>
      <c r="AY247" s="17" t="s">
        <v>136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86</v>
      </c>
      <c r="BK247" s="230">
        <f>ROUND(I247*H247,2)</f>
        <v>0</v>
      </c>
      <c r="BL247" s="17" t="s">
        <v>143</v>
      </c>
      <c r="BM247" s="229" t="s">
        <v>950</v>
      </c>
    </row>
    <row r="248" spans="1:47" s="2" customFormat="1" ht="12">
      <c r="A248" s="38"/>
      <c r="B248" s="39"/>
      <c r="C248" s="40"/>
      <c r="D248" s="231" t="s">
        <v>145</v>
      </c>
      <c r="E248" s="40"/>
      <c r="F248" s="232" t="s">
        <v>951</v>
      </c>
      <c r="G248" s="40"/>
      <c r="H248" s="40"/>
      <c r="I248" s="233"/>
      <c r="J248" s="40"/>
      <c r="K248" s="40"/>
      <c r="L248" s="44"/>
      <c r="M248" s="234"/>
      <c r="N248" s="235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145</v>
      </c>
      <c r="AU248" s="17" t="s">
        <v>88</v>
      </c>
    </row>
    <row r="249" spans="1:51" s="13" customFormat="1" ht="12">
      <c r="A249" s="13"/>
      <c r="B249" s="236"/>
      <c r="C249" s="237"/>
      <c r="D249" s="231" t="s">
        <v>147</v>
      </c>
      <c r="E249" s="238" t="s">
        <v>1</v>
      </c>
      <c r="F249" s="239" t="s">
        <v>952</v>
      </c>
      <c r="G249" s="237"/>
      <c r="H249" s="240">
        <v>4.514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6" t="s">
        <v>147</v>
      </c>
      <c r="AU249" s="246" t="s">
        <v>88</v>
      </c>
      <c r="AV249" s="13" t="s">
        <v>88</v>
      </c>
      <c r="AW249" s="13" t="s">
        <v>32</v>
      </c>
      <c r="AX249" s="13" t="s">
        <v>78</v>
      </c>
      <c r="AY249" s="246" t="s">
        <v>136</v>
      </c>
    </row>
    <row r="250" spans="1:51" s="13" customFormat="1" ht="12">
      <c r="A250" s="13"/>
      <c r="B250" s="236"/>
      <c r="C250" s="237"/>
      <c r="D250" s="231" t="s">
        <v>147</v>
      </c>
      <c r="E250" s="238" t="s">
        <v>1</v>
      </c>
      <c r="F250" s="239" t="s">
        <v>953</v>
      </c>
      <c r="G250" s="237"/>
      <c r="H250" s="240">
        <v>0.778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6" t="s">
        <v>147</v>
      </c>
      <c r="AU250" s="246" t="s">
        <v>88</v>
      </c>
      <c r="AV250" s="13" t="s">
        <v>88</v>
      </c>
      <c r="AW250" s="13" t="s">
        <v>32</v>
      </c>
      <c r="AX250" s="13" t="s">
        <v>78</v>
      </c>
      <c r="AY250" s="246" t="s">
        <v>136</v>
      </c>
    </row>
    <row r="251" spans="1:51" s="14" customFormat="1" ht="12">
      <c r="A251" s="14"/>
      <c r="B251" s="247"/>
      <c r="C251" s="248"/>
      <c r="D251" s="231" t="s">
        <v>147</v>
      </c>
      <c r="E251" s="249" t="s">
        <v>1</v>
      </c>
      <c r="F251" s="250" t="s">
        <v>155</v>
      </c>
      <c r="G251" s="248"/>
      <c r="H251" s="251">
        <v>5.292</v>
      </c>
      <c r="I251" s="252"/>
      <c r="J251" s="248"/>
      <c r="K251" s="248"/>
      <c r="L251" s="253"/>
      <c r="M251" s="254"/>
      <c r="N251" s="255"/>
      <c r="O251" s="255"/>
      <c r="P251" s="255"/>
      <c r="Q251" s="255"/>
      <c r="R251" s="255"/>
      <c r="S251" s="255"/>
      <c r="T251" s="25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7" t="s">
        <v>147</v>
      </c>
      <c r="AU251" s="257" t="s">
        <v>88</v>
      </c>
      <c r="AV251" s="14" t="s">
        <v>143</v>
      </c>
      <c r="AW251" s="14" t="s">
        <v>32</v>
      </c>
      <c r="AX251" s="14" t="s">
        <v>86</v>
      </c>
      <c r="AY251" s="257" t="s">
        <v>136</v>
      </c>
    </row>
    <row r="252" spans="1:65" s="2" customFormat="1" ht="16.5" customHeight="1">
      <c r="A252" s="38"/>
      <c r="B252" s="39"/>
      <c r="C252" s="218" t="s">
        <v>330</v>
      </c>
      <c r="D252" s="218" t="s">
        <v>138</v>
      </c>
      <c r="E252" s="219" t="s">
        <v>954</v>
      </c>
      <c r="F252" s="220" t="s">
        <v>955</v>
      </c>
      <c r="G252" s="221" t="s">
        <v>203</v>
      </c>
      <c r="H252" s="222">
        <v>7.22</v>
      </c>
      <c r="I252" s="223"/>
      <c r="J252" s="224">
        <f>ROUND(I252*H252,2)</f>
        <v>0</v>
      </c>
      <c r="K252" s="220" t="s">
        <v>142</v>
      </c>
      <c r="L252" s="44"/>
      <c r="M252" s="225" t="s">
        <v>1</v>
      </c>
      <c r="N252" s="226" t="s">
        <v>43</v>
      </c>
      <c r="O252" s="91"/>
      <c r="P252" s="227">
        <f>O252*H252</f>
        <v>0</v>
      </c>
      <c r="Q252" s="227">
        <v>2.45329</v>
      </c>
      <c r="R252" s="227">
        <f>Q252*H252</f>
        <v>17.712753799999998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143</v>
      </c>
      <c r="AT252" s="229" t="s">
        <v>138</v>
      </c>
      <c r="AU252" s="229" t="s">
        <v>88</v>
      </c>
      <c r="AY252" s="17" t="s">
        <v>136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86</v>
      </c>
      <c r="BK252" s="230">
        <f>ROUND(I252*H252,2)</f>
        <v>0</v>
      </c>
      <c r="BL252" s="17" t="s">
        <v>143</v>
      </c>
      <c r="BM252" s="229" t="s">
        <v>956</v>
      </c>
    </row>
    <row r="253" spans="1:47" s="2" customFormat="1" ht="12">
      <c r="A253" s="38"/>
      <c r="B253" s="39"/>
      <c r="C253" s="40"/>
      <c r="D253" s="231" t="s">
        <v>145</v>
      </c>
      <c r="E253" s="40"/>
      <c r="F253" s="232" t="s">
        <v>957</v>
      </c>
      <c r="G253" s="40"/>
      <c r="H253" s="40"/>
      <c r="I253" s="233"/>
      <c r="J253" s="40"/>
      <c r="K253" s="40"/>
      <c r="L253" s="44"/>
      <c r="M253" s="234"/>
      <c r="N253" s="235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145</v>
      </c>
      <c r="AU253" s="17" t="s">
        <v>88</v>
      </c>
    </row>
    <row r="254" spans="1:51" s="13" customFormat="1" ht="12">
      <c r="A254" s="13"/>
      <c r="B254" s="236"/>
      <c r="C254" s="237"/>
      <c r="D254" s="231" t="s">
        <v>147</v>
      </c>
      <c r="E254" s="238" t="s">
        <v>1</v>
      </c>
      <c r="F254" s="239" t="s">
        <v>958</v>
      </c>
      <c r="G254" s="237"/>
      <c r="H254" s="240">
        <v>4.4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6" t="s">
        <v>147</v>
      </c>
      <c r="AU254" s="246" t="s">
        <v>88</v>
      </c>
      <c r="AV254" s="13" t="s">
        <v>88</v>
      </c>
      <c r="AW254" s="13" t="s">
        <v>32</v>
      </c>
      <c r="AX254" s="13" t="s">
        <v>78</v>
      </c>
      <c r="AY254" s="246" t="s">
        <v>136</v>
      </c>
    </row>
    <row r="255" spans="1:51" s="13" customFormat="1" ht="12">
      <c r="A255" s="13"/>
      <c r="B255" s="236"/>
      <c r="C255" s="237"/>
      <c r="D255" s="231" t="s">
        <v>147</v>
      </c>
      <c r="E255" s="238" t="s">
        <v>1</v>
      </c>
      <c r="F255" s="239" t="s">
        <v>959</v>
      </c>
      <c r="G255" s="237"/>
      <c r="H255" s="240">
        <v>2.82</v>
      </c>
      <c r="I255" s="241"/>
      <c r="J255" s="237"/>
      <c r="K255" s="237"/>
      <c r="L255" s="242"/>
      <c r="M255" s="243"/>
      <c r="N255" s="244"/>
      <c r="O255" s="244"/>
      <c r="P255" s="244"/>
      <c r="Q255" s="244"/>
      <c r="R255" s="244"/>
      <c r="S255" s="244"/>
      <c r="T255" s="24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6" t="s">
        <v>147</v>
      </c>
      <c r="AU255" s="246" t="s">
        <v>88</v>
      </c>
      <c r="AV255" s="13" t="s">
        <v>88</v>
      </c>
      <c r="AW255" s="13" t="s">
        <v>32</v>
      </c>
      <c r="AX255" s="13" t="s">
        <v>78</v>
      </c>
      <c r="AY255" s="246" t="s">
        <v>136</v>
      </c>
    </row>
    <row r="256" spans="1:51" s="14" customFormat="1" ht="12">
      <c r="A256" s="14"/>
      <c r="B256" s="247"/>
      <c r="C256" s="248"/>
      <c r="D256" s="231" t="s">
        <v>147</v>
      </c>
      <c r="E256" s="249" t="s">
        <v>1</v>
      </c>
      <c r="F256" s="250" t="s">
        <v>155</v>
      </c>
      <c r="G256" s="248"/>
      <c r="H256" s="251">
        <v>7.22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7" t="s">
        <v>147</v>
      </c>
      <c r="AU256" s="257" t="s">
        <v>88</v>
      </c>
      <c r="AV256" s="14" t="s">
        <v>143</v>
      </c>
      <c r="AW256" s="14" t="s">
        <v>32</v>
      </c>
      <c r="AX256" s="14" t="s">
        <v>86</v>
      </c>
      <c r="AY256" s="257" t="s">
        <v>136</v>
      </c>
    </row>
    <row r="257" spans="1:65" s="2" customFormat="1" ht="16.5" customHeight="1">
      <c r="A257" s="38"/>
      <c r="B257" s="39"/>
      <c r="C257" s="218" t="s">
        <v>335</v>
      </c>
      <c r="D257" s="218" t="s">
        <v>138</v>
      </c>
      <c r="E257" s="219" t="s">
        <v>960</v>
      </c>
      <c r="F257" s="220" t="s">
        <v>961</v>
      </c>
      <c r="G257" s="221" t="s">
        <v>141</v>
      </c>
      <c r="H257" s="222">
        <v>3.08</v>
      </c>
      <c r="I257" s="223"/>
      <c r="J257" s="224">
        <f>ROUND(I257*H257,2)</f>
        <v>0</v>
      </c>
      <c r="K257" s="220" t="s">
        <v>142</v>
      </c>
      <c r="L257" s="44"/>
      <c r="M257" s="225" t="s">
        <v>1</v>
      </c>
      <c r="N257" s="226" t="s">
        <v>43</v>
      </c>
      <c r="O257" s="91"/>
      <c r="P257" s="227">
        <f>O257*H257</f>
        <v>0</v>
      </c>
      <c r="Q257" s="227">
        <v>0.00247</v>
      </c>
      <c r="R257" s="227">
        <f>Q257*H257</f>
        <v>0.0076076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143</v>
      </c>
      <c r="AT257" s="229" t="s">
        <v>138</v>
      </c>
      <c r="AU257" s="229" t="s">
        <v>88</v>
      </c>
      <c r="AY257" s="17" t="s">
        <v>136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86</v>
      </c>
      <c r="BK257" s="230">
        <f>ROUND(I257*H257,2)</f>
        <v>0</v>
      </c>
      <c r="BL257" s="17" t="s">
        <v>143</v>
      </c>
      <c r="BM257" s="229" t="s">
        <v>962</v>
      </c>
    </row>
    <row r="258" spans="1:47" s="2" customFormat="1" ht="12">
      <c r="A258" s="38"/>
      <c r="B258" s="39"/>
      <c r="C258" s="40"/>
      <c r="D258" s="231" t="s">
        <v>145</v>
      </c>
      <c r="E258" s="40"/>
      <c r="F258" s="232" t="s">
        <v>963</v>
      </c>
      <c r="G258" s="40"/>
      <c r="H258" s="40"/>
      <c r="I258" s="233"/>
      <c r="J258" s="40"/>
      <c r="K258" s="40"/>
      <c r="L258" s="44"/>
      <c r="M258" s="234"/>
      <c r="N258" s="235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145</v>
      </c>
      <c r="AU258" s="17" t="s">
        <v>88</v>
      </c>
    </row>
    <row r="259" spans="1:51" s="13" customFormat="1" ht="12">
      <c r="A259" s="13"/>
      <c r="B259" s="236"/>
      <c r="C259" s="237"/>
      <c r="D259" s="231" t="s">
        <v>147</v>
      </c>
      <c r="E259" s="238" t="s">
        <v>1</v>
      </c>
      <c r="F259" s="239" t="s">
        <v>964</v>
      </c>
      <c r="G259" s="237"/>
      <c r="H259" s="240">
        <v>3.08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6" t="s">
        <v>147</v>
      </c>
      <c r="AU259" s="246" t="s">
        <v>88</v>
      </c>
      <c r="AV259" s="13" t="s">
        <v>88</v>
      </c>
      <c r="AW259" s="13" t="s">
        <v>32</v>
      </c>
      <c r="AX259" s="13" t="s">
        <v>86</v>
      </c>
      <c r="AY259" s="246" t="s">
        <v>136</v>
      </c>
    </row>
    <row r="260" spans="1:65" s="2" customFormat="1" ht="16.5" customHeight="1">
      <c r="A260" s="38"/>
      <c r="B260" s="39"/>
      <c r="C260" s="218" t="s">
        <v>340</v>
      </c>
      <c r="D260" s="218" t="s">
        <v>138</v>
      </c>
      <c r="E260" s="219" t="s">
        <v>965</v>
      </c>
      <c r="F260" s="220" t="s">
        <v>966</v>
      </c>
      <c r="G260" s="221" t="s">
        <v>141</v>
      </c>
      <c r="H260" s="222">
        <v>3.08</v>
      </c>
      <c r="I260" s="223"/>
      <c r="J260" s="224">
        <f>ROUND(I260*H260,2)</f>
        <v>0</v>
      </c>
      <c r="K260" s="220" t="s">
        <v>142</v>
      </c>
      <c r="L260" s="44"/>
      <c r="M260" s="225" t="s">
        <v>1</v>
      </c>
      <c r="N260" s="226" t="s">
        <v>43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143</v>
      </c>
      <c r="AT260" s="229" t="s">
        <v>138</v>
      </c>
      <c r="AU260" s="229" t="s">
        <v>88</v>
      </c>
      <c r="AY260" s="17" t="s">
        <v>136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86</v>
      </c>
      <c r="BK260" s="230">
        <f>ROUND(I260*H260,2)</f>
        <v>0</v>
      </c>
      <c r="BL260" s="17" t="s">
        <v>143</v>
      </c>
      <c r="BM260" s="229" t="s">
        <v>967</v>
      </c>
    </row>
    <row r="261" spans="1:47" s="2" customFormat="1" ht="12">
      <c r="A261" s="38"/>
      <c r="B261" s="39"/>
      <c r="C261" s="40"/>
      <c r="D261" s="231" t="s">
        <v>145</v>
      </c>
      <c r="E261" s="40"/>
      <c r="F261" s="232" t="s">
        <v>968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145</v>
      </c>
      <c r="AU261" s="17" t="s">
        <v>88</v>
      </c>
    </row>
    <row r="262" spans="1:65" s="2" customFormat="1" ht="16.5" customHeight="1">
      <c r="A262" s="38"/>
      <c r="B262" s="39"/>
      <c r="C262" s="218" t="s">
        <v>347</v>
      </c>
      <c r="D262" s="218" t="s">
        <v>138</v>
      </c>
      <c r="E262" s="219" t="s">
        <v>969</v>
      </c>
      <c r="F262" s="220" t="s">
        <v>970</v>
      </c>
      <c r="G262" s="221" t="s">
        <v>245</v>
      </c>
      <c r="H262" s="222">
        <v>0.212</v>
      </c>
      <c r="I262" s="223"/>
      <c r="J262" s="224">
        <f>ROUND(I262*H262,2)</f>
        <v>0</v>
      </c>
      <c r="K262" s="220" t="s">
        <v>142</v>
      </c>
      <c r="L262" s="44"/>
      <c r="M262" s="225" t="s">
        <v>1</v>
      </c>
      <c r="N262" s="226" t="s">
        <v>43</v>
      </c>
      <c r="O262" s="91"/>
      <c r="P262" s="227">
        <f>O262*H262</f>
        <v>0</v>
      </c>
      <c r="Q262" s="227">
        <v>1.06277</v>
      </c>
      <c r="R262" s="227">
        <f>Q262*H262</f>
        <v>0.22530724</v>
      </c>
      <c r="S262" s="227">
        <v>0</v>
      </c>
      <c r="T262" s="228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9" t="s">
        <v>143</v>
      </c>
      <c r="AT262" s="229" t="s">
        <v>138</v>
      </c>
      <c r="AU262" s="229" t="s">
        <v>88</v>
      </c>
      <c r="AY262" s="17" t="s">
        <v>136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17" t="s">
        <v>86</v>
      </c>
      <c r="BK262" s="230">
        <f>ROUND(I262*H262,2)</f>
        <v>0</v>
      </c>
      <c r="BL262" s="17" t="s">
        <v>143</v>
      </c>
      <c r="BM262" s="229" t="s">
        <v>971</v>
      </c>
    </row>
    <row r="263" spans="1:47" s="2" customFormat="1" ht="12">
      <c r="A263" s="38"/>
      <c r="B263" s="39"/>
      <c r="C263" s="40"/>
      <c r="D263" s="231" t="s">
        <v>145</v>
      </c>
      <c r="E263" s="40"/>
      <c r="F263" s="232" t="s">
        <v>972</v>
      </c>
      <c r="G263" s="40"/>
      <c r="H263" s="40"/>
      <c r="I263" s="233"/>
      <c r="J263" s="40"/>
      <c r="K263" s="40"/>
      <c r="L263" s="44"/>
      <c r="M263" s="234"/>
      <c r="N263" s="235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145</v>
      </c>
      <c r="AU263" s="17" t="s">
        <v>88</v>
      </c>
    </row>
    <row r="264" spans="1:51" s="13" customFormat="1" ht="12">
      <c r="A264" s="13"/>
      <c r="B264" s="236"/>
      <c r="C264" s="237"/>
      <c r="D264" s="231" t="s">
        <v>147</v>
      </c>
      <c r="E264" s="238" t="s">
        <v>1</v>
      </c>
      <c r="F264" s="239" t="s">
        <v>973</v>
      </c>
      <c r="G264" s="237"/>
      <c r="H264" s="240">
        <v>0.212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6" t="s">
        <v>147</v>
      </c>
      <c r="AU264" s="246" t="s">
        <v>88</v>
      </c>
      <c r="AV264" s="13" t="s">
        <v>88</v>
      </c>
      <c r="AW264" s="13" t="s">
        <v>32</v>
      </c>
      <c r="AX264" s="13" t="s">
        <v>86</v>
      </c>
      <c r="AY264" s="246" t="s">
        <v>136</v>
      </c>
    </row>
    <row r="265" spans="1:65" s="2" customFormat="1" ht="16.5" customHeight="1">
      <c r="A265" s="38"/>
      <c r="B265" s="39"/>
      <c r="C265" s="218" t="s">
        <v>353</v>
      </c>
      <c r="D265" s="218" t="s">
        <v>138</v>
      </c>
      <c r="E265" s="219" t="s">
        <v>282</v>
      </c>
      <c r="F265" s="220" t="s">
        <v>283</v>
      </c>
      <c r="G265" s="221" t="s">
        <v>141</v>
      </c>
      <c r="H265" s="222">
        <v>0.125</v>
      </c>
      <c r="I265" s="223"/>
      <c r="J265" s="224">
        <f>ROUND(I265*H265,2)</f>
        <v>0</v>
      </c>
      <c r="K265" s="220" t="s">
        <v>142</v>
      </c>
      <c r="L265" s="44"/>
      <c r="M265" s="225" t="s">
        <v>1</v>
      </c>
      <c r="N265" s="226" t="s">
        <v>43</v>
      </c>
      <c r="O265" s="91"/>
      <c r="P265" s="227">
        <f>O265*H265</f>
        <v>0</v>
      </c>
      <c r="Q265" s="227">
        <v>0.58443</v>
      </c>
      <c r="R265" s="227">
        <f>Q265*H265</f>
        <v>0.07305375</v>
      </c>
      <c r="S265" s="227">
        <v>0</v>
      </c>
      <c r="T265" s="228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9" t="s">
        <v>143</v>
      </c>
      <c r="AT265" s="229" t="s">
        <v>138</v>
      </c>
      <c r="AU265" s="229" t="s">
        <v>88</v>
      </c>
      <c r="AY265" s="17" t="s">
        <v>136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17" t="s">
        <v>86</v>
      </c>
      <c r="BK265" s="230">
        <f>ROUND(I265*H265,2)</f>
        <v>0</v>
      </c>
      <c r="BL265" s="17" t="s">
        <v>143</v>
      </c>
      <c r="BM265" s="229" t="s">
        <v>974</v>
      </c>
    </row>
    <row r="266" spans="1:47" s="2" customFormat="1" ht="12">
      <c r="A266" s="38"/>
      <c r="B266" s="39"/>
      <c r="C266" s="40"/>
      <c r="D266" s="231" t="s">
        <v>145</v>
      </c>
      <c r="E266" s="40"/>
      <c r="F266" s="232" t="s">
        <v>285</v>
      </c>
      <c r="G266" s="40"/>
      <c r="H266" s="40"/>
      <c r="I266" s="233"/>
      <c r="J266" s="40"/>
      <c r="K266" s="40"/>
      <c r="L266" s="44"/>
      <c r="M266" s="234"/>
      <c r="N266" s="235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145</v>
      </c>
      <c r="AU266" s="17" t="s">
        <v>88</v>
      </c>
    </row>
    <row r="267" spans="1:51" s="13" customFormat="1" ht="12">
      <c r="A267" s="13"/>
      <c r="B267" s="236"/>
      <c r="C267" s="237"/>
      <c r="D267" s="231" t="s">
        <v>147</v>
      </c>
      <c r="E267" s="238" t="s">
        <v>1</v>
      </c>
      <c r="F267" s="239" t="s">
        <v>975</v>
      </c>
      <c r="G267" s="237"/>
      <c r="H267" s="240">
        <v>0.125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6" t="s">
        <v>147</v>
      </c>
      <c r="AU267" s="246" t="s">
        <v>88</v>
      </c>
      <c r="AV267" s="13" t="s">
        <v>88</v>
      </c>
      <c r="AW267" s="13" t="s">
        <v>32</v>
      </c>
      <c r="AX267" s="13" t="s">
        <v>86</v>
      </c>
      <c r="AY267" s="246" t="s">
        <v>136</v>
      </c>
    </row>
    <row r="268" spans="1:63" s="12" customFormat="1" ht="22.8" customHeight="1">
      <c r="A268" s="12"/>
      <c r="B268" s="202"/>
      <c r="C268" s="203"/>
      <c r="D268" s="204" t="s">
        <v>77</v>
      </c>
      <c r="E268" s="216" t="s">
        <v>156</v>
      </c>
      <c r="F268" s="216" t="s">
        <v>976</v>
      </c>
      <c r="G268" s="203"/>
      <c r="H268" s="203"/>
      <c r="I268" s="206"/>
      <c r="J268" s="217">
        <f>BK268</f>
        <v>0</v>
      </c>
      <c r="K268" s="203"/>
      <c r="L268" s="208"/>
      <c r="M268" s="209"/>
      <c r="N268" s="210"/>
      <c r="O268" s="210"/>
      <c r="P268" s="211">
        <f>SUM(P269:P293)</f>
        <v>0</v>
      </c>
      <c r="Q268" s="210"/>
      <c r="R268" s="211">
        <f>SUM(R269:R293)</f>
        <v>14.683055600000001</v>
      </c>
      <c r="S268" s="210"/>
      <c r="T268" s="212">
        <f>SUM(T269:T293)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3" t="s">
        <v>86</v>
      </c>
      <c r="AT268" s="214" t="s">
        <v>77</v>
      </c>
      <c r="AU268" s="214" t="s">
        <v>86</v>
      </c>
      <c r="AY268" s="213" t="s">
        <v>136</v>
      </c>
      <c r="BK268" s="215">
        <f>SUM(BK269:BK293)</f>
        <v>0</v>
      </c>
    </row>
    <row r="269" spans="1:65" s="2" customFormat="1" ht="16.5" customHeight="1">
      <c r="A269" s="38"/>
      <c r="B269" s="39"/>
      <c r="C269" s="218" t="s">
        <v>361</v>
      </c>
      <c r="D269" s="218" t="s">
        <v>138</v>
      </c>
      <c r="E269" s="219" t="s">
        <v>977</v>
      </c>
      <c r="F269" s="220" t="s">
        <v>978</v>
      </c>
      <c r="G269" s="221" t="s">
        <v>203</v>
      </c>
      <c r="H269" s="222">
        <v>1.26</v>
      </c>
      <c r="I269" s="223"/>
      <c r="J269" s="224">
        <f>ROUND(I269*H269,2)</f>
        <v>0</v>
      </c>
      <c r="K269" s="220" t="s">
        <v>979</v>
      </c>
      <c r="L269" s="44"/>
      <c r="M269" s="225" t="s">
        <v>1</v>
      </c>
      <c r="N269" s="226" t="s">
        <v>43</v>
      </c>
      <c r="O269" s="91"/>
      <c r="P269" s="227">
        <f>O269*H269</f>
        <v>0</v>
      </c>
      <c r="Q269" s="227">
        <v>2.4533</v>
      </c>
      <c r="R269" s="227">
        <f>Q269*H269</f>
        <v>3.091158</v>
      </c>
      <c r="S269" s="227">
        <v>0</v>
      </c>
      <c r="T269" s="228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9" t="s">
        <v>143</v>
      </c>
      <c r="AT269" s="229" t="s">
        <v>138</v>
      </c>
      <c r="AU269" s="229" t="s">
        <v>88</v>
      </c>
      <c r="AY269" s="17" t="s">
        <v>136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17" t="s">
        <v>86</v>
      </c>
      <c r="BK269" s="230">
        <f>ROUND(I269*H269,2)</f>
        <v>0</v>
      </c>
      <c r="BL269" s="17" t="s">
        <v>143</v>
      </c>
      <c r="BM269" s="229" t="s">
        <v>980</v>
      </c>
    </row>
    <row r="270" spans="1:47" s="2" customFormat="1" ht="12">
      <c r="A270" s="38"/>
      <c r="B270" s="39"/>
      <c r="C270" s="40"/>
      <c r="D270" s="231" t="s">
        <v>145</v>
      </c>
      <c r="E270" s="40"/>
      <c r="F270" s="232" t="s">
        <v>981</v>
      </c>
      <c r="G270" s="40"/>
      <c r="H270" s="40"/>
      <c r="I270" s="233"/>
      <c r="J270" s="40"/>
      <c r="K270" s="40"/>
      <c r="L270" s="44"/>
      <c r="M270" s="234"/>
      <c r="N270" s="235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145</v>
      </c>
      <c r="AU270" s="17" t="s">
        <v>88</v>
      </c>
    </row>
    <row r="271" spans="1:51" s="13" customFormat="1" ht="12">
      <c r="A271" s="13"/>
      <c r="B271" s="236"/>
      <c r="C271" s="237"/>
      <c r="D271" s="231" t="s">
        <v>147</v>
      </c>
      <c r="E271" s="238" t="s">
        <v>1</v>
      </c>
      <c r="F271" s="239" t="s">
        <v>982</v>
      </c>
      <c r="G271" s="237"/>
      <c r="H271" s="240">
        <v>1.26</v>
      </c>
      <c r="I271" s="241"/>
      <c r="J271" s="237"/>
      <c r="K271" s="237"/>
      <c r="L271" s="242"/>
      <c r="M271" s="243"/>
      <c r="N271" s="244"/>
      <c r="O271" s="244"/>
      <c r="P271" s="244"/>
      <c r="Q271" s="244"/>
      <c r="R271" s="244"/>
      <c r="S271" s="244"/>
      <c r="T271" s="245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6" t="s">
        <v>147</v>
      </c>
      <c r="AU271" s="246" t="s">
        <v>88</v>
      </c>
      <c r="AV271" s="13" t="s">
        <v>88</v>
      </c>
      <c r="AW271" s="13" t="s">
        <v>32</v>
      </c>
      <c r="AX271" s="13" t="s">
        <v>86</v>
      </c>
      <c r="AY271" s="246" t="s">
        <v>136</v>
      </c>
    </row>
    <row r="272" spans="1:65" s="2" customFormat="1" ht="16.5" customHeight="1">
      <c r="A272" s="38"/>
      <c r="B272" s="39"/>
      <c r="C272" s="218" t="s">
        <v>366</v>
      </c>
      <c r="D272" s="218" t="s">
        <v>138</v>
      </c>
      <c r="E272" s="219" t="s">
        <v>983</v>
      </c>
      <c r="F272" s="220" t="s">
        <v>984</v>
      </c>
      <c r="G272" s="221" t="s">
        <v>189</v>
      </c>
      <c r="H272" s="222">
        <v>92.8</v>
      </c>
      <c r="I272" s="223"/>
      <c r="J272" s="224">
        <f>ROUND(I272*H272,2)</f>
        <v>0</v>
      </c>
      <c r="K272" s="220" t="s">
        <v>410</v>
      </c>
      <c r="L272" s="44"/>
      <c r="M272" s="225" t="s">
        <v>1</v>
      </c>
      <c r="N272" s="226" t="s">
        <v>43</v>
      </c>
      <c r="O272" s="91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143</v>
      </c>
      <c r="AT272" s="229" t="s">
        <v>138</v>
      </c>
      <c r="AU272" s="229" t="s">
        <v>88</v>
      </c>
      <c r="AY272" s="17" t="s">
        <v>136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86</v>
      </c>
      <c r="BK272" s="230">
        <f>ROUND(I272*H272,2)</f>
        <v>0</v>
      </c>
      <c r="BL272" s="17" t="s">
        <v>143</v>
      </c>
      <c r="BM272" s="229" t="s">
        <v>985</v>
      </c>
    </row>
    <row r="273" spans="1:47" s="2" customFormat="1" ht="12">
      <c r="A273" s="38"/>
      <c r="B273" s="39"/>
      <c r="C273" s="40"/>
      <c r="D273" s="231" t="s">
        <v>145</v>
      </c>
      <c r="E273" s="40"/>
      <c r="F273" s="232" t="s">
        <v>986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145</v>
      </c>
      <c r="AU273" s="17" t="s">
        <v>88</v>
      </c>
    </row>
    <row r="274" spans="1:51" s="13" customFormat="1" ht="12">
      <c r="A274" s="13"/>
      <c r="B274" s="236"/>
      <c r="C274" s="237"/>
      <c r="D274" s="231" t="s">
        <v>147</v>
      </c>
      <c r="E274" s="238" t="s">
        <v>1</v>
      </c>
      <c r="F274" s="239" t="s">
        <v>987</v>
      </c>
      <c r="G274" s="237"/>
      <c r="H274" s="240">
        <v>92.8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147</v>
      </c>
      <c r="AU274" s="246" t="s">
        <v>88</v>
      </c>
      <c r="AV274" s="13" t="s">
        <v>88</v>
      </c>
      <c r="AW274" s="13" t="s">
        <v>32</v>
      </c>
      <c r="AX274" s="13" t="s">
        <v>86</v>
      </c>
      <c r="AY274" s="246" t="s">
        <v>136</v>
      </c>
    </row>
    <row r="275" spans="1:65" s="2" customFormat="1" ht="16.5" customHeight="1">
      <c r="A275" s="38"/>
      <c r="B275" s="39"/>
      <c r="C275" s="218" t="s">
        <v>371</v>
      </c>
      <c r="D275" s="218" t="s">
        <v>138</v>
      </c>
      <c r="E275" s="219" t="s">
        <v>988</v>
      </c>
      <c r="F275" s="220" t="s">
        <v>989</v>
      </c>
      <c r="G275" s="221" t="s">
        <v>409</v>
      </c>
      <c r="H275" s="222">
        <v>1</v>
      </c>
      <c r="I275" s="223"/>
      <c r="J275" s="224">
        <f>ROUND(I275*H275,2)</f>
        <v>0</v>
      </c>
      <c r="K275" s="220" t="s">
        <v>1</v>
      </c>
      <c r="L275" s="44"/>
      <c r="M275" s="225" t="s">
        <v>1</v>
      </c>
      <c r="N275" s="226" t="s">
        <v>43</v>
      </c>
      <c r="O275" s="91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9" t="s">
        <v>143</v>
      </c>
      <c r="AT275" s="229" t="s">
        <v>138</v>
      </c>
      <c r="AU275" s="229" t="s">
        <v>88</v>
      </c>
      <c r="AY275" s="17" t="s">
        <v>136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7" t="s">
        <v>86</v>
      </c>
      <c r="BK275" s="230">
        <f>ROUND(I275*H275,2)</f>
        <v>0</v>
      </c>
      <c r="BL275" s="17" t="s">
        <v>143</v>
      </c>
      <c r="BM275" s="229" t="s">
        <v>990</v>
      </c>
    </row>
    <row r="276" spans="1:65" s="2" customFormat="1" ht="16.5" customHeight="1">
      <c r="A276" s="38"/>
      <c r="B276" s="39"/>
      <c r="C276" s="258" t="s">
        <v>376</v>
      </c>
      <c r="D276" s="258" t="s">
        <v>348</v>
      </c>
      <c r="E276" s="259" t="s">
        <v>991</v>
      </c>
      <c r="F276" s="260" t="s">
        <v>992</v>
      </c>
      <c r="G276" s="261" t="s">
        <v>409</v>
      </c>
      <c r="H276" s="262">
        <v>1</v>
      </c>
      <c r="I276" s="263"/>
      <c r="J276" s="264">
        <f>ROUND(I276*H276,2)</f>
        <v>0</v>
      </c>
      <c r="K276" s="260" t="s">
        <v>1</v>
      </c>
      <c r="L276" s="265"/>
      <c r="M276" s="266" t="s">
        <v>1</v>
      </c>
      <c r="N276" s="267" t="s">
        <v>43</v>
      </c>
      <c r="O276" s="91"/>
      <c r="P276" s="227">
        <f>O276*H276</f>
        <v>0</v>
      </c>
      <c r="Q276" s="227">
        <v>0.35</v>
      </c>
      <c r="R276" s="227">
        <f>Q276*H276</f>
        <v>0.35</v>
      </c>
      <c r="S276" s="227">
        <v>0</v>
      </c>
      <c r="T276" s="228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186</v>
      </c>
      <c r="AT276" s="229" t="s">
        <v>348</v>
      </c>
      <c r="AU276" s="229" t="s">
        <v>88</v>
      </c>
      <c r="AY276" s="17" t="s">
        <v>136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86</v>
      </c>
      <c r="BK276" s="230">
        <f>ROUND(I276*H276,2)</f>
        <v>0</v>
      </c>
      <c r="BL276" s="17" t="s">
        <v>143</v>
      </c>
      <c r="BM276" s="229" t="s">
        <v>993</v>
      </c>
    </row>
    <row r="277" spans="1:47" s="2" customFormat="1" ht="12">
      <c r="A277" s="38"/>
      <c r="B277" s="39"/>
      <c r="C277" s="40"/>
      <c r="D277" s="231" t="s">
        <v>145</v>
      </c>
      <c r="E277" s="40"/>
      <c r="F277" s="232" t="s">
        <v>994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145</v>
      </c>
      <c r="AU277" s="17" t="s">
        <v>88</v>
      </c>
    </row>
    <row r="278" spans="1:65" s="2" customFormat="1" ht="16.5" customHeight="1">
      <c r="A278" s="38"/>
      <c r="B278" s="39"/>
      <c r="C278" s="258" t="s">
        <v>381</v>
      </c>
      <c r="D278" s="258" t="s">
        <v>348</v>
      </c>
      <c r="E278" s="259" t="s">
        <v>995</v>
      </c>
      <c r="F278" s="260" t="s">
        <v>996</v>
      </c>
      <c r="G278" s="261" t="s">
        <v>409</v>
      </c>
      <c r="H278" s="262">
        <v>1</v>
      </c>
      <c r="I278" s="263"/>
      <c r="J278" s="264">
        <f>ROUND(I278*H278,2)</f>
        <v>0</v>
      </c>
      <c r="K278" s="260" t="s">
        <v>1</v>
      </c>
      <c r="L278" s="265"/>
      <c r="M278" s="266" t="s">
        <v>1</v>
      </c>
      <c r="N278" s="267" t="s">
        <v>43</v>
      </c>
      <c r="O278" s="91"/>
      <c r="P278" s="227">
        <f>O278*H278</f>
        <v>0</v>
      </c>
      <c r="Q278" s="227">
        <v>0.35</v>
      </c>
      <c r="R278" s="227">
        <f>Q278*H278</f>
        <v>0.35</v>
      </c>
      <c r="S278" s="227">
        <v>0</v>
      </c>
      <c r="T278" s="228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9" t="s">
        <v>186</v>
      </c>
      <c r="AT278" s="229" t="s">
        <v>348</v>
      </c>
      <c r="AU278" s="229" t="s">
        <v>88</v>
      </c>
      <c r="AY278" s="17" t="s">
        <v>136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17" t="s">
        <v>86</v>
      </c>
      <c r="BK278" s="230">
        <f>ROUND(I278*H278,2)</f>
        <v>0</v>
      </c>
      <c r="BL278" s="17" t="s">
        <v>143</v>
      </c>
      <c r="BM278" s="229" t="s">
        <v>997</v>
      </c>
    </row>
    <row r="279" spans="1:47" s="2" customFormat="1" ht="12">
      <c r="A279" s="38"/>
      <c r="B279" s="39"/>
      <c r="C279" s="40"/>
      <c r="D279" s="231" t="s">
        <v>145</v>
      </c>
      <c r="E279" s="40"/>
      <c r="F279" s="232" t="s">
        <v>994</v>
      </c>
      <c r="G279" s="40"/>
      <c r="H279" s="40"/>
      <c r="I279" s="233"/>
      <c r="J279" s="40"/>
      <c r="K279" s="40"/>
      <c r="L279" s="44"/>
      <c r="M279" s="234"/>
      <c r="N279" s="235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145</v>
      </c>
      <c r="AU279" s="17" t="s">
        <v>88</v>
      </c>
    </row>
    <row r="280" spans="1:65" s="2" customFormat="1" ht="16.5" customHeight="1">
      <c r="A280" s="38"/>
      <c r="B280" s="39"/>
      <c r="C280" s="218" t="s">
        <v>386</v>
      </c>
      <c r="D280" s="218" t="s">
        <v>138</v>
      </c>
      <c r="E280" s="219" t="s">
        <v>998</v>
      </c>
      <c r="F280" s="220" t="s">
        <v>999</v>
      </c>
      <c r="G280" s="221" t="s">
        <v>1000</v>
      </c>
      <c r="H280" s="222">
        <v>1</v>
      </c>
      <c r="I280" s="223"/>
      <c r="J280" s="224">
        <f>ROUND(I280*H280,2)</f>
        <v>0</v>
      </c>
      <c r="K280" s="220" t="s">
        <v>1</v>
      </c>
      <c r="L280" s="44"/>
      <c r="M280" s="225" t="s">
        <v>1</v>
      </c>
      <c r="N280" s="226" t="s">
        <v>43</v>
      </c>
      <c r="O280" s="91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143</v>
      </c>
      <c r="AT280" s="229" t="s">
        <v>138</v>
      </c>
      <c r="AU280" s="229" t="s">
        <v>88</v>
      </c>
      <c r="AY280" s="17" t="s">
        <v>136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86</v>
      </c>
      <c r="BK280" s="230">
        <f>ROUND(I280*H280,2)</f>
        <v>0</v>
      </c>
      <c r="BL280" s="17" t="s">
        <v>143</v>
      </c>
      <c r="BM280" s="229" t="s">
        <v>1001</v>
      </c>
    </row>
    <row r="281" spans="1:65" s="2" customFormat="1" ht="16.5" customHeight="1">
      <c r="A281" s="38"/>
      <c r="B281" s="39"/>
      <c r="C281" s="258" t="s">
        <v>393</v>
      </c>
      <c r="D281" s="258" t="s">
        <v>348</v>
      </c>
      <c r="E281" s="259" t="s">
        <v>1002</v>
      </c>
      <c r="F281" s="260" t="s">
        <v>1003</v>
      </c>
      <c r="G281" s="261" t="s">
        <v>409</v>
      </c>
      <c r="H281" s="262">
        <v>1</v>
      </c>
      <c r="I281" s="263"/>
      <c r="J281" s="264">
        <f>ROUND(I281*H281,2)</f>
        <v>0</v>
      </c>
      <c r="K281" s="260" t="s">
        <v>1</v>
      </c>
      <c r="L281" s="265"/>
      <c r="M281" s="266" t="s">
        <v>1</v>
      </c>
      <c r="N281" s="267" t="s">
        <v>43</v>
      </c>
      <c r="O281" s="91"/>
      <c r="P281" s="227">
        <f>O281*H281</f>
        <v>0</v>
      </c>
      <c r="Q281" s="227">
        <v>0.016</v>
      </c>
      <c r="R281" s="227">
        <f>Q281*H281</f>
        <v>0.016</v>
      </c>
      <c r="S281" s="227">
        <v>0</v>
      </c>
      <c r="T281" s="228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9" t="s">
        <v>186</v>
      </c>
      <c r="AT281" s="229" t="s">
        <v>348</v>
      </c>
      <c r="AU281" s="229" t="s">
        <v>88</v>
      </c>
      <c r="AY281" s="17" t="s">
        <v>136</v>
      </c>
      <c r="BE281" s="230">
        <f>IF(N281="základní",J281,0)</f>
        <v>0</v>
      </c>
      <c r="BF281" s="230">
        <f>IF(N281="snížená",J281,0)</f>
        <v>0</v>
      </c>
      <c r="BG281" s="230">
        <f>IF(N281="zákl. přenesená",J281,0)</f>
        <v>0</v>
      </c>
      <c r="BH281" s="230">
        <f>IF(N281="sníž. přenesená",J281,0)</f>
        <v>0</v>
      </c>
      <c r="BI281" s="230">
        <f>IF(N281="nulová",J281,0)</f>
        <v>0</v>
      </c>
      <c r="BJ281" s="17" t="s">
        <v>86</v>
      </c>
      <c r="BK281" s="230">
        <f>ROUND(I281*H281,2)</f>
        <v>0</v>
      </c>
      <c r="BL281" s="17" t="s">
        <v>143</v>
      </c>
      <c r="BM281" s="229" t="s">
        <v>1004</v>
      </c>
    </row>
    <row r="282" spans="1:65" s="2" customFormat="1" ht="16.5" customHeight="1">
      <c r="A282" s="38"/>
      <c r="B282" s="39"/>
      <c r="C282" s="258" t="s">
        <v>399</v>
      </c>
      <c r="D282" s="258" t="s">
        <v>348</v>
      </c>
      <c r="E282" s="259" t="s">
        <v>1005</v>
      </c>
      <c r="F282" s="260" t="s">
        <v>1006</v>
      </c>
      <c r="G282" s="261" t="s">
        <v>409</v>
      </c>
      <c r="H282" s="262">
        <v>1</v>
      </c>
      <c r="I282" s="263"/>
      <c r="J282" s="264">
        <f>ROUND(I282*H282,2)</f>
        <v>0</v>
      </c>
      <c r="K282" s="260" t="s">
        <v>1</v>
      </c>
      <c r="L282" s="265"/>
      <c r="M282" s="266" t="s">
        <v>1</v>
      </c>
      <c r="N282" s="267" t="s">
        <v>43</v>
      </c>
      <c r="O282" s="91"/>
      <c r="P282" s="227">
        <f>O282*H282</f>
        <v>0</v>
      </c>
      <c r="Q282" s="227">
        <v>0.016</v>
      </c>
      <c r="R282" s="227">
        <f>Q282*H282</f>
        <v>0.016</v>
      </c>
      <c r="S282" s="227">
        <v>0</v>
      </c>
      <c r="T282" s="228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9" t="s">
        <v>186</v>
      </c>
      <c r="AT282" s="229" t="s">
        <v>348</v>
      </c>
      <c r="AU282" s="229" t="s">
        <v>88</v>
      </c>
      <c r="AY282" s="17" t="s">
        <v>136</v>
      </c>
      <c r="BE282" s="230">
        <f>IF(N282="základní",J282,0)</f>
        <v>0</v>
      </c>
      <c r="BF282" s="230">
        <f>IF(N282="snížená",J282,0)</f>
        <v>0</v>
      </c>
      <c r="BG282" s="230">
        <f>IF(N282="zákl. přenesená",J282,0)</f>
        <v>0</v>
      </c>
      <c r="BH282" s="230">
        <f>IF(N282="sníž. přenesená",J282,0)</f>
        <v>0</v>
      </c>
      <c r="BI282" s="230">
        <f>IF(N282="nulová",J282,0)</f>
        <v>0</v>
      </c>
      <c r="BJ282" s="17" t="s">
        <v>86</v>
      </c>
      <c r="BK282" s="230">
        <f>ROUND(I282*H282,2)</f>
        <v>0</v>
      </c>
      <c r="BL282" s="17" t="s">
        <v>143</v>
      </c>
      <c r="BM282" s="229" t="s">
        <v>1007</v>
      </c>
    </row>
    <row r="283" spans="1:65" s="2" customFormat="1" ht="16.5" customHeight="1">
      <c r="A283" s="38"/>
      <c r="B283" s="39"/>
      <c r="C283" s="258" t="s">
        <v>406</v>
      </c>
      <c r="D283" s="258" t="s">
        <v>348</v>
      </c>
      <c r="E283" s="259" t="s">
        <v>1008</v>
      </c>
      <c r="F283" s="260" t="s">
        <v>1009</v>
      </c>
      <c r="G283" s="261" t="s">
        <v>409</v>
      </c>
      <c r="H283" s="262">
        <v>1</v>
      </c>
      <c r="I283" s="263"/>
      <c r="J283" s="264">
        <f>ROUND(I283*H283,2)</f>
        <v>0</v>
      </c>
      <c r="K283" s="260" t="s">
        <v>1</v>
      </c>
      <c r="L283" s="265"/>
      <c r="M283" s="266" t="s">
        <v>1</v>
      </c>
      <c r="N283" s="267" t="s">
        <v>43</v>
      </c>
      <c r="O283" s="91"/>
      <c r="P283" s="227">
        <f>O283*H283</f>
        <v>0</v>
      </c>
      <c r="Q283" s="227">
        <v>0.016</v>
      </c>
      <c r="R283" s="227">
        <f>Q283*H283</f>
        <v>0.016</v>
      </c>
      <c r="S283" s="227">
        <v>0</v>
      </c>
      <c r="T283" s="228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9" t="s">
        <v>186</v>
      </c>
      <c r="AT283" s="229" t="s">
        <v>348</v>
      </c>
      <c r="AU283" s="229" t="s">
        <v>88</v>
      </c>
      <c r="AY283" s="17" t="s">
        <v>136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7" t="s">
        <v>86</v>
      </c>
      <c r="BK283" s="230">
        <f>ROUND(I283*H283,2)</f>
        <v>0</v>
      </c>
      <c r="BL283" s="17" t="s">
        <v>143</v>
      </c>
      <c r="BM283" s="229" t="s">
        <v>1010</v>
      </c>
    </row>
    <row r="284" spans="1:65" s="2" customFormat="1" ht="21.75" customHeight="1">
      <c r="A284" s="38"/>
      <c r="B284" s="39"/>
      <c r="C284" s="218" t="s">
        <v>413</v>
      </c>
      <c r="D284" s="218" t="s">
        <v>138</v>
      </c>
      <c r="E284" s="219" t="s">
        <v>1011</v>
      </c>
      <c r="F284" s="220" t="s">
        <v>1012</v>
      </c>
      <c r="G284" s="221" t="s">
        <v>203</v>
      </c>
      <c r="H284" s="222">
        <v>25.92</v>
      </c>
      <c r="I284" s="223"/>
      <c r="J284" s="224">
        <f>ROUND(I284*H284,2)</f>
        <v>0</v>
      </c>
      <c r="K284" s="220" t="s">
        <v>142</v>
      </c>
      <c r="L284" s="44"/>
      <c r="M284" s="225" t="s">
        <v>1</v>
      </c>
      <c r="N284" s="226" t="s">
        <v>43</v>
      </c>
      <c r="O284" s="91"/>
      <c r="P284" s="227">
        <f>O284*H284</f>
        <v>0</v>
      </c>
      <c r="Q284" s="227">
        <v>0.05978</v>
      </c>
      <c r="R284" s="227">
        <f>Q284*H284</f>
        <v>1.5494976</v>
      </c>
      <c r="S284" s="227">
        <v>0</v>
      </c>
      <c r="T284" s="228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9" t="s">
        <v>143</v>
      </c>
      <c r="AT284" s="229" t="s">
        <v>138</v>
      </c>
      <c r="AU284" s="229" t="s">
        <v>88</v>
      </c>
      <c r="AY284" s="17" t="s">
        <v>136</v>
      </c>
      <c r="BE284" s="230">
        <f>IF(N284="základní",J284,0)</f>
        <v>0</v>
      </c>
      <c r="BF284" s="230">
        <f>IF(N284="snížená",J284,0)</f>
        <v>0</v>
      </c>
      <c r="BG284" s="230">
        <f>IF(N284="zákl. přenesená",J284,0)</f>
        <v>0</v>
      </c>
      <c r="BH284" s="230">
        <f>IF(N284="sníž. přenesená",J284,0)</f>
        <v>0</v>
      </c>
      <c r="BI284" s="230">
        <f>IF(N284="nulová",J284,0)</f>
        <v>0</v>
      </c>
      <c r="BJ284" s="17" t="s">
        <v>86</v>
      </c>
      <c r="BK284" s="230">
        <f>ROUND(I284*H284,2)</f>
        <v>0</v>
      </c>
      <c r="BL284" s="17" t="s">
        <v>143</v>
      </c>
      <c r="BM284" s="229" t="s">
        <v>1013</v>
      </c>
    </row>
    <row r="285" spans="1:47" s="2" customFormat="1" ht="12">
      <c r="A285" s="38"/>
      <c r="B285" s="39"/>
      <c r="C285" s="40"/>
      <c r="D285" s="231" t="s">
        <v>145</v>
      </c>
      <c r="E285" s="40"/>
      <c r="F285" s="232" t="s">
        <v>1014</v>
      </c>
      <c r="G285" s="40"/>
      <c r="H285" s="40"/>
      <c r="I285" s="233"/>
      <c r="J285" s="40"/>
      <c r="K285" s="40"/>
      <c r="L285" s="44"/>
      <c r="M285" s="234"/>
      <c r="N285" s="235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145</v>
      </c>
      <c r="AU285" s="17" t="s">
        <v>88</v>
      </c>
    </row>
    <row r="286" spans="1:51" s="13" customFormat="1" ht="12">
      <c r="A286" s="13"/>
      <c r="B286" s="236"/>
      <c r="C286" s="237"/>
      <c r="D286" s="231" t="s">
        <v>147</v>
      </c>
      <c r="E286" s="238" t="s">
        <v>1</v>
      </c>
      <c r="F286" s="239" t="s">
        <v>1015</v>
      </c>
      <c r="G286" s="237"/>
      <c r="H286" s="240">
        <v>25.92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6" t="s">
        <v>147</v>
      </c>
      <c r="AU286" s="246" t="s">
        <v>88</v>
      </c>
      <c r="AV286" s="13" t="s">
        <v>88</v>
      </c>
      <c r="AW286" s="13" t="s">
        <v>32</v>
      </c>
      <c r="AX286" s="13" t="s">
        <v>86</v>
      </c>
      <c r="AY286" s="246" t="s">
        <v>136</v>
      </c>
    </row>
    <row r="287" spans="1:65" s="2" customFormat="1" ht="16.5" customHeight="1">
      <c r="A287" s="38"/>
      <c r="B287" s="39"/>
      <c r="C287" s="258" t="s">
        <v>417</v>
      </c>
      <c r="D287" s="258" t="s">
        <v>348</v>
      </c>
      <c r="E287" s="259" t="s">
        <v>1016</v>
      </c>
      <c r="F287" s="260" t="s">
        <v>1017</v>
      </c>
      <c r="G287" s="261" t="s">
        <v>409</v>
      </c>
      <c r="H287" s="262">
        <v>2</v>
      </c>
      <c r="I287" s="263"/>
      <c r="J287" s="264">
        <f>ROUND(I287*H287,2)</f>
        <v>0</v>
      </c>
      <c r="K287" s="260" t="s">
        <v>1</v>
      </c>
      <c r="L287" s="265"/>
      <c r="M287" s="266" t="s">
        <v>1</v>
      </c>
      <c r="N287" s="267" t="s">
        <v>43</v>
      </c>
      <c r="O287" s="91"/>
      <c r="P287" s="227">
        <f>O287*H287</f>
        <v>0</v>
      </c>
      <c r="Q287" s="227">
        <v>0.0148</v>
      </c>
      <c r="R287" s="227">
        <f>Q287*H287</f>
        <v>0.0296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340</v>
      </c>
      <c r="AT287" s="229" t="s">
        <v>348</v>
      </c>
      <c r="AU287" s="229" t="s">
        <v>88</v>
      </c>
      <c r="AY287" s="17" t="s">
        <v>136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86</v>
      </c>
      <c r="BK287" s="230">
        <f>ROUND(I287*H287,2)</f>
        <v>0</v>
      </c>
      <c r="BL287" s="17" t="s">
        <v>242</v>
      </c>
      <c r="BM287" s="229" t="s">
        <v>1018</v>
      </c>
    </row>
    <row r="288" spans="1:65" s="2" customFormat="1" ht="16.5" customHeight="1">
      <c r="A288" s="38"/>
      <c r="B288" s="39"/>
      <c r="C288" s="258" t="s">
        <v>421</v>
      </c>
      <c r="D288" s="258" t="s">
        <v>348</v>
      </c>
      <c r="E288" s="259" t="s">
        <v>1019</v>
      </c>
      <c r="F288" s="260" t="s">
        <v>1020</v>
      </c>
      <c r="G288" s="261" t="s">
        <v>409</v>
      </c>
      <c r="H288" s="262">
        <v>108</v>
      </c>
      <c r="I288" s="263"/>
      <c r="J288" s="264">
        <f>ROUND(I288*H288,2)</f>
        <v>0</v>
      </c>
      <c r="K288" s="260" t="s">
        <v>1</v>
      </c>
      <c r="L288" s="265"/>
      <c r="M288" s="266" t="s">
        <v>1</v>
      </c>
      <c r="N288" s="267" t="s">
        <v>43</v>
      </c>
      <c r="O288" s="91"/>
      <c r="P288" s="227">
        <f>O288*H288</f>
        <v>0</v>
      </c>
      <c r="Q288" s="227">
        <v>0.0148</v>
      </c>
      <c r="R288" s="227">
        <f>Q288*H288</f>
        <v>1.5984</v>
      </c>
      <c r="S288" s="227">
        <v>0</v>
      </c>
      <c r="T288" s="228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9" t="s">
        <v>340</v>
      </c>
      <c r="AT288" s="229" t="s">
        <v>348</v>
      </c>
      <c r="AU288" s="229" t="s">
        <v>88</v>
      </c>
      <c r="AY288" s="17" t="s">
        <v>136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7" t="s">
        <v>86</v>
      </c>
      <c r="BK288" s="230">
        <f>ROUND(I288*H288,2)</f>
        <v>0</v>
      </c>
      <c r="BL288" s="17" t="s">
        <v>242</v>
      </c>
      <c r="BM288" s="229" t="s">
        <v>1021</v>
      </c>
    </row>
    <row r="289" spans="1:65" s="2" customFormat="1" ht="16.5" customHeight="1">
      <c r="A289" s="38"/>
      <c r="B289" s="39"/>
      <c r="C289" s="258" t="s">
        <v>425</v>
      </c>
      <c r="D289" s="258" t="s">
        <v>348</v>
      </c>
      <c r="E289" s="259" t="s">
        <v>1022</v>
      </c>
      <c r="F289" s="260" t="s">
        <v>1023</v>
      </c>
      <c r="G289" s="261" t="s">
        <v>409</v>
      </c>
      <c r="H289" s="262">
        <v>40</v>
      </c>
      <c r="I289" s="263"/>
      <c r="J289" s="264">
        <f>ROUND(I289*H289,2)</f>
        <v>0</v>
      </c>
      <c r="K289" s="260" t="s">
        <v>1</v>
      </c>
      <c r="L289" s="265"/>
      <c r="M289" s="266" t="s">
        <v>1</v>
      </c>
      <c r="N289" s="267" t="s">
        <v>43</v>
      </c>
      <c r="O289" s="91"/>
      <c r="P289" s="227">
        <f>O289*H289</f>
        <v>0</v>
      </c>
      <c r="Q289" s="227">
        <v>0.0148</v>
      </c>
      <c r="R289" s="227">
        <f>Q289*H289</f>
        <v>0.5920000000000001</v>
      </c>
      <c r="S289" s="227">
        <v>0</v>
      </c>
      <c r="T289" s="228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9" t="s">
        <v>340</v>
      </c>
      <c r="AT289" s="229" t="s">
        <v>348</v>
      </c>
      <c r="AU289" s="229" t="s">
        <v>88</v>
      </c>
      <c r="AY289" s="17" t="s">
        <v>136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17" t="s">
        <v>86</v>
      </c>
      <c r="BK289" s="230">
        <f>ROUND(I289*H289,2)</f>
        <v>0</v>
      </c>
      <c r="BL289" s="17" t="s">
        <v>242</v>
      </c>
      <c r="BM289" s="229" t="s">
        <v>1024</v>
      </c>
    </row>
    <row r="290" spans="1:65" s="2" customFormat="1" ht="16.5" customHeight="1">
      <c r="A290" s="38"/>
      <c r="B290" s="39"/>
      <c r="C290" s="258" t="s">
        <v>429</v>
      </c>
      <c r="D290" s="258" t="s">
        <v>348</v>
      </c>
      <c r="E290" s="259" t="s">
        <v>1025</v>
      </c>
      <c r="F290" s="260" t="s">
        <v>1026</v>
      </c>
      <c r="G290" s="261" t="s">
        <v>409</v>
      </c>
      <c r="H290" s="262">
        <v>2</v>
      </c>
      <c r="I290" s="263"/>
      <c r="J290" s="264">
        <f>ROUND(I290*H290,2)</f>
        <v>0</v>
      </c>
      <c r="K290" s="260" t="s">
        <v>1</v>
      </c>
      <c r="L290" s="265"/>
      <c r="M290" s="266" t="s">
        <v>1</v>
      </c>
      <c r="N290" s="267" t="s">
        <v>43</v>
      </c>
      <c r="O290" s="91"/>
      <c r="P290" s="227">
        <f>O290*H290</f>
        <v>0</v>
      </c>
      <c r="Q290" s="227">
        <v>0.0148</v>
      </c>
      <c r="R290" s="227">
        <f>Q290*H290</f>
        <v>0.0296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340</v>
      </c>
      <c r="AT290" s="229" t="s">
        <v>348</v>
      </c>
      <c r="AU290" s="229" t="s">
        <v>88</v>
      </c>
      <c r="AY290" s="17" t="s">
        <v>136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86</v>
      </c>
      <c r="BK290" s="230">
        <f>ROUND(I290*H290,2)</f>
        <v>0</v>
      </c>
      <c r="BL290" s="17" t="s">
        <v>242</v>
      </c>
      <c r="BM290" s="229" t="s">
        <v>1027</v>
      </c>
    </row>
    <row r="291" spans="1:65" s="2" customFormat="1" ht="16.5" customHeight="1">
      <c r="A291" s="38"/>
      <c r="B291" s="39"/>
      <c r="C291" s="258" t="s">
        <v>433</v>
      </c>
      <c r="D291" s="258" t="s">
        <v>348</v>
      </c>
      <c r="E291" s="259" t="s">
        <v>1028</v>
      </c>
      <c r="F291" s="260" t="s">
        <v>1029</v>
      </c>
      <c r="G291" s="261" t="s">
        <v>409</v>
      </c>
      <c r="H291" s="262">
        <v>376</v>
      </c>
      <c r="I291" s="263"/>
      <c r="J291" s="264">
        <f>ROUND(I291*H291,2)</f>
        <v>0</v>
      </c>
      <c r="K291" s="260" t="s">
        <v>1</v>
      </c>
      <c r="L291" s="265"/>
      <c r="M291" s="266" t="s">
        <v>1</v>
      </c>
      <c r="N291" s="267" t="s">
        <v>43</v>
      </c>
      <c r="O291" s="91"/>
      <c r="P291" s="227">
        <f>O291*H291</f>
        <v>0</v>
      </c>
      <c r="Q291" s="227">
        <v>0.0148</v>
      </c>
      <c r="R291" s="227">
        <f>Q291*H291</f>
        <v>5.5648</v>
      </c>
      <c r="S291" s="227">
        <v>0</v>
      </c>
      <c r="T291" s="22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9" t="s">
        <v>340</v>
      </c>
      <c r="AT291" s="229" t="s">
        <v>348</v>
      </c>
      <c r="AU291" s="229" t="s">
        <v>88</v>
      </c>
      <c r="AY291" s="17" t="s">
        <v>136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17" t="s">
        <v>86</v>
      </c>
      <c r="BK291" s="230">
        <f>ROUND(I291*H291,2)</f>
        <v>0</v>
      </c>
      <c r="BL291" s="17" t="s">
        <v>242</v>
      </c>
      <c r="BM291" s="229" t="s">
        <v>1030</v>
      </c>
    </row>
    <row r="292" spans="1:65" s="2" customFormat="1" ht="16.5" customHeight="1">
      <c r="A292" s="38"/>
      <c r="B292" s="39"/>
      <c r="C292" s="258" t="s">
        <v>437</v>
      </c>
      <c r="D292" s="258" t="s">
        <v>348</v>
      </c>
      <c r="E292" s="259" t="s">
        <v>1031</v>
      </c>
      <c r="F292" s="260" t="s">
        <v>1032</v>
      </c>
      <c r="G292" s="261" t="s">
        <v>409</v>
      </c>
      <c r="H292" s="262">
        <v>40</v>
      </c>
      <c r="I292" s="263"/>
      <c r="J292" s="264">
        <f>ROUND(I292*H292,2)</f>
        <v>0</v>
      </c>
      <c r="K292" s="260" t="s">
        <v>1</v>
      </c>
      <c r="L292" s="265"/>
      <c r="M292" s="266" t="s">
        <v>1</v>
      </c>
      <c r="N292" s="267" t="s">
        <v>43</v>
      </c>
      <c r="O292" s="91"/>
      <c r="P292" s="227">
        <f>O292*H292</f>
        <v>0</v>
      </c>
      <c r="Q292" s="227">
        <v>0.0148</v>
      </c>
      <c r="R292" s="227">
        <f>Q292*H292</f>
        <v>0.5920000000000001</v>
      </c>
      <c r="S292" s="227">
        <v>0</v>
      </c>
      <c r="T292" s="228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9" t="s">
        <v>340</v>
      </c>
      <c r="AT292" s="229" t="s">
        <v>348</v>
      </c>
      <c r="AU292" s="229" t="s">
        <v>88</v>
      </c>
      <c r="AY292" s="17" t="s">
        <v>136</v>
      </c>
      <c r="BE292" s="230">
        <f>IF(N292="základní",J292,0)</f>
        <v>0</v>
      </c>
      <c r="BF292" s="230">
        <f>IF(N292="snížená",J292,0)</f>
        <v>0</v>
      </c>
      <c r="BG292" s="230">
        <f>IF(N292="zákl. přenesená",J292,0)</f>
        <v>0</v>
      </c>
      <c r="BH292" s="230">
        <f>IF(N292="sníž. přenesená",J292,0)</f>
        <v>0</v>
      </c>
      <c r="BI292" s="230">
        <f>IF(N292="nulová",J292,0)</f>
        <v>0</v>
      </c>
      <c r="BJ292" s="17" t="s">
        <v>86</v>
      </c>
      <c r="BK292" s="230">
        <f>ROUND(I292*H292,2)</f>
        <v>0</v>
      </c>
      <c r="BL292" s="17" t="s">
        <v>242</v>
      </c>
      <c r="BM292" s="229" t="s">
        <v>1033</v>
      </c>
    </row>
    <row r="293" spans="1:65" s="2" customFormat="1" ht="16.5" customHeight="1">
      <c r="A293" s="38"/>
      <c r="B293" s="39"/>
      <c r="C293" s="258" t="s">
        <v>441</v>
      </c>
      <c r="D293" s="258" t="s">
        <v>348</v>
      </c>
      <c r="E293" s="259" t="s">
        <v>1034</v>
      </c>
      <c r="F293" s="260" t="s">
        <v>1035</v>
      </c>
      <c r="G293" s="261" t="s">
        <v>409</v>
      </c>
      <c r="H293" s="262">
        <v>60</v>
      </c>
      <c r="I293" s="263"/>
      <c r="J293" s="264">
        <f>ROUND(I293*H293,2)</f>
        <v>0</v>
      </c>
      <c r="K293" s="260" t="s">
        <v>1</v>
      </c>
      <c r="L293" s="265"/>
      <c r="M293" s="266" t="s">
        <v>1</v>
      </c>
      <c r="N293" s="267" t="s">
        <v>43</v>
      </c>
      <c r="O293" s="91"/>
      <c r="P293" s="227">
        <f>O293*H293</f>
        <v>0</v>
      </c>
      <c r="Q293" s="227">
        <v>0.0148</v>
      </c>
      <c r="R293" s="227">
        <f>Q293*H293</f>
        <v>0.888</v>
      </c>
      <c r="S293" s="227">
        <v>0</v>
      </c>
      <c r="T293" s="228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9" t="s">
        <v>340</v>
      </c>
      <c r="AT293" s="229" t="s">
        <v>348</v>
      </c>
      <c r="AU293" s="229" t="s">
        <v>88</v>
      </c>
      <c r="AY293" s="17" t="s">
        <v>136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7" t="s">
        <v>86</v>
      </c>
      <c r="BK293" s="230">
        <f>ROUND(I293*H293,2)</f>
        <v>0</v>
      </c>
      <c r="BL293" s="17" t="s">
        <v>242</v>
      </c>
      <c r="BM293" s="229" t="s">
        <v>1036</v>
      </c>
    </row>
    <row r="294" spans="1:63" s="12" customFormat="1" ht="22.8" customHeight="1">
      <c r="A294" s="12"/>
      <c r="B294" s="202"/>
      <c r="C294" s="203"/>
      <c r="D294" s="204" t="s">
        <v>77</v>
      </c>
      <c r="E294" s="216" t="s">
        <v>143</v>
      </c>
      <c r="F294" s="216" t="s">
        <v>1037</v>
      </c>
      <c r="G294" s="203"/>
      <c r="H294" s="203"/>
      <c r="I294" s="206"/>
      <c r="J294" s="217">
        <f>BK294</f>
        <v>0</v>
      </c>
      <c r="K294" s="203"/>
      <c r="L294" s="208"/>
      <c r="M294" s="209"/>
      <c r="N294" s="210"/>
      <c r="O294" s="210"/>
      <c r="P294" s="211">
        <f>SUM(P295:P303)</f>
        <v>0</v>
      </c>
      <c r="Q294" s="210"/>
      <c r="R294" s="211">
        <f>SUM(R295:R303)</f>
        <v>0</v>
      </c>
      <c r="S294" s="210"/>
      <c r="T294" s="212">
        <f>SUM(T295:T303)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3" t="s">
        <v>86</v>
      </c>
      <c r="AT294" s="214" t="s">
        <v>77</v>
      </c>
      <c r="AU294" s="214" t="s">
        <v>86</v>
      </c>
      <c r="AY294" s="213" t="s">
        <v>136</v>
      </c>
      <c r="BK294" s="215">
        <f>SUM(BK295:BK303)</f>
        <v>0</v>
      </c>
    </row>
    <row r="295" spans="1:65" s="2" customFormat="1" ht="16.5" customHeight="1">
      <c r="A295" s="38"/>
      <c r="B295" s="39"/>
      <c r="C295" s="218" t="s">
        <v>445</v>
      </c>
      <c r="D295" s="218" t="s">
        <v>138</v>
      </c>
      <c r="E295" s="219" t="s">
        <v>1038</v>
      </c>
      <c r="F295" s="220" t="s">
        <v>1039</v>
      </c>
      <c r="G295" s="221" t="s">
        <v>203</v>
      </c>
      <c r="H295" s="222">
        <v>27.693</v>
      </c>
      <c r="I295" s="223"/>
      <c r="J295" s="224">
        <f>ROUND(I295*H295,2)</f>
        <v>0</v>
      </c>
      <c r="K295" s="220" t="s">
        <v>410</v>
      </c>
      <c r="L295" s="44"/>
      <c r="M295" s="225" t="s">
        <v>1</v>
      </c>
      <c r="N295" s="226" t="s">
        <v>43</v>
      </c>
      <c r="O295" s="91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9" t="s">
        <v>143</v>
      </c>
      <c r="AT295" s="229" t="s">
        <v>138</v>
      </c>
      <c r="AU295" s="229" t="s">
        <v>88</v>
      </c>
      <c r="AY295" s="17" t="s">
        <v>136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17" t="s">
        <v>86</v>
      </c>
      <c r="BK295" s="230">
        <f>ROUND(I295*H295,2)</f>
        <v>0</v>
      </c>
      <c r="BL295" s="17" t="s">
        <v>143</v>
      </c>
      <c r="BM295" s="229" t="s">
        <v>1040</v>
      </c>
    </row>
    <row r="296" spans="1:47" s="2" customFormat="1" ht="12">
      <c r="A296" s="38"/>
      <c r="B296" s="39"/>
      <c r="C296" s="40"/>
      <c r="D296" s="231" t="s">
        <v>145</v>
      </c>
      <c r="E296" s="40"/>
      <c r="F296" s="232" t="s">
        <v>1041</v>
      </c>
      <c r="G296" s="40"/>
      <c r="H296" s="40"/>
      <c r="I296" s="233"/>
      <c r="J296" s="40"/>
      <c r="K296" s="40"/>
      <c r="L296" s="44"/>
      <c r="M296" s="234"/>
      <c r="N296" s="235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145</v>
      </c>
      <c r="AU296" s="17" t="s">
        <v>88</v>
      </c>
    </row>
    <row r="297" spans="1:51" s="13" customFormat="1" ht="12">
      <c r="A297" s="13"/>
      <c r="B297" s="236"/>
      <c r="C297" s="237"/>
      <c r="D297" s="231" t="s">
        <v>147</v>
      </c>
      <c r="E297" s="238" t="s">
        <v>1</v>
      </c>
      <c r="F297" s="239" t="s">
        <v>1042</v>
      </c>
      <c r="G297" s="237"/>
      <c r="H297" s="240">
        <v>2.532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6" t="s">
        <v>147</v>
      </c>
      <c r="AU297" s="246" t="s">
        <v>88</v>
      </c>
      <c r="AV297" s="13" t="s">
        <v>88</v>
      </c>
      <c r="AW297" s="13" t="s">
        <v>32</v>
      </c>
      <c r="AX297" s="13" t="s">
        <v>78</v>
      </c>
      <c r="AY297" s="246" t="s">
        <v>136</v>
      </c>
    </row>
    <row r="298" spans="1:51" s="13" customFormat="1" ht="12">
      <c r="A298" s="13"/>
      <c r="B298" s="236"/>
      <c r="C298" s="237"/>
      <c r="D298" s="231" t="s">
        <v>147</v>
      </c>
      <c r="E298" s="238" t="s">
        <v>1</v>
      </c>
      <c r="F298" s="239" t="s">
        <v>1043</v>
      </c>
      <c r="G298" s="237"/>
      <c r="H298" s="240">
        <v>10.425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6" t="s">
        <v>147</v>
      </c>
      <c r="AU298" s="246" t="s">
        <v>88</v>
      </c>
      <c r="AV298" s="13" t="s">
        <v>88</v>
      </c>
      <c r="AW298" s="13" t="s">
        <v>32</v>
      </c>
      <c r="AX298" s="13" t="s">
        <v>78</v>
      </c>
      <c r="AY298" s="246" t="s">
        <v>136</v>
      </c>
    </row>
    <row r="299" spans="1:51" s="13" customFormat="1" ht="12">
      <c r="A299" s="13"/>
      <c r="B299" s="236"/>
      <c r="C299" s="237"/>
      <c r="D299" s="231" t="s">
        <v>147</v>
      </c>
      <c r="E299" s="238" t="s">
        <v>1</v>
      </c>
      <c r="F299" s="239" t="s">
        <v>1044</v>
      </c>
      <c r="G299" s="237"/>
      <c r="H299" s="240">
        <v>4.194</v>
      </c>
      <c r="I299" s="241"/>
      <c r="J299" s="237"/>
      <c r="K299" s="237"/>
      <c r="L299" s="242"/>
      <c r="M299" s="243"/>
      <c r="N299" s="244"/>
      <c r="O299" s="244"/>
      <c r="P299" s="244"/>
      <c r="Q299" s="244"/>
      <c r="R299" s="244"/>
      <c r="S299" s="244"/>
      <c r="T299" s="24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6" t="s">
        <v>147</v>
      </c>
      <c r="AU299" s="246" t="s">
        <v>88</v>
      </c>
      <c r="AV299" s="13" t="s">
        <v>88</v>
      </c>
      <c r="AW299" s="13" t="s">
        <v>32</v>
      </c>
      <c r="AX299" s="13" t="s">
        <v>78</v>
      </c>
      <c r="AY299" s="246" t="s">
        <v>136</v>
      </c>
    </row>
    <row r="300" spans="1:51" s="13" customFormat="1" ht="12">
      <c r="A300" s="13"/>
      <c r="B300" s="236"/>
      <c r="C300" s="237"/>
      <c r="D300" s="231" t="s">
        <v>147</v>
      </c>
      <c r="E300" s="238" t="s">
        <v>1</v>
      </c>
      <c r="F300" s="239" t="s">
        <v>1045</v>
      </c>
      <c r="G300" s="237"/>
      <c r="H300" s="240">
        <v>1.092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147</v>
      </c>
      <c r="AU300" s="246" t="s">
        <v>88</v>
      </c>
      <c r="AV300" s="13" t="s">
        <v>88</v>
      </c>
      <c r="AW300" s="13" t="s">
        <v>32</v>
      </c>
      <c r="AX300" s="13" t="s">
        <v>78</v>
      </c>
      <c r="AY300" s="246" t="s">
        <v>136</v>
      </c>
    </row>
    <row r="301" spans="1:51" s="13" customFormat="1" ht="12">
      <c r="A301" s="13"/>
      <c r="B301" s="236"/>
      <c r="C301" s="237"/>
      <c r="D301" s="231" t="s">
        <v>147</v>
      </c>
      <c r="E301" s="238" t="s">
        <v>1</v>
      </c>
      <c r="F301" s="239" t="s">
        <v>1046</v>
      </c>
      <c r="G301" s="237"/>
      <c r="H301" s="240">
        <v>9.09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6" t="s">
        <v>147</v>
      </c>
      <c r="AU301" s="246" t="s">
        <v>88</v>
      </c>
      <c r="AV301" s="13" t="s">
        <v>88</v>
      </c>
      <c r="AW301" s="13" t="s">
        <v>32</v>
      </c>
      <c r="AX301" s="13" t="s">
        <v>78</v>
      </c>
      <c r="AY301" s="246" t="s">
        <v>136</v>
      </c>
    </row>
    <row r="302" spans="1:51" s="13" customFormat="1" ht="12">
      <c r="A302" s="13"/>
      <c r="B302" s="236"/>
      <c r="C302" s="237"/>
      <c r="D302" s="231" t="s">
        <v>147</v>
      </c>
      <c r="E302" s="238" t="s">
        <v>1</v>
      </c>
      <c r="F302" s="239" t="s">
        <v>1047</v>
      </c>
      <c r="G302" s="237"/>
      <c r="H302" s="240">
        <v>0.36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6" t="s">
        <v>147</v>
      </c>
      <c r="AU302" s="246" t="s">
        <v>88</v>
      </c>
      <c r="AV302" s="13" t="s">
        <v>88</v>
      </c>
      <c r="AW302" s="13" t="s">
        <v>32</v>
      </c>
      <c r="AX302" s="13" t="s">
        <v>78</v>
      </c>
      <c r="AY302" s="246" t="s">
        <v>136</v>
      </c>
    </row>
    <row r="303" spans="1:51" s="14" customFormat="1" ht="12">
      <c r="A303" s="14"/>
      <c r="B303" s="247"/>
      <c r="C303" s="248"/>
      <c r="D303" s="231" t="s">
        <v>147</v>
      </c>
      <c r="E303" s="249" t="s">
        <v>1</v>
      </c>
      <c r="F303" s="250" t="s">
        <v>155</v>
      </c>
      <c r="G303" s="248"/>
      <c r="H303" s="251">
        <v>27.693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7" t="s">
        <v>147</v>
      </c>
      <c r="AU303" s="257" t="s">
        <v>88</v>
      </c>
      <c r="AV303" s="14" t="s">
        <v>143</v>
      </c>
      <c r="AW303" s="14" t="s">
        <v>32</v>
      </c>
      <c r="AX303" s="14" t="s">
        <v>86</v>
      </c>
      <c r="AY303" s="257" t="s">
        <v>136</v>
      </c>
    </row>
    <row r="304" spans="1:63" s="12" customFormat="1" ht="22.8" customHeight="1">
      <c r="A304" s="12"/>
      <c r="B304" s="202"/>
      <c r="C304" s="203"/>
      <c r="D304" s="204" t="s">
        <v>77</v>
      </c>
      <c r="E304" s="216" t="s">
        <v>168</v>
      </c>
      <c r="F304" s="216" t="s">
        <v>293</v>
      </c>
      <c r="G304" s="203"/>
      <c r="H304" s="203"/>
      <c r="I304" s="206"/>
      <c r="J304" s="217">
        <f>BK304</f>
        <v>0</v>
      </c>
      <c r="K304" s="203"/>
      <c r="L304" s="208"/>
      <c r="M304" s="209"/>
      <c r="N304" s="210"/>
      <c r="O304" s="210"/>
      <c r="P304" s="211">
        <f>SUM(P305:P307)</f>
        <v>0</v>
      </c>
      <c r="Q304" s="210"/>
      <c r="R304" s="211">
        <f>SUM(R305:R307)</f>
        <v>0</v>
      </c>
      <c r="S304" s="210"/>
      <c r="T304" s="212">
        <f>SUM(T305:T307)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3" t="s">
        <v>86</v>
      </c>
      <c r="AT304" s="214" t="s">
        <v>77</v>
      </c>
      <c r="AU304" s="214" t="s">
        <v>86</v>
      </c>
      <c r="AY304" s="213" t="s">
        <v>136</v>
      </c>
      <c r="BK304" s="215">
        <f>SUM(BK305:BK307)</f>
        <v>0</v>
      </c>
    </row>
    <row r="305" spans="1:65" s="2" customFormat="1" ht="16.5" customHeight="1">
      <c r="A305" s="38"/>
      <c r="B305" s="39"/>
      <c r="C305" s="218" t="s">
        <v>452</v>
      </c>
      <c r="D305" s="218" t="s">
        <v>138</v>
      </c>
      <c r="E305" s="219" t="s">
        <v>295</v>
      </c>
      <c r="F305" s="220" t="s">
        <v>296</v>
      </c>
      <c r="G305" s="221" t="s">
        <v>141</v>
      </c>
      <c r="H305" s="222">
        <v>44</v>
      </c>
      <c r="I305" s="223"/>
      <c r="J305" s="224">
        <f>ROUND(I305*H305,2)</f>
        <v>0</v>
      </c>
      <c r="K305" s="220" t="s">
        <v>142</v>
      </c>
      <c r="L305" s="44"/>
      <c r="M305" s="225" t="s">
        <v>1</v>
      </c>
      <c r="N305" s="226" t="s">
        <v>43</v>
      </c>
      <c r="O305" s="91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9" t="s">
        <v>143</v>
      </c>
      <c r="AT305" s="229" t="s">
        <v>138</v>
      </c>
      <c r="AU305" s="229" t="s">
        <v>88</v>
      </c>
      <c r="AY305" s="17" t="s">
        <v>136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17" t="s">
        <v>86</v>
      </c>
      <c r="BK305" s="230">
        <f>ROUND(I305*H305,2)</f>
        <v>0</v>
      </c>
      <c r="BL305" s="17" t="s">
        <v>143</v>
      </c>
      <c r="BM305" s="229" t="s">
        <v>1048</v>
      </c>
    </row>
    <row r="306" spans="1:47" s="2" customFormat="1" ht="12">
      <c r="A306" s="38"/>
      <c r="B306" s="39"/>
      <c r="C306" s="40"/>
      <c r="D306" s="231" t="s">
        <v>145</v>
      </c>
      <c r="E306" s="40"/>
      <c r="F306" s="232" t="s">
        <v>298</v>
      </c>
      <c r="G306" s="40"/>
      <c r="H306" s="40"/>
      <c r="I306" s="233"/>
      <c r="J306" s="40"/>
      <c r="K306" s="40"/>
      <c r="L306" s="44"/>
      <c r="M306" s="234"/>
      <c r="N306" s="235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145</v>
      </c>
      <c r="AU306" s="17" t="s">
        <v>88</v>
      </c>
    </row>
    <row r="307" spans="1:51" s="13" customFormat="1" ht="12">
      <c r="A307" s="13"/>
      <c r="B307" s="236"/>
      <c r="C307" s="237"/>
      <c r="D307" s="231" t="s">
        <v>147</v>
      </c>
      <c r="E307" s="238" t="s">
        <v>1</v>
      </c>
      <c r="F307" s="239" t="s">
        <v>1049</v>
      </c>
      <c r="G307" s="237"/>
      <c r="H307" s="240">
        <v>44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6" t="s">
        <v>147</v>
      </c>
      <c r="AU307" s="246" t="s">
        <v>88</v>
      </c>
      <c r="AV307" s="13" t="s">
        <v>88</v>
      </c>
      <c r="AW307" s="13" t="s">
        <v>32</v>
      </c>
      <c r="AX307" s="13" t="s">
        <v>86</v>
      </c>
      <c r="AY307" s="246" t="s">
        <v>136</v>
      </c>
    </row>
    <row r="308" spans="1:63" s="12" customFormat="1" ht="22.8" customHeight="1">
      <c r="A308" s="12"/>
      <c r="B308" s="202"/>
      <c r="C308" s="203"/>
      <c r="D308" s="204" t="s">
        <v>77</v>
      </c>
      <c r="E308" s="216" t="s">
        <v>174</v>
      </c>
      <c r="F308" s="216" t="s">
        <v>1050</v>
      </c>
      <c r="G308" s="203"/>
      <c r="H308" s="203"/>
      <c r="I308" s="206"/>
      <c r="J308" s="217">
        <f>BK308</f>
        <v>0</v>
      </c>
      <c r="K308" s="203"/>
      <c r="L308" s="208"/>
      <c r="M308" s="209"/>
      <c r="N308" s="210"/>
      <c r="O308" s="210"/>
      <c r="P308" s="211">
        <f>SUM(P309:P313)</f>
        <v>0</v>
      </c>
      <c r="Q308" s="210"/>
      <c r="R308" s="211">
        <f>SUM(R309:R313)</f>
        <v>19.1450449</v>
      </c>
      <c r="S308" s="210"/>
      <c r="T308" s="212">
        <f>SUM(T309:T313)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3" t="s">
        <v>86</v>
      </c>
      <c r="AT308" s="214" t="s">
        <v>77</v>
      </c>
      <c r="AU308" s="214" t="s">
        <v>86</v>
      </c>
      <c r="AY308" s="213" t="s">
        <v>136</v>
      </c>
      <c r="BK308" s="215">
        <f>SUM(BK309:BK313)</f>
        <v>0</v>
      </c>
    </row>
    <row r="309" spans="1:65" s="2" customFormat="1" ht="16.5" customHeight="1">
      <c r="A309" s="38"/>
      <c r="B309" s="39"/>
      <c r="C309" s="218" t="s">
        <v>458</v>
      </c>
      <c r="D309" s="218" t="s">
        <v>138</v>
      </c>
      <c r="E309" s="219" t="s">
        <v>1051</v>
      </c>
      <c r="F309" s="220" t="s">
        <v>1052</v>
      </c>
      <c r="G309" s="221" t="s">
        <v>203</v>
      </c>
      <c r="H309" s="222">
        <v>8.485</v>
      </c>
      <c r="I309" s="223"/>
      <c r="J309" s="224">
        <f>ROUND(I309*H309,2)</f>
        <v>0</v>
      </c>
      <c r="K309" s="220" t="s">
        <v>979</v>
      </c>
      <c r="L309" s="44"/>
      <c r="M309" s="225" t="s">
        <v>1</v>
      </c>
      <c r="N309" s="226" t="s">
        <v>43</v>
      </c>
      <c r="O309" s="91"/>
      <c r="P309" s="227">
        <f>O309*H309</f>
        <v>0</v>
      </c>
      <c r="Q309" s="227">
        <v>2.25634</v>
      </c>
      <c r="R309" s="227">
        <f>Q309*H309</f>
        <v>19.1450449</v>
      </c>
      <c r="S309" s="227">
        <v>0</v>
      </c>
      <c r="T309" s="228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9" t="s">
        <v>143</v>
      </c>
      <c r="AT309" s="229" t="s">
        <v>138</v>
      </c>
      <c r="AU309" s="229" t="s">
        <v>88</v>
      </c>
      <c r="AY309" s="17" t="s">
        <v>136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17" t="s">
        <v>86</v>
      </c>
      <c r="BK309" s="230">
        <f>ROUND(I309*H309,2)</f>
        <v>0</v>
      </c>
      <c r="BL309" s="17" t="s">
        <v>143</v>
      </c>
      <c r="BM309" s="229" t="s">
        <v>1053</v>
      </c>
    </row>
    <row r="310" spans="1:47" s="2" customFormat="1" ht="12">
      <c r="A310" s="38"/>
      <c r="B310" s="39"/>
      <c r="C310" s="40"/>
      <c r="D310" s="231" t="s">
        <v>145</v>
      </c>
      <c r="E310" s="40"/>
      <c r="F310" s="232" t="s">
        <v>1054</v>
      </c>
      <c r="G310" s="40"/>
      <c r="H310" s="40"/>
      <c r="I310" s="233"/>
      <c r="J310" s="40"/>
      <c r="K310" s="40"/>
      <c r="L310" s="44"/>
      <c r="M310" s="234"/>
      <c r="N310" s="235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145</v>
      </c>
      <c r="AU310" s="17" t="s">
        <v>88</v>
      </c>
    </row>
    <row r="311" spans="1:51" s="13" customFormat="1" ht="12">
      <c r="A311" s="13"/>
      <c r="B311" s="236"/>
      <c r="C311" s="237"/>
      <c r="D311" s="231" t="s">
        <v>147</v>
      </c>
      <c r="E311" s="238" t="s">
        <v>1</v>
      </c>
      <c r="F311" s="239" t="s">
        <v>1055</v>
      </c>
      <c r="G311" s="237"/>
      <c r="H311" s="240">
        <v>0.405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6" t="s">
        <v>147</v>
      </c>
      <c r="AU311" s="246" t="s">
        <v>88</v>
      </c>
      <c r="AV311" s="13" t="s">
        <v>88</v>
      </c>
      <c r="AW311" s="13" t="s">
        <v>32</v>
      </c>
      <c r="AX311" s="13" t="s">
        <v>78</v>
      </c>
      <c r="AY311" s="246" t="s">
        <v>136</v>
      </c>
    </row>
    <row r="312" spans="1:51" s="13" customFormat="1" ht="12">
      <c r="A312" s="13"/>
      <c r="B312" s="236"/>
      <c r="C312" s="237"/>
      <c r="D312" s="231" t="s">
        <v>147</v>
      </c>
      <c r="E312" s="238" t="s">
        <v>1</v>
      </c>
      <c r="F312" s="239" t="s">
        <v>1056</v>
      </c>
      <c r="G312" s="237"/>
      <c r="H312" s="240">
        <v>8.08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6" t="s">
        <v>147</v>
      </c>
      <c r="AU312" s="246" t="s">
        <v>88</v>
      </c>
      <c r="AV312" s="13" t="s">
        <v>88</v>
      </c>
      <c r="AW312" s="13" t="s">
        <v>32</v>
      </c>
      <c r="AX312" s="13" t="s">
        <v>78</v>
      </c>
      <c r="AY312" s="246" t="s">
        <v>136</v>
      </c>
    </row>
    <row r="313" spans="1:51" s="14" customFormat="1" ht="12">
      <c r="A313" s="14"/>
      <c r="B313" s="247"/>
      <c r="C313" s="248"/>
      <c r="D313" s="231" t="s">
        <v>147</v>
      </c>
      <c r="E313" s="249" t="s">
        <v>1</v>
      </c>
      <c r="F313" s="250" t="s">
        <v>155</v>
      </c>
      <c r="G313" s="248"/>
      <c r="H313" s="251">
        <v>8.485</v>
      </c>
      <c r="I313" s="252"/>
      <c r="J313" s="248"/>
      <c r="K313" s="248"/>
      <c r="L313" s="253"/>
      <c r="M313" s="254"/>
      <c r="N313" s="255"/>
      <c r="O313" s="255"/>
      <c r="P313" s="255"/>
      <c r="Q313" s="255"/>
      <c r="R313" s="255"/>
      <c r="S313" s="255"/>
      <c r="T313" s="25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7" t="s">
        <v>147</v>
      </c>
      <c r="AU313" s="257" t="s">
        <v>88</v>
      </c>
      <c r="AV313" s="14" t="s">
        <v>143</v>
      </c>
      <c r="AW313" s="14" t="s">
        <v>32</v>
      </c>
      <c r="AX313" s="14" t="s">
        <v>86</v>
      </c>
      <c r="AY313" s="257" t="s">
        <v>136</v>
      </c>
    </row>
    <row r="314" spans="1:63" s="12" customFormat="1" ht="22.8" customHeight="1">
      <c r="A314" s="12"/>
      <c r="B314" s="202"/>
      <c r="C314" s="203"/>
      <c r="D314" s="204" t="s">
        <v>77</v>
      </c>
      <c r="E314" s="216" t="s">
        <v>186</v>
      </c>
      <c r="F314" s="216" t="s">
        <v>405</v>
      </c>
      <c r="G314" s="203"/>
      <c r="H314" s="203"/>
      <c r="I314" s="206"/>
      <c r="J314" s="217">
        <f>BK314</f>
        <v>0</v>
      </c>
      <c r="K314" s="203"/>
      <c r="L314" s="208"/>
      <c r="M314" s="209"/>
      <c r="N314" s="210"/>
      <c r="O314" s="210"/>
      <c r="P314" s="211">
        <f>SUM(P315:P418)</f>
        <v>0</v>
      </c>
      <c r="Q314" s="210"/>
      <c r="R314" s="211">
        <f>SUM(R315:R418)</f>
        <v>37.60703399999999</v>
      </c>
      <c r="S314" s="210"/>
      <c r="T314" s="212">
        <f>SUM(T315:T418)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3" t="s">
        <v>86</v>
      </c>
      <c r="AT314" s="214" t="s">
        <v>77</v>
      </c>
      <c r="AU314" s="214" t="s">
        <v>86</v>
      </c>
      <c r="AY314" s="213" t="s">
        <v>136</v>
      </c>
      <c r="BK314" s="215">
        <f>SUM(BK315:BK418)</f>
        <v>0</v>
      </c>
    </row>
    <row r="315" spans="1:65" s="2" customFormat="1" ht="16.5" customHeight="1">
      <c r="A315" s="38"/>
      <c r="B315" s="39"/>
      <c r="C315" s="218" t="s">
        <v>464</v>
      </c>
      <c r="D315" s="218" t="s">
        <v>138</v>
      </c>
      <c r="E315" s="219" t="s">
        <v>1057</v>
      </c>
      <c r="F315" s="220" t="s">
        <v>1058</v>
      </c>
      <c r="G315" s="221" t="s">
        <v>189</v>
      </c>
      <c r="H315" s="222">
        <v>3</v>
      </c>
      <c r="I315" s="223"/>
      <c r="J315" s="224">
        <f>ROUND(I315*H315,2)</f>
        <v>0</v>
      </c>
      <c r="K315" s="220" t="s">
        <v>979</v>
      </c>
      <c r="L315" s="44"/>
      <c r="M315" s="225" t="s">
        <v>1</v>
      </c>
      <c r="N315" s="226" t="s">
        <v>43</v>
      </c>
      <c r="O315" s="91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9" t="s">
        <v>143</v>
      </c>
      <c r="AT315" s="229" t="s">
        <v>138</v>
      </c>
      <c r="AU315" s="229" t="s">
        <v>88</v>
      </c>
      <c r="AY315" s="17" t="s">
        <v>136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17" t="s">
        <v>86</v>
      </c>
      <c r="BK315" s="230">
        <f>ROUND(I315*H315,2)</f>
        <v>0</v>
      </c>
      <c r="BL315" s="17" t="s">
        <v>143</v>
      </c>
      <c r="BM315" s="229" t="s">
        <v>1059</v>
      </c>
    </row>
    <row r="316" spans="1:47" s="2" customFormat="1" ht="12">
      <c r="A316" s="38"/>
      <c r="B316" s="39"/>
      <c r="C316" s="40"/>
      <c r="D316" s="231" t="s">
        <v>145</v>
      </c>
      <c r="E316" s="40"/>
      <c r="F316" s="232" t="s">
        <v>1060</v>
      </c>
      <c r="G316" s="40"/>
      <c r="H316" s="40"/>
      <c r="I316" s="233"/>
      <c r="J316" s="40"/>
      <c r="K316" s="40"/>
      <c r="L316" s="44"/>
      <c r="M316" s="234"/>
      <c r="N316" s="235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145</v>
      </c>
      <c r="AU316" s="17" t="s">
        <v>88</v>
      </c>
    </row>
    <row r="317" spans="1:65" s="2" customFormat="1" ht="16.5" customHeight="1">
      <c r="A317" s="38"/>
      <c r="B317" s="39"/>
      <c r="C317" s="258" t="s">
        <v>469</v>
      </c>
      <c r="D317" s="258" t="s">
        <v>348</v>
      </c>
      <c r="E317" s="259" t="s">
        <v>1061</v>
      </c>
      <c r="F317" s="260" t="s">
        <v>1062</v>
      </c>
      <c r="G317" s="261" t="s">
        <v>189</v>
      </c>
      <c r="H317" s="262">
        <v>3</v>
      </c>
      <c r="I317" s="263"/>
      <c r="J317" s="264">
        <f>ROUND(I317*H317,2)</f>
        <v>0</v>
      </c>
      <c r="K317" s="260" t="s">
        <v>979</v>
      </c>
      <c r="L317" s="265"/>
      <c r="M317" s="266" t="s">
        <v>1</v>
      </c>
      <c r="N317" s="267" t="s">
        <v>43</v>
      </c>
      <c r="O317" s="91"/>
      <c r="P317" s="227">
        <f>O317*H317</f>
        <v>0</v>
      </c>
      <c r="Q317" s="227">
        <v>0.00028</v>
      </c>
      <c r="R317" s="227">
        <f>Q317*H317</f>
        <v>0.0008399999999999999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186</v>
      </c>
      <c r="AT317" s="229" t="s">
        <v>348</v>
      </c>
      <c r="AU317" s="229" t="s">
        <v>88</v>
      </c>
      <c r="AY317" s="17" t="s">
        <v>136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86</v>
      </c>
      <c r="BK317" s="230">
        <f>ROUND(I317*H317,2)</f>
        <v>0</v>
      </c>
      <c r="BL317" s="17" t="s">
        <v>143</v>
      </c>
      <c r="BM317" s="229" t="s">
        <v>1063</v>
      </c>
    </row>
    <row r="318" spans="1:47" s="2" customFormat="1" ht="12">
      <c r="A318" s="38"/>
      <c r="B318" s="39"/>
      <c r="C318" s="40"/>
      <c r="D318" s="231" t="s">
        <v>145</v>
      </c>
      <c r="E318" s="40"/>
      <c r="F318" s="232" t="s">
        <v>1062</v>
      </c>
      <c r="G318" s="40"/>
      <c r="H318" s="40"/>
      <c r="I318" s="233"/>
      <c r="J318" s="40"/>
      <c r="K318" s="40"/>
      <c r="L318" s="44"/>
      <c r="M318" s="234"/>
      <c r="N318" s="235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145</v>
      </c>
      <c r="AU318" s="17" t="s">
        <v>88</v>
      </c>
    </row>
    <row r="319" spans="1:65" s="2" customFormat="1" ht="16.5" customHeight="1">
      <c r="A319" s="38"/>
      <c r="B319" s="39"/>
      <c r="C319" s="218" t="s">
        <v>473</v>
      </c>
      <c r="D319" s="218" t="s">
        <v>138</v>
      </c>
      <c r="E319" s="219" t="s">
        <v>1064</v>
      </c>
      <c r="F319" s="220" t="s">
        <v>1065</v>
      </c>
      <c r="G319" s="221" t="s">
        <v>189</v>
      </c>
      <c r="H319" s="222">
        <v>30.2</v>
      </c>
      <c r="I319" s="223"/>
      <c r="J319" s="224">
        <f>ROUND(I319*H319,2)</f>
        <v>0</v>
      </c>
      <c r="K319" s="220" t="s">
        <v>410</v>
      </c>
      <c r="L319" s="44"/>
      <c r="M319" s="225" t="s">
        <v>1</v>
      </c>
      <c r="N319" s="226" t="s">
        <v>43</v>
      </c>
      <c r="O319" s="91"/>
      <c r="P319" s="227">
        <f>O319*H319</f>
        <v>0</v>
      </c>
      <c r="Q319" s="227">
        <v>0.00268</v>
      </c>
      <c r="R319" s="227">
        <f>Q319*H319</f>
        <v>0.080936</v>
      </c>
      <c r="S319" s="227">
        <v>0</v>
      </c>
      <c r="T319" s="228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9" t="s">
        <v>143</v>
      </c>
      <c r="AT319" s="229" t="s">
        <v>138</v>
      </c>
      <c r="AU319" s="229" t="s">
        <v>88</v>
      </c>
      <c r="AY319" s="17" t="s">
        <v>136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7" t="s">
        <v>86</v>
      </c>
      <c r="BK319" s="230">
        <f>ROUND(I319*H319,2)</f>
        <v>0</v>
      </c>
      <c r="BL319" s="17" t="s">
        <v>143</v>
      </c>
      <c r="BM319" s="229" t="s">
        <v>1066</v>
      </c>
    </row>
    <row r="320" spans="1:47" s="2" customFormat="1" ht="12">
      <c r="A320" s="38"/>
      <c r="B320" s="39"/>
      <c r="C320" s="40"/>
      <c r="D320" s="231" t="s">
        <v>145</v>
      </c>
      <c r="E320" s="40"/>
      <c r="F320" s="232" t="s">
        <v>1067</v>
      </c>
      <c r="G320" s="40"/>
      <c r="H320" s="40"/>
      <c r="I320" s="233"/>
      <c r="J320" s="40"/>
      <c r="K320" s="40"/>
      <c r="L320" s="44"/>
      <c r="M320" s="234"/>
      <c r="N320" s="235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145</v>
      </c>
      <c r="AU320" s="17" t="s">
        <v>88</v>
      </c>
    </row>
    <row r="321" spans="1:51" s="13" customFormat="1" ht="12">
      <c r="A321" s="13"/>
      <c r="B321" s="236"/>
      <c r="C321" s="237"/>
      <c r="D321" s="231" t="s">
        <v>147</v>
      </c>
      <c r="E321" s="238" t="s">
        <v>1</v>
      </c>
      <c r="F321" s="239" t="s">
        <v>1068</v>
      </c>
      <c r="G321" s="237"/>
      <c r="H321" s="240">
        <v>21.1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6" t="s">
        <v>147</v>
      </c>
      <c r="AU321" s="246" t="s">
        <v>88</v>
      </c>
      <c r="AV321" s="13" t="s">
        <v>88</v>
      </c>
      <c r="AW321" s="13" t="s">
        <v>32</v>
      </c>
      <c r="AX321" s="13" t="s">
        <v>78</v>
      </c>
      <c r="AY321" s="246" t="s">
        <v>136</v>
      </c>
    </row>
    <row r="322" spans="1:51" s="13" customFormat="1" ht="12">
      <c r="A322" s="13"/>
      <c r="B322" s="236"/>
      <c r="C322" s="237"/>
      <c r="D322" s="231" t="s">
        <v>147</v>
      </c>
      <c r="E322" s="238" t="s">
        <v>1</v>
      </c>
      <c r="F322" s="239" t="s">
        <v>1069</v>
      </c>
      <c r="G322" s="237"/>
      <c r="H322" s="240">
        <v>9.1</v>
      </c>
      <c r="I322" s="241"/>
      <c r="J322" s="237"/>
      <c r="K322" s="237"/>
      <c r="L322" s="242"/>
      <c r="M322" s="243"/>
      <c r="N322" s="244"/>
      <c r="O322" s="244"/>
      <c r="P322" s="244"/>
      <c r="Q322" s="244"/>
      <c r="R322" s="244"/>
      <c r="S322" s="244"/>
      <c r="T322" s="245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6" t="s">
        <v>147</v>
      </c>
      <c r="AU322" s="246" t="s">
        <v>88</v>
      </c>
      <c r="AV322" s="13" t="s">
        <v>88</v>
      </c>
      <c r="AW322" s="13" t="s">
        <v>32</v>
      </c>
      <c r="AX322" s="13" t="s">
        <v>78</v>
      </c>
      <c r="AY322" s="246" t="s">
        <v>136</v>
      </c>
    </row>
    <row r="323" spans="1:51" s="14" customFormat="1" ht="12">
      <c r="A323" s="14"/>
      <c r="B323" s="247"/>
      <c r="C323" s="248"/>
      <c r="D323" s="231" t="s">
        <v>147</v>
      </c>
      <c r="E323" s="249" t="s">
        <v>1</v>
      </c>
      <c r="F323" s="250" t="s">
        <v>155</v>
      </c>
      <c r="G323" s="248"/>
      <c r="H323" s="251">
        <v>30.2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7" t="s">
        <v>147</v>
      </c>
      <c r="AU323" s="257" t="s">
        <v>88</v>
      </c>
      <c r="AV323" s="14" t="s">
        <v>143</v>
      </c>
      <c r="AW323" s="14" t="s">
        <v>32</v>
      </c>
      <c r="AX323" s="14" t="s">
        <v>86</v>
      </c>
      <c r="AY323" s="257" t="s">
        <v>136</v>
      </c>
    </row>
    <row r="324" spans="1:65" s="2" customFormat="1" ht="16.5" customHeight="1">
      <c r="A324" s="38"/>
      <c r="B324" s="39"/>
      <c r="C324" s="218" t="s">
        <v>477</v>
      </c>
      <c r="D324" s="218" t="s">
        <v>138</v>
      </c>
      <c r="E324" s="219" t="s">
        <v>1070</v>
      </c>
      <c r="F324" s="220" t="s">
        <v>1071</v>
      </c>
      <c r="G324" s="221" t="s">
        <v>189</v>
      </c>
      <c r="H324" s="222">
        <v>86.9</v>
      </c>
      <c r="I324" s="223"/>
      <c r="J324" s="224">
        <f>ROUND(I324*H324,2)</f>
        <v>0</v>
      </c>
      <c r="K324" s="220" t="s">
        <v>142</v>
      </c>
      <c r="L324" s="44"/>
      <c r="M324" s="225" t="s">
        <v>1</v>
      </c>
      <c r="N324" s="226" t="s">
        <v>43</v>
      </c>
      <c r="O324" s="91"/>
      <c r="P324" s="227">
        <f>O324*H324</f>
        <v>0</v>
      </c>
      <c r="Q324" s="227">
        <v>0.0044</v>
      </c>
      <c r="R324" s="227">
        <f>Q324*H324</f>
        <v>0.38236000000000003</v>
      </c>
      <c r="S324" s="227">
        <v>0</v>
      </c>
      <c r="T324" s="228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9" t="s">
        <v>143</v>
      </c>
      <c r="AT324" s="229" t="s">
        <v>138</v>
      </c>
      <c r="AU324" s="229" t="s">
        <v>88</v>
      </c>
      <c r="AY324" s="17" t="s">
        <v>136</v>
      </c>
      <c r="BE324" s="230">
        <f>IF(N324="základní",J324,0)</f>
        <v>0</v>
      </c>
      <c r="BF324" s="230">
        <f>IF(N324="snížená",J324,0)</f>
        <v>0</v>
      </c>
      <c r="BG324" s="230">
        <f>IF(N324="zákl. přenesená",J324,0)</f>
        <v>0</v>
      </c>
      <c r="BH324" s="230">
        <f>IF(N324="sníž. přenesená",J324,0)</f>
        <v>0</v>
      </c>
      <c r="BI324" s="230">
        <f>IF(N324="nulová",J324,0)</f>
        <v>0</v>
      </c>
      <c r="BJ324" s="17" t="s">
        <v>86</v>
      </c>
      <c r="BK324" s="230">
        <f>ROUND(I324*H324,2)</f>
        <v>0</v>
      </c>
      <c r="BL324" s="17" t="s">
        <v>143</v>
      </c>
      <c r="BM324" s="229" t="s">
        <v>1072</v>
      </c>
    </row>
    <row r="325" spans="1:47" s="2" customFormat="1" ht="12">
      <c r="A325" s="38"/>
      <c r="B325" s="39"/>
      <c r="C325" s="40"/>
      <c r="D325" s="231" t="s">
        <v>145</v>
      </c>
      <c r="E325" s="40"/>
      <c r="F325" s="232" t="s">
        <v>1073</v>
      </c>
      <c r="G325" s="40"/>
      <c r="H325" s="40"/>
      <c r="I325" s="233"/>
      <c r="J325" s="40"/>
      <c r="K325" s="40"/>
      <c r="L325" s="44"/>
      <c r="M325" s="234"/>
      <c r="N325" s="235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145</v>
      </c>
      <c r="AU325" s="17" t="s">
        <v>88</v>
      </c>
    </row>
    <row r="326" spans="1:51" s="13" customFormat="1" ht="12">
      <c r="A326" s="13"/>
      <c r="B326" s="236"/>
      <c r="C326" s="237"/>
      <c r="D326" s="231" t="s">
        <v>147</v>
      </c>
      <c r="E326" s="238" t="s">
        <v>1</v>
      </c>
      <c r="F326" s="239" t="s">
        <v>1074</v>
      </c>
      <c r="G326" s="237"/>
      <c r="H326" s="240">
        <v>86.9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6" t="s">
        <v>147</v>
      </c>
      <c r="AU326" s="246" t="s">
        <v>88</v>
      </c>
      <c r="AV326" s="13" t="s">
        <v>88</v>
      </c>
      <c r="AW326" s="13" t="s">
        <v>32</v>
      </c>
      <c r="AX326" s="13" t="s">
        <v>86</v>
      </c>
      <c r="AY326" s="246" t="s">
        <v>136</v>
      </c>
    </row>
    <row r="327" spans="1:65" s="2" customFormat="1" ht="16.5" customHeight="1">
      <c r="A327" s="38"/>
      <c r="B327" s="39"/>
      <c r="C327" s="218" t="s">
        <v>482</v>
      </c>
      <c r="D327" s="218" t="s">
        <v>138</v>
      </c>
      <c r="E327" s="219" t="s">
        <v>1075</v>
      </c>
      <c r="F327" s="220" t="s">
        <v>1076</v>
      </c>
      <c r="G327" s="221" t="s">
        <v>189</v>
      </c>
      <c r="H327" s="222">
        <v>5.9</v>
      </c>
      <c r="I327" s="223"/>
      <c r="J327" s="224">
        <f>ROUND(I327*H327,2)</f>
        <v>0</v>
      </c>
      <c r="K327" s="220" t="s">
        <v>142</v>
      </c>
      <c r="L327" s="44"/>
      <c r="M327" s="225" t="s">
        <v>1</v>
      </c>
      <c r="N327" s="226" t="s">
        <v>43</v>
      </c>
      <c r="O327" s="91"/>
      <c r="P327" s="227">
        <f>O327*H327</f>
        <v>0</v>
      </c>
      <c r="Q327" s="227">
        <v>0.01182</v>
      </c>
      <c r="R327" s="227">
        <f>Q327*H327</f>
        <v>0.06973800000000001</v>
      </c>
      <c r="S327" s="227">
        <v>0</v>
      </c>
      <c r="T327" s="228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9" t="s">
        <v>143</v>
      </c>
      <c r="AT327" s="229" t="s">
        <v>138</v>
      </c>
      <c r="AU327" s="229" t="s">
        <v>88</v>
      </c>
      <c r="AY327" s="17" t="s">
        <v>136</v>
      </c>
      <c r="BE327" s="230">
        <f>IF(N327="základní",J327,0)</f>
        <v>0</v>
      </c>
      <c r="BF327" s="230">
        <f>IF(N327="snížená",J327,0)</f>
        <v>0</v>
      </c>
      <c r="BG327" s="230">
        <f>IF(N327="zákl. přenesená",J327,0)</f>
        <v>0</v>
      </c>
      <c r="BH327" s="230">
        <f>IF(N327="sníž. přenesená",J327,0)</f>
        <v>0</v>
      </c>
      <c r="BI327" s="230">
        <f>IF(N327="nulová",J327,0)</f>
        <v>0</v>
      </c>
      <c r="BJ327" s="17" t="s">
        <v>86</v>
      </c>
      <c r="BK327" s="230">
        <f>ROUND(I327*H327,2)</f>
        <v>0</v>
      </c>
      <c r="BL327" s="17" t="s">
        <v>143</v>
      </c>
      <c r="BM327" s="229" t="s">
        <v>1077</v>
      </c>
    </row>
    <row r="328" spans="1:47" s="2" customFormat="1" ht="12">
      <c r="A328" s="38"/>
      <c r="B328" s="39"/>
      <c r="C328" s="40"/>
      <c r="D328" s="231" t="s">
        <v>145</v>
      </c>
      <c r="E328" s="40"/>
      <c r="F328" s="232" t="s">
        <v>1078</v>
      </c>
      <c r="G328" s="40"/>
      <c r="H328" s="40"/>
      <c r="I328" s="233"/>
      <c r="J328" s="40"/>
      <c r="K328" s="40"/>
      <c r="L328" s="44"/>
      <c r="M328" s="234"/>
      <c r="N328" s="235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145</v>
      </c>
      <c r="AU328" s="17" t="s">
        <v>88</v>
      </c>
    </row>
    <row r="329" spans="1:51" s="13" customFormat="1" ht="12">
      <c r="A329" s="13"/>
      <c r="B329" s="236"/>
      <c r="C329" s="237"/>
      <c r="D329" s="231" t="s">
        <v>147</v>
      </c>
      <c r="E329" s="238" t="s">
        <v>1</v>
      </c>
      <c r="F329" s="239" t="s">
        <v>1079</v>
      </c>
      <c r="G329" s="237"/>
      <c r="H329" s="240">
        <v>5.9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6" t="s">
        <v>147</v>
      </c>
      <c r="AU329" s="246" t="s">
        <v>88</v>
      </c>
      <c r="AV329" s="13" t="s">
        <v>88</v>
      </c>
      <c r="AW329" s="13" t="s">
        <v>32</v>
      </c>
      <c r="AX329" s="13" t="s">
        <v>86</v>
      </c>
      <c r="AY329" s="246" t="s">
        <v>136</v>
      </c>
    </row>
    <row r="330" spans="1:65" s="2" customFormat="1" ht="16.5" customHeight="1">
      <c r="A330" s="38"/>
      <c r="B330" s="39"/>
      <c r="C330" s="218" t="s">
        <v>486</v>
      </c>
      <c r="D330" s="218" t="s">
        <v>138</v>
      </c>
      <c r="E330" s="219" t="s">
        <v>1080</v>
      </c>
      <c r="F330" s="220" t="s">
        <v>1081</v>
      </c>
      <c r="G330" s="221" t="s">
        <v>409</v>
      </c>
      <c r="H330" s="222">
        <v>1</v>
      </c>
      <c r="I330" s="223"/>
      <c r="J330" s="224">
        <f>ROUND(I330*H330,2)</f>
        <v>0</v>
      </c>
      <c r="K330" s="220" t="s">
        <v>410</v>
      </c>
      <c r="L330" s="44"/>
      <c r="M330" s="225" t="s">
        <v>1</v>
      </c>
      <c r="N330" s="226" t="s">
        <v>43</v>
      </c>
      <c r="O330" s="91"/>
      <c r="P330" s="227">
        <f>O330*H330</f>
        <v>0</v>
      </c>
      <c r="Q330" s="227">
        <v>0</v>
      </c>
      <c r="R330" s="227">
        <f>Q330*H330</f>
        <v>0</v>
      </c>
      <c r="S330" s="227">
        <v>0</v>
      </c>
      <c r="T330" s="228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9" t="s">
        <v>143</v>
      </c>
      <c r="AT330" s="229" t="s">
        <v>138</v>
      </c>
      <c r="AU330" s="229" t="s">
        <v>88</v>
      </c>
      <c r="AY330" s="17" t="s">
        <v>136</v>
      </c>
      <c r="BE330" s="230">
        <f>IF(N330="základní",J330,0)</f>
        <v>0</v>
      </c>
      <c r="BF330" s="230">
        <f>IF(N330="snížená",J330,0)</f>
        <v>0</v>
      </c>
      <c r="BG330" s="230">
        <f>IF(N330="zákl. přenesená",J330,0)</f>
        <v>0</v>
      </c>
      <c r="BH330" s="230">
        <f>IF(N330="sníž. přenesená",J330,0)</f>
        <v>0</v>
      </c>
      <c r="BI330" s="230">
        <f>IF(N330="nulová",J330,0)</f>
        <v>0</v>
      </c>
      <c r="BJ330" s="17" t="s">
        <v>86</v>
      </c>
      <c r="BK330" s="230">
        <f>ROUND(I330*H330,2)</f>
        <v>0</v>
      </c>
      <c r="BL330" s="17" t="s">
        <v>143</v>
      </c>
      <c r="BM330" s="229" t="s">
        <v>1082</v>
      </c>
    </row>
    <row r="331" spans="1:47" s="2" customFormat="1" ht="12">
      <c r="A331" s="38"/>
      <c r="B331" s="39"/>
      <c r="C331" s="40"/>
      <c r="D331" s="231" t="s">
        <v>145</v>
      </c>
      <c r="E331" s="40"/>
      <c r="F331" s="232" t="s">
        <v>1083</v>
      </c>
      <c r="G331" s="40"/>
      <c r="H331" s="40"/>
      <c r="I331" s="233"/>
      <c r="J331" s="40"/>
      <c r="K331" s="40"/>
      <c r="L331" s="44"/>
      <c r="M331" s="234"/>
      <c r="N331" s="235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145</v>
      </c>
      <c r="AU331" s="17" t="s">
        <v>88</v>
      </c>
    </row>
    <row r="332" spans="1:65" s="2" customFormat="1" ht="24.15" customHeight="1">
      <c r="A332" s="38"/>
      <c r="B332" s="39"/>
      <c r="C332" s="258" t="s">
        <v>490</v>
      </c>
      <c r="D332" s="258" t="s">
        <v>348</v>
      </c>
      <c r="E332" s="259" t="s">
        <v>1084</v>
      </c>
      <c r="F332" s="260" t="s">
        <v>1085</v>
      </c>
      <c r="G332" s="261" t="s">
        <v>409</v>
      </c>
      <c r="H332" s="262">
        <v>1</v>
      </c>
      <c r="I332" s="263"/>
      <c r="J332" s="264">
        <f>ROUND(I332*H332,2)</f>
        <v>0</v>
      </c>
      <c r="K332" s="260" t="s">
        <v>1</v>
      </c>
      <c r="L332" s="265"/>
      <c r="M332" s="266" t="s">
        <v>1</v>
      </c>
      <c r="N332" s="267" t="s">
        <v>43</v>
      </c>
      <c r="O332" s="91"/>
      <c r="P332" s="227">
        <f>O332*H332</f>
        <v>0</v>
      </c>
      <c r="Q332" s="227">
        <v>0.0005</v>
      </c>
      <c r="R332" s="227">
        <f>Q332*H332</f>
        <v>0.0005</v>
      </c>
      <c r="S332" s="227">
        <v>0</v>
      </c>
      <c r="T332" s="228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9" t="s">
        <v>186</v>
      </c>
      <c r="AT332" s="229" t="s">
        <v>348</v>
      </c>
      <c r="AU332" s="229" t="s">
        <v>88</v>
      </c>
      <c r="AY332" s="17" t="s">
        <v>136</v>
      </c>
      <c r="BE332" s="230">
        <f>IF(N332="základní",J332,0)</f>
        <v>0</v>
      </c>
      <c r="BF332" s="230">
        <f>IF(N332="snížená",J332,0)</f>
        <v>0</v>
      </c>
      <c r="BG332" s="230">
        <f>IF(N332="zákl. přenesená",J332,0)</f>
        <v>0</v>
      </c>
      <c r="BH332" s="230">
        <f>IF(N332="sníž. přenesená",J332,0)</f>
        <v>0</v>
      </c>
      <c r="BI332" s="230">
        <f>IF(N332="nulová",J332,0)</f>
        <v>0</v>
      </c>
      <c r="BJ332" s="17" t="s">
        <v>86</v>
      </c>
      <c r="BK332" s="230">
        <f>ROUND(I332*H332,2)</f>
        <v>0</v>
      </c>
      <c r="BL332" s="17" t="s">
        <v>143</v>
      </c>
      <c r="BM332" s="229" t="s">
        <v>1086</v>
      </c>
    </row>
    <row r="333" spans="1:47" s="2" customFormat="1" ht="12">
      <c r="A333" s="38"/>
      <c r="B333" s="39"/>
      <c r="C333" s="40"/>
      <c r="D333" s="231" t="s">
        <v>145</v>
      </c>
      <c r="E333" s="40"/>
      <c r="F333" s="232" t="s">
        <v>1085</v>
      </c>
      <c r="G333" s="40"/>
      <c r="H333" s="40"/>
      <c r="I333" s="233"/>
      <c r="J333" s="40"/>
      <c r="K333" s="40"/>
      <c r="L333" s="44"/>
      <c r="M333" s="234"/>
      <c r="N333" s="235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145</v>
      </c>
      <c r="AU333" s="17" t="s">
        <v>88</v>
      </c>
    </row>
    <row r="334" spans="1:47" s="2" customFormat="1" ht="12">
      <c r="A334" s="38"/>
      <c r="B334" s="39"/>
      <c r="C334" s="40"/>
      <c r="D334" s="231" t="s">
        <v>749</v>
      </c>
      <c r="E334" s="40"/>
      <c r="F334" s="268" t="s">
        <v>1087</v>
      </c>
      <c r="G334" s="40"/>
      <c r="H334" s="40"/>
      <c r="I334" s="233"/>
      <c r="J334" s="40"/>
      <c r="K334" s="40"/>
      <c r="L334" s="44"/>
      <c r="M334" s="234"/>
      <c r="N334" s="235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749</v>
      </c>
      <c r="AU334" s="17" t="s">
        <v>88</v>
      </c>
    </row>
    <row r="335" spans="1:65" s="2" customFormat="1" ht="16.5" customHeight="1">
      <c r="A335" s="38"/>
      <c r="B335" s="39"/>
      <c r="C335" s="258" t="s">
        <v>494</v>
      </c>
      <c r="D335" s="258" t="s">
        <v>348</v>
      </c>
      <c r="E335" s="259" t="s">
        <v>1088</v>
      </c>
      <c r="F335" s="260" t="s">
        <v>1089</v>
      </c>
      <c r="G335" s="261" t="s">
        <v>409</v>
      </c>
      <c r="H335" s="262">
        <v>1</v>
      </c>
      <c r="I335" s="263"/>
      <c r="J335" s="264">
        <f>ROUND(I335*H335,2)</f>
        <v>0</v>
      </c>
      <c r="K335" s="260" t="s">
        <v>410</v>
      </c>
      <c r="L335" s="265"/>
      <c r="M335" s="266" t="s">
        <v>1</v>
      </c>
      <c r="N335" s="267" t="s">
        <v>43</v>
      </c>
      <c r="O335" s="91"/>
      <c r="P335" s="227">
        <f>O335*H335</f>
        <v>0</v>
      </c>
      <c r="Q335" s="227">
        <v>0.0035</v>
      </c>
      <c r="R335" s="227">
        <f>Q335*H335</f>
        <v>0.0035</v>
      </c>
      <c r="S335" s="227">
        <v>0</v>
      </c>
      <c r="T335" s="228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9" t="s">
        <v>186</v>
      </c>
      <c r="AT335" s="229" t="s">
        <v>348</v>
      </c>
      <c r="AU335" s="229" t="s">
        <v>88</v>
      </c>
      <c r="AY335" s="17" t="s">
        <v>136</v>
      </c>
      <c r="BE335" s="230">
        <f>IF(N335="základní",J335,0)</f>
        <v>0</v>
      </c>
      <c r="BF335" s="230">
        <f>IF(N335="snížená",J335,0)</f>
        <v>0</v>
      </c>
      <c r="BG335" s="230">
        <f>IF(N335="zákl. přenesená",J335,0)</f>
        <v>0</v>
      </c>
      <c r="BH335" s="230">
        <f>IF(N335="sníž. přenesená",J335,0)</f>
        <v>0</v>
      </c>
      <c r="BI335" s="230">
        <f>IF(N335="nulová",J335,0)</f>
        <v>0</v>
      </c>
      <c r="BJ335" s="17" t="s">
        <v>86</v>
      </c>
      <c r="BK335" s="230">
        <f>ROUND(I335*H335,2)</f>
        <v>0</v>
      </c>
      <c r="BL335" s="17" t="s">
        <v>143</v>
      </c>
      <c r="BM335" s="229" t="s">
        <v>1090</v>
      </c>
    </row>
    <row r="336" spans="1:47" s="2" customFormat="1" ht="12">
      <c r="A336" s="38"/>
      <c r="B336" s="39"/>
      <c r="C336" s="40"/>
      <c r="D336" s="231" t="s">
        <v>145</v>
      </c>
      <c r="E336" s="40"/>
      <c r="F336" s="232" t="s">
        <v>1089</v>
      </c>
      <c r="G336" s="40"/>
      <c r="H336" s="40"/>
      <c r="I336" s="233"/>
      <c r="J336" s="40"/>
      <c r="K336" s="40"/>
      <c r="L336" s="44"/>
      <c r="M336" s="234"/>
      <c r="N336" s="235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145</v>
      </c>
      <c r="AU336" s="17" t="s">
        <v>88</v>
      </c>
    </row>
    <row r="337" spans="1:65" s="2" customFormat="1" ht="16.5" customHeight="1">
      <c r="A337" s="38"/>
      <c r="B337" s="39"/>
      <c r="C337" s="258" t="s">
        <v>498</v>
      </c>
      <c r="D337" s="258" t="s">
        <v>348</v>
      </c>
      <c r="E337" s="259" t="s">
        <v>1091</v>
      </c>
      <c r="F337" s="260" t="s">
        <v>1092</v>
      </c>
      <c r="G337" s="261" t="s">
        <v>409</v>
      </c>
      <c r="H337" s="262">
        <v>1</v>
      </c>
      <c r="I337" s="263"/>
      <c r="J337" s="264">
        <f>ROUND(I337*H337,2)</f>
        <v>0</v>
      </c>
      <c r="K337" s="260" t="s">
        <v>410</v>
      </c>
      <c r="L337" s="265"/>
      <c r="M337" s="266" t="s">
        <v>1</v>
      </c>
      <c r="N337" s="267" t="s">
        <v>43</v>
      </c>
      <c r="O337" s="91"/>
      <c r="P337" s="227">
        <f>O337*H337</f>
        <v>0</v>
      </c>
      <c r="Q337" s="227">
        <v>0.0069</v>
      </c>
      <c r="R337" s="227">
        <f>Q337*H337</f>
        <v>0.0069</v>
      </c>
      <c r="S337" s="227">
        <v>0</v>
      </c>
      <c r="T337" s="228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9" t="s">
        <v>186</v>
      </c>
      <c r="AT337" s="229" t="s">
        <v>348</v>
      </c>
      <c r="AU337" s="229" t="s">
        <v>88</v>
      </c>
      <c r="AY337" s="17" t="s">
        <v>136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7" t="s">
        <v>86</v>
      </c>
      <c r="BK337" s="230">
        <f>ROUND(I337*H337,2)</f>
        <v>0</v>
      </c>
      <c r="BL337" s="17" t="s">
        <v>143</v>
      </c>
      <c r="BM337" s="229" t="s">
        <v>1093</v>
      </c>
    </row>
    <row r="338" spans="1:47" s="2" customFormat="1" ht="12">
      <c r="A338" s="38"/>
      <c r="B338" s="39"/>
      <c r="C338" s="40"/>
      <c r="D338" s="231" t="s">
        <v>145</v>
      </c>
      <c r="E338" s="40"/>
      <c r="F338" s="232" t="s">
        <v>1092</v>
      </c>
      <c r="G338" s="40"/>
      <c r="H338" s="40"/>
      <c r="I338" s="233"/>
      <c r="J338" s="40"/>
      <c r="K338" s="40"/>
      <c r="L338" s="44"/>
      <c r="M338" s="234"/>
      <c r="N338" s="235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145</v>
      </c>
      <c r="AU338" s="17" t="s">
        <v>88</v>
      </c>
    </row>
    <row r="339" spans="1:65" s="2" customFormat="1" ht="21.75" customHeight="1">
      <c r="A339" s="38"/>
      <c r="B339" s="39"/>
      <c r="C339" s="218" t="s">
        <v>502</v>
      </c>
      <c r="D339" s="218" t="s">
        <v>138</v>
      </c>
      <c r="E339" s="219" t="s">
        <v>1094</v>
      </c>
      <c r="F339" s="220" t="s">
        <v>1095</v>
      </c>
      <c r="G339" s="221" t="s">
        <v>409</v>
      </c>
      <c r="H339" s="222">
        <v>15</v>
      </c>
      <c r="I339" s="223"/>
      <c r="J339" s="224">
        <f>ROUND(I339*H339,2)</f>
        <v>0</v>
      </c>
      <c r="K339" s="220" t="s">
        <v>410</v>
      </c>
      <c r="L339" s="44"/>
      <c r="M339" s="225" t="s">
        <v>1</v>
      </c>
      <c r="N339" s="226" t="s">
        <v>43</v>
      </c>
      <c r="O339" s="91"/>
      <c r="P339" s="227">
        <f>O339*H339</f>
        <v>0</v>
      </c>
      <c r="Q339" s="227">
        <v>0</v>
      </c>
      <c r="R339" s="227">
        <f>Q339*H339</f>
        <v>0</v>
      </c>
      <c r="S339" s="227">
        <v>0</v>
      </c>
      <c r="T339" s="228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9" t="s">
        <v>143</v>
      </c>
      <c r="AT339" s="229" t="s">
        <v>138</v>
      </c>
      <c r="AU339" s="229" t="s">
        <v>88</v>
      </c>
      <c r="AY339" s="17" t="s">
        <v>136</v>
      </c>
      <c r="BE339" s="230">
        <f>IF(N339="základní",J339,0)</f>
        <v>0</v>
      </c>
      <c r="BF339" s="230">
        <f>IF(N339="snížená",J339,0)</f>
        <v>0</v>
      </c>
      <c r="BG339" s="230">
        <f>IF(N339="zákl. přenesená",J339,0)</f>
        <v>0</v>
      </c>
      <c r="BH339" s="230">
        <f>IF(N339="sníž. přenesená",J339,0)</f>
        <v>0</v>
      </c>
      <c r="BI339" s="230">
        <f>IF(N339="nulová",J339,0)</f>
        <v>0</v>
      </c>
      <c r="BJ339" s="17" t="s">
        <v>86</v>
      </c>
      <c r="BK339" s="230">
        <f>ROUND(I339*H339,2)</f>
        <v>0</v>
      </c>
      <c r="BL339" s="17" t="s">
        <v>143</v>
      </c>
      <c r="BM339" s="229" t="s">
        <v>1096</v>
      </c>
    </row>
    <row r="340" spans="1:47" s="2" customFormat="1" ht="12">
      <c r="A340" s="38"/>
      <c r="B340" s="39"/>
      <c r="C340" s="40"/>
      <c r="D340" s="231" t="s">
        <v>145</v>
      </c>
      <c r="E340" s="40"/>
      <c r="F340" s="232" t="s">
        <v>1097</v>
      </c>
      <c r="G340" s="40"/>
      <c r="H340" s="40"/>
      <c r="I340" s="233"/>
      <c r="J340" s="40"/>
      <c r="K340" s="40"/>
      <c r="L340" s="44"/>
      <c r="M340" s="234"/>
      <c r="N340" s="235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145</v>
      </c>
      <c r="AU340" s="17" t="s">
        <v>88</v>
      </c>
    </row>
    <row r="341" spans="1:51" s="13" customFormat="1" ht="12">
      <c r="A341" s="13"/>
      <c r="B341" s="236"/>
      <c r="C341" s="237"/>
      <c r="D341" s="231" t="s">
        <v>147</v>
      </c>
      <c r="E341" s="238" t="s">
        <v>1</v>
      </c>
      <c r="F341" s="239" t="s">
        <v>1098</v>
      </c>
      <c r="G341" s="237"/>
      <c r="H341" s="240">
        <v>15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6" t="s">
        <v>147</v>
      </c>
      <c r="AU341" s="246" t="s">
        <v>88</v>
      </c>
      <c r="AV341" s="13" t="s">
        <v>88</v>
      </c>
      <c r="AW341" s="13" t="s">
        <v>32</v>
      </c>
      <c r="AX341" s="13" t="s">
        <v>86</v>
      </c>
      <c r="AY341" s="246" t="s">
        <v>136</v>
      </c>
    </row>
    <row r="342" spans="1:65" s="2" customFormat="1" ht="16.5" customHeight="1">
      <c r="A342" s="38"/>
      <c r="B342" s="39"/>
      <c r="C342" s="258" t="s">
        <v>506</v>
      </c>
      <c r="D342" s="258" t="s">
        <v>348</v>
      </c>
      <c r="E342" s="259" t="s">
        <v>1099</v>
      </c>
      <c r="F342" s="260" t="s">
        <v>1100</v>
      </c>
      <c r="G342" s="261" t="s">
        <v>409</v>
      </c>
      <c r="H342" s="262">
        <v>10</v>
      </c>
      <c r="I342" s="263"/>
      <c r="J342" s="264">
        <f>ROUND(I342*H342,2)</f>
        <v>0</v>
      </c>
      <c r="K342" s="260" t="s">
        <v>410</v>
      </c>
      <c r="L342" s="265"/>
      <c r="M342" s="266" t="s">
        <v>1</v>
      </c>
      <c r="N342" s="267" t="s">
        <v>43</v>
      </c>
      <c r="O342" s="91"/>
      <c r="P342" s="227">
        <f>O342*H342</f>
        <v>0</v>
      </c>
      <c r="Q342" s="227">
        <v>0.0009</v>
      </c>
      <c r="R342" s="227">
        <f>Q342*H342</f>
        <v>0.009</v>
      </c>
      <c r="S342" s="227">
        <v>0</v>
      </c>
      <c r="T342" s="228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9" t="s">
        <v>186</v>
      </c>
      <c r="AT342" s="229" t="s">
        <v>348</v>
      </c>
      <c r="AU342" s="229" t="s">
        <v>88</v>
      </c>
      <c r="AY342" s="17" t="s">
        <v>136</v>
      </c>
      <c r="BE342" s="230">
        <f>IF(N342="základní",J342,0)</f>
        <v>0</v>
      </c>
      <c r="BF342" s="230">
        <f>IF(N342="snížená",J342,0)</f>
        <v>0</v>
      </c>
      <c r="BG342" s="230">
        <f>IF(N342="zákl. přenesená",J342,0)</f>
        <v>0</v>
      </c>
      <c r="BH342" s="230">
        <f>IF(N342="sníž. přenesená",J342,0)</f>
        <v>0</v>
      </c>
      <c r="BI342" s="230">
        <f>IF(N342="nulová",J342,0)</f>
        <v>0</v>
      </c>
      <c r="BJ342" s="17" t="s">
        <v>86</v>
      </c>
      <c r="BK342" s="230">
        <f>ROUND(I342*H342,2)</f>
        <v>0</v>
      </c>
      <c r="BL342" s="17" t="s">
        <v>143</v>
      </c>
      <c r="BM342" s="229" t="s">
        <v>1101</v>
      </c>
    </row>
    <row r="343" spans="1:47" s="2" customFormat="1" ht="12">
      <c r="A343" s="38"/>
      <c r="B343" s="39"/>
      <c r="C343" s="40"/>
      <c r="D343" s="231" t="s">
        <v>145</v>
      </c>
      <c r="E343" s="40"/>
      <c r="F343" s="232" t="s">
        <v>1100</v>
      </c>
      <c r="G343" s="40"/>
      <c r="H343" s="40"/>
      <c r="I343" s="233"/>
      <c r="J343" s="40"/>
      <c r="K343" s="40"/>
      <c r="L343" s="44"/>
      <c r="M343" s="234"/>
      <c r="N343" s="235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145</v>
      </c>
      <c r="AU343" s="17" t="s">
        <v>88</v>
      </c>
    </row>
    <row r="344" spans="1:51" s="13" customFormat="1" ht="12">
      <c r="A344" s="13"/>
      <c r="B344" s="236"/>
      <c r="C344" s="237"/>
      <c r="D344" s="231" t="s">
        <v>147</v>
      </c>
      <c r="E344" s="238" t="s">
        <v>1</v>
      </c>
      <c r="F344" s="239" t="s">
        <v>1102</v>
      </c>
      <c r="G344" s="237"/>
      <c r="H344" s="240">
        <v>10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6" t="s">
        <v>147</v>
      </c>
      <c r="AU344" s="246" t="s">
        <v>88</v>
      </c>
      <c r="AV344" s="13" t="s">
        <v>88</v>
      </c>
      <c r="AW344" s="13" t="s">
        <v>32</v>
      </c>
      <c r="AX344" s="13" t="s">
        <v>86</v>
      </c>
      <c r="AY344" s="246" t="s">
        <v>136</v>
      </c>
    </row>
    <row r="345" spans="1:65" s="2" customFormat="1" ht="16.5" customHeight="1">
      <c r="A345" s="38"/>
      <c r="B345" s="39"/>
      <c r="C345" s="258" t="s">
        <v>510</v>
      </c>
      <c r="D345" s="258" t="s">
        <v>348</v>
      </c>
      <c r="E345" s="259" t="s">
        <v>1103</v>
      </c>
      <c r="F345" s="260" t="s">
        <v>1104</v>
      </c>
      <c r="G345" s="261" t="s">
        <v>409</v>
      </c>
      <c r="H345" s="262">
        <v>5</v>
      </c>
      <c r="I345" s="263"/>
      <c r="J345" s="264">
        <f>ROUND(I345*H345,2)</f>
        <v>0</v>
      </c>
      <c r="K345" s="260" t="s">
        <v>410</v>
      </c>
      <c r="L345" s="265"/>
      <c r="M345" s="266" t="s">
        <v>1</v>
      </c>
      <c r="N345" s="267" t="s">
        <v>43</v>
      </c>
      <c r="O345" s="91"/>
      <c r="P345" s="227">
        <f>O345*H345</f>
        <v>0</v>
      </c>
      <c r="Q345" s="227">
        <v>0.0007</v>
      </c>
      <c r="R345" s="227">
        <f>Q345*H345</f>
        <v>0.0035</v>
      </c>
      <c r="S345" s="227">
        <v>0</v>
      </c>
      <c r="T345" s="228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9" t="s">
        <v>186</v>
      </c>
      <c r="AT345" s="229" t="s">
        <v>348</v>
      </c>
      <c r="AU345" s="229" t="s">
        <v>88</v>
      </c>
      <c r="AY345" s="17" t="s">
        <v>136</v>
      </c>
      <c r="BE345" s="230">
        <f>IF(N345="základní",J345,0)</f>
        <v>0</v>
      </c>
      <c r="BF345" s="230">
        <f>IF(N345="snížená",J345,0)</f>
        <v>0</v>
      </c>
      <c r="BG345" s="230">
        <f>IF(N345="zákl. přenesená",J345,0)</f>
        <v>0</v>
      </c>
      <c r="BH345" s="230">
        <f>IF(N345="sníž. přenesená",J345,0)</f>
        <v>0</v>
      </c>
      <c r="BI345" s="230">
        <f>IF(N345="nulová",J345,0)</f>
        <v>0</v>
      </c>
      <c r="BJ345" s="17" t="s">
        <v>86</v>
      </c>
      <c r="BK345" s="230">
        <f>ROUND(I345*H345,2)</f>
        <v>0</v>
      </c>
      <c r="BL345" s="17" t="s">
        <v>143</v>
      </c>
      <c r="BM345" s="229" t="s">
        <v>1105</v>
      </c>
    </row>
    <row r="346" spans="1:47" s="2" customFormat="1" ht="12">
      <c r="A346" s="38"/>
      <c r="B346" s="39"/>
      <c r="C346" s="40"/>
      <c r="D346" s="231" t="s">
        <v>145</v>
      </c>
      <c r="E346" s="40"/>
      <c r="F346" s="232" t="s">
        <v>1104</v>
      </c>
      <c r="G346" s="40"/>
      <c r="H346" s="40"/>
      <c r="I346" s="233"/>
      <c r="J346" s="40"/>
      <c r="K346" s="40"/>
      <c r="L346" s="44"/>
      <c r="M346" s="234"/>
      <c r="N346" s="235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145</v>
      </c>
      <c r="AU346" s="17" t="s">
        <v>88</v>
      </c>
    </row>
    <row r="347" spans="1:51" s="13" customFormat="1" ht="12">
      <c r="A347" s="13"/>
      <c r="B347" s="236"/>
      <c r="C347" s="237"/>
      <c r="D347" s="231" t="s">
        <v>147</v>
      </c>
      <c r="E347" s="238" t="s">
        <v>1</v>
      </c>
      <c r="F347" s="239" t="s">
        <v>1106</v>
      </c>
      <c r="G347" s="237"/>
      <c r="H347" s="240">
        <v>5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6" t="s">
        <v>147</v>
      </c>
      <c r="AU347" s="246" t="s">
        <v>88</v>
      </c>
      <c r="AV347" s="13" t="s">
        <v>88</v>
      </c>
      <c r="AW347" s="13" t="s">
        <v>32</v>
      </c>
      <c r="AX347" s="13" t="s">
        <v>86</v>
      </c>
      <c r="AY347" s="246" t="s">
        <v>136</v>
      </c>
    </row>
    <row r="348" spans="1:65" s="2" customFormat="1" ht="21.75" customHeight="1">
      <c r="A348" s="38"/>
      <c r="B348" s="39"/>
      <c r="C348" s="218" t="s">
        <v>516</v>
      </c>
      <c r="D348" s="218" t="s">
        <v>138</v>
      </c>
      <c r="E348" s="219" t="s">
        <v>1107</v>
      </c>
      <c r="F348" s="220" t="s">
        <v>1108</v>
      </c>
      <c r="G348" s="221" t="s">
        <v>409</v>
      </c>
      <c r="H348" s="222">
        <v>3</v>
      </c>
      <c r="I348" s="223"/>
      <c r="J348" s="224">
        <f>ROUND(I348*H348,2)</f>
        <v>0</v>
      </c>
      <c r="K348" s="220" t="s">
        <v>410</v>
      </c>
      <c r="L348" s="44"/>
      <c r="M348" s="225" t="s">
        <v>1</v>
      </c>
      <c r="N348" s="226" t="s">
        <v>43</v>
      </c>
      <c r="O348" s="91"/>
      <c r="P348" s="227">
        <f>O348*H348</f>
        <v>0</v>
      </c>
      <c r="Q348" s="227">
        <v>1E-05</v>
      </c>
      <c r="R348" s="227">
        <f>Q348*H348</f>
        <v>3.0000000000000004E-05</v>
      </c>
      <c r="S348" s="227">
        <v>0</v>
      </c>
      <c r="T348" s="228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9" t="s">
        <v>143</v>
      </c>
      <c r="AT348" s="229" t="s">
        <v>138</v>
      </c>
      <c r="AU348" s="229" t="s">
        <v>88</v>
      </c>
      <c r="AY348" s="17" t="s">
        <v>136</v>
      </c>
      <c r="BE348" s="230">
        <f>IF(N348="základní",J348,0)</f>
        <v>0</v>
      </c>
      <c r="BF348" s="230">
        <f>IF(N348="snížená",J348,0)</f>
        <v>0</v>
      </c>
      <c r="BG348" s="230">
        <f>IF(N348="zákl. přenesená",J348,0)</f>
        <v>0</v>
      </c>
      <c r="BH348" s="230">
        <f>IF(N348="sníž. přenesená",J348,0)</f>
        <v>0</v>
      </c>
      <c r="BI348" s="230">
        <f>IF(N348="nulová",J348,0)</f>
        <v>0</v>
      </c>
      <c r="BJ348" s="17" t="s">
        <v>86</v>
      </c>
      <c r="BK348" s="230">
        <f>ROUND(I348*H348,2)</f>
        <v>0</v>
      </c>
      <c r="BL348" s="17" t="s">
        <v>143</v>
      </c>
      <c r="BM348" s="229" t="s">
        <v>1109</v>
      </c>
    </row>
    <row r="349" spans="1:47" s="2" customFormat="1" ht="12">
      <c r="A349" s="38"/>
      <c r="B349" s="39"/>
      <c r="C349" s="40"/>
      <c r="D349" s="231" t="s">
        <v>145</v>
      </c>
      <c r="E349" s="40"/>
      <c r="F349" s="232" t="s">
        <v>1110</v>
      </c>
      <c r="G349" s="40"/>
      <c r="H349" s="40"/>
      <c r="I349" s="233"/>
      <c r="J349" s="40"/>
      <c r="K349" s="40"/>
      <c r="L349" s="44"/>
      <c r="M349" s="234"/>
      <c r="N349" s="235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145</v>
      </c>
      <c r="AU349" s="17" t="s">
        <v>88</v>
      </c>
    </row>
    <row r="350" spans="1:65" s="2" customFormat="1" ht="24.15" customHeight="1">
      <c r="A350" s="38"/>
      <c r="B350" s="39"/>
      <c r="C350" s="258" t="s">
        <v>522</v>
      </c>
      <c r="D350" s="258" t="s">
        <v>348</v>
      </c>
      <c r="E350" s="259" t="s">
        <v>1111</v>
      </c>
      <c r="F350" s="260" t="s">
        <v>1112</v>
      </c>
      <c r="G350" s="261" t="s">
        <v>409</v>
      </c>
      <c r="H350" s="262">
        <v>3</v>
      </c>
      <c r="I350" s="263"/>
      <c r="J350" s="264">
        <f>ROUND(I350*H350,2)</f>
        <v>0</v>
      </c>
      <c r="K350" s="260" t="s">
        <v>410</v>
      </c>
      <c r="L350" s="265"/>
      <c r="M350" s="266" t="s">
        <v>1</v>
      </c>
      <c r="N350" s="267" t="s">
        <v>43</v>
      </c>
      <c r="O350" s="91"/>
      <c r="P350" s="227">
        <f>O350*H350</f>
        <v>0</v>
      </c>
      <c r="Q350" s="227">
        <v>0.0015</v>
      </c>
      <c r="R350" s="227">
        <f>Q350*H350</f>
        <v>0.0045000000000000005</v>
      </c>
      <c r="S350" s="227">
        <v>0</v>
      </c>
      <c r="T350" s="228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9" t="s">
        <v>186</v>
      </c>
      <c r="AT350" s="229" t="s">
        <v>348</v>
      </c>
      <c r="AU350" s="229" t="s">
        <v>88</v>
      </c>
      <c r="AY350" s="17" t="s">
        <v>136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7" t="s">
        <v>86</v>
      </c>
      <c r="BK350" s="230">
        <f>ROUND(I350*H350,2)</f>
        <v>0</v>
      </c>
      <c r="BL350" s="17" t="s">
        <v>143</v>
      </c>
      <c r="BM350" s="229" t="s">
        <v>1113</v>
      </c>
    </row>
    <row r="351" spans="1:47" s="2" customFormat="1" ht="12">
      <c r="A351" s="38"/>
      <c r="B351" s="39"/>
      <c r="C351" s="40"/>
      <c r="D351" s="231" t="s">
        <v>145</v>
      </c>
      <c r="E351" s="40"/>
      <c r="F351" s="232" t="s">
        <v>1112</v>
      </c>
      <c r="G351" s="40"/>
      <c r="H351" s="40"/>
      <c r="I351" s="233"/>
      <c r="J351" s="40"/>
      <c r="K351" s="40"/>
      <c r="L351" s="44"/>
      <c r="M351" s="234"/>
      <c r="N351" s="235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145</v>
      </c>
      <c r="AU351" s="17" t="s">
        <v>88</v>
      </c>
    </row>
    <row r="352" spans="1:65" s="2" customFormat="1" ht="16.5" customHeight="1">
      <c r="A352" s="38"/>
      <c r="B352" s="39"/>
      <c r="C352" s="218" t="s">
        <v>530</v>
      </c>
      <c r="D352" s="218" t="s">
        <v>138</v>
      </c>
      <c r="E352" s="219" t="s">
        <v>1114</v>
      </c>
      <c r="F352" s="220" t="s">
        <v>1115</v>
      </c>
      <c r="G352" s="221" t="s">
        <v>409</v>
      </c>
      <c r="H352" s="222">
        <v>1</v>
      </c>
      <c r="I352" s="223"/>
      <c r="J352" s="224">
        <f>ROUND(I352*H352,2)</f>
        <v>0</v>
      </c>
      <c r="K352" s="220" t="s">
        <v>410</v>
      </c>
      <c r="L352" s="44"/>
      <c r="M352" s="225" t="s">
        <v>1</v>
      </c>
      <c r="N352" s="226" t="s">
        <v>43</v>
      </c>
      <c r="O352" s="91"/>
      <c r="P352" s="227">
        <f>O352*H352</f>
        <v>0</v>
      </c>
      <c r="Q352" s="227">
        <v>0.00072</v>
      </c>
      <c r="R352" s="227">
        <f>Q352*H352</f>
        <v>0.00072</v>
      </c>
      <c r="S352" s="227">
        <v>0</v>
      </c>
      <c r="T352" s="228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9" t="s">
        <v>143</v>
      </c>
      <c r="AT352" s="229" t="s">
        <v>138</v>
      </c>
      <c r="AU352" s="229" t="s">
        <v>88</v>
      </c>
      <c r="AY352" s="17" t="s">
        <v>136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7" t="s">
        <v>86</v>
      </c>
      <c r="BK352" s="230">
        <f>ROUND(I352*H352,2)</f>
        <v>0</v>
      </c>
      <c r="BL352" s="17" t="s">
        <v>143</v>
      </c>
      <c r="BM352" s="229" t="s">
        <v>1116</v>
      </c>
    </row>
    <row r="353" spans="1:47" s="2" customFormat="1" ht="12">
      <c r="A353" s="38"/>
      <c r="B353" s="39"/>
      <c r="C353" s="40"/>
      <c r="D353" s="231" t="s">
        <v>145</v>
      </c>
      <c r="E353" s="40"/>
      <c r="F353" s="232" t="s">
        <v>1117</v>
      </c>
      <c r="G353" s="40"/>
      <c r="H353" s="40"/>
      <c r="I353" s="233"/>
      <c r="J353" s="40"/>
      <c r="K353" s="40"/>
      <c r="L353" s="44"/>
      <c r="M353" s="234"/>
      <c r="N353" s="235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145</v>
      </c>
      <c r="AU353" s="17" t="s">
        <v>88</v>
      </c>
    </row>
    <row r="354" spans="1:65" s="2" customFormat="1" ht="16.5" customHeight="1">
      <c r="A354" s="38"/>
      <c r="B354" s="39"/>
      <c r="C354" s="258" t="s">
        <v>536</v>
      </c>
      <c r="D354" s="258" t="s">
        <v>348</v>
      </c>
      <c r="E354" s="259" t="s">
        <v>1118</v>
      </c>
      <c r="F354" s="260" t="s">
        <v>1119</v>
      </c>
      <c r="G354" s="261" t="s">
        <v>409</v>
      </c>
      <c r="H354" s="262">
        <v>1</v>
      </c>
      <c r="I354" s="263"/>
      <c r="J354" s="264">
        <f>ROUND(I354*H354,2)</f>
        <v>0</v>
      </c>
      <c r="K354" s="260" t="s">
        <v>410</v>
      </c>
      <c r="L354" s="265"/>
      <c r="M354" s="266" t="s">
        <v>1</v>
      </c>
      <c r="N354" s="267" t="s">
        <v>43</v>
      </c>
      <c r="O354" s="91"/>
      <c r="P354" s="227">
        <f>O354*H354</f>
        <v>0</v>
      </c>
      <c r="Q354" s="227">
        <v>0.011</v>
      </c>
      <c r="R354" s="227">
        <f>Q354*H354</f>
        <v>0.011</v>
      </c>
      <c r="S354" s="227">
        <v>0</v>
      </c>
      <c r="T354" s="228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9" t="s">
        <v>186</v>
      </c>
      <c r="AT354" s="229" t="s">
        <v>348</v>
      </c>
      <c r="AU354" s="229" t="s">
        <v>88</v>
      </c>
      <c r="AY354" s="17" t="s">
        <v>136</v>
      </c>
      <c r="BE354" s="230">
        <f>IF(N354="základní",J354,0)</f>
        <v>0</v>
      </c>
      <c r="BF354" s="230">
        <f>IF(N354="snížená",J354,0)</f>
        <v>0</v>
      </c>
      <c r="BG354" s="230">
        <f>IF(N354="zákl. přenesená",J354,0)</f>
        <v>0</v>
      </c>
      <c r="BH354" s="230">
        <f>IF(N354="sníž. přenesená",J354,0)</f>
        <v>0</v>
      </c>
      <c r="BI354" s="230">
        <f>IF(N354="nulová",J354,0)</f>
        <v>0</v>
      </c>
      <c r="BJ354" s="17" t="s">
        <v>86</v>
      </c>
      <c r="BK354" s="230">
        <f>ROUND(I354*H354,2)</f>
        <v>0</v>
      </c>
      <c r="BL354" s="17" t="s">
        <v>143</v>
      </c>
      <c r="BM354" s="229" t="s">
        <v>1120</v>
      </c>
    </row>
    <row r="355" spans="1:47" s="2" customFormat="1" ht="12">
      <c r="A355" s="38"/>
      <c r="B355" s="39"/>
      <c r="C355" s="40"/>
      <c r="D355" s="231" t="s">
        <v>145</v>
      </c>
      <c r="E355" s="40"/>
      <c r="F355" s="232" t="s">
        <v>1119</v>
      </c>
      <c r="G355" s="40"/>
      <c r="H355" s="40"/>
      <c r="I355" s="233"/>
      <c r="J355" s="40"/>
      <c r="K355" s="40"/>
      <c r="L355" s="44"/>
      <c r="M355" s="234"/>
      <c r="N355" s="235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145</v>
      </c>
      <c r="AU355" s="17" t="s">
        <v>88</v>
      </c>
    </row>
    <row r="356" spans="1:65" s="2" customFormat="1" ht="16.5" customHeight="1">
      <c r="A356" s="38"/>
      <c r="B356" s="39"/>
      <c r="C356" s="258" t="s">
        <v>542</v>
      </c>
      <c r="D356" s="258" t="s">
        <v>348</v>
      </c>
      <c r="E356" s="259" t="s">
        <v>1121</v>
      </c>
      <c r="F356" s="260" t="s">
        <v>1122</v>
      </c>
      <c r="G356" s="261" t="s">
        <v>409</v>
      </c>
      <c r="H356" s="262">
        <v>1</v>
      </c>
      <c r="I356" s="263"/>
      <c r="J356" s="264">
        <f>ROUND(I356*H356,2)</f>
        <v>0</v>
      </c>
      <c r="K356" s="260" t="s">
        <v>410</v>
      </c>
      <c r="L356" s="265"/>
      <c r="M356" s="266" t="s">
        <v>1</v>
      </c>
      <c r="N356" s="267" t="s">
        <v>43</v>
      </c>
      <c r="O356" s="91"/>
      <c r="P356" s="227">
        <f>O356*H356</f>
        <v>0</v>
      </c>
      <c r="Q356" s="227">
        <v>0.002</v>
      </c>
      <c r="R356" s="227">
        <f>Q356*H356</f>
        <v>0.002</v>
      </c>
      <c r="S356" s="227">
        <v>0</v>
      </c>
      <c r="T356" s="228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9" t="s">
        <v>186</v>
      </c>
      <c r="AT356" s="229" t="s">
        <v>348</v>
      </c>
      <c r="AU356" s="229" t="s">
        <v>88</v>
      </c>
      <c r="AY356" s="17" t="s">
        <v>136</v>
      </c>
      <c r="BE356" s="230">
        <f>IF(N356="základní",J356,0)</f>
        <v>0</v>
      </c>
      <c r="BF356" s="230">
        <f>IF(N356="snížená",J356,0)</f>
        <v>0</v>
      </c>
      <c r="BG356" s="230">
        <f>IF(N356="zákl. přenesená",J356,0)</f>
        <v>0</v>
      </c>
      <c r="BH356" s="230">
        <f>IF(N356="sníž. přenesená",J356,0)</f>
        <v>0</v>
      </c>
      <c r="BI356" s="230">
        <f>IF(N356="nulová",J356,0)</f>
        <v>0</v>
      </c>
      <c r="BJ356" s="17" t="s">
        <v>86</v>
      </c>
      <c r="BK356" s="230">
        <f>ROUND(I356*H356,2)</f>
        <v>0</v>
      </c>
      <c r="BL356" s="17" t="s">
        <v>143</v>
      </c>
      <c r="BM356" s="229" t="s">
        <v>1123</v>
      </c>
    </row>
    <row r="357" spans="1:47" s="2" customFormat="1" ht="12">
      <c r="A357" s="38"/>
      <c r="B357" s="39"/>
      <c r="C357" s="40"/>
      <c r="D357" s="231" t="s">
        <v>145</v>
      </c>
      <c r="E357" s="40"/>
      <c r="F357" s="232" t="s">
        <v>1122</v>
      </c>
      <c r="G357" s="40"/>
      <c r="H357" s="40"/>
      <c r="I357" s="233"/>
      <c r="J357" s="40"/>
      <c r="K357" s="40"/>
      <c r="L357" s="44"/>
      <c r="M357" s="234"/>
      <c r="N357" s="235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145</v>
      </c>
      <c r="AU357" s="17" t="s">
        <v>88</v>
      </c>
    </row>
    <row r="358" spans="1:65" s="2" customFormat="1" ht="16.5" customHeight="1">
      <c r="A358" s="38"/>
      <c r="B358" s="39"/>
      <c r="C358" s="218" t="s">
        <v>548</v>
      </c>
      <c r="D358" s="218" t="s">
        <v>138</v>
      </c>
      <c r="E358" s="219" t="s">
        <v>1124</v>
      </c>
      <c r="F358" s="220" t="s">
        <v>1125</v>
      </c>
      <c r="G358" s="221" t="s">
        <v>189</v>
      </c>
      <c r="H358" s="222">
        <v>3</v>
      </c>
      <c r="I358" s="223"/>
      <c r="J358" s="224">
        <f>ROUND(I358*H358,2)</f>
        <v>0</v>
      </c>
      <c r="K358" s="220" t="s">
        <v>979</v>
      </c>
      <c r="L358" s="44"/>
      <c r="M358" s="225" t="s">
        <v>1</v>
      </c>
      <c r="N358" s="226" t="s">
        <v>43</v>
      </c>
      <c r="O358" s="91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9" t="s">
        <v>143</v>
      </c>
      <c r="AT358" s="229" t="s">
        <v>138</v>
      </c>
      <c r="AU358" s="229" t="s">
        <v>88</v>
      </c>
      <c r="AY358" s="17" t="s">
        <v>136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7" t="s">
        <v>86</v>
      </c>
      <c r="BK358" s="230">
        <f>ROUND(I358*H358,2)</f>
        <v>0</v>
      </c>
      <c r="BL358" s="17" t="s">
        <v>143</v>
      </c>
      <c r="BM358" s="229" t="s">
        <v>1126</v>
      </c>
    </row>
    <row r="359" spans="1:47" s="2" customFormat="1" ht="12">
      <c r="A359" s="38"/>
      <c r="B359" s="39"/>
      <c r="C359" s="40"/>
      <c r="D359" s="231" t="s">
        <v>145</v>
      </c>
      <c r="E359" s="40"/>
      <c r="F359" s="232" t="s">
        <v>1125</v>
      </c>
      <c r="G359" s="40"/>
      <c r="H359" s="40"/>
      <c r="I359" s="233"/>
      <c r="J359" s="40"/>
      <c r="K359" s="40"/>
      <c r="L359" s="44"/>
      <c r="M359" s="234"/>
      <c r="N359" s="235"/>
      <c r="O359" s="91"/>
      <c r="P359" s="91"/>
      <c r="Q359" s="91"/>
      <c r="R359" s="91"/>
      <c r="S359" s="91"/>
      <c r="T359" s="9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145</v>
      </c>
      <c r="AU359" s="17" t="s">
        <v>88</v>
      </c>
    </row>
    <row r="360" spans="1:65" s="2" customFormat="1" ht="16.5" customHeight="1">
      <c r="A360" s="38"/>
      <c r="B360" s="39"/>
      <c r="C360" s="218" t="s">
        <v>554</v>
      </c>
      <c r="D360" s="218" t="s">
        <v>138</v>
      </c>
      <c r="E360" s="219" t="s">
        <v>1127</v>
      </c>
      <c r="F360" s="220" t="s">
        <v>1128</v>
      </c>
      <c r="G360" s="221" t="s">
        <v>409</v>
      </c>
      <c r="H360" s="222">
        <v>4</v>
      </c>
      <c r="I360" s="223"/>
      <c r="J360" s="224">
        <f>ROUND(I360*H360,2)</f>
        <v>0</v>
      </c>
      <c r="K360" s="220" t="s">
        <v>410</v>
      </c>
      <c r="L360" s="44"/>
      <c r="M360" s="225" t="s">
        <v>1</v>
      </c>
      <c r="N360" s="226" t="s">
        <v>43</v>
      </c>
      <c r="O360" s="91"/>
      <c r="P360" s="227">
        <f>O360*H360</f>
        <v>0</v>
      </c>
      <c r="Q360" s="227">
        <v>0.46009</v>
      </c>
      <c r="R360" s="227">
        <f>Q360*H360</f>
        <v>1.84036</v>
      </c>
      <c r="S360" s="227">
        <v>0</v>
      </c>
      <c r="T360" s="228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9" t="s">
        <v>143</v>
      </c>
      <c r="AT360" s="229" t="s">
        <v>138</v>
      </c>
      <c r="AU360" s="229" t="s">
        <v>88</v>
      </c>
      <c r="AY360" s="17" t="s">
        <v>136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17" t="s">
        <v>86</v>
      </c>
      <c r="BK360" s="230">
        <f>ROUND(I360*H360,2)</f>
        <v>0</v>
      </c>
      <c r="BL360" s="17" t="s">
        <v>143</v>
      </c>
      <c r="BM360" s="229" t="s">
        <v>1129</v>
      </c>
    </row>
    <row r="361" spans="1:47" s="2" customFormat="1" ht="12">
      <c r="A361" s="38"/>
      <c r="B361" s="39"/>
      <c r="C361" s="40"/>
      <c r="D361" s="231" t="s">
        <v>145</v>
      </c>
      <c r="E361" s="40"/>
      <c r="F361" s="232" t="s">
        <v>1130</v>
      </c>
      <c r="G361" s="40"/>
      <c r="H361" s="40"/>
      <c r="I361" s="233"/>
      <c r="J361" s="40"/>
      <c r="K361" s="40"/>
      <c r="L361" s="44"/>
      <c r="M361" s="234"/>
      <c r="N361" s="235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145</v>
      </c>
      <c r="AU361" s="17" t="s">
        <v>88</v>
      </c>
    </row>
    <row r="362" spans="1:65" s="2" customFormat="1" ht="16.5" customHeight="1">
      <c r="A362" s="38"/>
      <c r="B362" s="39"/>
      <c r="C362" s="218" t="s">
        <v>559</v>
      </c>
      <c r="D362" s="218" t="s">
        <v>138</v>
      </c>
      <c r="E362" s="219" t="s">
        <v>1131</v>
      </c>
      <c r="F362" s="220" t="s">
        <v>1132</v>
      </c>
      <c r="G362" s="221" t="s">
        <v>189</v>
      </c>
      <c r="H362" s="222">
        <v>92.8</v>
      </c>
      <c r="I362" s="223"/>
      <c r="J362" s="224">
        <f>ROUND(I362*H362,2)</f>
        <v>0</v>
      </c>
      <c r="K362" s="220" t="s">
        <v>410</v>
      </c>
      <c r="L362" s="44"/>
      <c r="M362" s="225" t="s">
        <v>1</v>
      </c>
      <c r="N362" s="226" t="s">
        <v>43</v>
      </c>
      <c r="O362" s="91"/>
      <c r="P362" s="227">
        <f>O362*H362</f>
        <v>0</v>
      </c>
      <c r="Q362" s="227">
        <v>0</v>
      </c>
      <c r="R362" s="227">
        <f>Q362*H362</f>
        <v>0</v>
      </c>
      <c r="S362" s="227">
        <v>0</v>
      </c>
      <c r="T362" s="228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9" t="s">
        <v>143</v>
      </c>
      <c r="AT362" s="229" t="s">
        <v>138</v>
      </c>
      <c r="AU362" s="229" t="s">
        <v>88</v>
      </c>
      <c r="AY362" s="17" t="s">
        <v>136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17" t="s">
        <v>86</v>
      </c>
      <c r="BK362" s="230">
        <f>ROUND(I362*H362,2)</f>
        <v>0</v>
      </c>
      <c r="BL362" s="17" t="s">
        <v>143</v>
      </c>
      <c r="BM362" s="229" t="s">
        <v>1133</v>
      </c>
    </row>
    <row r="363" spans="1:47" s="2" customFormat="1" ht="12">
      <c r="A363" s="38"/>
      <c r="B363" s="39"/>
      <c r="C363" s="40"/>
      <c r="D363" s="231" t="s">
        <v>145</v>
      </c>
      <c r="E363" s="40"/>
      <c r="F363" s="232" t="s">
        <v>1134</v>
      </c>
      <c r="G363" s="40"/>
      <c r="H363" s="40"/>
      <c r="I363" s="233"/>
      <c r="J363" s="40"/>
      <c r="K363" s="40"/>
      <c r="L363" s="44"/>
      <c r="M363" s="234"/>
      <c r="N363" s="235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145</v>
      </c>
      <c r="AU363" s="17" t="s">
        <v>88</v>
      </c>
    </row>
    <row r="364" spans="1:51" s="13" customFormat="1" ht="12">
      <c r="A364" s="13"/>
      <c r="B364" s="236"/>
      <c r="C364" s="237"/>
      <c r="D364" s="231" t="s">
        <v>147</v>
      </c>
      <c r="E364" s="238" t="s">
        <v>1</v>
      </c>
      <c r="F364" s="239" t="s">
        <v>1135</v>
      </c>
      <c r="G364" s="237"/>
      <c r="H364" s="240">
        <v>92.8</v>
      </c>
      <c r="I364" s="241"/>
      <c r="J364" s="237"/>
      <c r="K364" s="237"/>
      <c r="L364" s="242"/>
      <c r="M364" s="243"/>
      <c r="N364" s="244"/>
      <c r="O364" s="244"/>
      <c r="P364" s="244"/>
      <c r="Q364" s="244"/>
      <c r="R364" s="244"/>
      <c r="S364" s="244"/>
      <c r="T364" s="24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6" t="s">
        <v>147</v>
      </c>
      <c r="AU364" s="246" t="s">
        <v>88</v>
      </c>
      <c r="AV364" s="13" t="s">
        <v>88</v>
      </c>
      <c r="AW364" s="13" t="s">
        <v>32</v>
      </c>
      <c r="AX364" s="13" t="s">
        <v>86</v>
      </c>
      <c r="AY364" s="246" t="s">
        <v>136</v>
      </c>
    </row>
    <row r="365" spans="1:65" s="2" customFormat="1" ht="21.75" customHeight="1">
      <c r="A365" s="38"/>
      <c r="B365" s="39"/>
      <c r="C365" s="218" t="s">
        <v>565</v>
      </c>
      <c r="D365" s="218" t="s">
        <v>138</v>
      </c>
      <c r="E365" s="219" t="s">
        <v>1136</v>
      </c>
      <c r="F365" s="220" t="s">
        <v>1137</v>
      </c>
      <c r="G365" s="221" t="s">
        <v>409</v>
      </c>
      <c r="H365" s="222">
        <v>1</v>
      </c>
      <c r="I365" s="223"/>
      <c r="J365" s="224">
        <f>ROUND(I365*H365,2)</f>
        <v>0</v>
      </c>
      <c r="K365" s="220" t="s">
        <v>979</v>
      </c>
      <c r="L365" s="44"/>
      <c r="M365" s="225" t="s">
        <v>1</v>
      </c>
      <c r="N365" s="226" t="s">
        <v>43</v>
      </c>
      <c r="O365" s="91"/>
      <c r="P365" s="227">
        <f>O365*H365</f>
        <v>0</v>
      </c>
      <c r="Q365" s="227">
        <v>1.81718</v>
      </c>
      <c r="R365" s="227">
        <f>Q365*H365</f>
        <v>1.81718</v>
      </c>
      <c r="S365" s="227">
        <v>0</v>
      </c>
      <c r="T365" s="228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9" t="s">
        <v>143</v>
      </c>
      <c r="AT365" s="229" t="s">
        <v>138</v>
      </c>
      <c r="AU365" s="229" t="s">
        <v>88</v>
      </c>
      <c r="AY365" s="17" t="s">
        <v>136</v>
      </c>
      <c r="BE365" s="230">
        <f>IF(N365="základní",J365,0)</f>
        <v>0</v>
      </c>
      <c r="BF365" s="230">
        <f>IF(N365="snížená",J365,0)</f>
        <v>0</v>
      </c>
      <c r="BG365" s="230">
        <f>IF(N365="zákl. přenesená",J365,0)</f>
        <v>0</v>
      </c>
      <c r="BH365" s="230">
        <f>IF(N365="sníž. přenesená",J365,0)</f>
        <v>0</v>
      </c>
      <c r="BI365" s="230">
        <f>IF(N365="nulová",J365,0)</f>
        <v>0</v>
      </c>
      <c r="BJ365" s="17" t="s">
        <v>86</v>
      </c>
      <c r="BK365" s="230">
        <f>ROUND(I365*H365,2)</f>
        <v>0</v>
      </c>
      <c r="BL365" s="17" t="s">
        <v>143</v>
      </c>
      <c r="BM365" s="229" t="s">
        <v>1138</v>
      </c>
    </row>
    <row r="366" spans="1:47" s="2" customFormat="1" ht="12">
      <c r="A366" s="38"/>
      <c r="B366" s="39"/>
      <c r="C366" s="40"/>
      <c r="D366" s="231" t="s">
        <v>145</v>
      </c>
      <c r="E366" s="40"/>
      <c r="F366" s="232" t="s">
        <v>1139</v>
      </c>
      <c r="G366" s="40"/>
      <c r="H366" s="40"/>
      <c r="I366" s="233"/>
      <c r="J366" s="40"/>
      <c r="K366" s="40"/>
      <c r="L366" s="44"/>
      <c r="M366" s="234"/>
      <c r="N366" s="235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145</v>
      </c>
      <c r="AU366" s="17" t="s">
        <v>88</v>
      </c>
    </row>
    <row r="367" spans="1:65" s="2" customFormat="1" ht="16.5" customHeight="1">
      <c r="A367" s="38"/>
      <c r="B367" s="39"/>
      <c r="C367" s="258" t="s">
        <v>571</v>
      </c>
      <c r="D367" s="258" t="s">
        <v>348</v>
      </c>
      <c r="E367" s="259" t="s">
        <v>1140</v>
      </c>
      <c r="F367" s="260" t="s">
        <v>1141</v>
      </c>
      <c r="G367" s="261" t="s">
        <v>409</v>
      </c>
      <c r="H367" s="262">
        <v>1</v>
      </c>
      <c r="I367" s="263"/>
      <c r="J367" s="264">
        <f>ROUND(I367*H367,2)</f>
        <v>0</v>
      </c>
      <c r="K367" s="260" t="s">
        <v>142</v>
      </c>
      <c r="L367" s="265"/>
      <c r="M367" s="266" t="s">
        <v>1</v>
      </c>
      <c r="N367" s="267" t="s">
        <v>43</v>
      </c>
      <c r="O367" s="91"/>
      <c r="P367" s="227">
        <f>O367*H367</f>
        <v>0</v>
      </c>
      <c r="Q367" s="227">
        <v>0.082</v>
      </c>
      <c r="R367" s="227">
        <f>Q367*H367</f>
        <v>0.082</v>
      </c>
      <c r="S367" s="227">
        <v>0</v>
      </c>
      <c r="T367" s="228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9" t="s">
        <v>186</v>
      </c>
      <c r="AT367" s="229" t="s">
        <v>348</v>
      </c>
      <c r="AU367" s="229" t="s">
        <v>88</v>
      </c>
      <c r="AY367" s="17" t="s">
        <v>136</v>
      </c>
      <c r="BE367" s="230">
        <f>IF(N367="základní",J367,0)</f>
        <v>0</v>
      </c>
      <c r="BF367" s="230">
        <f>IF(N367="snížená",J367,0)</f>
        <v>0</v>
      </c>
      <c r="BG367" s="230">
        <f>IF(N367="zákl. přenesená",J367,0)</f>
        <v>0</v>
      </c>
      <c r="BH367" s="230">
        <f>IF(N367="sníž. přenesená",J367,0)</f>
        <v>0</v>
      </c>
      <c r="BI367" s="230">
        <f>IF(N367="nulová",J367,0)</f>
        <v>0</v>
      </c>
      <c r="BJ367" s="17" t="s">
        <v>86</v>
      </c>
      <c r="BK367" s="230">
        <f>ROUND(I367*H367,2)</f>
        <v>0</v>
      </c>
      <c r="BL367" s="17" t="s">
        <v>143</v>
      </c>
      <c r="BM367" s="229" t="s">
        <v>1142</v>
      </c>
    </row>
    <row r="368" spans="1:47" s="2" customFormat="1" ht="12">
      <c r="A368" s="38"/>
      <c r="B368" s="39"/>
      <c r="C368" s="40"/>
      <c r="D368" s="231" t="s">
        <v>145</v>
      </c>
      <c r="E368" s="40"/>
      <c r="F368" s="232" t="s">
        <v>1141</v>
      </c>
      <c r="G368" s="40"/>
      <c r="H368" s="40"/>
      <c r="I368" s="233"/>
      <c r="J368" s="40"/>
      <c r="K368" s="40"/>
      <c r="L368" s="44"/>
      <c r="M368" s="234"/>
      <c r="N368" s="235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145</v>
      </c>
      <c r="AU368" s="17" t="s">
        <v>88</v>
      </c>
    </row>
    <row r="369" spans="1:65" s="2" customFormat="1" ht="16.5" customHeight="1">
      <c r="A369" s="38"/>
      <c r="B369" s="39"/>
      <c r="C369" s="258" t="s">
        <v>578</v>
      </c>
      <c r="D369" s="258" t="s">
        <v>348</v>
      </c>
      <c r="E369" s="259" t="s">
        <v>1143</v>
      </c>
      <c r="F369" s="260" t="s">
        <v>1144</v>
      </c>
      <c r="G369" s="261" t="s">
        <v>409</v>
      </c>
      <c r="H369" s="262">
        <v>1</v>
      </c>
      <c r="I369" s="263"/>
      <c r="J369" s="264">
        <f>ROUND(I369*H369,2)</f>
        <v>0</v>
      </c>
      <c r="K369" s="260" t="s">
        <v>979</v>
      </c>
      <c r="L369" s="265"/>
      <c r="M369" s="266" t="s">
        <v>1</v>
      </c>
      <c r="N369" s="267" t="s">
        <v>43</v>
      </c>
      <c r="O369" s="91"/>
      <c r="P369" s="227">
        <f>O369*H369</f>
        <v>0</v>
      </c>
      <c r="Q369" s="227">
        <v>0</v>
      </c>
      <c r="R369" s="227">
        <f>Q369*H369</f>
        <v>0</v>
      </c>
      <c r="S369" s="227">
        <v>0</v>
      </c>
      <c r="T369" s="228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9" t="s">
        <v>186</v>
      </c>
      <c r="AT369" s="229" t="s">
        <v>348</v>
      </c>
      <c r="AU369" s="229" t="s">
        <v>88</v>
      </c>
      <c r="AY369" s="17" t="s">
        <v>136</v>
      </c>
      <c r="BE369" s="230">
        <f>IF(N369="základní",J369,0)</f>
        <v>0</v>
      </c>
      <c r="BF369" s="230">
        <f>IF(N369="snížená",J369,0)</f>
        <v>0</v>
      </c>
      <c r="BG369" s="230">
        <f>IF(N369="zákl. přenesená",J369,0)</f>
        <v>0</v>
      </c>
      <c r="BH369" s="230">
        <f>IF(N369="sníž. přenesená",J369,0)</f>
        <v>0</v>
      </c>
      <c r="BI369" s="230">
        <f>IF(N369="nulová",J369,0)</f>
        <v>0</v>
      </c>
      <c r="BJ369" s="17" t="s">
        <v>86</v>
      </c>
      <c r="BK369" s="230">
        <f>ROUND(I369*H369,2)</f>
        <v>0</v>
      </c>
      <c r="BL369" s="17" t="s">
        <v>143</v>
      </c>
      <c r="BM369" s="229" t="s">
        <v>1145</v>
      </c>
    </row>
    <row r="370" spans="1:47" s="2" customFormat="1" ht="12">
      <c r="A370" s="38"/>
      <c r="B370" s="39"/>
      <c r="C370" s="40"/>
      <c r="D370" s="231" t="s">
        <v>145</v>
      </c>
      <c r="E370" s="40"/>
      <c r="F370" s="232" t="s">
        <v>1144</v>
      </c>
      <c r="G370" s="40"/>
      <c r="H370" s="40"/>
      <c r="I370" s="233"/>
      <c r="J370" s="40"/>
      <c r="K370" s="40"/>
      <c r="L370" s="44"/>
      <c r="M370" s="234"/>
      <c r="N370" s="235"/>
      <c r="O370" s="91"/>
      <c r="P370" s="91"/>
      <c r="Q370" s="91"/>
      <c r="R370" s="91"/>
      <c r="S370" s="91"/>
      <c r="T370" s="92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145</v>
      </c>
      <c r="AU370" s="17" t="s">
        <v>88</v>
      </c>
    </row>
    <row r="371" spans="1:65" s="2" customFormat="1" ht="16.5" customHeight="1">
      <c r="A371" s="38"/>
      <c r="B371" s="39"/>
      <c r="C371" s="218" t="s">
        <v>584</v>
      </c>
      <c r="D371" s="218" t="s">
        <v>138</v>
      </c>
      <c r="E371" s="219" t="s">
        <v>1146</v>
      </c>
      <c r="F371" s="220" t="s">
        <v>1147</v>
      </c>
      <c r="G371" s="221" t="s">
        <v>409</v>
      </c>
      <c r="H371" s="222">
        <v>2</v>
      </c>
      <c r="I371" s="223"/>
      <c r="J371" s="224">
        <f>ROUND(I371*H371,2)</f>
        <v>0</v>
      </c>
      <c r="K371" s="220" t="s">
        <v>1</v>
      </c>
      <c r="L371" s="44"/>
      <c r="M371" s="225" t="s">
        <v>1</v>
      </c>
      <c r="N371" s="226" t="s">
        <v>43</v>
      </c>
      <c r="O371" s="91"/>
      <c r="P371" s="227">
        <f>O371*H371</f>
        <v>0</v>
      </c>
      <c r="Q371" s="227">
        <v>1.81718</v>
      </c>
      <c r="R371" s="227">
        <f>Q371*H371</f>
        <v>3.63436</v>
      </c>
      <c r="S371" s="227">
        <v>0</v>
      </c>
      <c r="T371" s="228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9" t="s">
        <v>143</v>
      </c>
      <c r="AT371" s="229" t="s">
        <v>138</v>
      </c>
      <c r="AU371" s="229" t="s">
        <v>88</v>
      </c>
      <c r="AY371" s="17" t="s">
        <v>136</v>
      </c>
      <c r="BE371" s="230">
        <f>IF(N371="základní",J371,0)</f>
        <v>0</v>
      </c>
      <c r="BF371" s="230">
        <f>IF(N371="snížená",J371,0)</f>
        <v>0</v>
      </c>
      <c r="BG371" s="230">
        <f>IF(N371="zákl. přenesená",J371,0)</f>
        <v>0</v>
      </c>
      <c r="BH371" s="230">
        <f>IF(N371="sníž. přenesená",J371,0)</f>
        <v>0</v>
      </c>
      <c r="BI371" s="230">
        <f>IF(N371="nulová",J371,0)</f>
        <v>0</v>
      </c>
      <c r="BJ371" s="17" t="s">
        <v>86</v>
      </c>
      <c r="BK371" s="230">
        <f>ROUND(I371*H371,2)</f>
        <v>0</v>
      </c>
      <c r="BL371" s="17" t="s">
        <v>143</v>
      </c>
      <c r="BM371" s="229" t="s">
        <v>1148</v>
      </c>
    </row>
    <row r="372" spans="1:65" s="2" customFormat="1" ht="16.5" customHeight="1">
      <c r="A372" s="38"/>
      <c r="B372" s="39"/>
      <c r="C372" s="218" t="s">
        <v>591</v>
      </c>
      <c r="D372" s="218" t="s">
        <v>138</v>
      </c>
      <c r="E372" s="219" t="s">
        <v>1149</v>
      </c>
      <c r="F372" s="220" t="s">
        <v>1150</v>
      </c>
      <c r="G372" s="221" t="s">
        <v>409</v>
      </c>
      <c r="H372" s="222">
        <v>1</v>
      </c>
      <c r="I372" s="223"/>
      <c r="J372" s="224">
        <f>ROUND(I372*H372,2)</f>
        <v>0</v>
      </c>
      <c r="K372" s="220" t="s">
        <v>1</v>
      </c>
      <c r="L372" s="44"/>
      <c r="M372" s="225" t="s">
        <v>1</v>
      </c>
      <c r="N372" s="226" t="s">
        <v>43</v>
      </c>
      <c r="O372" s="91"/>
      <c r="P372" s="227">
        <f>O372*H372</f>
        <v>0</v>
      </c>
      <c r="Q372" s="227">
        <v>1.81718</v>
      </c>
      <c r="R372" s="227">
        <f>Q372*H372</f>
        <v>1.81718</v>
      </c>
      <c r="S372" s="227">
        <v>0</v>
      </c>
      <c r="T372" s="228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9" t="s">
        <v>143</v>
      </c>
      <c r="AT372" s="229" t="s">
        <v>138</v>
      </c>
      <c r="AU372" s="229" t="s">
        <v>88</v>
      </c>
      <c r="AY372" s="17" t="s">
        <v>136</v>
      </c>
      <c r="BE372" s="230">
        <f>IF(N372="základní",J372,0)</f>
        <v>0</v>
      </c>
      <c r="BF372" s="230">
        <f>IF(N372="snížená",J372,0)</f>
        <v>0</v>
      </c>
      <c r="BG372" s="230">
        <f>IF(N372="zákl. přenesená",J372,0)</f>
        <v>0</v>
      </c>
      <c r="BH372" s="230">
        <f>IF(N372="sníž. přenesená",J372,0)</f>
        <v>0</v>
      </c>
      <c r="BI372" s="230">
        <f>IF(N372="nulová",J372,0)</f>
        <v>0</v>
      </c>
      <c r="BJ372" s="17" t="s">
        <v>86</v>
      </c>
      <c r="BK372" s="230">
        <f>ROUND(I372*H372,2)</f>
        <v>0</v>
      </c>
      <c r="BL372" s="17" t="s">
        <v>143</v>
      </c>
      <c r="BM372" s="229" t="s">
        <v>1151</v>
      </c>
    </row>
    <row r="373" spans="1:65" s="2" customFormat="1" ht="21.75" customHeight="1">
      <c r="A373" s="38"/>
      <c r="B373" s="39"/>
      <c r="C373" s="218" t="s">
        <v>597</v>
      </c>
      <c r="D373" s="218" t="s">
        <v>138</v>
      </c>
      <c r="E373" s="219" t="s">
        <v>1152</v>
      </c>
      <c r="F373" s="220" t="s">
        <v>1153</v>
      </c>
      <c r="G373" s="221" t="s">
        <v>409</v>
      </c>
      <c r="H373" s="222">
        <v>5</v>
      </c>
      <c r="I373" s="223"/>
      <c r="J373" s="224">
        <f>ROUND(I373*H373,2)</f>
        <v>0</v>
      </c>
      <c r="K373" s="220" t="s">
        <v>410</v>
      </c>
      <c r="L373" s="44"/>
      <c r="M373" s="225" t="s">
        <v>1</v>
      </c>
      <c r="N373" s="226" t="s">
        <v>43</v>
      </c>
      <c r="O373" s="91"/>
      <c r="P373" s="227">
        <f>O373*H373</f>
        <v>0</v>
      </c>
      <c r="Q373" s="227">
        <v>2.11676</v>
      </c>
      <c r="R373" s="227">
        <f>Q373*H373</f>
        <v>10.5838</v>
      </c>
      <c r="S373" s="227">
        <v>0</v>
      </c>
      <c r="T373" s="228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9" t="s">
        <v>143</v>
      </c>
      <c r="AT373" s="229" t="s">
        <v>138</v>
      </c>
      <c r="AU373" s="229" t="s">
        <v>88</v>
      </c>
      <c r="AY373" s="17" t="s">
        <v>136</v>
      </c>
      <c r="BE373" s="230">
        <f>IF(N373="základní",J373,0)</f>
        <v>0</v>
      </c>
      <c r="BF373" s="230">
        <f>IF(N373="snížená",J373,0)</f>
        <v>0</v>
      </c>
      <c r="BG373" s="230">
        <f>IF(N373="zákl. přenesená",J373,0)</f>
        <v>0</v>
      </c>
      <c r="BH373" s="230">
        <f>IF(N373="sníž. přenesená",J373,0)</f>
        <v>0</v>
      </c>
      <c r="BI373" s="230">
        <f>IF(N373="nulová",J373,0)</f>
        <v>0</v>
      </c>
      <c r="BJ373" s="17" t="s">
        <v>86</v>
      </c>
      <c r="BK373" s="230">
        <f>ROUND(I373*H373,2)</f>
        <v>0</v>
      </c>
      <c r="BL373" s="17" t="s">
        <v>143</v>
      </c>
      <c r="BM373" s="229" t="s">
        <v>1154</v>
      </c>
    </row>
    <row r="374" spans="1:47" s="2" customFormat="1" ht="12">
      <c r="A374" s="38"/>
      <c r="B374" s="39"/>
      <c r="C374" s="40"/>
      <c r="D374" s="231" t="s">
        <v>145</v>
      </c>
      <c r="E374" s="40"/>
      <c r="F374" s="232" t="s">
        <v>1155</v>
      </c>
      <c r="G374" s="40"/>
      <c r="H374" s="40"/>
      <c r="I374" s="233"/>
      <c r="J374" s="40"/>
      <c r="K374" s="40"/>
      <c r="L374" s="44"/>
      <c r="M374" s="234"/>
      <c r="N374" s="235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145</v>
      </c>
      <c r="AU374" s="17" t="s">
        <v>88</v>
      </c>
    </row>
    <row r="375" spans="1:65" s="2" customFormat="1" ht="16.5" customHeight="1">
      <c r="A375" s="38"/>
      <c r="B375" s="39"/>
      <c r="C375" s="258" t="s">
        <v>603</v>
      </c>
      <c r="D375" s="258" t="s">
        <v>348</v>
      </c>
      <c r="E375" s="259" t="s">
        <v>1156</v>
      </c>
      <c r="F375" s="260" t="s">
        <v>1157</v>
      </c>
      <c r="G375" s="261" t="s">
        <v>409</v>
      </c>
      <c r="H375" s="262">
        <v>15</v>
      </c>
      <c r="I375" s="263"/>
      <c r="J375" s="264">
        <f>ROUND(I375*H375,2)</f>
        <v>0</v>
      </c>
      <c r="K375" s="260" t="s">
        <v>410</v>
      </c>
      <c r="L375" s="265"/>
      <c r="M375" s="266" t="s">
        <v>1</v>
      </c>
      <c r="N375" s="267" t="s">
        <v>43</v>
      </c>
      <c r="O375" s="91"/>
      <c r="P375" s="227">
        <f>O375*H375</f>
        <v>0</v>
      </c>
      <c r="Q375" s="227">
        <v>0.002</v>
      </c>
      <c r="R375" s="227">
        <f>Q375*H375</f>
        <v>0.03</v>
      </c>
      <c r="S375" s="227">
        <v>0</v>
      </c>
      <c r="T375" s="228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9" t="s">
        <v>186</v>
      </c>
      <c r="AT375" s="229" t="s">
        <v>348</v>
      </c>
      <c r="AU375" s="229" t="s">
        <v>88</v>
      </c>
      <c r="AY375" s="17" t="s">
        <v>136</v>
      </c>
      <c r="BE375" s="230">
        <f>IF(N375="základní",J375,0)</f>
        <v>0</v>
      </c>
      <c r="BF375" s="230">
        <f>IF(N375="snížená",J375,0)</f>
        <v>0</v>
      </c>
      <c r="BG375" s="230">
        <f>IF(N375="zákl. přenesená",J375,0)</f>
        <v>0</v>
      </c>
      <c r="BH375" s="230">
        <f>IF(N375="sníž. přenesená",J375,0)</f>
        <v>0</v>
      </c>
      <c r="BI375" s="230">
        <f>IF(N375="nulová",J375,0)</f>
        <v>0</v>
      </c>
      <c r="BJ375" s="17" t="s">
        <v>86</v>
      </c>
      <c r="BK375" s="230">
        <f>ROUND(I375*H375,2)</f>
        <v>0</v>
      </c>
      <c r="BL375" s="17" t="s">
        <v>143</v>
      </c>
      <c r="BM375" s="229" t="s">
        <v>1158</v>
      </c>
    </row>
    <row r="376" spans="1:47" s="2" customFormat="1" ht="12">
      <c r="A376" s="38"/>
      <c r="B376" s="39"/>
      <c r="C376" s="40"/>
      <c r="D376" s="231" t="s">
        <v>145</v>
      </c>
      <c r="E376" s="40"/>
      <c r="F376" s="232" t="s">
        <v>1157</v>
      </c>
      <c r="G376" s="40"/>
      <c r="H376" s="40"/>
      <c r="I376" s="233"/>
      <c r="J376" s="40"/>
      <c r="K376" s="40"/>
      <c r="L376" s="44"/>
      <c r="M376" s="234"/>
      <c r="N376" s="235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145</v>
      </c>
      <c r="AU376" s="17" t="s">
        <v>88</v>
      </c>
    </row>
    <row r="377" spans="1:65" s="2" customFormat="1" ht="16.5" customHeight="1">
      <c r="A377" s="38"/>
      <c r="B377" s="39"/>
      <c r="C377" s="258" t="s">
        <v>609</v>
      </c>
      <c r="D377" s="258" t="s">
        <v>348</v>
      </c>
      <c r="E377" s="259" t="s">
        <v>1159</v>
      </c>
      <c r="F377" s="260" t="s">
        <v>1160</v>
      </c>
      <c r="G377" s="261" t="s">
        <v>409</v>
      </c>
      <c r="H377" s="262">
        <v>3</v>
      </c>
      <c r="I377" s="263"/>
      <c r="J377" s="264">
        <f>ROUND(I377*H377,2)</f>
        <v>0</v>
      </c>
      <c r="K377" s="260" t="s">
        <v>410</v>
      </c>
      <c r="L377" s="265"/>
      <c r="M377" s="266" t="s">
        <v>1</v>
      </c>
      <c r="N377" s="267" t="s">
        <v>43</v>
      </c>
      <c r="O377" s="91"/>
      <c r="P377" s="227">
        <f>O377*H377</f>
        <v>0</v>
      </c>
      <c r="Q377" s="227">
        <v>1.614</v>
      </c>
      <c r="R377" s="227">
        <f>Q377*H377</f>
        <v>4.8420000000000005</v>
      </c>
      <c r="S377" s="227">
        <v>0</v>
      </c>
      <c r="T377" s="228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9" t="s">
        <v>186</v>
      </c>
      <c r="AT377" s="229" t="s">
        <v>348</v>
      </c>
      <c r="AU377" s="229" t="s">
        <v>88</v>
      </c>
      <c r="AY377" s="17" t="s">
        <v>136</v>
      </c>
      <c r="BE377" s="230">
        <f>IF(N377="základní",J377,0)</f>
        <v>0</v>
      </c>
      <c r="BF377" s="230">
        <f>IF(N377="snížená",J377,0)</f>
        <v>0</v>
      </c>
      <c r="BG377" s="230">
        <f>IF(N377="zákl. přenesená",J377,0)</f>
        <v>0</v>
      </c>
      <c r="BH377" s="230">
        <f>IF(N377="sníž. přenesená",J377,0)</f>
        <v>0</v>
      </c>
      <c r="BI377" s="230">
        <f>IF(N377="nulová",J377,0)</f>
        <v>0</v>
      </c>
      <c r="BJ377" s="17" t="s">
        <v>86</v>
      </c>
      <c r="BK377" s="230">
        <f>ROUND(I377*H377,2)</f>
        <v>0</v>
      </c>
      <c r="BL377" s="17" t="s">
        <v>143</v>
      </c>
      <c r="BM377" s="229" t="s">
        <v>1161</v>
      </c>
    </row>
    <row r="378" spans="1:47" s="2" customFormat="1" ht="12">
      <c r="A378" s="38"/>
      <c r="B378" s="39"/>
      <c r="C378" s="40"/>
      <c r="D378" s="231" t="s">
        <v>145</v>
      </c>
      <c r="E378" s="40"/>
      <c r="F378" s="232" t="s">
        <v>1160</v>
      </c>
      <c r="G378" s="40"/>
      <c r="H378" s="40"/>
      <c r="I378" s="233"/>
      <c r="J378" s="40"/>
      <c r="K378" s="40"/>
      <c r="L378" s="44"/>
      <c r="M378" s="234"/>
      <c r="N378" s="235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145</v>
      </c>
      <c r="AU378" s="17" t="s">
        <v>88</v>
      </c>
    </row>
    <row r="379" spans="1:65" s="2" customFormat="1" ht="24.15" customHeight="1">
      <c r="A379" s="38"/>
      <c r="B379" s="39"/>
      <c r="C379" s="258" t="s">
        <v>614</v>
      </c>
      <c r="D379" s="258" t="s">
        <v>348</v>
      </c>
      <c r="E379" s="259" t="s">
        <v>1162</v>
      </c>
      <c r="F379" s="260" t="s">
        <v>1163</v>
      </c>
      <c r="G379" s="261" t="s">
        <v>409</v>
      </c>
      <c r="H379" s="262">
        <v>4</v>
      </c>
      <c r="I379" s="263"/>
      <c r="J379" s="264">
        <f>ROUND(I379*H379,2)</f>
        <v>0</v>
      </c>
      <c r="K379" s="260" t="s">
        <v>410</v>
      </c>
      <c r="L379" s="265"/>
      <c r="M379" s="266" t="s">
        <v>1</v>
      </c>
      <c r="N379" s="267" t="s">
        <v>43</v>
      </c>
      <c r="O379" s="91"/>
      <c r="P379" s="227">
        <f>O379*H379</f>
        <v>0</v>
      </c>
      <c r="Q379" s="227">
        <v>1.013</v>
      </c>
      <c r="R379" s="227">
        <f>Q379*H379</f>
        <v>4.052</v>
      </c>
      <c r="S379" s="227">
        <v>0</v>
      </c>
      <c r="T379" s="228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9" t="s">
        <v>186</v>
      </c>
      <c r="AT379" s="229" t="s">
        <v>348</v>
      </c>
      <c r="AU379" s="229" t="s">
        <v>88</v>
      </c>
      <c r="AY379" s="17" t="s">
        <v>136</v>
      </c>
      <c r="BE379" s="230">
        <f>IF(N379="základní",J379,0)</f>
        <v>0</v>
      </c>
      <c r="BF379" s="230">
        <f>IF(N379="snížená",J379,0)</f>
        <v>0</v>
      </c>
      <c r="BG379" s="230">
        <f>IF(N379="zákl. přenesená",J379,0)</f>
        <v>0</v>
      </c>
      <c r="BH379" s="230">
        <f>IF(N379="sníž. přenesená",J379,0)</f>
        <v>0</v>
      </c>
      <c r="BI379" s="230">
        <f>IF(N379="nulová",J379,0)</f>
        <v>0</v>
      </c>
      <c r="BJ379" s="17" t="s">
        <v>86</v>
      </c>
      <c r="BK379" s="230">
        <f>ROUND(I379*H379,2)</f>
        <v>0</v>
      </c>
      <c r="BL379" s="17" t="s">
        <v>143</v>
      </c>
      <c r="BM379" s="229" t="s">
        <v>1164</v>
      </c>
    </row>
    <row r="380" spans="1:47" s="2" customFormat="1" ht="12">
      <c r="A380" s="38"/>
      <c r="B380" s="39"/>
      <c r="C380" s="40"/>
      <c r="D380" s="231" t="s">
        <v>145</v>
      </c>
      <c r="E380" s="40"/>
      <c r="F380" s="232" t="s">
        <v>1163</v>
      </c>
      <c r="G380" s="40"/>
      <c r="H380" s="40"/>
      <c r="I380" s="233"/>
      <c r="J380" s="40"/>
      <c r="K380" s="40"/>
      <c r="L380" s="44"/>
      <c r="M380" s="234"/>
      <c r="N380" s="235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145</v>
      </c>
      <c r="AU380" s="17" t="s">
        <v>88</v>
      </c>
    </row>
    <row r="381" spans="1:65" s="2" customFormat="1" ht="16.5" customHeight="1">
      <c r="A381" s="38"/>
      <c r="B381" s="39"/>
      <c r="C381" s="258" t="s">
        <v>620</v>
      </c>
      <c r="D381" s="258" t="s">
        <v>348</v>
      </c>
      <c r="E381" s="259" t="s">
        <v>1165</v>
      </c>
      <c r="F381" s="260" t="s">
        <v>1166</v>
      </c>
      <c r="G381" s="261" t="s">
        <v>409</v>
      </c>
      <c r="H381" s="262">
        <v>5</v>
      </c>
      <c r="I381" s="263"/>
      <c r="J381" s="264">
        <f>ROUND(I381*H381,2)</f>
        <v>0</v>
      </c>
      <c r="K381" s="260" t="s">
        <v>1</v>
      </c>
      <c r="L381" s="265"/>
      <c r="M381" s="266" t="s">
        <v>1</v>
      </c>
      <c r="N381" s="267" t="s">
        <v>43</v>
      </c>
      <c r="O381" s="91"/>
      <c r="P381" s="227">
        <f>O381*H381</f>
        <v>0</v>
      </c>
      <c r="Q381" s="227">
        <v>0.506</v>
      </c>
      <c r="R381" s="227">
        <f>Q381*H381</f>
        <v>2.5300000000000002</v>
      </c>
      <c r="S381" s="227">
        <v>0</v>
      </c>
      <c r="T381" s="228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9" t="s">
        <v>186</v>
      </c>
      <c r="AT381" s="229" t="s">
        <v>348</v>
      </c>
      <c r="AU381" s="229" t="s">
        <v>88</v>
      </c>
      <c r="AY381" s="17" t="s">
        <v>136</v>
      </c>
      <c r="BE381" s="230">
        <f>IF(N381="základní",J381,0)</f>
        <v>0</v>
      </c>
      <c r="BF381" s="230">
        <f>IF(N381="snížená",J381,0)</f>
        <v>0</v>
      </c>
      <c r="BG381" s="230">
        <f>IF(N381="zákl. přenesená",J381,0)</f>
        <v>0</v>
      </c>
      <c r="BH381" s="230">
        <f>IF(N381="sníž. přenesená",J381,0)</f>
        <v>0</v>
      </c>
      <c r="BI381" s="230">
        <f>IF(N381="nulová",J381,0)</f>
        <v>0</v>
      </c>
      <c r="BJ381" s="17" t="s">
        <v>86</v>
      </c>
      <c r="BK381" s="230">
        <f>ROUND(I381*H381,2)</f>
        <v>0</v>
      </c>
      <c r="BL381" s="17" t="s">
        <v>143</v>
      </c>
      <c r="BM381" s="229" t="s">
        <v>1167</v>
      </c>
    </row>
    <row r="382" spans="1:47" s="2" customFormat="1" ht="12">
      <c r="A382" s="38"/>
      <c r="B382" s="39"/>
      <c r="C382" s="40"/>
      <c r="D382" s="231" t="s">
        <v>145</v>
      </c>
      <c r="E382" s="40"/>
      <c r="F382" s="232" t="s">
        <v>1166</v>
      </c>
      <c r="G382" s="40"/>
      <c r="H382" s="40"/>
      <c r="I382" s="233"/>
      <c r="J382" s="40"/>
      <c r="K382" s="40"/>
      <c r="L382" s="44"/>
      <c r="M382" s="234"/>
      <c r="N382" s="235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145</v>
      </c>
      <c r="AU382" s="17" t="s">
        <v>88</v>
      </c>
    </row>
    <row r="383" spans="1:65" s="2" customFormat="1" ht="24.15" customHeight="1">
      <c r="A383" s="38"/>
      <c r="B383" s="39"/>
      <c r="C383" s="258" t="s">
        <v>625</v>
      </c>
      <c r="D383" s="258" t="s">
        <v>348</v>
      </c>
      <c r="E383" s="259" t="s">
        <v>1168</v>
      </c>
      <c r="F383" s="260" t="s">
        <v>1169</v>
      </c>
      <c r="G383" s="261" t="s">
        <v>409</v>
      </c>
      <c r="H383" s="262">
        <v>2</v>
      </c>
      <c r="I383" s="263"/>
      <c r="J383" s="264">
        <f>ROUND(I383*H383,2)</f>
        <v>0</v>
      </c>
      <c r="K383" s="260" t="s">
        <v>410</v>
      </c>
      <c r="L383" s="265"/>
      <c r="M383" s="266" t="s">
        <v>1</v>
      </c>
      <c r="N383" s="267" t="s">
        <v>43</v>
      </c>
      <c r="O383" s="91"/>
      <c r="P383" s="227">
        <f>O383*H383</f>
        <v>0</v>
      </c>
      <c r="Q383" s="227">
        <v>0.254</v>
      </c>
      <c r="R383" s="227">
        <f>Q383*H383</f>
        <v>0.508</v>
      </c>
      <c r="S383" s="227">
        <v>0</v>
      </c>
      <c r="T383" s="228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9" t="s">
        <v>186</v>
      </c>
      <c r="AT383" s="229" t="s">
        <v>348</v>
      </c>
      <c r="AU383" s="229" t="s">
        <v>88</v>
      </c>
      <c r="AY383" s="17" t="s">
        <v>136</v>
      </c>
      <c r="BE383" s="230">
        <f>IF(N383="základní",J383,0)</f>
        <v>0</v>
      </c>
      <c r="BF383" s="230">
        <f>IF(N383="snížená",J383,0)</f>
        <v>0</v>
      </c>
      <c r="BG383" s="230">
        <f>IF(N383="zákl. přenesená",J383,0)</f>
        <v>0</v>
      </c>
      <c r="BH383" s="230">
        <f>IF(N383="sníž. přenesená",J383,0)</f>
        <v>0</v>
      </c>
      <c r="BI383" s="230">
        <f>IF(N383="nulová",J383,0)</f>
        <v>0</v>
      </c>
      <c r="BJ383" s="17" t="s">
        <v>86</v>
      </c>
      <c r="BK383" s="230">
        <f>ROUND(I383*H383,2)</f>
        <v>0</v>
      </c>
      <c r="BL383" s="17" t="s">
        <v>143</v>
      </c>
      <c r="BM383" s="229" t="s">
        <v>1170</v>
      </c>
    </row>
    <row r="384" spans="1:47" s="2" customFormat="1" ht="12">
      <c r="A384" s="38"/>
      <c r="B384" s="39"/>
      <c r="C384" s="40"/>
      <c r="D384" s="231" t="s">
        <v>145</v>
      </c>
      <c r="E384" s="40"/>
      <c r="F384" s="232" t="s">
        <v>1169</v>
      </c>
      <c r="G384" s="40"/>
      <c r="H384" s="40"/>
      <c r="I384" s="233"/>
      <c r="J384" s="40"/>
      <c r="K384" s="40"/>
      <c r="L384" s="44"/>
      <c r="M384" s="234"/>
      <c r="N384" s="235"/>
      <c r="O384" s="91"/>
      <c r="P384" s="91"/>
      <c r="Q384" s="91"/>
      <c r="R384" s="91"/>
      <c r="S384" s="91"/>
      <c r="T384" s="92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145</v>
      </c>
      <c r="AU384" s="17" t="s">
        <v>88</v>
      </c>
    </row>
    <row r="385" spans="1:65" s="2" customFormat="1" ht="16.5" customHeight="1">
      <c r="A385" s="38"/>
      <c r="B385" s="39"/>
      <c r="C385" s="258" t="s">
        <v>632</v>
      </c>
      <c r="D385" s="258" t="s">
        <v>348</v>
      </c>
      <c r="E385" s="259" t="s">
        <v>1171</v>
      </c>
      <c r="F385" s="260" t="s">
        <v>1172</v>
      </c>
      <c r="G385" s="261" t="s">
        <v>409</v>
      </c>
      <c r="H385" s="262">
        <v>5</v>
      </c>
      <c r="I385" s="263"/>
      <c r="J385" s="264">
        <f>ROUND(I385*H385,2)</f>
        <v>0</v>
      </c>
      <c r="K385" s="260" t="s">
        <v>142</v>
      </c>
      <c r="L385" s="265"/>
      <c r="M385" s="266" t="s">
        <v>1</v>
      </c>
      <c r="N385" s="267" t="s">
        <v>43</v>
      </c>
      <c r="O385" s="91"/>
      <c r="P385" s="227">
        <f>O385*H385</f>
        <v>0</v>
      </c>
      <c r="Q385" s="227">
        <v>0.57</v>
      </c>
      <c r="R385" s="227">
        <f>Q385*H385</f>
        <v>2.8499999999999996</v>
      </c>
      <c r="S385" s="227">
        <v>0</v>
      </c>
      <c r="T385" s="228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9" t="s">
        <v>186</v>
      </c>
      <c r="AT385" s="229" t="s">
        <v>348</v>
      </c>
      <c r="AU385" s="229" t="s">
        <v>88</v>
      </c>
      <c r="AY385" s="17" t="s">
        <v>136</v>
      </c>
      <c r="BE385" s="230">
        <f>IF(N385="základní",J385,0)</f>
        <v>0</v>
      </c>
      <c r="BF385" s="230">
        <f>IF(N385="snížená",J385,0)</f>
        <v>0</v>
      </c>
      <c r="BG385" s="230">
        <f>IF(N385="zákl. přenesená",J385,0)</f>
        <v>0</v>
      </c>
      <c r="BH385" s="230">
        <f>IF(N385="sníž. přenesená",J385,0)</f>
        <v>0</v>
      </c>
      <c r="BI385" s="230">
        <f>IF(N385="nulová",J385,0)</f>
        <v>0</v>
      </c>
      <c r="BJ385" s="17" t="s">
        <v>86</v>
      </c>
      <c r="BK385" s="230">
        <f>ROUND(I385*H385,2)</f>
        <v>0</v>
      </c>
      <c r="BL385" s="17" t="s">
        <v>143</v>
      </c>
      <c r="BM385" s="229" t="s">
        <v>1173</v>
      </c>
    </row>
    <row r="386" spans="1:47" s="2" customFormat="1" ht="12">
      <c r="A386" s="38"/>
      <c r="B386" s="39"/>
      <c r="C386" s="40"/>
      <c r="D386" s="231" t="s">
        <v>145</v>
      </c>
      <c r="E386" s="40"/>
      <c r="F386" s="232" t="s">
        <v>1172</v>
      </c>
      <c r="G386" s="40"/>
      <c r="H386" s="40"/>
      <c r="I386" s="233"/>
      <c r="J386" s="40"/>
      <c r="K386" s="40"/>
      <c r="L386" s="44"/>
      <c r="M386" s="234"/>
      <c r="N386" s="235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145</v>
      </c>
      <c r="AU386" s="17" t="s">
        <v>88</v>
      </c>
    </row>
    <row r="387" spans="1:65" s="2" customFormat="1" ht="16.5" customHeight="1">
      <c r="A387" s="38"/>
      <c r="B387" s="39"/>
      <c r="C387" s="258" t="s">
        <v>639</v>
      </c>
      <c r="D387" s="258" t="s">
        <v>348</v>
      </c>
      <c r="E387" s="259" t="s">
        <v>1174</v>
      </c>
      <c r="F387" s="260" t="s">
        <v>1175</v>
      </c>
      <c r="G387" s="261" t="s">
        <v>409</v>
      </c>
      <c r="H387" s="262">
        <v>5</v>
      </c>
      <c r="I387" s="263"/>
      <c r="J387" s="264">
        <f>ROUND(I387*H387,2)</f>
        <v>0</v>
      </c>
      <c r="K387" s="260" t="s">
        <v>410</v>
      </c>
      <c r="L387" s="265"/>
      <c r="M387" s="266" t="s">
        <v>1</v>
      </c>
      <c r="N387" s="267" t="s">
        <v>43</v>
      </c>
      <c r="O387" s="91"/>
      <c r="P387" s="227">
        <f>O387*H387</f>
        <v>0</v>
      </c>
      <c r="Q387" s="227">
        <v>0.04</v>
      </c>
      <c r="R387" s="227">
        <f>Q387*H387</f>
        <v>0.2</v>
      </c>
      <c r="S387" s="227">
        <v>0</v>
      </c>
      <c r="T387" s="228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9" t="s">
        <v>186</v>
      </c>
      <c r="AT387" s="229" t="s">
        <v>348</v>
      </c>
      <c r="AU387" s="229" t="s">
        <v>88</v>
      </c>
      <c r="AY387" s="17" t="s">
        <v>136</v>
      </c>
      <c r="BE387" s="230">
        <f>IF(N387="základní",J387,0)</f>
        <v>0</v>
      </c>
      <c r="BF387" s="230">
        <f>IF(N387="snížená",J387,0)</f>
        <v>0</v>
      </c>
      <c r="BG387" s="230">
        <f>IF(N387="zákl. přenesená",J387,0)</f>
        <v>0</v>
      </c>
      <c r="BH387" s="230">
        <f>IF(N387="sníž. přenesená",J387,0)</f>
        <v>0</v>
      </c>
      <c r="BI387" s="230">
        <f>IF(N387="nulová",J387,0)</f>
        <v>0</v>
      </c>
      <c r="BJ387" s="17" t="s">
        <v>86</v>
      </c>
      <c r="BK387" s="230">
        <f>ROUND(I387*H387,2)</f>
        <v>0</v>
      </c>
      <c r="BL387" s="17" t="s">
        <v>143</v>
      </c>
      <c r="BM387" s="229" t="s">
        <v>1176</v>
      </c>
    </row>
    <row r="388" spans="1:47" s="2" customFormat="1" ht="12">
      <c r="A388" s="38"/>
      <c r="B388" s="39"/>
      <c r="C388" s="40"/>
      <c r="D388" s="231" t="s">
        <v>145</v>
      </c>
      <c r="E388" s="40"/>
      <c r="F388" s="232" t="s">
        <v>1175</v>
      </c>
      <c r="G388" s="40"/>
      <c r="H388" s="40"/>
      <c r="I388" s="233"/>
      <c r="J388" s="40"/>
      <c r="K388" s="40"/>
      <c r="L388" s="44"/>
      <c r="M388" s="234"/>
      <c r="N388" s="235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145</v>
      </c>
      <c r="AU388" s="17" t="s">
        <v>88</v>
      </c>
    </row>
    <row r="389" spans="1:47" s="2" customFormat="1" ht="12">
      <c r="A389" s="38"/>
      <c r="B389" s="39"/>
      <c r="C389" s="40"/>
      <c r="D389" s="231" t="s">
        <v>749</v>
      </c>
      <c r="E389" s="40"/>
      <c r="F389" s="268" t="s">
        <v>1177</v>
      </c>
      <c r="G389" s="40"/>
      <c r="H389" s="40"/>
      <c r="I389" s="233"/>
      <c r="J389" s="40"/>
      <c r="K389" s="40"/>
      <c r="L389" s="44"/>
      <c r="M389" s="234"/>
      <c r="N389" s="235"/>
      <c r="O389" s="91"/>
      <c r="P389" s="91"/>
      <c r="Q389" s="91"/>
      <c r="R389" s="91"/>
      <c r="S389" s="91"/>
      <c r="T389" s="92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749</v>
      </c>
      <c r="AU389" s="17" t="s">
        <v>88</v>
      </c>
    </row>
    <row r="390" spans="1:65" s="2" customFormat="1" ht="16.5" customHeight="1">
      <c r="A390" s="38"/>
      <c r="B390" s="39"/>
      <c r="C390" s="258" t="s">
        <v>644</v>
      </c>
      <c r="D390" s="258" t="s">
        <v>348</v>
      </c>
      <c r="E390" s="259" t="s">
        <v>1178</v>
      </c>
      <c r="F390" s="260" t="s">
        <v>1179</v>
      </c>
      <c r="G390" s="261" t="s">
        <v>409</v>
      </c>
      <c r="H390" s="262">
        <v>5</v>
      </c>
      <c r="I390" s="263"/>
      <c r="J390" s="264">
        <f>ROUND(I390*H390,2)</f>
        <v>0</v>
      </c>
      <c r="K390" s="260" t="s">
        <v>410</v>
      </c>
      <c r="L390" s="265"/>
      <c r="M390" s="266" t="s">
        <v>1</v>
      </c>
      <c r="N390" s="267" t="s">
        <v>43</v>
      </c>
      <c r="O390" s="91"/>
      <c r="P390" s="227">
        <f>O390*H390</f>
        <v>0</v>
      </c>
      <c r="Q390" s="227">
        <v>0.081</v>
      </c>
      <c r="R390" s="227">
        <f>Q390*H390</f>
        <v>0.405</v>
      </c>
      <c r="S390" s="227">
        <v>0</v>
      </c>
      <c r="T390" s="228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9" t="s">
        <v>186</v>
      </c>
      <c r="AT390" s="229" t="s">
        <v>348</v>
      </c>
      <c r="AU390" s="229" t="s">
        <v>88</v>
      </c>
      <c r="AY390" s="17" t="s">
        <v>136</v>
      </c>
      <c r="BE390" s="230">
        <f>IF(N390="základní",J390,0)</f>
        <v>0</v>
      </c>
      <c r="BF390" s="230">
        <f>IF(N390="snížená",J390,0)</f>
        <v>0</v>
      </c>
      <c r="BG390" s="230">
        <f>IF(N390="zákl. přenesená",J390,0)</f>
        <v>0</v>
      </c>
      <c r="BH390" s="230">
        <f>IF(N390="sníž. přenesená",J390,0)</f>
        <v>0</v>
      </c>
      <c r="BI390" s="230">
        <f>IF(N390="nulová",J390,0)</f>
        <v>0</v>
      </c>
      <c r="BJ390" s="17" t="s">
        <v>86</v>
      </c>
      <c r="BK390" s="230">
        <f>ROUND(I390*H390,2)</f>
        <v>0</v>
      </c>
      <c r="BL390" s="17" t="s">
        <v>143</v>
      </c>
      <c r="BM390" s="229" t="s">
        <v>1180</v>
      </c>
    </row>
    <row r="391" spans="1:47" s="2" customFormat="1" ht="12">
      <c r="A391" s="38"/>
      <c r="B391" s="39"/>
      <c r="C391" s="40"/>
      <c r="D391" s="231" t="s">
        <v>145</v>
      </c>
      <c r="E391" s="40"/>
      <c r="F391" s="232" t="s">
        <v>1179</v>
      </c>
      <c r="G391" s="40"/>
      <c r="H391" s="40"/>
      <c r="I391" s="233"/>
      <c r="J391" s="40"/>
      <c r="K391" s="40"/>
      <c r="L391" s="44"/>
      <c r="M391" s="234"/>
      <c r="N391" s="235"/>
      <c r="O391" s="91"/>
      <c r="P391" s="91"/>
      <c r="Q391" s="91"/>
      <c r="R391" s="91"/>
      <c r="S391" s="91"/>
      <c r="T391" s="92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145</v>
      </c>
      <c r="AU391" s="17" t="s">
        <v>88</v>
      </c>
    </row>
    <row r="392" spans="1:47" s="2" customFormat="1" ht="12">
      <c r="A392" s="38"/>
      <c r="B392" s="39"/>
      <c r="C392" s="40"/>
      <c r="D392" s="231" t="s">
        <v>749</v>
      </c>
      <c r="E392" s="40"/>
      <c r="F392" s="268" t="s">
        <v>1181</v>
      </c>
      <c r="G392" s="40"/>
      <c r="H392" s="40"/>
      <c r="I392" s="233"/>
      <c r="J392" s="40"/>
      <c r="K392" s="40"/>
      <c r="L392" s="44"/>
      <c r="M392" s="234"/>
      <c r="N392" s="235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749</v>
      </c>
      <c r="AU392" s="17" t="s">
        <v>88</v>
      </c>
    </row>
    <row r="393" spans="1:65" s="2" customFormat="1" ht="16.5" customHeight="1">
      <c r="A393" s="38"/>
      <c r="B393" s="39"/>
      <c r="C393" s="258" t="s">
        <v>649</v>
      </c>
      <c r="D393" s="258" t="s">
        <v>348</v>
      </c>
      <c r="E393" s="259" t="s">
        <v>1182</v>
      </c>
      <c r="F393" s="260" t="s">
        <v>1183</v>
      </c>
      <c r="G393" s="261" t="s">
        <v>409</v>
      </c>
      <c r="H393" s="262">
        <v>3</v>
      </c>
      <c r="I393" s="263"/>
      <c r="J393" s="264">
        <f>ROUND(I393*H393,2)</f>
        <v>0</v>
      </c>
      <c r="K393" s="260" t="s">
        <v>410</v>
      </c>
      <c r="L393" s="265"/>
      <c r="M393" s="266" t="s">
        <v>1</v>
      </c>
      <c r="N393" s="267" t="s">
        <v>43</v>
      </c>
      <c r="O393" s="91"/>
      <c r="P393" s="227">
        <f>O393*H393</f>
        <v>0</v>
      </c>
      <c r="Q393" s="227">
        <v>0.028</v>
      </c>
      <c r="R393" s="227">
        <f>Q393*H393</f>
        <v>0.084</v>
      </c>
      <c r="S393" s="227">
        <v>0</v>
      </c>
      <c r="T393" s="228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9" t="s">
        <v>186</v>
      </c>
      <c r="AT393" s="229" t="s">
        <v>348</v>
      </c>
      <c r="AU393" s="229" t="s">
        <v>88</v>
      </c>
      <c r="AY393" s="17" t="s">
        <v>136</v>
      </c>
      <c r="BE393" s="230">
        <f>IF(N393="základní",J393,0)</f>
        <v>0</v>
      </c>
      <c r="BF393" s="230">
        <f>IF(N393="snížená",J393,0)</f>
        <v>0</v>
      </c>
      <c r="BG393" s="230">
        <f>IF(N393="zákl. přenesená",J393,0)</f>
        <v>0</v>
      </c>
      <c r="BH393" s="230">
        <f>IF(N393="sníž. přenesená",J393,0)</f>
        <v>0</v>
      </c>
      <c r="BI393" s="230">
        <f>IF(N393="nulová",J393,0)</f>
        <v>0</v>
      </c>
      <c r="BJ393" s="17" t="s">
        <v>86</v>
      </c>
      <c r="BK393" s="230">
        <f>ROUND(I393*H393,2)</f>
        <v>0</v>
      </c>
      <c r="BL393" s="17" t="s">
        <v>143</v>
      </c>
      <c r="BM393" s="229" t="s">
        <v>1184</v>
      </c>
    </row>
    <row r="394" spans="1:47" s="2" customFormat="1" ht="12">
      <c r="A394" s="38"/>
      <c r="B394" s="39"/>
      <c r="C394" s="40"/>
      <c r="D394" s="231" t="s">
        <v>145</v>
      </c>
      <c r="E394" s="40"/>
      <c r="F394" s="232" t="s">
        <v>1183</v>
      </c>
      <c r="G394" s="40"/>
      <c r="H394" s="40"/>
      <c r="I394" s="233"/>
      <c r="J394" s="40"/>
      <c r="K394" s="40"/>
      <c r="L394" s="44"/>
      <c r="M394" s="234"/>
      <c r="N394" s="235"/>
      <c r="O394" s="91"/>
      <c r="P394" s="91"/>
      <c r="Q394" s="91"/>
      <c r="R394" s="91"/>
      <c r="S394" s="91"/>
      <c r="T394" s="92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145</v>
      </c>
      <c r="AU394" s="17" t="s">
        <v>88</v>
      </c>
    </row>
    <row r="395" spans="1:47" s="2" customFormat="1" ht="12">
      <c r="A395" s="38"/>
      <c r="B395" s="39"/>
      <c r="C395" s="40"/>
      <c r="D395" s="231" t="s">
        <v>749</v>
      </c>
      <c r="E395" s="40"/>
      <c r="F395" s="268" t="s">
        <v>1185</v>
      </c>
      <c r="G395" s="40"/>
      <c r="H395" s="40"/>
      <c r="I395" s="233"/>
      <c r="J395" s="40"/>
      <c r="K395" s="40"/>
      <c r="L395" s="44"/>
      <c r="M395" s="234"/>
      <c r="N395" s="235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749</v>
      </c>
      <c r="AU395" s="17" t="s">
        <v>88</v>
      </c>
    </row>
    <row r="396" spans="1:65" s="2" customFormat="1" ht="16.5" customHeight="1">
      <c r="A396" s="38"/>
      <c r="B396" s="39"/>
      <c r="C396" s="258" t="s">
        <v>654</v>
      </c>
      <c r="D396" s="258" t="s">
        <v>348</v>
      </c>
      <c r="E396" s="259" t="s">
        <v>1186</v>
      </c>
      <c r="F396" s="260" t="s">
        <v>1187</v>
      </c>
      <c r="G396" s="261" t="s">
        <v>409</v>
      </c>
      <c r="H396" s="262">
        <v>2</v>
      </c>
      <c r="I396" s="263"/>
      <c r="J396" s="264">
        <f>ROUND(I396*H396,2)</f>
        <v>0</v>
      </c>
      <c r="K396" s="260" t="s">
        <v>410</v>
      </c>
      <c r="L396" s="265"/>
      <c r="M396" s="266" t="s">
        <v>1</v>
      </c>
      <c r="N396" s="267" t="s">
        <v>43</v>
      </c>
      <c r="O396" s="91"/>
      <c r="P396" s="227">
        <f>O396*H396</f>
        <v>0</v>
      </c>
      <c r="Q396" s="227">
        <v>0.051</v>
      </c>
      <c r="R396" s="227">
        <f>Q396*H396</f>
        <v>0.102</v>
      </c>
      <c r="S396" s="227">
        <v>0</v>
      </c>
      <c r="T396" s="228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9" t="s">
        <v>186</v>
      </c>
      <c r="AT396" s="229" t="s">
        <v>348</v>
      </c>
      <c r="AU396" s="229" t="s">
        <v>88</v>
      </c>
      <c r="AY396" s="17" t="s">
        <v>136</v>
      </c>
      <c r="BE396" s="230">
        <f>IF(N396="základní",J396,0)</f>
        <v>0</v>
      </c>
      <c r="BF396" s="230">
        <f>IF(N396="snížená",J396,0)</f>
        <v>0</v>
      </c>
      <c r="BG396" s="230">
        <f>IF(N396="zákl. přenesená",J396,0)</f>
        <v>0</v>
      </c>
      <c r="BH396" s="230">
        <f>IF(N396="sníž. přenesená",J396,0)</f>
        <v>0</v>
      </c>
      <c r="BI396" s="230">
        <f>IF(N396="nulová",J396,0)</f>
        <v>0</v>
      </c>
      <c r="BJ396" s="17" t="s">
        <v>86</v>
      </c>
      <c r="BK396" s="230">
        <f>ROUND(I396*H396,2)</f>
        <v>0</v>
      </c>
      <c r="BL396" s="17" t="s">
        <v>143</v>
      </c>
      <c r="BM396" s="229" t="s">
        <v>1188</v>
      </c>
    </row>
    <row r="397" spans="1:47" s="2" customFormat="1" ht="12">
      <c r="A397" s="38"/>
      <c r="B397" s="39"/>
      <c r="C397" s="40"/>
      <c r="D397" s="231" t="s">
        <v>145</v>
      </c>
      <c r="E397" s="40"/>
      <c r="F397" s="232" t="s">
        <v>1187</v>
      </c>
      <c r="G397" s="40"/>
      <c r="H397" s="40"/>
      <c r="I397" s="233"/>
      <c r="J397" s="40"/>
      <c r="K397" s="40"/>
      <c r="L397" s="44"/>
      <c r="M397" s="234"/>
      <c r="N397" s="235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145</v>
      </c>
      <c r="AU397" s="17" t="s">
        <v>88</v>
      </c>
    </row>
    <row r="398" spans="1:47" s="2" customFormat="1" ht="12">
      <c r="A398" s="38"/>
      <c r="B398" s="39"/>
      <c r="C398" s="40"/>
      <c r="D398" s="231" t="s">
        <v>749</v>
      </c>
      <c r="E398" s="40"/>
      <c r="F398" s="268" t="s">
        <v>1189</v>
      </c>
      <c r="G398" s="40"/>
      <c r="H398" s="40"/>
      <c r="I398" s="233"/>
      <c r="J398" s="40"/>
      <c r="K398" s="40"/>
      <c r="L398" s="44"/>
      <c r="M398" s="234"/>
      <c r="N398" s="235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749</v>
      </c>
      <c r="AU398" s="17" t="s">
        <v>88</v>
      </c>
    </row>
    <row r="399" spans="1:65" s="2" customFormat="1" ht="16.5" customHeight="1">
      <c r="A399" s="38"/>
      <c r="B399" s="39"/>
      <c r="C399" s="258" t="s">
        <v>659</v>
      </c>
      <c r="D399" s="258" t="s">
        <v>348</v>
      </c>
      <c r="E399" s="259" t="s">
        <v>1190</v>
      </c>
      <c r="F399" s="260" t="s">
        <v>1191</v>
      </c>
      <c r="G399" s="261" t="s">
        <v>409</v>
      </c>
      <c r="H399" s="262">
        <v>2</v>
      </c>
      <c r="I399" s="263"/>
      <c r="J399" s="264">
        <f>ROUND(I399*H399,2)</f>
        <v>0</v>
      </c>
      <c r="K399" s="260" t="s">
        <v>410</v>
      </c>
      <c r="L399" s="265"/>
      <c r="M399" s="266" t="s">
        <v>1</v>
      </c>
      <c r="N399" s="267" t="s">
        <v>43</v>
      </c>
      <c r="O399" s="91"/>
      <c r="P399" s="227">
        <f>O399*H399</f>
        <v>0</v>
      </c>
      <c r="Q399" s="227">
        <v>0.068</v>
      </c>
      <c r="R399" s="227">
        <f>Q399*H399</f>
        <v>0.136</v>
      </c>
      <c r="S399" s="227">
        <v>0</v>
      </c>
      <c r="T399" s="228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9" t="s">
        <v>186</v>
      </c>
      <c r="AT399" s="229" t="s">
        <v>348</v>
      </c>
      <c r="AU399" s="229" t="s">
        <v>88</v>
      </c>
      <c r="AY399" s="17" t="s">
        <v>136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17" t="s">
        <v>86</v>
      </c>
      <c r="BK399" s="230">
        <f>ROUND(I399*H399,2)</f>
        <v>0</v>
      </c>
      <c r="BL399" s="17" t="s">
        <v>143</v>
      </c>
      <c r="BM399" s="229" t="s">
        <v>1192</v>
      </c>
    </row>
    <row r="400" spans="1:47" s="2" customFormat="1" ht="12">
      <c r="A400" s="38"/>
      <c r="B400" s="39"/>
      <c r="C400" s="40"/>
      <c r="D400" s="231" t="s">
        <v>145</v>
      </c>
      <c r="E400" s="40"/>
      <c r="F400" s="232" t="s">
        <v>1191</v>
      </c>
      <c r="G400" s="40"/>
      <c r="H400" s="40"/>
      <c r="I400" s="233"/>
      <c r="J400" s="40"/>
      <c r="K400" s="40"/>
      <c r="L400" s="44"/>
      <c r="M400" s="234"/>
      <c r="N400" s="235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145</v>
      </c>
      <c r="AU400" s="17" t="s">
        <v>88</v>
      </c>
    </row>
    <row r="401" spans="1:47" s="2" customFormat="1" ht="12">
      <c r="A401" s="38"/>
      <c r="B401" s="39"/>
      <c r="C401" s="40"/>
      <c r="D401" s="231" t="s">
        <v>749</v>
      </c>
      <c r="E401" s="40"/>
      <c r="F401" s="268" t="s">
        <v>1193</v>
      </c>
      <c r="G401" s="40"/>
      <c r="H401" s="40"/>
      <c r="I401" s="233"/>
      <c r="J401" s="40"/>
      <c r="K401" s="40"/>
      <c r="L401" s="44"/>
      <c r="M401" s="234"/>
      <c r="N401" s="235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749</v>
      </c>
      <c r="AU401" s="17" t="s">
        <v>88</v>
      </c>
    </row>
    <row r="402" spans="1:65" s="2" customFormat="1" ht="16.5" customHeight="1">
      <c r="A402" s="38"/>
      <c r="B402" s="39"/>
      <c r="C402" s="218" t="s">
        <v>663</v>
      </c>
      <c r="D402" s="218" t="s">
        <v>138</v>
      </c>
      <c r="E402" s="219" t="s">
        <v>1194</v>
      </c>
      <c r="F402" s="220" t="s">
        <v>1195</v>
      </c>
      <c r="G402" s="221" t="s">
        <v>409</v>
      </c>
      <c r="H402" s="222">
        <v>2</v>
      </c>
      <c r="I402" s="223"/>
      <c r="J402" s="224">
        <f>ROUND(I402*H402,2)</f>
        <v>0</v>
      </c>
      <c r="K402" s="220" t="s">
        <v>410</v>
      </c>
      <c r="L402" s="44"/>
      <c r="M402" s="225" t="s">
        <v>1</v>
      </c>
      <c r="N402" s="226" t="s">
        <v>43</v>
      </c>
      <c r="O402" s="91"/>
      <c r="P402" s="227">
        <f>O402*H402</f>
        <v>0</v>
      </c>
      <c r="Q402" s="227">
        <v>0.1056</v>
      </c>
      <c r="R402" s="227">
        <f>Q402*H402</f>
        <v>0.2112</v>
      </c>
      <c r="S402" s="227">
        <v>0</v>
      </c>
      <c r="T402" s="228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9" t="s">
        <v>143</v>
      </c>
      <c r="AT402" s="229" t="s">
        <v>138</v>
      </c>
      <c r="AU402" s="229" t="s">
        <v>88</v>
      </c>
      <c r="AY402" s="17" t="s">
        <v>136</v>
      </c>
      <c r="BE402" s="230">
        <f>IF(N402="základní",J402,0)</f>
        <v>0</v>
      </c>
      <c r="BF402" s="230">
        <f>IF(N402="snížená",J402,0)</f>
        <v>0</v>
      </c>
      <c r="BG402" s="230">
        <f>IF(N402="zákl. přenesená",J402,0)</f>
        <v>0</v>
      </c>
      <c r="BH402" s="230">
        <f>IF(N402="sníž. přenesená",J402,0)</f>
        <v>0</v>
      </c>
      <c r="BI402" s="230">
        <f>IF(N402="nulová",J402,0)</f>
        <v>0</v>
      </c>
      <c r="BJ402" s="17" t="s">
        <v>86</v>
      </c>
      <c r="BK402" s="230">
        <f>ROUND(I402*H402,2)</f>
        <v>0</v>
      </c>
      <c r="BL402" s="17" t="s">
        <v>143</v>
      </c>
      <c r="BM402" s="229" t="s">
        <v>1196</v>
      </c>
    </row>
    <row r="403" spans="1:47" s="2" customFormat="1" ht="12">
      <c r="A403" s="38"/>
      <c r="B403" s="39"/>
      <c r="C403" s="40"/>
      <c r="D403" s="231" t="s">
        <v>145</v>
      </c>
      <c r="E403" s="40"/>
      <c r="F403" s="232" t="s">
        <v>1197</v>
      </c>
      <c r="G403" s="40"/>
      <c r="H403" s="40"/>
      <c r="I403" s="233"/>
      <c r="J403" s="40"/>
      <c r="K403" s="40"/>
      <c r="L403" s="44"/>
      <c r="M403" s="234"/>
      <c r="N403" s="235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145</v>
      </c>
      <c r="AU403" s="17" t="s">
        <v>88</v>
      </c>
    </row>
    <row r="404" spans="1:65" s="2" customFormat="1" ht="16.5" customHeight="1">
      <c r="A404" s="38"/>
      <c r="B404" s="39"/>
      <c r="C404" s="258" t="s">
        <v>668</v>
      </c>
      <c r="D404" s="258" t="s">
        <v>348</v>
      </c>
      <c r="E404" s="259" t="s">
        <v>1198</v>
      </c>
      <c r="F404" s="260" t="s">
        <v>1199</v>
      </c>
      <c r="G404" s="261" t="s">
        <v>409</v>
      </c>
      <c r="H404" s="262">
        <v>4</v>
      </c>
      <c r="I404" s="263"/>
      <c r="J404" s="264">
        <f>ROUND(I404*H404,2)</f>
        <v>0</v>
      </c>
      <c r="K404" s="260" t="s">
        <v>142</v>
      </c>
      <c r="L404" s="265"/>
      <c r="M404" s="266" t="s">
        <v>1</v>
      </c>
      <c r="N404" s="267" t="s">
        <v>43</v>
      </c>
      <c r="O404" s="91"/>
      <c r="P404" s="227">
        <f>O404*H404</f>
        <v>0</v>
      </c>
      <c r="Q404" s="227">
        <v>0.0021</v>
      </c>
      <c r="R404" s="227">
        <f>Q404*H404</f>
        <v>0.0084</v>
      </c>
      <c r="S404" s="227">
        <v>0</v>
      </c>
      <c r="T404" s="228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9" t="s">
        <v>186</v>
      </c>
      <c r="AT404" s="229" t="s">
        <v>348</v>
      </c>
      <c r="AU404" s="229" t="s">
        <v>88</v>
      </c>
      <c r="AY404" s="17" t="s">
        <v>136</v>
      </c>
      <c r="BE404" s="230">
        <f>IF(N404="základní",J404,0)</f>
        <v>0</v>
      </c>
      <c r="BF404" s="230">
        <f>IF(N404="snížená",J404,0)</f>
        <v>0</v>
      </c>
      <c r="BG404" s="230">
        <f>IF(N404="zákl. přenesená",J404,0)</f>
        <v>0</v>
      </c>
      <c r="BH404" s="230">
        <f>IF(N404="sníž. přenesená",J404,0)</f>
        <v>0</v>
      </c>
      <c r="BI404" s="230">
        <f>IF(N404="nulová",J404,0)</f>
        <v>0</v>
      </c>
      <c r="BJ404" s="17" t="s">
        <v>86</v>
      </c>
      <c r="BK404" s="230">
        <f>ROUND(I404*H404,2)</f>
        <v>0</v>
      </c>
      <c r="BL404" s="17" t="s">
        <v>143</v>
      </c>
      <c r="BM404" s="229" t="s">
        <v>1200</v>
      </c>
    </row>
    <row r="405" spans="1:47" s="2" customFormat="1" ht="12">
      <c r="A405" s="38"/>
      <c r="B405" s="39"/>
      <c r="C405" s="40"/>
      <c r="D405" s="231" t="s">
        <v>145</v>
      </c>
      <c r="E405" s="40"/>
      <c r="F405" s="232" t="s">
        <v>1199</v>
      </c>
      <c r="G405" s="40"/>
      <c r="H405" s="40"/>
      <c r="I405" s="233"/>
      <c r="J405" s="40"/>
      <c r="K405" s="40"/>
      <c r="L405" s="44"/>
      <c r="M405" s="234"/>
      <c r="N405" s="235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145</v>
      </c>
      <c r="AU405" s="17" t="s">
        <v>88</v>
      </c>
    </row>
    <row r="406" spans="1:51" s="13" customFormat="1" ht="12">
      <c r="A406" s="13"/>
      <c r="B406" s="236"/>
      <c r="C406" s="237"/>
      <c r="D406" s="231" t="s">
        <v>147</v>
      </c>
      <c r="E406" s="238" t="s">
        <v>1</v>
      </c>
      <c r="F406" s="239" t="s">
        <v>143</v>
      </c>
      <c r="G406" s="237"/>
      <c r="H406" s="240">
        <v>4</v>
      </c>
      <c r="I406" s="241"/>
      <c r="J406" s="237"/>
      <c r="K406" s="237"/>
      <c r="L406" s="242"/>
      <c r="M406" s="243"/>
      <c r="N406" s="244"/>
      <c r="O406" s="244"/>
      <c r="P406" s="244"/>
      <c r="Q406" s="244"/>
      <c r="R406" s="244"/>
      <c r="S406" s="244"/>
      <c r="T406" s="245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6" t="s">
        <v>147</v>
      </c>
      <c r="AU406" s="246" t="s">
        <v>88</v>
      </c>
      <c r="AV406" s="13" t="s">
        <v>88</v>
      </c>
      <c r="AW406" s="13" t="s">
        <v>32</v>
      </c>
      <c r="AX406" s="13" t="s">
        <v>86</v>
      </c>
      <c r="AY406" s="246" t="s">
        <v>136</v>
      </c>
    </row>
    <row r="407" spans="1:65" s="2" customFormat="1" ht="16.5" customHeight="1">
      <c r="A407" s="38"/>
      <c r="B407" s="39"/>
      <c r="C407" s="218" t="s">
        <v>674</v>
      </c>
      <c r="D407" s="218" t="s">
        <v>138</v>
      </c>
      <c r="E407" s="219" t="s">
        <v>1201</v>
      </c>
      <c r="F407" s="220" t="s">
        <v>1202</v>
      </c>
      <c r="G407" s="221" t="s">
        <v>409</v>
      </c>
      <c r="H407" s="222">
        <v>2</v>
      </c>
      <c r="I407" s="223"/>
      <c r="J407" s="224">
        <f>ROUND(I407*H407,2)</f>
        <v>0</v>
      </c>
      <c r="K407" s="220" t="s">
        <v>410</v>
      </c>
      <c r="L407" s="44"/>
      <c r="M407" s="225" t="s">
        <v>1</v>
      </c>
      <c r="N407" s="226" t="s">
        <v>43</v>
      </c>
      <c r="O407" s="91"/>
      <c r="P407" s="227">
        <f>O407*H407</f>
        <v>0</v>
      </c>
      <c r="Q407" s="227">
        <v>0.02424</v>
      </c>
      <c r="R407" s="227">
        <f>Q407*H407</f>
        <v>0.04848</v>
      </c>
      <c r="S407" s="227">
        <v>0</v>
      </c>
      <c r="T407" s="228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9" t="s">
        <v>143</v>
      </c>
      <c r="AT407" s="229" t="s">
        <v>138</v>
      </c>
      <c r="AU407" s="229" t="s">
        <v>88</v>
      </c>
      <c r="AY407" s="17" t="s">
        <v>136</v>
      </c>
      <c r="BE407" s="230">
        <f>IF(N407="základní",J407,0)</f>
        <v>0</v>
      </c>
      <c r="BF407" s="230">
        <f>IF(N407="snížená",J407,0)</f>
        <v>0</v>
      </c>
      <c r="BG407" s="230">
        <f>IF(N407="zákl. přenesená",J407,0)</f>
        <v>0</v>
      </c>
      <c r="BH407" s="230">
        <f>IF(N407="sníž. přenesená",J407,0)</f>
        <v>0</v>
      </c>
      <c r="BI407" s="230">
        <f>IF(N407="nulová",J407,0)</f>
        <v>0</v>
      </c>
      <c r="BJ407" s="17" t="s">
        <v>86</v>
      </c>
      <c r="BK407" s="230">
        <f>ROUND(I407*H407,2)</f>
        <v>0</v>
      </c>
      <c r="BL407" s="17" t="s">
        <v>143</v>
      </c>
      <c r="BM407" s="229" t="s">
        <v>1203</v>
      </c>
    </row>
    <row r="408" spans="1:47" s="2" customFormat="1" ht="12">
      <c r="A408" s="38"/>
      <c r="B408" s="39"/>
      <c r="C408" s="40"/>
      <c r="D408" s="231" t="s">
        <v>145</v>
      </c>
      <c r="E408" s="40"/>
      <c r="F408" s="232" t="s">
        <v>1204</v>
      </c>
      <c r="G408" s="40"/>
      <c r="H408" s="40"/>
      <c r="I408" s="233"/>
      <c r="J408" s="40"/>
      <c r="K408" s="40"/>
      <c r="L408" s="44"/>
      <c r="M408" s="234"/>
      <c r="N408" s="235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145</v>
      </c>
      <c r="AU408" s="17" t="s">
        <v>88</v>
      </c>
    </row>
    <row r="409" spans="1:65" s="2" customFormat="1" ht="16.5" customHeight="1">
      <c r="A409" s="38"/>
      <c r="B409" s="39"/>
      <c r="C409" s="218" t="s">
        <v>680</v>
      </c>
      <c r="D409" s="218" t="s">
        <v>138</v>
      </c>
      <c r="E409" s="219" t="s">
        <v>1205</v>
      </c>
      <c r="F409" s="220" t="s">
        <v>1206</v>
      </c>
      <c r="G409" s="221" t="s">
        <v>409</v>
      </c>
      <c r="H409" s="222">
        <v>2</v>
      </c>
      <c r="I409" s="223"/>
      <c r="J409" s="224">
        <f>ROUND(I409*H409,2)</f>
        <v>0</v>
      </c>
      <c r="K409" s="220" t="s">
        <v>410</v>
      </c>
      <c r="L409" s="44"/>
      <c r="M409" s="225" t="s">
        <v>1</v>
      </c>
      <c r="N409" s="226" t="s">
        <v>43</v>
      </c>
      <c r="O409" s="91"/>
      <c r="P409" s="227">
        <f>O409*H409</f>
        <v>0</v>
      </c>
      <c r="Q409" s="227">
        <v>0</v>
      </c>
      <c r="R409" s="227">
        <f>Q409*H409</f>
        <v>0</v>
      </c>
      <c r="S409" s="227">
        <v>0</v>
      </c>
      <c r="T409" s="228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9" t="s">
        <v>143</v>
      </c>
      <c r="AT409" s="229" t="s">
        <v>138</v>
      </c>
      <c r="AU409" s="229" t="s">
        <v>88</v>
      </c>
      <c r="AY409" s="17" t="s">
        <v>136</v>
      </c>
      <c r="BE409" s="230">
        <f>IF(N409="základní",J409,0)</f>
        <v>0</v>
      </c>
      <c r="BF409" s="230">
        <f>IF(N409="snížená",J409,0)</f>
        <v>0</v>
      </c>
      <c r="BG409" s="230">
        <f>IF(N409="zákl. přenesená",J409,0)</f>
        <v>0</v>
      </c>
      <c r="BH409" s="230">
        <f>IF(N409="sníž. přenesená",J409,0)</f>
        <v>0</v>
      </c>
      <c r="BI409" s="230">
        <f>IF(N409="nulová",J409,0)</f>
        <v>0</v>
      </c>
      <c r="BJ409" s="17" t="s">
        <v>86</v>
      </c>
      <c r="BK409" s="230">
        <f>ROUND(I409*H409,2)</f>
        <v>0</v>
      </c>
      <c r="BL409" s="17" t="s">
        <v>143</v>
      </c>
      <c r="BM409" s="229" t="s">
        <v>1207</v>
      </c>
    </row>
    <row r="410" spans="1:47" s="2" customFormat="1" ht="12">
      <c r="A410" s="38"/>
      <c r="B410" s="39"/>
      <c r="C410" s="40"/>
      <c r="D410" s="231" t="s">
        <v>145</v>
      </c>
      <c r="E410" s="40"/>
      <c r="F410" s="232" t="s">
        <v>1208</v>
      </c>
      <c r="G410" s="40"/>
      <c r="H410" s="40"/>
      <c r="I410" s="233"/>
      <c r="J410" s="40"/>
      <c r="K410" s="40"/>
      <c r="L410" s="44"/>
      <c r="M410" s="234"/>
      <c r="N410" s="235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145</v>
      </c>
      <c r="AU410" s="17" t="s">
        <v>88</v>
      </c>
    </row>
    <row r="411" spans="1:65" s="2" customFormat="1" ht="16.5" customHeight="1">
      <c r="A411" s="38"/>
      <c r="B411" s="39"/>
      <c r="C411" s="258" t="s">
        <v>686</v>
      </c>
      <c r="D411" s="258" t="s">
        <v>348</v>
      </c>
      <c r="E411" s="259" t="s">
        <v>1209</v>
      </c>
      <c r="F411" s="260" t="s">
        <v>1210</v>
      </c>
      <c r="G411" s="261" t="s">
        <v>409</v>
      </c>
      <c r="H411" s="262">
        <v>7</v>
      </c>
      <c r="I411" s="263"/>
      <c r="J411" s="264">
        <f>ROUND(I411*H411,2)</f>
        <v>0</v>
      </c>
      <c r="K411" s="260" t="s">
        <v>410</v>
      </c>
      <c r="L411" s="265"/>
      <c r="M411" s="266" t="s">
        <v>1</v>
      </c>
      <c r="N411" s="267" t="s">
        <v>43</v>
      </c>
      <c r="O411" s="91"/>
      <c r="P411" s="227">
        <f>O411*H411</f>
        <v>0</v>
      </c>
      <c r="Q411" s="227">
        <v>0.081</v>
      </c>
      <c r="R411" s="227">
        <f>Q411*H411</f>
        <v>0.5670000000000001</v>
      </c>
      <c r="S411" s="227">
        <v>0</v>
      </c>
      <c r="T411" s="228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9" t="s">
        <v>186</v>
      </c>
      <c r="AT411" s="229" t="s">
        <v>348</v>
      </c>
      <c r="AU411" s="229" t="s">
        <v>88</v>
      </c>
      <c r="AY411" s="17" t="s">
        <v>136</v>
      </c>
      <c r="BE411" s="230">
        <f>IF(N411="základní",J411,0)</f>
        <v>0</v>
      </c>
      <c r="BF411" s="230">
        <f>IF(N411="snížená",J411,0)</f>
        <v>0</v>
      </c>
      <c r="BG411" s="230">
        <f>IF(N411="zákl. přenesená",J411,0)</f>
        <v>0</v>
      </c>
      <c r="BH411" s="230">
        <f>IF(N411="sníž. přenesená",J411,0)</f>
        <v>0</v>
      </c>
      <c r="BI411" s="230">
        <f>IF(N411="nulová",J411,0)</f>
        <v>0</v>
      </c>
      <c r="BJ411" s="17" t="s">
        <v>86</v>
      </c>
      <c r="BK411" s="230">
        <f>ROUND(I411*H411,2)</f>
        <v>0</v>
      </c>
      <c r="BL411" s="17" t="s">
        <v>143</v>
      </c>
      <c r="BM411" s="229" t="s">
        <v>1211</v>
      </c>
    </row>
    <row r="412" spans="1:47" s="2" customFormat="1" ht="12">
      <c r="A412" s="38"/>
      <c r="B412" s="39"/>
      <c r="C412" s="40"/>
      <c r="D412" s="231" t="s">
        <v>145</v>
      </c>
      <c r="E412" s="40"/>
      <c r="F412" s="232" t="s">
        <v>1210</v>
      </c>
      <c r="G412" s="40"/>
      <c r="H412" s="40"/>
      <c r="I412" s="233"/>
      <c r="J412" s="40"/>
      <c r="K412" s="40"/>
      <c r="L412" s="44"/>
      <c r="M412" s="234"/>
      <c r="N412" s="235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145</v>
      </c>
      <c r="AU412" s="17" t="s">
        <v>88</v>
      </c>
    </row>
    <row r="413" spans="1:65" s="2" customFormat="1" ht="24.15" customHeight="1">
      <c r="A413" s="38"/>
      <c r="B413" s="39"/>
      <c r="C413" s="218" t="s">
        <v>691</v>
      </c>
      <c r="D413" s="218" t="s">
        <v>138</v>
      </c>
      <c r="E413" s="219" t="s">
        <v>1212</v>
      </c>
      <c r="F413" s="220" t="s">
        <v>1213</v>
      </c>
      <c r="G413" s="221" t="s">
        <v>1000</v>
      </c>
      <c r="H413" s="222">
        <v>1</v>
      </c>
      <c r="I413" s="223"/>
      <c r="J413" s="224">
        <f>ROUND(I413*H413,2)</f>
        <v>0</v>
      </c>
      <c r="K413" s="220" t="s">
        <v>1</v>
      </c>
      <c r="L413" s="44"/>
      <c r="M413" s="225" t="s">
        <v>1</v>
      </c>
      <c r="N413" s="226" t="s">
        <v>43</v>
      </c>
      <c r="O413" s="91"/>
      <c r="P413" s="227">
        <f>O413*H413</f>
        <v>0</v>
      </c>
      <c r="Q413" s="227">
        <v>0.3409</v>
      </c>
      <c r="R413" s="227">
        <f>Q413*H413</f>
        <v>0.3409</v>
      </c>
      <c r="S413" s="227">
        <v>0</v>
      </c>
      <c r="T413" s="228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9" t="s">
        <v>143</v>
      </c>
      <c r="AT413" s="229" t="s">
        <v>138</v>
      </c>
      <c r="AU413" s="229" t="s">
        <v>88</v>
      </c>
      <c r="AY413" s="17" t="s">
        <v>136</v>
      </c>
      <c r="BE413" s="230">
        <f>IF(N413="základní",J413,0)</f>
        <v>0</v>
      </c>
      <c r="BF413" s="230">
        <f>IF(N413="snížená",J413,0)</f>
        <v>0</v>
      </c>
      <c r="BG413" s="230">
        <f>IF(N413="zákl. přenesená",J413,0)</f>
        <v>0</v>
      </c>
      <c r="BH413" s="230">
        <f>IF(N413="sníž. přenesená",J413,0)</f>
        <v>0</v>
      </c>
      <c r="BI413" s="230">
        <f>IF(N413="nulová",J413,0)</f>
        <v>0</v>
      </c>
      <c r="BJ413" s="17" t="s">
        <v>86</v>
      </c>
      <c r="BK413" s="230">
        <f>ROUND(I413*H413,2)</f>
        <v>0</v>
      </c>
      <c r="BL413" s="17" t="s">
        <v>143</v>
      </c>
      <c r="BM413" s="229" t="s">
        <v>1214</v>
      </c>
    </row>
    <row r="414" spans="1:65" s="2" customFormat="1" ht="21.75" customHeight="1">
      <c r="A414" s="38"/>
      <c r="B414" s="39"/>
      <c r="C414" s="218" t="s">
        <v>698</v>
      </c>
      <c r="D414" s="218" t="s">
        <v>138</v>
      </c>
      <c r="E414" s="219" t="s">
        <v>1215</v>
      </c>
      <c r="F414" s="220" t="s">
        <v>1216</v>
      </c>
      <c r="G414" s="221" t="s">
        <v>1000</v>
      </c>
      <c r="H414" s="222">
        <v>1</v>
      </c>
      <c r="I414" s="223"/>
      <c r="J414" s="224">
        <f>ROUND(I414*H414,2)</f>
        <v>0</v>
      </c>
      <c r="K414" s="220" t="s">
        <v>1</v>
      </c>
      <c r="L414" s="44"/>
      <c r="M414" s="225" t="s">
        <v>1</v>
      </c>
      <c r="N414" s="226" t="s">
        <v>43</v>
      </c>
      <c r="O414" s="91"/>
      <c r="P414" s="227">
        <f>O414*H414</f>
        <v>0</v>
      </c>
      <c r="Q414" s="227">
        <v>0.3409</v>
      </c>
      <c r="R414" s="227">
        <f>Q414*H414</f>
        <v>0.3409</v>
      </c>
      <c r="S414" s="227">
        <v>0</v>
      </c>
      <c r="T414" s="228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9" t="s">
        <v>143</v>
      </c>
      <c r="AT414" s="229" t="s">
        <v>138</v>
      </c>
      <c r="AU414" s="229" t="s">
        <v>88</v>
      </c>
      <c r="AY414" s="17" t="s">
        <v>136</v>
      </c>
      <c r="BE414" s="230">
        <f>IF(N414="základní",J414,0)</f>
        <v>0</v>
      </c>
      <c r="BF414" s="230">
        <f>IF(N414="snížená",J414,0)</f>
        <v>0</v>
      </c>
      <c r="BG414" s="230">
        <f>IF(N414="zákl. přenesená",J414,0)</f>
        <v>0</v>
      </c>
      <c r="BH414" s="230">
        <f>IF(N414="sníž. přenesená",J414,0)</f>
        <v>0</v>
      </c>
      <c r="BI414" s="230">
        <f>IF(N414="nulová",J414,0)</f>
        <v>0</v>
      </c>
      <c r="BJ414" s="17" t="s">
        <v>86</v>
      </c>
      <c r="BK414" s="230">
        <f>ROUND(I414*H414,2)</f>
        <v>0</v>
      </c>
      <c r="BL414" s="17" t="s">
        <v>143</v>
      </c>
      <c r="BM414" s="229" t="s">
        <v>1217</v>
      </c>
    </row>
    <row r="415" spans="1:65" s="2" customFormat="1" ht="16.5" customHeight="1">
      <c r="A415" s="38"/>
      <c r="B415" s="39"/>
      <c r="C415" s="218" t="s">
        <v>703</v>
      </c>
      <c r="D415" s="218" t="s">
        <v>138</v>
      </c>
      <c r="E415" s="219" t="s">
        <v>1218</v>
      </c>
      <c r="F415" s="220" t="s">
        <v>1219</v>
      </c>
      <c r="G415" s="221" t="s">
        <v>189</v>
      </c>
      <c r="H415" s="222">
        <v>3</v>
      </c>
      <c r="I415" s="223"/>
      <c r="J415" s="224">
        <f>ROUND(I415*H415,2)</f>
        <v>0</v>
      </c>
      <c r="K415" s="220" t="s">
        <v>410</v>
      </c>
      <c r="L415" s="44"/>
      <c r="M415" s="225" t="s">
        <v>1</v>
      </c>
      <c r="N415" s="226" t="s">
        <v>43</v>
      </c>
      <c r="O415" s="91"/>
      <c r="P415" s="227">
        <f>O415*H415</f>
        <v>0</v>
      </c>
      <c r="Q415" s="227">
        <v>0.00019</v>
      </c>
      <c r="R415" s="227">
        <f>Q415*H415</f>
        <v>0.00057</v>
      </c>
      <c r="S415" s="227">
        <v>0</v>
      </c>
      <c r="T415" s="228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9" t="s">
        <v>143</v>
      </c>
      <c r="AT415" s="229" t="s">
        <v>138</v>
      </c>
      <c r="AU415" s="229" t="s">
        <v>88</v>
      </c>
      <c r="AY415" s="17" t="s">
        <v>136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7" t="s">
        <v>86</v>
      </c>
      <c r="BK415" s="230">
        <f>ROUND(I415*H415,2)</f>
        <v>0</v>
      </c>
      <c r="BL415" s="17" t="s">
        <v>143</v>
      </c>
      <c r="BM415" s="229" t="s">
        <v>1220</v>
      </c>
    </row>
    <row r="416" spans="1:47" s="2" customFormat="1" ht="12">
      <c r="A416" s="38"/>
      <c r="B416" s="39"/>
      <c r="C416" s="40"/>
      <c r="D416" s="231" t="s">
        <v>145</v>
      </c>
      <c r="E416" s="40"/>
      <c r="F416" s="232" t="s">
        <v>1221</v>
      </c>
      <c r="G416" s="40"/>
      <c r="H416" s="40"/>
      <c r="I416" s="233"/>
      <c r="J416" s="40"/>
      <c r="K416" s="40"/>
      <c r="L416" s="44"/>
      <c r="M416" s="234"/>
      <c r="N416" s="235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145</v>
      </c>
      <c r="AU416" s="17" t="s">
        <v>88</v>
      </c>
    </row>
    <row r="417" spans="1:65" s="2" customFormat="1" ht="16.5" customHeight="1">
      <c r="A417" s="38"/>
      <c r="B417" s="39"/>
      <c r="C417" s="218" t="s">
        <v>709</v>
      </c>
      <c r="D417" s="218" t="s">
        <v>138</v>
      </c>
      <c r="E417" s="219" t="s">
        <v>1222</v>
      </c>
      <c r="F417" s="220" t="s">
        <v>1223</v>
      </c>
      <c r="G417" s="221" t="s">
        <v>189</v>
      </c>
      <c r="H417" s="222">
        <v>3</v>
      </c>
      <c r="I417" s="223"/>
      <c r="J417" s="224">
        <f>ROUND(I417*H417,2)</f>
        <v>0</v>
      </c>
      <c r="K417" s="220" t="s">
        <v>979</v>
      </c>
      <c r="L417" s="44"/>
      <c r="M417" s="225" t="s">
        <v>1</v>
      </c>
      <c r="N417" s="226" t="s">
        <v>43</v>
      </c>
      <c r="O417" s="91"/>
      <c r="P417" s="227">
        <f>O417*H417</f>
        <v>0</v>
      </c>
      <c r="Q417" s="227">
        <v>6E-05</v>
      </c>
      <c r="R417" s="227">
        <f>Q417*H417</f>
        <v>0.00018</v>
      </c>
      <c r="S417" s="227">
        <v>0</v>
      </c>
      <c r="T417" s="228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9" t="s">
        <v>143</v>
      </c>
      <c r="AT417" s="229" t="s">
        <v>138</v>
      </c>
      <c r="AU417" s="229" t="s">
        <v>88</v>
      </c>
      <c r="AY417" s="17" t="s">
        <v>136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17" t="s">
        <v>86</v>
      </c>
      <c r="BK417" s="230">
        <f>ROUND(I417*H417,2)</f>
        <v>0</v>
      </c>
      <c r="BL417" s="17" t="s">
        <v>143</v>
      </c>
      <c r="BM417" s="229" t="s">
        <v>1224</v>
      </c>
    </row>
    <row r="418" spans="1:47" s="2" customFormat="1" ht="12">
      <c r="A418" s="38"/>
      <c r="B418" s="39"/>
      <c r="C418" s="40"/>
      <c r="D418" s="231" t="s">
        <v>145</v>
      </c>
      <c r="E418" s="40"/>
      <c r="F418" s="232" t="s">
        <v>1225</v>
      </c>
      <c r="G418" s="40"/>
      <c r="H418" s="40"/>
      <c r="I418" s="233"/>
      <c r="J418" s="40"/>
      <c r="K418" s="40"/>
      <c r="L418" s="44"/>
      <c r="M418" s="234"/>
      <c r="N418" s="235"/>
      <c r="O418" s="91"/>
      <c r="P418" s="91"/>
      <c r="Q418" s="91"/>
      <c r="R418" s="91"/>
      <c r="S418" s="91"/>
      <c r="T418" s="92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145</v>
      </c>
      <c r="AU418" s="17" t="s">
        <v>88</v>
      </c>
    </row>
    <row r="419" spans="1:63" s="12" customFormat="1" ht="22.8" customHeight="1">
      <c r="A419" s="12"/>
      <c r="B419" s="202"/>
      <c r="C419" s="203"/>
      <c r="D419" s="204" t="s">
        <v>77</v>
      </c>
      <c r="E419" s="216" t="s">
        <v>194</v>
      </c>
      <c r="F419" s="216" t="s">
        <v>463</v>
      </c>
      <c r="G419" s="203"/>
      <c r="H419" s="203"/>
      <c r="I419" s="206"/>
      <c r="J419" s="217">
        <f>BK419</f>
        <v>0</v>
      </c>
      <c r="K419" s="203"/>
      <c r="L419" s="208"/>
      <c r="M419" s="209"/>
      <c r="N419" s="210"/>
      <c r="O419" s="210"/>
      <c r="P419" s="211">
        <f>SUM(P420:P425)</f>
        <v>0</v>
      </c>
      <c r="Q419" s="210"/>
      <c r="R419" s="211">
        <f>SUM(R420:R425)</f>
        <v>0.0348223</v>
      </c>
      <c r="S419" s="210"/>
      <c r="T419" s="212">
        <f>SUM(T420:T425)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13" t="s">
        <v>86</v>
      </c>
      <c r="AT419" s="214" t="s">
        <v>77</v>
      </c>
      <c r="AU419" s="214" t="s">
        <v>86</v>
      </c>
      <c r="AY419" s="213" t="s">
        <v>136</v>
      </c>
      <c r="BK419" s="215">
        <f>SUM(BK420:BK425)</f>
        <v>0</v>
      </c>
    </row>
    <row r="420" spans="1:65" s="2" customFormat="1" ht="16.5" customHeight="1">
      <c r="A420" s="38"/>
      <c r="B420" s="39"/>
      <c r="C420" s="218" t="s">
        <v>714</v>
      </c>
      <c r="D420" s="218" t="s">
        <v>138</v>
      </c>
      <c r="E420" s="219" t="s">
        <v>1226</v>
      </c>
      <c r="F420" s="220" t="s">
        <v>1227</v>
      </c>
      <c r="G420" s="221" t="s">
        <v>141</v>
      </c>
      <c r="H420" s="222">
        <v>74.09</v>
      </c>
      <c r="I420" s="223"/>
      <c r="J420" s="224">
        <f>ROUND(I420*H420,2)</f>
        <v>0</v>
      </c>
      <c r="K420" s="220" t="s">
        <v>142</v>
      </c>
      <c r="L420" s="44"/>
      <c r="M420" s="225" t="s">
        <v>1</v>
      </c>
      <c r="N420" s="226" t="s">
        <v>43</v>
      </c>
      <c r="O420" s="91"/>
      <c r="P420" s="227">
        <f>O420*H420</f>
        <v>0</v>
      </c>
      <c r="Q420" s="227">
        <v>0.00047</v>
      </c>
      <c r="R420" s="227">
        <f>Q420*H420</f>
        <v>0.0348223</v>
      </c>
      <c r="S420" s="227">
        <v>0</v>
      </c>
      <c r="T420" s="228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9" t="s">
        <v>143</v>
      </c>
      <c r="AT420" s="229" t="s">
        <v>138</v>
      </c>
      <c r="AU420" s="229" t="s">
        <v>88</v>
      </c>
      <c r="AY420" s="17" t="s">
        <v>136</v>
      </c>
      <c r="BE420" s="230">
        <f>IF(N420="základní",J420,0)</f>
        <v>0</v>
      </c>
      <c r="BF420" s="230">
        <f>IF(N420="snížená",J420,0)</f>
        <v>0</v>
      </c>
      <c r="BG420" s="230">
        <f>IF(N420="zákl. přenesená",J420,0)</f>
        <v>0</v>
      </c>
      <c r="BH420" s="230">
        <f>IF(N420="sníž. přenesená",J420,0)</f>
        <v>0</v>
      </c>
      <c r="BI420" s="230">
        <f>IF(N420="nulová",J420,0)</f>
        <v>0</v>
      </c>
      <c r="BJ420" s="17" t="s">
        <v>86</v>
      </c>
      <c r="BK420" s="230">
        <f>ROUND(I420*H420,2)</f>
        <v>0</v>
      </c>
      <c r="BL420" s="17" t="s">
        <v>143</v>
      </c>
      <c r="BM420" s="229" t="s">
        <v>1228</v>
      </c>
    </row>
    <row r="421" spans="1:47" s="2" customFormat="1" ht="12">
      <c r="A421" s="38"/>
      <c r="B421" s="39"/>
      <c r="C421" s="40"/>
      <c r="D421" s="231" t="s">
        <v>145</v>
      </c>
      <c r="E421" s="40"/>
      <c r="F421" s="232" t="s">
        <v>1229</v>
      </c>
      <c r="G421" s="40"/>
      <c r="H421" s="40"/>
      <c r="I421" s="233"/>
      <c r="J421" s="40"/>
      <c r="K421" s="40"/>
      <c r="L421" s="44"/>
      <c r="M421" s="234"/>
      <c r="N421" s="235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145</v>
      </c>
      <c r="AU421" s="17" t="s">
        <v>88</v>
      </c>
    </row>
    <row r="422" spans="1:51" s="13" customFormat="1" ht="12">
      <c r="A422" s="13"/>
      <c r="B422" s="236"/>
      <c r="C422" s="237"/>
      <c r="D422" s="231" t="s">
        <v>147</v>
      </c>
      <c r="E422" s="238" t="s">
        <v>1</v>
      </c>
      <c r="F422" s="239" t="s">
        <v>1230</v>
      </c>
      <c r="G422" s="237"/>
      <c r="H422" s="240">
        <v>28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6" t="s">
        <v>147</v>
      </c>
      <c r="AU422" s="246" t="s">
        <v>88</v>
      </c>
      <c r="AV422" s="13" t="s">
        <v>88</v>
      </c>
      <c r="AW422" s="13" t="s">
        <v>32</v>
      </c>
      <c r="AX422" s="13" t="s">
        <v>78</v>
      </c>
      <c r="AY422" s="246" t="s">
        <v>136</v>
      </c>
    </row>
    <row r="423" spans="1:51" s="13" customFormat="1" ht="12">
      <c r="A423" s="13"/>
      <c r="B423" s="236"/>
      <c r="C423" s="237"/>
      <c r="D423" s="231" t="s">
        <v>147</v>
      </c>
      <c r="E423" s="238" t="s">
        <v>1</v>
      </c>
      <c r="F423" s="239" t="s">
        <v>1231</v>
      </c>
      <c r="G423" s="237"/>
      <c r="H423" s="240">
        <v>23.52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6" t="s">
        <v>147</v>
      </c>
      <c r="AU423" s="246" t="s">
        <v>88</v>
      </c>
      <c r="AV423" s="13" t="s">
        <v>88</v>
      </c>
      <c r="AW423" s="13" t="s">
        <v>32</v>
      </c>
      <c r="AX423" s="13" t="s">
        <v>78</v>
      </c>
      <c r="AY423" s="246" t="s">
        <v>136</v>
      </c>
    </row>
    <row r="424" spans="1:51" s="13" customFormat="1" ht="12">
      <c r="A424" s="13"/>
      <c r="B424" s="236"/>
      <c r="C424" s="237"/>
      <c r="D424" s="231" t="s">
        <v>147</v>
      </c>
      <c r="E424" s="238" t="s">
        <v>1</v>
      </c>
      <c r="F424" s="239" t="s">
        <v>1232</v>
      </c>
      <c r="G424" s="237"/>
      <c r="H424" s="240">
        <v>22.57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5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6" t="s">
        <v>147</v>
      </c>
      <c r="AU424" s="246" t="s">
        <v>88</v>
      </c>
      <c r="AV424" s="13" t="s">
        <v>88</v>
      </c>
      <c r="AW424" s="13" t="s">
        <v>32</v>
      </c>
      <c r="AX424" s="13" t="s">
        <v>78</v>
      </c>
      <c r="AY424" s="246" t="s">
        <v>136</v>
      </c>
    </row>
    <row r="425" spans="1:51" s="14" customFormat="1" ht="12">
      <c r="A425" s="14"/>
      <c r="B425" s="247"/>
      <c r="C425" s="248"/>
      <c r="D425" s="231" t="s">
        <v>147</v>
      </c>
      <c r="E425" s="249" t="s">
        <v>1</v>
      </c>
      <c r="F425" s="250" t="s">
        <v>155</v>
      </c>
      <c r="G425" s="248"/>
      <c r="H425" s="251">
        <v>74.09</v>
      </c>
      <c r="I425" s="252"/>
      <c r="J425" s="248"/>
      <c r="K425" s="248"/>
      <c r="L425" s="253"/>
      <c r="M425" s="254"/>
      <c r="N425" s="255"/>
      <c r="O425" s="255"/>
      <c r="P425" s="255"/>
      <c r="Q425" s="255"/>
      <c r="R425" s="255"/>
      <c r="S425" s="255"/>
      <c r="T425" s="256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7" t="s">
        <v>147</v>
      </c>
      <c r="AU425" s="257" t="s">
        <v>88</v>
      </c>
      <c r="AV425" s="14" t="s">
        <v>143</v>
      </c>
      <c r="AW425" s="14" t="s">
        <v>32</v>
      </c>
      <c r="AX425" s="14" t="s">
        <v>86</v>
      </c>
      <c r="AY425" s="257" t="s">
        <v>136</v>
      </c>
    </row>
    <row r="426" spans="1:63" s="12" customFormat="1" ht="22.8" customHeight="1">
      <c r="A426" s="12"/>
      <c r="B426" s="202"/>
      <c r="C426" s="203"/>
      <c r="D426" s="204" t="s">
        <v>77</v>
      </c>
      <c r="E426" s="216" t="s">
        <v>729</v>
      </c>
      <c r="F426" s="216" t="s">
        <v>730</v>
      </c>
      <c r="G426" s="203"/>
      <c r="H426" s="203"/>
      <c r="I426" s="206"/>
      <c r="J426" s="217">
        <f>BK426</f>
        <v>0</v>
      </c>
      <c r="K426" s="203"/>
      <c r="L426" s="208"/>
      <c r="M426" s="209"/>
      <c r="N426" s="210"/>
      <c r="O426" s="210"/>
      <c r="P426" s="211">
        <f>SUM(P427:P428)</f>
        <v>0</v>
      </c>
      <c r="Q426" s="210"/>
      <c r="R426" s="211">
        <f>SUM(R427:R428)</f>
        <v>0</v>
      </c>
      <c r="S426" s="210"/>
      <c r="T426" s="212">
        <f>SUM(T427:T428)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13" t="s">
        <v>86</v>
      </c>
      <c r="AT426" s="214" t="s">
        <v>77</v>
      </c>
      <c r="AU426" s="214" t="s">
        <v>86</v>
      </c>
      <c r="AY426" s="213" t="s">
        <v>136</v>
      </c>
      <c r="BK426" s="215">
        <f>SUM(BK427:BK428)</f>
        <v>0</v>
      </c>
    </row>
    <row r="427" spans="1:65" s="2" customFormat="1" ht="16.5" customHeight="1">
      <c r="A427" s="38"/>
      <c r="B427" s="39"/>
      <c r="C427" s="218" t="s">
        <v>720</v>
      </c>
      <c r="D427" s="218" t="s">
        <v>138</v>
      </c>
      <c r="E427" s="219" t="s">
        <v>1233</v>
      </c>
      <c r="F427" s="220" t="s">
        <v>1234</v>
      </c>
      <c r="G427" s="221" t="s">
        <v>245</v>
      </c>
      <c r="H427" s="222">
        <v>340.749</v>
      </c>
      <c r="I427" s="223"/>
      <c r="J427" s="224">
        <f>ROUND(I427*H427,2)</f>
        <v>0</v>
      </c>
      <c r="K427" s="220" t="s">
        <v>410</v>
      </c>
      <c r="L427" s="44"/>
      <c r="M427" s="225" t="s">
        <v>1</v>
      </c>
      <c r="N427" s="226" t="s">
        <v>43</v>
      </c>
      <c r="O427" s="91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9" t="s">
        <v>143</v>
      </c>
      <c r="AT427" s="229" t="s">
        <v>138</v>
      </c>
      <c r="AU427" s="229" t="s">
        <v>88</v>
      </c>
      <c r="AY427" s="17" t="s">
        <v>136</v>
      </c>
      <c r="BE427" s="230">
        <f>IF(N427="základní",J427,0)</f>
        <v>0</v>
      </c>
      <c r="BF427" s="230">
        <f>IF(N427="snížená",J427,0)</f>
        <v>0</v>
      </c>
      <c r="BG427" s="230">
        <f>IF(N427="zákl. přenesená",J427,0)</f>
        <v>0</v>
      </c>
      <c r="BH427" s="230">
        <f>IF(N427="sníž. přenesená",J427,0)</f>
        <v>0</v>
      </c>
      <c r="BI427" s="230">
        <f>IF(N427="nulová",J427,0)</f>
        <v>0</v>
      </c>
      <c r="BJ427" s="17" t="s">
        <v>86</v>
      </c>
      <c r="BK427" s="230">
        <f>ROUND(I427*H427,2)</f>
        <v>0</v>
      </c>
      <c r="BL427" s="17" t="s">
        <v>143</v>
      </c>
      <c r="BM427" s="229" t="s">
        <v>1235</v>
      </c>
    </row>
    <row r="428" spans="1:47" s="2" customFormat="1" ht="12">
      <c r="A428" s="38"/>
      <c r="B428" s="39"/>
      <c r="C428" s="40"/>
      <c r="D428" s="231" t="s">
        <v>145</v>
      </c>
      <c r="E428" s="40"/>
      <c r="F428" s="232" t="s">
        <v>1236</v>
      </c>
      <c r="G428" s="40"/>
      <c r="H428" s="40"/>
      <c r="I428" s="233"/>
      <c r="J428" s="40"/>
      <c r="K428" s="40"/>
      <c r="L428" s="44"/>
      <c r="M428" s="234"/>
      <c r="N428" s="235"/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145</v>
      </c>
      <c r="AU428" s="17" t="s">
        <v>88</v>
      </c>
    </row>
    <row r="429" spans="1:63" s="12" customFormat="1" ht="25.9" customHeight="1">
      <c r="A429" s="12"/>
      <c r="B429" s="202"/>
      <c r="C429" s="203"/>
      <c r="D429" s="204" t="s">
        <v>77</v>
      </c>
      <c r="E429" s="205" t="s">
        <v>741</v>
      </c>
      <c r="F429" s="205" t="s">
        <v>742</v>
      </c>
      <c r="G429" s="203"/>
      <c r="H429" s="203"/>
      <c r="I429" s="206"/>
      <c r="J429" s="207">
        <f>BK429</f>
        <v>0</v>
      </c>
      <c r="K429" s="203"/>
      <c r="L429" s="208"/>
      <c r="M429" s="209"/>
      <c r="N429" s="210"/>
      <c r="O429" s="210"/>
      <c r="P429" s="211">
        <f>P430</f>
        <v>0</v>
      </c>
      <c r="Q429" s="210"/>
      <c r="R429" s="211">
        <f>R430</f>
        <v>0.1835619</v>
      </c>
      <c r="S429" s="210"/>
      <c r="T429" s="212">
        <f>T430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13" t="s">
        <v>88</v>
      </c>
      <c r="AT429" s="214" t="s">
        <v>77</v>
      </c>
      <c r="AU429" s="214" t="s">
        <v>78</v>
      </c>
      <c r="AY429" s="213" t="s">
        <v>136</v>
      </c>
      <c r="BK429" s="215">
        <f>BK430</f>
        <v>0</v>
      </c>
    </row>
    <row r="430" spans="1:63" s="12" customFormat="1" ht="22.8" customHeight="1">
      <c r="A430" s="12"/>
      <c r="B430" s="202"/>
      <c r="C430" s="203"/>
      <c r="D430" s="204" t="s">
        <v>77</v>
      </c>
      <c r="E430" s="216" t="s">
        <v>1237</v>
      </c>
      <c r="F430" s="216" t="s">
        <v>1238</v>
      </c>
      <c r="G430" s="203"/>
      <c r="H430" s="203"/>
      <c r="I430" s="206"/>
      <c r="J430" s="217">
        <f>BK430</f>
        <v>0</v>
      </c>
      <c r="K430" s="203"/>
      <c r="L430" s="208"/>
      <c r="M430" s="209"/>
      <c r="N430" s="210"/>
      <c r="O430" s="210"/>
      <c r="P430" s="211">
        <f>SUM(P431:P439)</f>
        <v>0</v>
      </c>
      <c r="Q430" s="210"/>
      <c r="R430" s="211">
        <f>SUM(R431:R439)</f>
        <v>0.1835619</v>
      </c>
      <c r="S430" s="210"/>
      <c r="T430" s="212">
        <f>SUM(T431:T439)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3" t="s">
        <v>88</v>
      </c>
      <c r="AT430" s="214" t="s">
        <v>77</v>
      </c>
      <c r="AU430" s="214" t="s">
        <v>86</v>
      </c>
      <c r="AY430" s="213" t="s">
        <v>136</v>
      </c>
      <c r="BK430" s="215">
        <f>SUM(BK431:BK439)</f>
        <v>0</v>
      </c>
    </row>
    <row r="431" spans="1:65" s="2" customFormat="1" ht="16.5" customHeight="1">
      <c r="A431" s="38"/>
      <c r="B431" s="39"/>
      <c r="C431" s="218" t="s">
        <v>724</v>
      </c>
      <c r="D431" s="218" t="s">
        <v>138</v>
      </c>
      <c r="E431" s="219" t="s">
        <v>1239</v>
      </c>
      <c r="F431" s="220" t="s">
        <v>1240</v>
      </c>
      <c r="G431" s="221" t="s">
        <v>141</v>
      </c>
      <c r="H431" s="222">
        <v>74.09</v>
      </c>
      <c r="I431" s="223"/>
      <c r="J431" s="224">
        <f>ROUND(I431*H431,2)</f>
        <v>0</v>
      </c>
      <c r="K431" s="220" t="s">
        <v>142</v>
      </c>
      <c r="L431" s="44"/>
      <c r="M431" s="225" t="s">
        <v>1</v>
      </c>
      <c r="N431" s="226" t="s">
        <v>43</v>
      </c>
      <c r="O431" s="91"/>
      <c r="P431" s="227">
        <f>O431*H431</f>
        <v>0</v>
      </c>
      <c r="Q431" s="227">
        <v>3E-05</v>
      </c>
      <c r="R431" s="227">
        <f>Q431*H431</f>
        <v>0.0022227</v>
      </c>
      <c r="S431" s="227">
        <v>0</v>
      </c>
      <c r="T431" s="228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9" t="s">
        <v>242</v>
      </c>
      <c r="AT431" s="229" t="s">
        <v>138</v>
      </c>
      <c r="AU431" s="229" t="s">
        <v>88</v>
      </c>
      <c r="AY431" s="17" t="s">
        <v>136</v>
      </c>
      <c r="BE431" s="230">
        <f>IF(N431="základní",J431,0)</f>
        <v>0</v>
      </c>
      <c r="BF431" s="230">
        <f>IF(N431="snížená",J431,0)</f>
        <v>0</v>
      </c>
      <c r="BG431" s="230">
        <f>IF(N431="zákl. přenesená",J431,0)</f>
        <v>0</v>
      </c>
      <c r="BH431" s="230">
        <f>IF(N431="sníž. přenesená",J431,0)</f>
        <v>0</v>
      </c>
      <c r="BI431" s="230">
        <f>IF(N431="nulová",J431,0)</f>
        <v>0</v>
      </c>
      <c r="BJ431" s="17" t="s">
        <v>86</v>
      </c>
      <c r="BK431" s="230">
        <f>ROUND(I431*H431,2)</f>
        <v>0</v>
      </c>
      <c r="BL431" s="17" t="s">
        <v>242</v>
      </c>
      <c r="BM431" s="229" t="s">
        <v>1241</v>
      </c>
    </row>
    <row r="432" spans="1:47" s="2" customFormat="1" ht="12">
      <c r="A432" s="38"/>
      <c r="B432" s="39"/>
      <c r="C432" s="40"/>
      <c r="D432" s="231" t="s">
        <v>145</v>
      </c>
      <c r="E432" s="40"/>
      <c r="F432" s="232" t="s">
        <v>1242</v>
      </c>
      <c r="G432" s="40"/>
      <c r="H432" s="40"/>
      <c r="I432" s="233"/>
      <c r="J432" s="40"/>
      <c r="K432" s="40"/>
      <c r="L432" s="44"/>
      <c r="M432" s="234"/>
      <c r="N432" s="235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145</v>
      </c>
      <c r="AU432" s="17" t="s">
        <v>88</v>
      </c>
    </row>
    <row r="433" spans="1:51" s="13" customFormat="1" ht="12">
      <c r="A433" s="13"/>
      <c r="B433" s="236"/>
      <c r="C433" s="237"/>
      <c r="D433" s="231" t="s">
        <v>147</v>
      </c>
      <c r="E433" s="238" t="s">
        <v>1</v>
      </c>
      <c r="F433" s="239" t="s">
        <v>1230</v>
      </c>
      <c r="G433" s="237"/>
      <c r="H433" s="240">
        <v>28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6" t="s">
        <v>147</v>
      </c>
      <c r="AU433" s="246" t="s">
        <v>88</v>
      </c>
      <c r="AV433" s="13" t="s">
        <v>88</v>
      </c>
      <c r="AW433" s="13" t="s">
        <v>32</v>
      </c>
      <c r="AX433" s="13" t="s">
        <v>78</v>
      </c>
      <c r="AY433" s="246" t="s">
        <v>136</v>
      </c>
    </row>
    <row r="434" spans="1:51" s="13" customFormat="1" ht="12">
      <c r="A434" s="13"/>
      <c r="B434" s="236"/>
      <c r="C434" s="237"/>
      <c r="D434" s="231" t="s">
        <v>147</v>
      </c>
      <c r="E434" s="238" t="s">
        <v>1</v>
      </c>
      <c r="F434" s="239" t="s">
        <v>1231</v>
      </c>
      <c r="G434" s="237"/>
      <c r="H434" s="240">
        <v>23.52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6" t="s">
        <v>147</v>
      </c>
      <c r="AU434" s="246" t="s">
        <v>88</v>
      </c>
      <c r="AV434" s="13" t="s">
        <v>88</v>
      </c>
      <c r="AW434" s="13" t="s">
        <v>32</v>
      </c>
      <c r="AX434" s="13" t="s">
        <v>78</v>
      </c>
      <c r="AY434" s="246" t="s">
        <v>136</v>
      </c>
    </row>
    <row r="435" spans="1:51" s="13" customFormat="1" ht="12">
      <c r="A435" s="13"/>
      <c r="B435" s="236"/>
      <c r="C435" s="237"/>
      <c r="D435" s="231" t="s">
        <v>147</v>
      </c>
      <c r="E435" s="238" t="s">
        <v>1</v>
      </c>
      <c r="F435" s="239" t="s">
        <v>1232</v>
      </c>
      <c r="G435" s="237"/>
      <c r="H435" s="240">
        <v>22.57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6" t="s">
        <v>147</v>
      </c>
      <c r="AU435" s="246" t="s">
        <v>88</v>
      </c>
      <c r="AV435" s="13" t="s">
        <v>88</v>
      </c>
      <c r="AW435" s="13" t="s">
        <v>32</v>
      </c>
      <c r="AX435" s="13" t="s">
        <v>78</v>
      </c>
      <c r="AY435" s="246" t="s">
        <v>136</v>
      </c>
    </row>
    <row r="436" spans="1:51" s="14" customFormat="1" ht="12">
      <c r="A436" s="14"/>
      <c r="B436" s="247"/>
      <c r="C436" s="248"/>
      <c r="D436" s="231" t="s">
        <v>147</v>
      </c>
      <c r="E436" s="249" t="s">
        <v>1</v>
      </c>
      <c r="F436" s="250" t="s">
        <v>155</v>
      </c>
      <c r="G436" s="248"/>
      <c r="H436" s="251">
        <v>74.09</v>
      </c>
      <c r="I436" s="252"/>
      <c r="J436" s="248"/>
      <c r="K436" s="248"/>
      <c r="L436" s="253"/>
      <c r="M436" s="254"/>
      <c r="N436" s="255"/>
      <c r="O436" s="255"/>
      <c r="P436" s="255"/>
      <c r="Q436" s="255"/>
      <c r="R436" s="255"/>
      <c r="S436" s="255"/>
      <c r="T436" s="256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7" t="s">
        <v>147</v>
      </c>
      <c r="AU436" s="257" t="s">
        <v>88</v>
      </c>
      <c r="AV436" s="14" t="s">
        <v>143</v>
      </c>
      <c r="AW436" s="14" t="s">
        <v>32</v>
      </c>
      <c r="AX436" s="14" t="s">
        <v>86</v>
      </c>
      <c r="AY436" s="257" t="s">
        <v>136</v>
      </c>
    </row>
    <row r="437" spans="1:65" s="2" customFormat="1" ht="21.75" customHeight="1">
      <c r="A437" s="38"/>
      <c r="B437" s="39"/>
      <c r="C437" s="258" t="s">
        <v>731</v>
      </c>
      <c r="D437" s="258" t="s">
        <v>348</v>
      </c>
      <c r="E437" s="259" t="s">
        <v>1243</v>
      </c>
      <c r="F437" s="260" t="s">
        <v>1244</v>
      </c>
      <c r="G437" s="261" t="s">
        <v>141</v>
      </c>
      <c r="H437" s="262">
        <v>86.352</v>
      </c>
      <c r="I437" s="263"/>
      <c r="J437" s="264">
        <f>ROUND(I437*H437,2)</f>
        <v>0</v>
      </c>
      <c r="K437" s="260" t="s">
        <v>142</v>
      </c>
      <c r="L437" s="265"/>
      <c r="M437" s="266" t="s">
        <v>1</v>
      </c>
      <c r="N437" s="267" t="s">
        <v>43</v>
      </c>
      <c r="O437" s="91"/>
      <c r="P437" s="227">
        <f>O437*H437</f>
        <v>0</v>
      </c>
      <c r="Q437" s="227">
        <v>0.0021</v>
      </c>
      <c r="R437" s="227">
        <f>Q437*H437</f>
        <v>0.1813392</v>
      </c>
      <c r="S437" s="227">
        <v>0</v>
      </c>
      <c r="T437" s="228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9" t="s">
        <v>340</v>
      </c>
      <c r="AT437" s="229" t="s">
        <v>348</v>
      </c>
      <c r="AU437" s="229" t="s">
        <v>88</v>
      </c>
      <c r="AY437" s="17" t="s">
        <v>136</v>
      </c>
      <c r="BE437" s="230">
        <f>IF(N437="základní",J437,0)</f>
        <v>0</v>
      </c>
      <c r="BF437" s="230">
        <f>IF(N437="snížená",J437,0)</f>
        <v>0</v>
      </c>
      <c r="BG437" s="230">
        <f>IF(N437="zákl. přenesená",J437,0)</f>
        <v>0</v>
      </c>
      <c r="BH437" s="230">
        <f>IF(N437="sníž. přenesená",J437,0)</f>
        <v>0</v>
      </c>
      <c r="BI437" s="230">
        <f>IF(N437="nulová",J437,0)</f>
        <v>0</v>
      </c>
      <c r="BJ437" s="17" t="s">
        <v>86</v>
      </c>
      <c r="BK437" s="230">
        <f>ROUND(I437*H437,2)</f>
        <v>0</v>
      </c>
      <c r="BL437" s="17" t="s">
        <v>242</v>
      </c>
      <c r="BM437" s="229" t="s">
        <v>1245</v>
      </c>
    </row>
    <row r="438" spans="1:47" s="2" customFormat="1" ht="12">
      <c r="A438" s="38"/>
      <c r="B438" s="39"/>
      <c r="C438" s="40"/>
      <c r="D438" s="231" t="s">
        <v>145</v>
      </c>
      <c r="E438" s="40"/>
      <c r="F438" s="232" t="s">
        <v>1244</v>
      </c>
      <c r="G438" s="40"/>
      <c r="H438" s="40"/>
      <c r="I438" s="233"/>
      <c r="J438" s="40"/>
      <c r="K438" s="40"/>
      <c r="L438" s="44"/>
      <c r="M438" s="234"/>
      <c r="N438" s="235"/>
      <c r="O438" s="91"/>
      <c r="P438" s="91"/>
      <c r="Q438" s="91"/>
      <c r="R438" s="91"/>
      <c r="S438" s="91"/>
      <c r="T438" s="92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145</v>
      </c>
      <c r="AU438" s="17" t="s">
        <v>88</v>
      </c>
    </row>
    <row r="439" spans="1:51" s="13" customFormat="1" ht="12">
      <c r="A439" s="13"/>
      <c r="B439" s="236"/>
      <c r="C439" s="237"/>
      <c r="D439" s="231" t="s">
        <v>147</v>
      </c>
      <c r="E439" s="237"/>
      <c r="F439" s="239" t="s">
        <v>1246</v>
      </c>
      <c r="G439" s="237"/>
      <c r="H439" s="240">
        <v>86.352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5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6" t="s">
        <v>147</v>
      </c>
      <c r="AU439" s="246" t="s">
        <v>88</v>
      </c>
      <c r="AV439" s="13" t="s">
        <v>88</v>
      </c>
      <c r="AW439" s="13" t="s">
        <v>4</v>
      </c>
      <c r="AX439" s="13" t="s">
        <v>86</v>
      </c>
      <c r="AY439" s="246" t="s">
        <v>136</v>
      </c>
    </row>
    <row r="440" spans="1:63" s="12" customFormat="1" ht="25.9" customHeight="1">
      <c r="A440" s="12"/>
      <c r="B440" s="202"/>
      <c r="C440" s="203"/>
      <c r="D440" s="204" t="s">
        <v>77</v>
      </c>
      <c r="E440" s="205" t="s">
        <v>348</v>
      </c>
      <c r="F440" s="205" t="s">
        <v>1247</v>
      </c>
      <c r="G440" s="203"/>
      <c r="H440" s="203"/>
      <c r="I440" s="206"/>
      <c r="J440" s="207">
        <f>BK440</f>
        <v>0</v>
      </c>
      <c r="K440" s="203"/>
      <c r="L440" s="208"/>
      <c r="M440" s="209"/>
      <c r="N440" s="210"/>
      <c r="O440" s="210"/>
      <c r="P440" s="211">
        <f>P441</f>
        <v>0</v>
      </c>
      <c r="Q440" s="210"/>
      <c r="R440" s="211">
        <f>R441</f>
        <v>0</v>
      </c>
      <c r="S440" s="210"/>
      <c r="T440" s="212">
        <f>T441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3" t="s">
        <v>156</v>
      </c>
      <c r="AT440" s="214" t="s">
        <v>77</v>
      </c>
      <c r="AU440" s="214" t="s">
        <v>78</v>
      </c>
      <c r="AY440" s="213" t="s">
        <v>136</v>
      </c>
      <c r="BK440" s="215">
        <f>BK441</f>
        <v>0</v>
      </c>
    </row>
    <row r="441" spans="1:63" s="12" customFormat="1" ht="22.8" customHeight="1">
      <c r="A441" s="12"/>
      <c r="B441" s="202"/>
      <c r="C441" s="203"/>
      <c r="D441" s="204" t="s">
        <v>77</v>
      </c>
      <c r="E441" s="216" t="s">
        <v>1248</v>
      </c>
      <c r="F441" s="216" t="s">
        <v>1249</v>
      </c>
      <c r="G441" s="203"/>
      <c r="H441" s="203"/>
      <c r="I441" s="206"/>
      <c r="J441" s="217">
        <f>BK441</f>
        <v>0</v>
      </c>
      <c r="K441" s="203"/>
      <c r="L441" s="208"/>
      <c r="M441" s="209"/>
      <c r="N441" s="210"/>
      <c r="O441" s="210"/>
      <c r="P441" s="211">
        <f>SUM(P442:P444)</f>
        <v>0</v>
      </c>
      <c r="Q441" s="210"/>
      <c r="R441" s="211">
        <f>SUM(R442:R444)</f>
        <v>0</v>
      </c>
      <c r="S441" s="210"/>
      <c r="T441" s="212">
        <f>SUM(T442:T444)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13" t="s">
        <v>156</v>
      </c>
      <c r="AT441" s="214" t="s">
        <v>77</v>
      </c>
      <c r="AU441" s="214" t="s">
        <v>86</v>
      </c>
      <c r="AY441" s="213" t="s">
        <v>136</v>
      </c>
      <c r="BK441" s="215">
        <f>SUM(BK442:BK444)</f>
        <v>0</v>
      </c>
    </row>
    <row r="442" spans="1:65" s="2" customFormat="1" ht="16.5" customHeight="1">
      <c r="A442" s="38"/>
      <c r="B442" s="39"/>
      <c r="C442" s="218" t="s">
        <v>736</v>
      </c>
      <c r="D442" s="218" t="s">
        <v>138</v>
      </c>
      <c r="E442" s="219" t="s">
        <v>1250</v>
      </c>
      <c r="F442" s="220" t="s">
        <v>1251</v>
      </c>
      <c r="G442" s="221" t="s">
        <v>189</v>
      </c>
      <c r="H442" s="222">
        <v>92.8</v>
      </c>
      <c r="I442" s="223"/>
      <c r="J442" s="224">
        <f>ROUND(I442*H442,2)</f>
        <v>0</v>
      </c>
      <c r="K442" s="220" t="s">
        <v>410</v>
      </c>
      <c r="L442" s="44"/>
      <c r="M442" s="225" t="s">
        <v>1</v>
      </c>
      <c r="N442" s="226" t="s">
        <v>43</v>
      </c>
      <c r="O442" s="91"/>
      <c r="P442" s="227">
        <f>O442*H442</f>
        <v>0</v>
      </c>
      <c r="Q442" s="227">
        <v>0</v>
      </c>
      <c r="R442" s="227">
        <f>Q442*H442</f>
        <v>0</v>
      </c>
      <c r="S442" s="227">
        <v>0</v>
      </c>
      <c r="T442" s="228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9" t="s">
        <v>502</v>
      </c>
      <c r="AT442" s="229" t="s">
        <v>138</v>
      </c>
      <c r="AU442" s="229" t="s">
        <v>88</v>
      </c>
      <c r="AY442" s="17" t="s">
        <v>136</v>
      </c>
      <c r="BE442" s="230">
        <f>IF(N442="základní",J442,0)</f>
        <v>0</v>
      </c>
      <c r="BF442" s="230">
        <f>IF(N442="snížená",J442,0)</f>
        <v>0</v>
      </c>
      <c r="BG442" s="230">
        <f>IF(N442="zákl. přenesená",J442,0)</f>
        <v>0</v>
      </c>
      <c r="BH442" s="230">
        <f>IF(N442="sníž. přenesená",J442,0)</f>
        <v>0</v>
      </c>
      <c r="BI442" s="230">
        <f>IF(N442="nulová",J442,0)</f>
        <v>0</v>
      </c>
      <c r="BJ442" s="17" t="s">
        <v>86</v>
      </c>
      <c r="BK442" s="230">
        <f>ROUND(I442*H442,2)</f>
        <v>0</v>
      </c>
      <c r="BL442" s="17" t="s">
        <v>502</v>
      </c>
      <c r="BM442" s="229" t="s">
        <v>1252</v>
      </c>
    </row>
    <row r="443" spans="1:47" s="2" customFormat="1" ht="12">
      <c r="A443" s="38"/>
      <c r="B443" s="39"/>
      <c r="C443" s="40"/>
      <c r="D443" s="231" t="s">
        <v>145</v>
      </c>
      <c r="E443" s="40"/>
      <c r="F443" s="232" t="s">
        <v>1253</v>
      </c>
      <c r="G443" s="40"/>
      <c r="H443" s="40"/>
      <c r="I443" s="233"/>
      <c r="J443" s="40"/>
      <c r="K443" s="40"/>
      <c r="L443" s="44"/>
      <c r="M443" s="234"/>
      <c r="N443" s="235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145</v>
      </c>
      <c r="AU443" s="17" t="s">
        <v>88</v>
      </c>
    </row>
    <row r="444" spans="1:51" s="13" customFormat="1" ht="12">
      <c r="A444" s="13"/>
      <c r="B444" s="236"/>
      <c r="C444" s="237"/>
      <c r="D444" s="231" t="s">
        <v>147</v>
      </c>
      <c r="E444" s="238" t="s">
        <v>1</v>
      </c>
      <c r="F444" s="239" t="s">
        <v>1135</v>
      </c>
      <c r="G444" s="237"/>
      <c r="H444" s="240">
        <v>92.8</v>
      </c>
      <c r="I444" s="241"/>
      <c r="J444" s="237"/>
      <c r="K444" s="237"/>
      <c r="L444" s="242"/>
      <c r="M444" s="283"/>
      <c r="N444" s="284"/>
      <c r="O444" s="284"/>
      <c r="P444" s="284"/>
      <c r="Q444" s="284"/>
      <c r="R444" s="284"/>
      <c r="S444" s="284"/>
      <c r="T444" s="28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6" t="s">
        <v>147</v>
      </c>
      <c r="AU444" s="246" t="s">
        <v>88</v>
      </c>
      <c r="AV444" s="13" t="s">
        <v>88</v>
      </c>
      <c r="AW444" s="13" t="s">
        <v>32</v>
      </c>
      <c r="AX444" s="13" t="s">
        <v>86</v>
      </c>
      <c r="AY444" s="246" t="s">
        <v>136</v>
      </c>
    </row>
    <row r="445" spans="1:31" s="2" customFormat="1" ht="6.95" customHeight="1">
      <c r="A445" s="38"/>
      <c r="B445" s="66"/>
      <c r="C445" s="67"/>
      <c r="D445" s="67"/>
      <c r="E445" s="67"/>
      <c r="F445" s="67"/>
      <c r="G445" s="67"/>
      <c r="H445" s="67"/>
      <c r="I445" s="67"/>
      <c r="J445" s="67"/>
      <c r="K445" s="67"/>
      <c r="L445" s="44"/>
      <c r="M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</row>
  </sheetData>
  <sheetProtection password="CC35" sheet="1" objects="1" scenarios="1" formatColumns="0" formatRows="0" autoFilter="0"/>
  <autoFilter ref="C129:K444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Úprava prostranství Komenského náměstí (Osvoboditelů), k.ú. Louny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1254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22. 3. 2021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36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ROUND((SUM(BE125:BE241)),2)</f>
        <v>0</v>
      </c>
      <c r="G33" s="38"/>
      <c r="H33" s="38"/>
      <c r="I33" s="155">
        <v>0.21</v>
      </c>
      <c r="J33" s="154">
        <f>ROUND(((SUM(BE125:BE241))*I33),2)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ROUND((SUM(BF125:BF241)),2)</f>
        <v>0</v>
      </c>
      <c r="G34" s="38"/>
      <c r="H34" s="38"/>
      <c r="I34" s="155">
        <v>0.12</v>
      </c>
      <c r="J34" s="154">
        <f>ROUND(((SUM(BF125:BF241))*I34),2)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ROUND((SUM(BG125:BG241)),2)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ROUND((SUM(BH125:BH241)),2)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ROUND((SUM(BI125:BI241)),2)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Úprava prostranství Komenského náměstí (Osvoboditelů), k.ú. Louny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SO401 - Osvětlení PK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k.ú. Louny</v>
      </c>
      <c r="G89" s="40"/>
      <c r="H89" s="40"/>
      <c r="I89" s="32" t="s">
        <v>22</v>
      </c>
      <c r="J89" s="79" t="str">
        <f>IF(J12="","",J12)</f>
        <v>22. 3. 2021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Ing. Ota Vettermann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109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110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111</v>
      </c>
      <c r="E99" s="188"/>
      <c r="F99" s="188"/>
      <c r="G99" s="188"/>
      <c r="H99" s="188"/>
      <c r="I99" s="188"/>
      <c r="J99" s="189">
        <f>J154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804</v>
      </c>
      <c r="E100" s="188"/>
      <c r="F100" s="188"/>
      <c r="G100" s="188"/>
      <c r="H100" s="188"/>
      <c r="I100" s="188"/>
      <c r="J100" s="189">
        <f>J160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805</v>
      </c>
      <c r="E101" s="188"/>
      <c r="F101" s="188"/>
      <c r="G101" s="188"/>
      <c r="H101" s="188"/>
      <c r="I101" s="188"/>
      <c r="J101" s="189">
        <f>J168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808</v>
      </c>
      <c r="E102" s="182"/>
      <c r="F102" s="182"/>
      <c r="G102" s="182"/>
      <c r="H102" s="182"/>
      <c r="I102" s="182"/>
      <c r="J102" s="183">
        <f>J172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1255</v>
      </c>
      <c r="E103" s="188"/>
      <c r="F103" s="188"/>
      <c r="G103" s="188"/>
      <c r="H103" s="188"/>
      <c r="I103" s="188"/>
      <c r="J103" s="189">
        <f>J173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119</v>
      </c>
      <c r="E104" s="182"/>
      <c r="F104" s="182"/>
      <c r="G104" s="182"/>
      <c r="H104" s="182"/>
      <c r="I104" s="182"/>
      <c r="J104" s="183">
        <f>J238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120</v>
      </c>
      <c r="E105" s="188"/>
      <c r="F105" s="188"/>
      <c r="G105" s="188"/>
      <c r="H105" s="188"/>
      <c r="I105" s="188"/>
      <c r="J105" s="189">
        <f>J239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121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Úprava prostranství Komenského náměstí (Osvoboditelů), k.ú. Louny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102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SO401 - Osvětlení PK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k.ú. Louny</v>
      </c>
      <c r="G119" s="40"/>
      <c r="H119" s="40"/>
      <c r="I119" s="32" t="s">
        <v>22</v>
      </c>
      <c r="J119" s="79" t="str">
        <f>IF(J12="","",J12)</f>
        <v>22. 3. 2021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 xml:space="preserve"> </v>
      </c>
      <c r="G121" s="40"/>
      <c r="H121" s="40"/>
      <c r="I121" s="32" t="s">
        <v>30</v>
      </c>
      <c r="J121" s="36" t="str">
        <f>E21</f>
        <v>Ing. Ota Vettermann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IF(E18="","",E18)</f>
        <v>Vyplň údaj</v>
      </c>
      <c r="G122" s="40"/>
      <c r="H122" s="40"/>
      <c r="I122" s="32" t="s">
        <v>33</v>
      </c>
      <c r="J122" s="36" t="str">
        <f>E24</f>
        <v>MESSOR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122</v>
      </c>
      <c r="D124" s="194" t="s">
        <v>63</v>
      </c>
      <c r="E124" s="194" t="s">
        <v>59</v>
      </c>
      <c r="F124" s="194" t="s">
        <v>60</v>
      </c>
      <c r="G124" s="194" t="s">
        <v>123</v>
      </c>
      <c r="H124" s="194" t="s">
        <v>124</v>
      </c>
      <c r="I124" s="194" t="s">
        <v>125</v>
      </c>
      <c r="J124" s="194" t="s">
        <v>106</v>
      </c>
      <c r="K124" s="195" t="s">
        <v>126</v>
      </c>
      <c r="L124" s="196"/>
      <c r="M124" s="100" t="s">
        <v>1</v>
      </c>
      <c r="N124" s="101" t="s">
        <v>42</v>
      </c>
      <c r="O124" s="101" t="s">
        <v>127</v>
      </c>
      <c r="P124" s="101" t="s">
        <v>128</v>
      </c>
      <c r="Q124" s="101" t="s">
        <v>129</v>
      </c>
      <c r="R124" s="101" t="s">
        <v>130</v>
      </c>
      <c r="S124" s="101" t="s">
        <v>131</v>
      </c>
      <c r="T124" s="102" t="s">
        <v>132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133</v>
      </c>
      <c r="D125" s="40"/>
      <c r="E125" s="40"/>
      <c r="F125" s="40"/>
      <c r="G125" s="40"/>
      <c r="H125" s="40"/>
      <c r="I125" s="40"/>
      <c r="J125" s="197">
        <f>BK125</f>
        <v>0</v>
      </c>
      <c r="K125" s="40"/>
      <c r="L125" s="44"/>
      <c r="M125" s="103"/>
      <c r="N125" s="198"/>
      <c r="O125" s="104"/>
      <c r="P125" s="199">
        <f>P126+P172+P238</f>
        <v>0</v>
      </c>
      <c r="Q125" s="104"/>
      <c r="R125" s="199">
        <f>R126+R172+R238</f>
        <v>30.897846899999998</v>
      </c>
      <c r="S125" s="104"/>
      <c r="T125" s="200">
        <f>T126+T172+T238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77</v>
      </c>
      <c r="AU125" s="17" t="s">
        <v>108</v>
      </c>
      <c r="BK125" s="201">
        <f>BK126+BK172+BK238</f>
        <v>0</v>
      </c>
    </row>
    <row r="126" spans="1:63" s="12" customFormat="1" ht="25.9" customHeight="1">
      <c r="A126" s="12"/>
      <c r="B126" s="202"/>
      <c r="C126" s="203"/>
      <c r="D126" s="204" t="s">
        <v>77</v>
      </c>
      <c r="E126" s="205" t="s">
        <v>134</v>
      </c>
      <c r="F126" s="205" t="s">
        <v>135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P127+P154+P160+P168</f>
        <v>0</v>
      </c>
      <c r="Q126" s="210"/>
      <c r="R126" s="211">
        <f>R127+R154+R160+R168</f>
        <v>29.0679484</v>
      </c>
      <c r="S126" s="210"/>
      <c r="T126" s="212">
        <f>T127+T154+T160+T168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86</v>
      </c>
      <c r="AT126" s="214" t="s">
        <v>77</v>
      </c>
      <c r="AU126" s="214" t="s">
        <v>78</v>
      </c>
      <c r="AY126" s="213" t="s">
        <v>136</v>
      </c>
      <c r="BK126" s="215">
        <f>BK127+BK154+BK160+BK168</f>
        <v>0</v>
      </c>
    </row>
    <row r="127" spans="1:63" s="12" customFormat="1" ht="22.8" customHeight="1">
      <c r="A127" s="12"/>
      <c r="B127" s="202"/>
      <c r="C127" s="203"/>
      <c r="D127" s="204" t="s">
        <v>77</v>
      </c>
      <c r="E127" s="216" t="s">
        <v>86</v>
      </c>
      <c r="F127" s="216" t="s">
        <v>137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SUM(P128:P153)</f>
        <v>0</v>
      </c>
      <c r="Q127" s="210"/>
      <c r="R127" s="211">
        <f>SUM(R128:R153)</f>
        <v>20.448</v>
      </c>
      <c r="S127" s="210"/>
      <c r="T127" s="212">
        <f>SUM(T128:T153)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86</v>
      </c>
      <c r="AT127" s="214" t="s">
        <v>77</v>
      </c>
      <c r="AU127" s="214" t="s">
        <v>86</v>
      </c>
      <c r="AY127" s="213" t="s">
        <v>136</v>
      </c>
      <c r="BK127" s="215">
        <f>SUM(BK128:BK153)</f>
        <v>0</v>
      </c>
    </row>
    <row r="128" spans="1:65" s="2" customFormat="1" ht="16.5" customHeight="1">
      <c r="A128" s="38"/>
      <c r="B128" s="39"/>
      <c r="C128" s="218" t="s">
        <v>86</v>
      </c>
      <c r="D128" s="218" t="s">
        <v>138</v>
      </c>
      <c r="E128" s="219" t="s">
        <v>1256</v>
      </c>
      <c r="F128" s="220" t="s">
        <v>1257</v>
      </c>
      <c r="G128" s="221" t="s">
        <v>203</v>
      </c>
      <c r="H128" s="222">
        <v>0.4</v>
      </c>
      <c r="I128" s="223"/>
      <c r="J128" s="224">
        <f>ROUND(I128*H128,2)</f>
        <v>0</v>
      </c>
      <c r="K128" s="220" t="s">
        <v>979</v>
      </c>
      <c r="L128" s="44"/>
      <c r="M128" s="225" t="s">
        <v>1</v>
      </c>
      <c r="N128" s="226" t="s">
        <v>43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143</v>
      </c>
      <c r="AT128" s="229" t="s">
        <v>138</v>
      </c>
      <c r="AU128" s="229" t="s">
        <v>88</v>
      </c>
      <c r="AY128" s="17" t="s">
        <v>136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86</v>
      </c>
      <c r="BK128" s="230">
        <f>ROUND(I128*H128,2)</f>
        <v>0</v>
      </c>
      <c r="BL128" s="17" t="s">
        <v>143</v>
      </c>
      <c r="BM128" s="229" t="s">
        <v>1258</v>
      </c>
    </row>
    <row r="129" spans="1:47" s="2" customFormat="1" ht="12">
      <c r="A129" s="38"/>
      <c r="B129" s="39"/>
      <c r="C129" s="40"/>
      <c r="D129" s="231" t="s">
        <v>145</v>
      </c>
      <c r="E129" s="40"/>
      <c r="F129" s="232" t="s">
        <v>1259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145</v>
      </c>
      <c r="AU129" s="17" t="s">
        <v>88</v>
      </c>
    </row>
    <row r="130" spans="1:51" s="13" customFormat="1" ht="12">
      <c r="A130" s="13"/>
      <c r="B130" s="236"/>
      <c r="C130" s="237"/>
      <c r="D130" s="231" t="s">
        <v>147</v>
      </c>
      <c r="E130" s="238" t="s">
        <v>1</v>
      </c>
      <c r="F130" s="239" t="s">
        <v>1260</v>
      </c>
      <c r="G130" s="237"/>
      <c r="H130" s="240">
        <v>0.4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6" t="s">
        <v>147</v>
      </c>
      <c r="AU130" s="246" t="s">
        <v>88</v>
      </c>
      <c r="AV130" s="13" t="s">
        <v>88</v>
      </c>
      <c r="AW130" s="13" t="s">
        <v>32</v>
      </c>
      <c r="AX130" s="13" t="s">
        <v>86</v>
      </c>
      <c r="AY130" s="246" t="s">
        <v>136</v>
      </c>
    </row>
    <row r="131" spans="1:65" s="2" customFormat="1" ht="16.5" customHeight="1">
      <c r="A131" s="38"/>
      <c r="B131" s="39"/>
      <c r="C131" s="218" t="s">
        <v>88</v>
      </c>
      <c r="D131" s="218" t="s">
        <v>138</v>
      </c>
      <c r="E131" s="219" t="s">
        <v>1261</v>
      </c>
      <c r="F131" s="220" t="s">
        <v>1262</v>
      </c>
      <c r="G131" s="221" t="s">
        <v>203</v>
      </c>
      <c r="H131" s="222">
        <v>2.291</v>
      </c>
      <c r="I131" s="223"/>
      <c r="J131" s="224">
        <f>ROUND(I131*H131,2)</f>
        <v>0</v>
      </c>
      <c r="K131" s="220" t="s">
        <v>142</v>
      </c>
      <c r="L131" s="44"/>
      <c r="M131" s="225" t="s">
        <v>1</v>
      </c>
      <c r="N131" s="226" t="s">
        <v>43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143</v>
      </c>
      <c r="AT131" s="229" t="s">
        <v>138</v>
      </c>
      <c r="AU131" s="229" t="s">
        <v>88</v>
      </c>
      <c r="AY131" s="17" t="s">
        <v>136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86</v>
      </c>
      <c r="BK131" s="230">
        <f>ROUND(I131*H131,2)</f>
        <v>0</v>
      </c>
      <c r="BL131" s="17" t="s">
        <v>143</v>
      </c>
      <c r="BM131" s="229" t="s">
        <v>1263</v>
      </c>
    </row>
    <row r="132" spans="1:47" s="2" customFormat="1" ht="12">
      <c r="A132" s="38"/>
      <c r="B132" s="39"/>
      <c r="C132" s="40"/>
      <c r="D132" s="231" t="s">
        <v>145</v>
      </c>
      <c r="E132" s="40"/>
      <c r="F132" s="232" t="s">
        <v>1264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145</v>
      </c>
      <c r="AU132" s="17" t="s">
        <v>88</v>
      </c>
    </row>
    <row r="133" spans="1:51" s="13" customFormat="1" ht="12">
      <c r="A133" s="13"/>
      <c r="B133" s="236"/>
      <c r="C133" s="237"/>
      <c r="D133" s="231" t="s">
        <v>147</v>
      </c>
      <c r="E133" s="238" t="s">
        <v>1</v>
      </c>
      <c r="F133" s="239" t="s">
        <v>1265</v>
      </c>
      <c r="G133" s="237"/>
      <c r="H133" s="240">
        <v>1.08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6" t="s">
        <v>147</v>
      </c>
      <c r="AU133" s="246" t="s">
        <v>88</v>
      </c>
      <c r="AV133" s="13" t="s">
        <v>88</v>
      </c>
      <c r="AW133" s="13" t="s">
        <v>32</v>
      </c>
      <c r="AX133" s="13" t="s">
        <v>78</v>
      </c>
      <c r="AY133" s="246" t="s">
        <v>136</v>
      </c>
    </row>
    <row r="134" spans="1:51" s="13" customFormat="1" ht="12">
      <c r="A134" s="13"/>
      <c r="B134" s="236"/>
      <c r="C134" s="237"/>
      <c r="D134" s="231" t="s">
        <v>147</v>
      </c>
      <c r="E134" s="238" t="s">
        <v>1</v>
      </c>
      <c r="F134" s="239" t="s">
        <v>1266</v>
      </c>
      <c r="G134" s="237"/>
      <c r="H134" s="240">
        <v>1.211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6" t="s">
        <v>147</v>
      </c>
      <c r="AU134" s="246" t="s">
        <v>88</v>
      </c>
      <c r="AV134" s="13" t="s">
        <v>88</v>
      </c>
      <c r="AW134" s="13" t="s">
        <v>32</v>
      </c>
      <c r="AX134" s="13" t="s">
        <v>78</v>
      </c>
      <c r="AY134" s="246" t="s">
        <v>136</v>
      </c>
    </row>
    <row r="135" spans="1:51" s="14" customFormat="1" ht="12">
      <c r="A135" s="14"/>
      <c r="B135" s="247"/>
      <c r="C135" s="248"/>
      <c r="D135" s="231" t="s">
        <v>147</v>
      </c>
      <c r="E135" s="249" t="s">
        <v>1</v>
      </c>
      <c r="F135" s="250" t="s">
        <v>155</v>
      </c>
      <c r="G135" s="248"/>
      <c r="H135" s="251">
        <v>2.291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7" t="s">
        <v>147</v>
      </c>
      <c r="AU135" s="257" t="s">
        <v>88</v>
      </c>
      <c r="AV135" s="14" t="s">
        <v>143</v>
      </c>
      <c r="AW135" s="14" t="s">
        <v>32</v>
      </c>
      <c r="AX135" s="14" t="s">
        <v>86</v>
      </c>
      <c r="AY135" s="257" t="s">
        <v>136</v>
      </c>
    </row>
    <row r="136" spans="1:65" s="2" customFormat="1" ht="21.75" customHeight="1">
      <c r="A136" s="38"/>
      <c r="B136" s="39"/>
      <c r="C136" s="218" t="s">
        <v>156</v>
      </c>
      <c r="D136" s="218" t="s">
        <v>138</v>
      </c>
      <c r="E136" s="219" t="s">
        <v>853</v>
      </c>
      <c r="F136" s="220" t="s">
        <v>854</v>
      </c>
      <c r="G136" s="221" t="s">
        <v>203</v>
      </c>
      <c r="H136" s="222">
        <v>27.04</v>
      </c>
      <c r="I136" s="223"/>
      <c r="J136" s="224">
        <f>ROUND(I136*H136,2)</f>
        <v>0</v>
      </c>
      <c r="K136" s="220" t="s">
        <v>142</v>
      </c>
      <c r="L136" s="44"/>
      <c r="M136" s="225" t="s">
        <v>1</v>
      </c>
      <c r="N136" s="226" t="s">
        <v>43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143</v>
      </c>
      <c r="AT136" s="229" t="s">
        <v>138</v>
      </c>
      <c r="AU136" s="229" t="s">
        <v>88</v>
      </c>
      <c r="AY136" s="17" t="s">
        <v>136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86</v>
      </c>
      <c r="BK136" s="230">
        <f>ROUND(I136*H136,2)</f>
        <v>0</v>
      </c>
      <c r="BL136" s="17" t="s">
        <v>143</v>
      </c>
      <c r="BM136" s="229" t="s">
        <v>1267</v>
      </c>
    </row>
    <row r="137" spans="1:47" s="2" customFormat="1" ht="12">
      <c r="A137" s="38"/>
      <c r="B137" s="39"/>
      <c r="C137" s="40"/>
      <c r="D137" s="231" t="s">
        <v>145</v>
      </c>
      <c r="E137" s="40"/>
      <c r="F137" s="232" t="s">
        <v>856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145</v>
      </c>
      <c r="AU137" s="17" t="s">
        <v>88</v>
      </c>
    </row>
    <row r="138" spans="1:51" s="13" customFormat="1" ht="12">
      <c r="A138" s="13"/>
      <c r="B138" s="236"/>
      <c r="C138" s="237"/>
      <c r="D138" s="231" t="s">
        <v>147</v>
      </c>
      <c r="E138" s="238" t="s">
        <v>1</v>
      </c>
      <c r="F138" s="239" t="s">
        <v>1268</v>
      </c>
      <c r="G138" s="237"/>
      <c r="H138" s="240">
        <v>27.04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147</v>
      </c>
      <c r="AU138" s="246" t="s">
        <v>88</v>
      </c>
      <c r="AV138" s="13" t="s">
        <v>88</v>
      </c>
      <c r="AW138" s="13" t="s">
        <v>32</v>
      </c>
      <c r="AX138" s="13" t="s">
        <v>86</v>
      </c>
      <c r="AY138" s="246" t="s">
        <v>136</v>
      </c>
    </row>
    <row r="139" spans="1:65" s="2" customFormat="1" ht="16.5" customHeight="1">
      <c r="A139" s="38"/>
      <c r="B139" s="39"/>
      <c r="C139" s="218" t="s">
        <v>143</v>
      </c>
      <c r="D139" s="218" t="s">
        <v>138</v>
      </c>
      <c r="E139" s="219" t="s">
        <v>227</v>
      </c>
      <c r="F139" s="220" t="s">
        <v>228</v>
      </c>
      <c r="G139" s="221" t="s">
        <v>203</v>
      </c>
      <c r="H139" s="222">
        <v>29.33</v>
      </c>
      <c r="I139" s="223"/>
      <c r="J139" s="224">
        <f>ROUND(I139*H139,2)</f>
        <v>0</v>
      </c>
      <c r="K139" s="220" t="s">
        <v>142</v>
      </c>
      <c r="L139" s="44"/>
      <c r="M139" s="225" t="s">
        <v>1</v>
      </c>
      <c r="N139" s="226" t="s">
        <v>43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143</v>
      </c>
      <c r="AT139" s="229" t="s">
        <v>138</v>
      </c>
      <c r="AU139" s="229" t="s">
        <v>88</v>
      </c>
      <c r="AY139" s="17" t="s">
        <v>136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86</v>
      </c>
      <c r="BK139" s="230">
        <f>ROUND(I139*H139,2)</f>
        <v>0</v>
      </c>
      <c r="BL139" s="17" t="s">
        <v>143</v>
      </c>
      <c r="BM139" s="229" t="s">
        <v>1269</v>
      </c>
    </row>
    <row r="140" spans="1:47" s="2" customFormat="1" ht="12">
      <c r="A140" s="38"/>
      <c r="B140" s="39"/>
      <c r="C140" s="40"/>
      <c r="D140" s="231" t="s">
        <v>145</v>
      </c>
      <c r="E140" s="40"/>
      <c r="F140" s="232" t="s">
        <v>230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145</v>
      </c>
      <c r="AU140" s="17" t="s">
        <v>88</v>
      </c>
    </row>
    <row r="141" spans="1:51" s="13" customFormat="1" ht="12">
      <c r="A141" s="13"/>
      <c r="B141" s="236"/>
      <c r="C141" s="237"/>
      <c r="D141" s="231" t="s">
        <v>147</v>
      </c>
      <c r="E141" s="238" t="s">
        <v>1</v>
      </c>
      <c r="F141" s="239" t="s">
        <v>1270</v>
      </c>
      <c r="G141" s="237"/>
      <c r="H141" s="240">
        <v>29.33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147</v>
      </c>
      <c r="AU141" s="246" t="s">
        <v>88</v>
      </c>
      <c r="AV141" s="13" t="s">
        <v>88</v>
      </c>
      <c r="AW141" s="13" t="s">
        <v>32</v>
      </c>
      <c r="AX141" s="13" t="s">
        <v>86</v>
      </c>
      <c r="AY141" s="246" t="s">
        <v>136</v>
      </c>
    </row>
    <row r="142" spans="1:65" s="2" customFormat="1" ht="24.15" customHeight="1">
      <c r="A142" s="38"/>
      <c r="B142" s="39"/>
      <c r="C142" s="218" t="s">
        <v>168</v>
      </c>
      <c r="D142" s="218" t="s">
        <v>138</v>
      </c>
      <c r="E142" s="219" t="s">
        <v>232</v>
      </c>
      <c r="F142" s="220" t="s">
        <v>233</v>
      </c>
      <c r="G142" s="221" t="s">
        <v>203</v>
      </c>
      <c r="H142" s="222">
        <v>293.3</v>
      </c>
      <c r="I142" s="223"/>
      <c r="J142" s="224">
        <f>ROUND(I142*H142,2)</f>
        <v>0</v>
      </c>
      <c r="K142" s="220" t="s">
        <v>142</v>
      </c>
      <c r="L142" s="44"/>
      <c r="M142" s="225" t="s">
        <v>1</v>
      </c>
      <c r="N142" s="226" t="s">
        <v>43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143</v>
      </c>
      <c r="AT142" s="229" t="s">
        <v>138</v>
      </c>
      <c r="AU142" s="229" t="s">
        <v>88</v>
      </c>
      <c r="AY142" s="17" t="s">
        <v>136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86</v>
      </c>
      <c r="BK142" s="230">
        <f>ROUND(I142*H142,2)</f>
        <v>0</v>
      </c>
      <c r="BL142" s="17" t="s">
        <v>143</v>
      </c>
      <c r="BM142" s="229" t="s">
        <v>1271</v>
      </c>
    </row>
    <row r="143" spans="1:47" s="2" customFormat="1" ht="12">
      <c r="A143" s="38"/>
      <c r="B143" s="39"/>
      <c r="C143" s="40"/>
      <c r="D143" s="231" t="s">
        <v>145</v>
      </c>
      <c r="E143" s="40"/>
      <c r="F143" s="232" t="s">
        <v>235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145</v>
      </c>
      <c r="AU143" s="17" t="s">
        <v>88</v>
      </c>
    </row>
    <row r="144" spans="1:51" s="13" customFormat="1" ht="12">
      <c r="A144" s="13"/>
      <c r="B144" s="236"/>
      <c r="C144" s="237"/>
      <c r="D144" s="231" t="s">
        <v>147</v>
      </c>
      <c r="E144" s="237"/>
      <c r="F144" s="239" t="s">
        <v>1272</v>
      </c>
      <c r="G144" s="237"/>
      <c r="H144" s="240">
        <v>293.3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147</v>
      </c>
      <c r="AU144" s="246" t="s">
        <v>88</v>
      </c>
      <c r="AV144" s="13" t="s">
        <v>88</v>
      </c>
      <c r="AW144" s="13" t="s">
        <v>4</v>
      </c>
      <c r="AX144" s="13" t="s">
        <v>86</v>
      </c>
      <c r="AY144" s="246" t="s">
        <v>136</v>
      </c>
    </row>
    <row r="145" spans="1:65" s="2" customFormat="1" ht="16.5" customHeight="1">
      <c r="A145" s="38"/>
      <c r="B145" s="39"/>
      <c r="C145" s="218" t="s">
        <v>174</v>
      </c>
      <c r="D145" s="218" t="s">
        <v>138</v>
      </c>
      <c r="E145" s="219" t="s">
        <v>243</v>
      </c>
      <c r="F145" s="220" t="s">
        <v>244</v>
      </c>
      <c r="G145" s="221" t="s">
        <v>245</v>
      </c>
      <c r="H145" s="222">
        <v>52.794</v>
      </c>
      <c r="I145" s="223"/>
      <c r="J145" s="224">
        <f>ROUND(I145*H145,2)</f>
        <v>0</v>
      </c>
      <c r="K145" s="220" t="s">
        <v>142</v>
      </c>
      <c r="L145" s="44"/>
      <c r="M145" s="225" t="s">
        <v>1</v>
      </c>
      <c r="N145" s="226" t="s">
        <v>43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143</v>
      </c>
      <c r="AT145" s="229" t="s">
        <v>138</v>
      </c>
      <c r="AU145" s="229" t="s">
        <v>88</v>
      </c>
      <c r="AY145" s="17" t="s">
        <v>136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86</v>
      </c>
      <c r="BK145" s="230">
        <f>ROUND(I145*H145,2)</f>
        <v>0</v>
      </c>
      <c r="BL145" s="17" t="s">
        <v>143</v>
      </c>
      <c r="BM145" s="229" t="s">
        <v>1273</v>
      </c>
    </row>
    <row r="146" spans="1:47" s="2" customFormat="1" ht="12">
      <c r="A146" s="38"/>
      <c r="B146" s="39"/>
      <c r="C146" s="40"/>
      <c r="D146" s="231" t="s">
        <v>145</v>
      </c>
      <c r="E146" s="40"/>
      <c r="F146" s="232" t="s">
        <v>247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88</v>
      </c>
    </row>
    <row r="147" spans="1:51" s="13" customFormat="1" ht="12">
      <c r="A147" s="13"/>
      <c r="B147" s="236"/>
      <c r="C147" s="237"/>
      <c r="D147" s="231" t="s">
        <v>147</v>
      </c>
      <c r="E147" s="238" t="s">
        <v>1</v>
      </c>
      <c r="F147" s="239" t="s">
        <v>1274</v>
      </c>
      <c r="G147" s="237"/>
      <c r="H147" s="240">
        <v>52.794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6" t="s">
        <v>147</v>
      </c>
      <c r="AU147" s="246" t="s">
        <v>88</v>
      </c>
      <c r="AV147" s="13" t="s">
        <v>88</v>
      </c>
      <c r="AW147" s="13" t="s">
        <v>32</v>
      </c>
      <c r="AX147" s="13" t="s">
        <v>86</v>
      </c>
      <c r="AY147" s="246" t="s">
        <v>136</v>
      </c>
    </row>
    <row r="148" spans="1:65" s="2" customFormat="1" ht="16.5" customHeight="1">
      <c r="A148" s="38"/>
      <c r="B148" s="39"/>
      <c r="C148" s="218" t="s">
        <v>180</v>
      </c>
      <c r="D148" s="218" t="s">
        <v>138</v>
      </c>
      <c r="E148" s="219" t="s">
        <v>909</v>
      </c>
      <c r="F148" s="220" t="s">
        <v>910</v>
      </c>
      <c r="G148" s="221" t="s">
        <v>203</v>
      </c>
      <c r="H148" s="222">
        <v>11.357</v>
      </c>
      <c r="I148" s="223"/>
      <c r="J148" s="224">
        <f>ROUND(I148*H148,2)</f>
        <v>0</v>
      </c>
      <c r="K148" s="220" t="s">
        <v>142</v>
      </c>
      <c r="L148" s="44"/>
      <c r="M148" s="225" t="s">
        <v>1</v>
      </c>
      <c r="N148" s="226" t="s">
        <v>43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143</v>
      </c>
      <c r="AT148" s="229" t="s">
        <v>138</v>
      </c>
      <c r="AU148" s="229" t="s">
        <v>88</v>
      </c>
      <c r="AY148" s="17" t="s">
        <v>136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86</v>
      </c>
      <c r="BK148" s="230">
        <f>ROUND(I148*H148,2)</f>
        <v>0</v>
      </c>
      <c r="BL148" s="17" t="s">
        <v>143</v>
      </c>
      <c r="BM148" s="229" t="s">
        <v>1275</v>
      </c>
    </row>
    <row r="149" spans="1:47" s="2" customFormat="1" ht="12">
      <c r="A149" s="38"/>
      <c r="B149" s="39"/>
      <c r="C149" s="40"/>
      <c r="D149" s="231" t="s">
        <v>145</v>
      </c>
      <c r="E149" s="40"/>
      <c r="F149" s="232" t="s">
        <v>912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145</v>
      </c>
      <c r="AU149" s="17" t="s">
        <v>88</v>
      </c>
    </row>
    <row r="150" spans="1:51" s="13" customFormat="1" ht="12">
      <c r="A150" s="13"/>
      <c r="B150" s="236"/>
      <c r="C150" s="237"/>
      <c r="D150" s="231" t="s">
        <v>147</v>
      </c>
      <c r="E150" s="238" t="s">
        <v>1</v>
      </c>
      <c r="F150" s="239" t="s">
        <v>1276</v>
      </c>
      <c r="G150" s="237"/>
      <c r="H150" s="240">
        <v>11.357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147</v>
      </c>
      <c r="AU150" s="246" t="s">
        <v>88</v>
      </c>
      <c r="AV150" s="13" t="s">
        <v>88</v>
      </c>
      <c r="AW150" s="13" t="s">
        <v>32</v>
      </c>
      <c r="AX150" s="13" t="s">
        <v>86</v>
      </c>
      <c r="AY150" s="246" t="s">
        <v>136</v>
      </c>
    </row>
    <row r="151" spans="1:65" s="2" customFormat="1" ht="16.5" customHeight="1">
      <c r="A151" s="38"/>
      <c r="B151" s="39"/>
      <c r="C151" s="258" t="s">
        <v>186</v>
      </c>
      <c r="D151" s="258" t="s">
        <v>348</v>
      </c>
      <c r="E151" s="259" t="s">
        <v>919</v>
      </c>
      <c r="F151" s="260" t="s">
        <v>920</v>
      </c>
      <c r="G151" s="261" t="s">
        <v>245</v>
      </c>
      <c r="H151" s="262">
        <v>20.448</v>
      </c>
      <c r="I151" s="263"/>
      <c r="J151" s="264">
        <f>ROUND(I151*H151,2)</f>
        <v>0</v>
      </c>
      <c r="K151" s="260" t="s">
        <v>142</v>
      </c>
      <c r="L151" s="265"/>
      <c r="M151" s="266" t="s">
        <v>1</v>
      </c>
      <c r="N151" s="267" t="s">
        <v>43</v>
      </c>
      <c r="O151" s="91"/>
      <c r="P151" s="227">
        <f>O151*H151</f>
        <v>0</v>
      </c>
      <c r="Q151" s="227">
        <v>1</v>
      </c>
      <c r="R151" s="227">
        <f>Q151*H151</f>
        <v>20.448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186</v>
      </c>
      <c r="AT151" s="229" t="s">
        <v>348</v>
      </c>
      <c r="AU151" s="229" t="s">
        <v>88</v>
      </c>
      <c r="AY151" s="17" t="s">
        <v>136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86</v>
      </c>
      <c r="BK151" s="230">
        <f>ROUND(I151*H151,2)</f>
        <v>0</v>
      </c>
      <c r="BL151" s="17" t="s">
        <v>143</v>
      </c>
      <c r="BM151" s="229" t="s">
        <v>1277</v>
      </c>
    </row>
    <row r="152" spans="1:47" s="2" customFormat="1" ht="12">
      <c r="A152" s="38"/>
      <c r="B152" s="39"/>
      <c r="C152" s="40"/>
      <c r="D152" s="231" t="s">
        <v>145</v>
      </c>
      <c r="E152" s="40"/>
      <c r="F152" s="232" t="s">
        <v>920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145</v>
      </c>
      <c r="AU152" s="17" t="s">
        <v>88</v>
      </c>
    </row>
    <row r="153" spans="1:51" s="13" customFormat="1" ht="12">
      <c r="A153" s="13"/>
      <c r="B153" s="236"/>
      <c r="C153" s="237"/>
      <c r="D153" s="231" t="s">
        <v>147</v>
      </c>
      <c r="E153" s="238" t="s">
        <v>1</v>
      </c>
      <c r="F153" s="239" t="s">
        <v>1278</v>
      </c>
      <c r="G153" s="237"/>
      <c r="H153" s="240">
        <v>20.448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147</v>
      </c>
      <c r="AU153" s="246" t="s">
        <v>88</v>
      </c>
      <c r="AV153" s="13" t="s">
        <v>88</v>
      </c>
      <c r="AW153" s="13" t="s">
        <v>32</v>
      </c>
      <c r="AX153" s="13" t="s">
        <v>86</v>
      </c>
      <c r="AY153" s="246" t="s">
        <v>136</v>
      </c>
    </row>
    <row r="154" spans="1:63" s="12" customFormat="1" ht="22.8" customHeight="1">
      <c r="A154" s="12"/>
      <c r="B154" s="202"/>
      <c r="C154" s="203"/>
      <c r="D154" s="204" t="s">
        <v>77</v>
      </c>
      <c r="E154" s="216" t="s">
        <v>88</v>
      </c>
      <c r="F154" s="216" t="s">
        <v>280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SUM(P155:P159)</f>
        <v>0</v>
      </c>
      <c r="Q154" s="210"/>
      <c r="R154" s="211">
        <f>SUM(R155:R159)</f>
        <v>8.4883834</v>
      </c>
      <c r="S154" s="210"/>
      <c r="T154" s="212">
        <f>SUM(T155:T159)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86</v>
      </c>
      <c r="AT154" s="214" t="s">
        <v>77</v>
      </c>
      <c r="AU154" s="214" t="s">
        <v>86</v>
      </c>
      <c r="AY154" s="213" t="s">
        <v>136</v>
      </c>
      <c r="BK154" s="215">
        <f>SUM(BK155:BK159)</f>
        <v>0</v>
      </c>
    </row>
    <row r="155" spans="1:65" s="2" customFormat="1" ht="16.5" customHeight="1">
      <c r="A155" s="38"/>
      <c r="B155" s="39"/>
      <c r="C155" s="218" t="s">
        <v>194</v>
      </c>
      <c r="D155" s="218" t="s">
        <v>138</v>
      </c>
      <c r="E155" s="219" t="s">
        <v>1279</v>
      </c>
      <c r="F155" s="220" t="s">
        <v>1280</v>
      </c>
      <c r="G155" s="221" t="s">
        <v>203</v>
      </c>
      <c r="H155" s="222">
        <v>3.46</v>
      </c>
      <c r="I155" s="223"/>
      <c r="J155" s="224">
        <f>ROUND(I155*H155,2)</f>
        <v>0</v>
      </c>
      <c r="K155" s="220" t="s">
        <v>628</v>
      </c>
      <c r="L155" s="44"/>
      <c r="M155" s="225" t="s">
        <v>1</v>
      </c>
      <c r="N155" s="226" t="s">
        <v>43</v>
      </c>
      <c r="O155" s="91"/>
      <c r="P155" s="227">
        <f>O155*H155</f>
        <v>0</v>
      </c>
      <c r="Q155" s="227">
        <v>2.45329</v>
      </c>
      <c r="R155" s="227">
        <f>Q155*H155</f>
        <v>8.4883834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143</v>
      </c>
      <c r="AT155" s="229" t="s">
        <v>138</v>
      </c>
      <c r="AU155" s="229" t="s">
        <v>88</v>
      </c>
      <c r="AY155" s="17" t="s">
        <v>136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86</v>
      </c>
      <c r="BK155" s="230">
        <f>ROUND(I155*H155,2)</f>
        <v>0</v>
      </c>
      <c r="BL155" s="17" t="s">
        <v>143</v>
      </c>
      <c r="BM155" s="229" t="s">
        <v>1281</v>
      </c>
    </row>
    <row r="156" spans="1:47" s="2" customFormat="1" ht="12">
      <c r="A156" s="38"/>
      <c r="B156" s="39"/>
      <c r="C156" s="40"/>
      <c r="D156" s="231" t="s">
        <v>145</v>
      </c>
      <c r="E156" s="40"/>
      <c r="F156" s="232" t="s">
        <v>1282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145</v>
      </c>
      <c r="AU156" s="17" t="s">
        <v>88</v>
      </c>
    </row>
    <row r="157" spans="1:51" s="13" customFormat="1" ht="12">
      <c r="A157" s="13"/>
      <c r="B157" s="236"/>
      <c r="C157" s="237"/>
      <c r="D157" s="231" t="s">
        <v>147</v>
      </c>
      <c r="E157" s="238" t="s">
        <v>1</v>
      </c>
      <c r="F157" s="239" t="s">
        <v>1283</v>
      </c>
      <c r="G157" s="237"/>
      <c r="H157" s="240">
        <v>0.432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147</v>
      </c>
      <c r="AU157" s="246" t="s">
        <v>88</v>
      </c>
      <c r="AV157" s="13" t="s">
        <v>88</v>
      </c>
      <c r="AW157" s="13" t="s">
        <v>32</v>
      </c>
      <c r="AX157" s="13" t="s">
        <v>78</v>
      </c>
      <c r="AY157" s="246" t="s">
        <v>136</v>
      </c>
    </row>
    <row r="158" spans="1:51" s="13" customFormat="1" ht="12">
      <c r="A158" s="13"/>
      <c r="B158" s="236"/>
      <c r="C158" s="237"/>
      <c r="D158" s="231" t="s">
        <v>147</v>
      </c>
      <c r="E158" s="238" t="s">
        <v>1</v>
      </c>
      <c r="F158" s="239" t="s">
        <v>1284</v>
      </c>
      <c r="G158" s="237"/>
      <c r="H158" s="240">
        <v>3.028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147</v>
      </c>
      <c r="AU158" s="246" t="s">
        <v>88</v>
      </c>
      <c r="AV158" s="13" t="s">
        <v>88</v>
      </c>
      <c r="AW158" s="13" t="s">
        <v>32</v>
      </c>
      <c r="AX158" s="13" t="s">
        <v>78</v>
      </c>
      <c r="AY158" s="246" t="s">
        <v>136</v>
      </c>
    </row>
    <row r="159" spans="1:51" s="14" customFormat="1" ht="12">
      <c r="A159" s="14"/>
      <c r="B159" s="247"/>
      <c r="C159" s="248"/>
      <c r="D159" s="231" t="s">
        <v>147</v>
      </c>
      <c r="E159" s="249" t="s">
        <v>1</v>
      </c>
      <c r="F159" s="250" t="s">
        <v>155</v>
      </c>
      <c r="G159" s="248"/>
      <c r="H159" s="251">
        <v>3.46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7" t="s">
        <v>147</v>
      </c>
      <c r="AU159" s="257" t="s">
        <v>88</v>
      </c>
      <c r="AV159" s="14" t="s">
        <v>143</v>
      </c>
      <c r="AW159" s="14" t="s">
        <v>32</v>
      </c>
      <c r="AX159" s="14" t="s">
        <v>86</v>
      </c>
      <c r="AY159" s="257" t="s">
        <v>136</v>
      </c>
    </row>
    <row r="160" spans="1:63" s="12" customFormat="1" ht="22.8" customHeight="1">
      <c r="A160" s="12"/>
      <c r="B160" s="202"/>
      <c r="C160" s="203"/>
      <c r="D160" s="204" t="s">
        <v>77</v>
      </c>
      <c r="E160" s="216" t="s">
        <v>156</v>
      </c>
      <c r="F160" s="216" t="s">
        <v>976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SUM(P161:P167)</f>
        <v>0</v>
      </c>
      <c r="Q160" s="210"/>
      <c r="R160" s="211">
        <f>SUM(R161:R167)</f>
        <v>0.131565</v>
      </c>
      <c r="S160" s="210"/>
      <c r="T160" s="212">
        <f>SUM(T161:T167)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86</v>
      </c>
      <c r="AT160" s="214" t="s">
        <v>77</v>
      </c>
      <c r="AU160" s="214" t="s">
        <v>86</v>
      </c>
      <c r="AY160" s="213" t="s">
        <v>136</v>
      </c>
      <c r="BK160" s="215">
        <f>SUM(BK161:BK167)</f>
        <v>0</v>
      </c>
    </row>
    <row r="161" spans="1:65" s="2" customFormat="1" ht="16.5" customHeight="1">
      <c r="A161" s="38"/>
      <c r="B161" s="39"/>
      <c r="C161" s="218" t="s">
        <v>200</v>
      </c>
      <c r="D161" s="218" t="s">
        <v>138</v>
      </c>
      <c r="E161" s="219" t="s">
        <v>1285</v>
      </c>
      <c r="F161" s="220" t="s">
        <v>1286</v>
      </c>
      <c r="G161" s="221" t="s">
        <v>189</v>
      </c>
      <c r="H161" s="222">
        <v>7</v>
      </c>
      <c r="I161" s="223"/>
      <c r="J161" s="224">
        <f>ROUND(I161*H161,2)</f>
        <v>0</v>
      </c>
      <c r="K161" s="220" t="s">
        <v>979</v>
      </c>
      <c r="L161" s="44"/>
      <c r="M161" s="225" t="s">
        <v>1</v>
      </c>
      <c r="N161" s="226" t="s">
        <v>43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143</v>
      </c>
      <c r="AT161" s="229" t="s">
        <v>138</v>
      </c>
      <c r="AU161" s="229" t="s">
        <v>88</v>
      </c>
      <c r="AY161" s="17" t="s">
        <v>136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86</v>
      </c>
      <c r="BK161" s="230">
        <f>ROUND(I161*H161,2)</f>
        <v>0</v>
      </c>
      <c r="BL161" s="17" t="s">
        <v>143</v>
      </c>
      <c r="BM161" s="229" t="s">
        <v>1287</v>
      </c>
    </row>
    <row r="162" spans="1:47" s="2" customFormat="1" ht="12">
      <c r="A162" s="38"/>
      <c r="B162" s="39"/>
      <c r="C162" s="40"/>
      <c r="D162" s="231" t="s">
        <v>145</v>
      </c>
      <c r="E162" s="40"/>
      <c r="F162" s="232" t="s">
        <v>1288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145</v>
      </c>
      <c r="AU162" s="17" t="s">
        <v>88</v>
      </c>
    </row>
    <row r="163" spans="1:51" s="15" customFormat="1" ht="12">
      <c r="A163" s="15"/>
      <c r="B163" s="269"/>
      <c r="C163" s="270"/>
      <c r="D163" s="231" t="s">
        <v>147</v>
      </c>
      <c r="E163" s="271" t="s">
        <v>1</v>
      </c>
      <c r="F163" s="272" t="s">
        <v>1289</v>
      </c>
      <c r="G163" s="270"/>
      <c r="H163" s="271" t="s">
        <v>1</v>
      </c>
      <c r="I163" s="273"/>
      <c r="J163" s="270"/>
      <c r="K163" s="270"/>
      <c r="L163" s="274"/>
      <c r="M163" s="275"/>
      <c r="N163" s="276"/>
      <c r="O163" s="276"/>
      <c r="P163" s="276"/>
      <c r="Q163" s="276"/>
      <c r="R163" s="276"/>
      <c r="S163" s="276"/>
      <c r="T163" s="27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78" t="s">
        <v>147</v>
      </c>
      <c r="AU163" s="278" t="s">
        <v>88</v>
      </c>
      <c r="AV163" s="15" t="s">
        <v>86</v>
      </c>
      <c r="AW163" s="15" t="s">
        <v>32</v>
      </c>
      <c r="AX163" s="15" t="s">
        <v>78</v>
      </c>
      <c r="AY163" s="278" t="s">
        <v>136</v>
      </c>
    </row>
    <row r="164" spans="1:51" s="13" customFormat="1" ht="12">
      <c r="A164" s="13"/>
      <c r="B164" s="236"/>
      <c r="C164" s="237"/>
      <c r="D164" s="231" t="s">
        <v>147</v>
      </c>
      <c r="E164" s="238" t="s">
        <v>1</v>
      </c>
      <c r="F164" s="239" t="s">
        <v>1290</v>
      </c>
      <c r="G164" s="237"/>
      <c r="H164" s="240">
        <v>7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147</v>
      </c>
      <c r="AU164" s="246" t="s">
        <v>88</v>
      </c>
      <c r="AV164" s="13" t="s">
        <v>88</v>
      </c>
      <c r="AW164" s="13" t="s">
        <v>32</v>
      </c>
      <c r="AX164" s="13" t="s">
        <v>86</v>
      </c>
      <c r="AY164" s="246" t="s">
        <v>136</v>
      </c>
    </row>
    <row r="165" spans="1:65" s="2" customFormat="1" ht="16.5" customHeight="1">
      <c r="A165" s="38"/>
      <c r="B165" s="39"/>
      <c r="C165" s="258" t="s">
        <v>212</v>
      </c>
      <c r="D165" s="258" t="s">
        <v>348</v>
      </c>
      <c r="E165" s="259" t="s">
        <v>1291</v>
      </c>
      <c r="F165" s="260" t="s">
        <v>1292</v>
      </c>
      <c r="G165" s="261" t="s">
        <v>189</v>
      </c>
      <c r="H165" s="262">
        <v>7.35</v>
      </c>
      <c r="I165" s="263"/>
      <c r="J165" s="264">
        <f>ROUND(I165*H165,2)</f>
        <v>0</v>
      </c>
      <c r="K165" s="260" t="s">
        <v>628</v>
      </c>
      <c r="L165" s="265"/>
      <c r="M165" s="266" t="s">
        <v>1</v>
      </c>
      <c r="N165" s="267" t="s">
        <v>43</v>
      </c>
      <c r="O165" s="91"/>
      <c r="P165" s="227">
        <f>O165*H165</f>
        <v>0</v>
      </c>
      <c r="Q165" s="227">
        <v>0.0179</v>
      </c>
      <c r="R165" s="227">
        <f>Q165*H165</f>
        <v>0.131565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186</v>
      </c>
      <c r="AT165" s="229" t="s">
        <v>348</v>
      </c>
      <c r="AU165" s="229" t="s">
        <v>88</v>
      </c>
      <c r="AY165" s="17" t="s">
        <v>136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86</v>
      </c>
      <c r="BK165" s="230">
        <f>ROUND(I165*H165,2)</f>
        <v>0</v>
      </c>
      <c r="BL165" s="17" t="s">
        <v>143</v>
      </c>
      <c r="BM165" s="229" t="s">
        <v>1293</v>
      </c>
    </row>
    <row r="166" spans="1:47" s="2" customFormat="1" ht="12">
      <c r="A166" s="38"/>
      <c r="B166" s="39"/>
      <c r="C166" s="40"/>
      <c r="D166" s="231" t="s">
        <v>145</v>
      </c>
      <c r="E166" s="40"/>
      <c r="F166" s="232" t="s">
        <v>1292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145</v>
      </c>
      <c r="AU166" s="17" t="s">
        <v>88</v>
      </c>
    </row>
    <row r="167" spans="1:51" s="13" customFormat="1" ht="12">
      <c r="A167" s="13"/>
      <c r="B167" s="236"/>
      <c r="C167" s="237"/>
      <c r="D167" s="231" t="s">
        <v>147</v>
      </c>
      <c r="E167" s="238" t="s">
        <v>1</v>
      </c>
      <c r="F167" s="239" t="s">
        <v>1294</v>
      </c>
      <c r="G167" s="237"/>
      <c r="H167" s="240">
        <v>7.35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147</v>
      </c>
      <c r="AU167" s="246" t="s">
        <v>88</v>
      </c>
      <c r="AV167" s="13" t="s">
        <v>88</v>
      </c>
      <c r="AW167" s="13" t="s">
        <v>32</v>
      </c>
      <c r="AX167" s="13" t="s">
        <v>86</v>
      </c>
      <c r="AY167" s="246" t="s">
        <v>136</v>
      </c>
    </row>
    <row r="168" spans="1:63" s="12" customFormat="1" ht="22.8" customHeight="1">
      <c r="A168" s="12"/>
      <c r="B168" s="202"/>
      <c r="C168" s="203"/>
      <c r="D168" s="204" t="s">
        <v>77</v>
      </c>
      <c r="E168" s="216" t="s">
        <v>143</v>
      </c>
      <c r="F168" s="216" t="s">
        <v>1037</v>
      </c>
      <c r="G168" s="203"/>
      <c r="H168" s="203"/>
      <c r="I168" s="206"/>
      <c r="J168" s="217">
        <f>BK168</f>
        <v>0</v>
      </c>
      <c r="K168" s="203"/>
      <c r="L168" s="208"/>
      <c r="M168" s="209"/>
      <c r="N168" s="210"/>
      <c r="O168" s="210"/>
      <c r="P168" s="211">
        <f>SUM(P169:P171)</f>
        <v>0</v>
      </c>
      <c r="Q168" s="210"/>
      <c r="R168" s="211">
        <f>SUM(R169:R171)</f>
        <v>0</v>
      </c>
      <c r="S168" s="210"/>
      <c r="T168" s="212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86</v>
      </c>
      <c r="AT168" s="214" t="s">
        <v>77</v>
      </c>
      <c r="AU168" s="214" t="s">
        <v>86</v>
      </c>
      <c r="AY168" s="213" t="s">
        <v>136</v>
      </c>
      <c r="BK168" s="215">
        <f>SUM(BK169:BK171)</f>
        <v>0</v>
      </c>
    </row>
    <row r="169" spans="1:65" s="2" customFormat="1" ht="16.5" customHeight="1">
      <c r="A169" s="38"/>
      <c r="B169" s="39"/>
      <c r="C169" s="218" t="s">
        <v>8</v>
      </c>
      <c r="D169" s="218" t="s">
        <v>138</v>
      </c>
      <c r="E169" s="219" t="s">
        <v>1038</v>
      </c>
      <c r="F169" s="220" t="s">
        <v>1039</v>
      </c>
      <c r="G169" s="221" t="s">
        <v>203</v>
      </c>
      <c r="H169" s="222">
        <v>4.326</v>
      </c>
      <c r="I169" s="223"/>
      <c r="J169" s="224">
        <f>ROUND(I169*H169,2)</f>
        <v>0</v>
      </c>
      <c r="K169" s="220" t="s">
        <v>410</v>
      </c>
      <c r="L169" s="44"/>
      <c r="M169" s="225" t="s">
        <v>1</v>
      </c>
      <c r="N169" s="226" t="s">
        <v>43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143</v>
      </c>
      <c r="AT169" s="229" t="s">
        <v>138</v>
      </c>
      <c r="AU169" s="229" t="s">
        <v>88</v>
      </c>
      <c r="AY169" s="17" t="s">
        <v>136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86</v>
      </c>
      <c r="BK169" s="230">
        <f>ROUND(I169*H169,2)</f>
        <v>0</v>
      </c>
      <c r="BL169" s="17" t="s">
        <v>143</v>
      </c>
      <c r="BM169" s="229" t="s">
        <v>1295</v>
      </c>
    </row>
    <row r="170" spans="1:47" s="2" customFormat="1" ht="12">
      <c r="A170" s="38"/>
      <c r="B170" s="39"/>
      <c r="C170" s="40"/>
      <c r="D170" s="231" t="s">
        <v>145</v>
      </c>
      <c r="E170" s="40"/>
      <c r="F170" s="232" t="s">
        <v>1041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145</v>
      </c>
      <c r="AU170" s="17" t="s">
        <v>88</v>
      </c>
    </row>
    <row r="171" spans="1:51" s="13" customFormat="1" ht="12">
      <c r="A171" s="13"/>
      <c r="B171" s="236"/>
      <c r="C171" s="237"/>
      <c r="D171" s="231" t="s">
        <v>147</v>
      </c>
      <c r="E171" s="238" t="s">
        <v>1</v>
      </c>
      <c r="F171" s="239" t="s">
        <v>1296</v>
      </c>
      <c r="G171" s="237"/>
      <c r="H171" s="240">
        <v>4.326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147</v>
      </c>
      <c r="AU171" s="246" t="s">
        <v>88</v>
      </c>
      <c r="AV171" s="13" t="s">
        <v>88</v>
      </c>
      <c r="AW171" s="13" t="s">
        <v>32</v>
      </c>
      <c r="AX171" s="13" t="s">
        <v>86</v>
      </c>
      <c r="AY171" s="246" t="s">
        <v>136</v>
      </c>
    </row>
    <row r="172" spans="1:63" s="12" customFormat="1" ht="25.9" customHeight="1">
      <c r="A172" s="12"/>
      <c r="B172" s="202"/>
      <c r="C172" s="203"/>
      <c r="D172" s="204" t="s">
        <v>77</v>
      </c>
      <c r="E172" s="205" t="s">
        <v>348</v>
      </c>
      <c r="F172" s="205" t="s">
        <v>1247</v>
      </c>
      <c r="G172" s="203"/>
      <c r="H172" s="203"/>
      <c r="I172" s="206"/>
      <c r="J172" s="207">
        <f>BK172</f>
        <v>0</v>
      </c>
      <c r="K172" s="203"/>
      <c r="L172" s="208"/>
      <c r="M172" s="209"/>
      <c r="N172" s="210"/>
      <c r="O172" s="210"/>
      <c r="P172" s="211">
        <f>P173</f>
        <v>0</v>
      </c>
      <c r="Q172" s="210"/>
      <c r="R172" s="211">
        <f>R173</f>
        <v>1.8298984999999999</v>
      </c>
      <c r="S172" s="210"/>
      <c r="T172" s="212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156</v>
      </c>
      <c r="AT172" s="214" t="s">
        <v>77</v>
      </c>
      <c r="AU172" s="214" t="s">
        <v>78</v>
      </c>
      <c r="AY172" s="213" t="s">
        <v>136</v>
      </c>
      <c r="BK172" s="215">
        <f>BK173</f>
        <v>0</v>
      </c>
    </row>
    <row r="173" spans="1:63" s="12" customFormat="1" ht="22.8" customHeight="1">
      <c r="A173" s="12"/>
      <c r="B173" s="202"/>
      <c r="C173" s="203"/>
      <c r="D173" s="204" t="s">
        <v>77</v>
      </c>
      <c r="E173" s="216" t="s">
        <v>1297</v>
      </c>
      <c r="F173" s="216" t="s">
        <v>1298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SUM(P174:P237)</f>
        <v>0</v>
      </c>
      <c r="Q173" s="210"/>
      <c r="R173" s="211">
        <f>SUM(R174:R237)</f>
        <v>1.8298984999999999</v>
      </c>
      <c r="S173" s="210"/>
      <c r="T173" s="212">
        <f>SUM(T174:T237)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156</v>
      </c>
      <c r="AT173" s="214" t="s">
        <v>77</v>
      </c>
      <c r="AU173" s="214" t="s">
        <v>86</v>
      </c>
      <c r="AY173" s="213" t="s">
        <v>136</v>
      </c>
      <c r="BK173" s="215">
        <f>SUM(BK174:BK237)</f>
        <v>0</v>
      </c>
    </row>
    <row r="174" spans="1:65" s="2" customFormat="1" ht="16.5" customHeight="1">
      <c r="A174" s="38"/>
      <c r="B174" s="39"/>
      <c r="C174" s="218" t="s">
        <v>226</v>
      </c>
      <c r="D174" s="218" t="s">
        <v>138</v>
      </c>
      <c r="E174" s="219" t="s">
        <v>1299</v>
      </c>
      <c r="F174" s="220" t="s">
        <v>1300</v>
      </c>
      <c r="G174" s="221" t="s">
        <v>189</v>
      </c>
      <c r="H174" s="222">
        <v>135.3</v>
      </c>
      <c r="I174" s="223"/>
      <c r="J174" s="224">
        <f>ROUND(I174*H174,2)</f>
        <v>0</v>
      </c>
      <c r="K174" s="220" t="s">
        <v>410</v>
      </c>
      <c r="L174" s="44"/>
      <c r="M174" s="225" t="s">
        <v>1</v>
      </c>
      <c r="N174" s="226" t="s">
        <v>43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502</v>
      </c>
      <c r="AT174" s="229" t="s">
        <v>138</v>
      </c>
      <c r="AU174" s="229" t="s">
        <v>88</v>
      </c>
      <c r="AY174" s="17" t="s">
        <v>136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86</v>
      </c>
      <c r="BK174" s="230">
        <f>ROUND(I174*H174,2)</f>
        <v>0</v>
      </c>
      <c r="BL174" s="17" t="s">
        <v>502</v>
      </c>
      <c r="BM174" s="229" t="s">
        <v>1301</v>
      </c>
    </row>
    <row r="175" spans="1:47" s="2" customFormat="1" ht="12">
      <c r="A175" s="38"/>
      <c r="B175" s="39"/>
      <c r="C175" s="40"/>
      <c r="D175" s="231" t="s">
        <v>145</v>
      </c>
      <c r="E175" s="40"/>
      <c r="F175" s="232" t="s">
        <v>1302</v>
      </c>
      <c r="G175" s="40"/>
      <c r="H175" s="40"/>
      <c r="I175" s="233"/>
      <c r="J175" s="40"/>
      <c r="K175" s="40"/>
      <c r="L175" s="44"/>
      <c r="M175" s="234"/>
      <c r="N175" s="235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145</v>
      </c>
      <c r="AU175" s="17" t="s">
        <v>88</v>
      </c>
    </row>
    <row r="176" spans="1:51" s="13" customFormat="1" ht="12">
      <c r="A176" s="13"/>
      <c r="B176" s="236"/>
      <c r="C176" s="237"/>
      <c r="D176" s="231" t="s">
        <v>147</v>
      </c>
      <c r="E176" s="238" t="s">
        <v>1</v>
      </c>
      <c r="F176" s="239" t="s">
        <v>1303</v>
      </c>
      <c r="G176" s="237"/>
      <c r="H176" s="240">
        <v>135.3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147</v>
      </c>
      <c r="AU176" s="246" t="s">
        <v>88</v>
      </c>
      <c r="AV176" s="13" t="s">
        <v>88</v>
      </c>
      <c r="AW176" s="13" t="s">
        <v>32</v>
      </c>
      <c r="AX176" s="13" t="s">
        <v>86</v>
      </c>
      <c r="AY176" s="246" t="s">
        <v>136</v>
      </c>
    </row>
    <row r="177" spans="1:65" s="2" customFormat="1" ht="16.5" customHeight="1">
      <c r="A177" s="38"/>
      <c r="B177" s="39"/>
      <c r="C177" s="258" t="s">
        <v>231</v>
      </c>
      <c r="D177" s="258" t="s">
        <v>348</v>
      </c>
      <c r="E177" s="259" t="s">
        <v>1304</v>
      </c>
      <c r="F177" s="260" t="s">
        <v>1305</v>
      </c>
      <c r="G177" s="261" t="s">
        <v>189</v>
      </c>
      <c r="H177" s="262">
        <v>135.3</v>
      </c>
      <c r="I177" s="263"/>
      <c r="J177" s="264">
        <f>ROUND(I177*H177,2)</f>
        <v>0</v>
      </c>
      <c r="K177" s="260" t="s">
        <v>1</v>
      </c>
      <c r="L177" s="265"/>
      <c r="M177" s="266" t="s">
        <v>1</v>
      </c>
      <c r="N177" s="267" t="s">
        <v>43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1306</v>
      </c>
      <c r="AT177" s="229" t="s">
        <v>348</v>
      </c>
      <c r="AU177" s="229" t="s">
        <v>88</v>
      </c>
      <c r="AY177" s="17" t="s">
        <v>136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86</v>
      </c>
      <c r="BK177" s="230">
        <f>ROUND(I177*H177,2)</f>
        <v>0</v>
      </c>
      <c r="BL177" s="17" t="s">
        <v>1306</v>
      </c>
      <c r="BM177" s="229" t="s">
        <v>1307</v>
      </c>
    </row>
    <row r="178" spans="1:47" s="2" customFormat="1" ht="12">
      <c r="A178" s="38"/>
      <c r="B178" s="39"/>
      <c r="C178" s="40"/>
      <c r="D178" s="231" t="s">
        <v>145</v>
      </c>
      <c r="E178" s="40"/>
      <c r="F178" s="232" t="s">
        <v>1305</v>
      </c>
      <c r="G178" s="40"/>
      <c r="H178" s="40"/>
      <c r="I178" s="233"/>
      <c r="J178" s="40"/>
      <c r="K178" s="40"/>
      <c r="L178" s="44"/>
      <c r="M178" s="234"/>
      <c r="N178" s="23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145</v>
      </c>
      <c r="AU178" s="17" t="s">
        <v>88</v>
      </c>
    </row>
    <row r="179" spans="1:51" s="13" customFormat="1" ht="12">
      <c r="A179" s="13"/>
      <c r="B179" s="236"/>
      <c r="C179" s="237"/>
      <c r="D179" s="231" t="s">
        <v>147</v>
      </c>
      <c r="E179" s="238" t="s">
        <v>1</v>
      </c>
      <c r="F179" s="239" t="s">
        <v>1303</v>
      </c>
      <c r="G179" s="237"/>
      <c r="H179" s="240">
        <v>135.3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147</v>
      </c>
      <c r="AU179" s="246" t="s">
        <v>88</v>
      </c>
      <c r="AV179" s="13" t="s">
        <v>88</v>
      </c>
      <c r="AW179" s="13" t="s">
        <v>32</v>
      </c>
      <c r="AX179" s="13" t="s">
        <v>86</v>
      </c>
      <c r="AY179" s="246" t="s">
        <v>136</v>
      </c>
    </row>
    <row r="180" spans="1:65" s="2" customFormat="1" ht="16.5" customHeight="1">
      <c r="A180" s="38"/>
      <c r="B180" s="39"/>
      <c r="C180" s="218" t="s">
        <v>237</v>
      </c>
      <c r="D180" s="218" t="s">
        <v>138</v>
      </c>
      <c r="E180" s="219" t="s">
        <v>1308</v>
      </c>
      <c r="F180" s="220" t="s">
        <v>1309</v>
      </c>
      <c r="G180" s="221" t="s">
        <v>409</v>
      </c>
      <c r="H180" s="222">
        <v>7</v>
      </c>
      <c r="I180" s="223"/>
      <c r="J180" s="224">
        <f>ROUND(I180*H180,2)</f>
        <v>0</v>
      </c>
      <c r="K180" s="220" t="s">
        <v>1310</v>
      </c>
      <c r="L180" s="44"/>
      <c r="M180" s="225" t="s">
        <v>1</v>
      </c>
      <c r="N180" s="226" t="s">
        <v>43</v>
      </c>
      <c r="O180" s="91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502</v>
      </c>
      <c r="AT180" s="229" t="s">
        <v>138</v>
      </c>
      <c r="AU180" s="229" t="s">
        <v>88</v>
      </c>
      <c r="AY180" s="17" t="s">
        <v>136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86</v>
      </c>
      <c r="BK180" s="230">
        <f>ROUND(I180*H180,2)</f>
        <v>0</v>
      </c>
      <c r="BL180" s="17" t="s">
        <v>502</v>
      </c>
      <c r="BM180" s="229" t="s">
        <v>1311</v>
      </c>
    </row>
    <row r="181" spans="1:47" s="2" customFormat="1" ht="12">
      <c r="A181" s="38"/>
      <c r="B181" s="39"/>
      <c r="C181" s="40"/>
      <c r="D181" s="231" t="s">
        <v>145</v>
      </c>
      <c r="E181" s="40"/>
      <c r="F181" s="232" t="s">
        <v>1312</v>
      </c>
      <c r="G181" s="40"/>
      <c r="H181" s="40"/>
      <c r="I181" s="233"/>
      <c r="J181" s="40"/>
      <c r="K181" s="40"/>
      <c r="L181" s="44"/>
      <c r="M181" s="234"/>
      <c r="N181" s="235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145</v>
      </c>
      <c r="AU181" s="17" t="s">
        <v>88</v>
      </c>
    </row>
    <row r="182" spans="1:51" s="13" customFormat="1" ht="12">
      <c r="A182" s="13"/>
      <c r="B182" s="236"/>
      <c r="C182" s="237"/>
      <c r="D182" s="231" t="s">
        <v>147</v>
      </c>
      <c r="E182" s="238" t="s">
        <v>1</v>
      </c>
      <c r="F182" s="239" t="s">
        <v>1313</v>
      </c>
      <c r="G182" s="237"/>
      <c r="H182" s="240">
        <v>7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6" t="s">
        <v>147</v>
      </c>
      <c r="AU182" s="246" t="s">
        <v>88</v>
      </c>
      <c r="AV182" s="13" t="s">
        <v>88</v>
      </c>
      <c r="AW182" s="13" t="s">
        <v>32</v>
      </c>
      <c r="AX182" s="13" t="s">
        <v>86</v>
      </c>
      <c r="AY182" s="246" t="s">
        <v>136</v>
      </c>
    </row>
    <row r="183" spans="1:65" s="2" customFormat="1" ht="16.5" customHeight="1">
      <c r="A183" s="38"/>
      <c r="B183" s="39"/>
      <c r="C183" s="258" t="s">
        <v>242</v>
      </c>
      <c r="D183" s="258" t="s">
        <v>348</v>
      </c>
      <c r="E183" s="259" t="s">
        <v>1314</v>
      </c>
      <c r="F183" s="260" t="s">
        <v>1315</v>
      </c>
      <c r="G183" s="261" t="s">
        <v>409</v>
      </c>
      <c r="H183" s="262">
        <v>2</v>
      </c>
      <c r="I183" s="263"/>
      <c r="J183" s="264">
        <f>ROUND(I183*H183,2)</f>
        <v>0</v>
      </c>
      <c r="K183" s="260" t="s">
        <v>1</v>
      </c>
      <c r="L183" s="265"/>
      <c r="M183" s="266" t="s">
        <v>1</v>
      </c>
      <c r="N183" s="267" t="s">
        <v>43</v>
      </c>
      <c r="O183" s="91"/>
      <c r="P183" s="227">
        <f>O183*H183</f>
        <v>0</v>
      </c>
      <c r="Q183" s="227">
        <v>0.177</v>
      </c>
      <c r="R183" s="227">
        <f>Q183*H183</f>
        <v>0.354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1316</v>
      </c>
      <c r="AT183" s="229" t="s">
        <v>348</v>
      </c>
      <c r="AU183" s="229" t="s">
        <v>88</v>
      </c>
      <c r="AY183" s="17" t="s">
        <v>136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86</v>
      </c>
      <c r="BK183" s="230">
        <f>ROUND(I183*H183,2)</f>
        <v>0</v>
      </c>
      <c r="BL183" s="17" t="s">
        <v>502</v>
      </c>
      <c r="BM183" s="229" t="s">
        <v>1317</v>
      </c>
    </row>
    <row r="184" spans="1:47" s="2" customFormat="1" ht="12">
      <c r="A184" s="38"/>
      <c r="B184" s="39"/>
      <c r="C184" s="40"/>
      <c r="D184" s="231" t="s">
        <v>145</v>
      </c>
      <c r="E184" s="40"/>
      <c r="F184" s="232" t="s">
        <v>1318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145</v>
      </c>
      <c r="AU184" s="17" t="s">
        <v>88</v>
      </c>
    </row>
    <row r="185" spans="1:65" s="2" customFormat="1" ht="16.5" customHeight="1">
      <c r="A185" s="38"/>
      <c r="B185" s="39"/>
      <c r="C185" s="258" t="s">
        <v>249</v>
      </c>
      <c r="D185" s="258" t="s">
        <v>348</v>
      </c>
      <c r="E185" s="259" t="s">
        <v>1319</v>
      </c>
      <c r="F185" s="260" t="s">
        <v>1320</v>
      </c>
      <c r="G185" s="261" t="s">
        <v>409</v>
      </c>
      <c r="H185" s="262">
        <v>5</v>
      </c>
      <c r="I185" s="263"/>
      <c r="J185" s="264">
        <f>ROUND(I185*H185,2)</f>
        <v>0</v>
      </c>
      <c r="K185" s="260" t="s">
        <v>1</v>
      </c>
      <c r="L185" s="265"/>
      <c r="M185" s="266" t="s">
        <v>1</v>
      </c>
      <c r="N185" s="267" t="s">
        <v>43</v>
      </c>
      <c r="O185" s="91"/>
      <c r="P185" s="227">
        <f>O185*H185</f>
        <v>0</v>
      </c>
      <c r="Q185" s="227">
        <v>0.177</v>
      </c>
      <c r="R185" s="227">
        <f>Q185*H185</f>
        <v>0.885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1316</v>
      </c>
      <c r="AT185" s="229" t="s">
        <v>348</v>
      </c>
      <c r="AU185" s="229" t="s">
        <v>88</v>
      </c>
      <c r="AY185" s="17" t="s">
        <v>136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86</v>
      </c>
      <c r="BK185" s="230">
        <f>ROUND(I185*H185,2)</f>
        <v>0</v>
      </c>
      <c r="BL185" s="17" t="s">
        <v>502</v>
      </c>
      <c r="BM185" s="229" t="s">
        <v>1321</v>
      </c>
    </row>
    <row r="186" spans="1:65" s="2" customFormat="1" ht="16.5" customHeight="1">
      <c r="A186" s="38"/>
      <c r="B186" s="39"/>
      <c r="C186" s="218" t="s">
        <v>255</v>
      </c>
      <c r="D186" s="218" t="s">
        <v>138</v>
      </c>
      <c r="E186" s="219" t="s">
        <v>1322</v>
      </c>
      <c r="F186" s="220" t="s">
        <v>1323</v>
      </c>
      <c r="G186" s="221" t="s">
        <v>617</v>
      </c>
      <c r="H186" s="222">
        <v>7</v>
      </c>
      <c r="I186" s="223"/>
      <c r="J186" s="224">
        <f>ROUND(I186*H186,2)</f>
        <v>0</v>
      </c>
      <c r="K186" s="220" t="s">
        <v>1</v>
      </c>
      <c r="L186" s="44"/>
      <c r="M186" s="225" t="s">
        <v>1</v>
      </c>
      <c r="N186" s="226" t="s">
        <v>43</v>
      </c>
      <c r="O186" s="91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9" t="s">
        <v>502</v>
      </c>
      <c r="AT186" s="229" t="s">
        <v>138</v>
      </c>
      <c r="AU186" s="229" t="s">
        <v>88</v>
      </c>
      <c r="AY186" s="17" t="s">
        <v>136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7" t="s">
        <v>86</v>
      </c>
      <c r="BK186" s="230">
        <f>ROUND(I186*H186,2)</f>
        <v>0</v>
      </c>
      <c r="BL186" s="17" t="s">
        <v>502</v>
      </c>
      <c r="BM186" s="229" t="s">
        <v>1324</v>
      </c>
    </row>
    <row r="187" spans="1:47" s="2" customFormat="1" ht="12">
      <c r="A187" s="38"/>
      <c r="B187" s="39"/>
      <c r="C187" s="40"/>
      <c r="D187" s="231" t="s">
        <v>145</v>
      </c>
      <c r="E187" s="40"/>
      <c r="F187" s="232" t="s">
        <v>1323</v>
      </c>
      <c r="G187" s="40"/>
      <c r="H187" s="40"/>
      <c r="I187" s="233"/>
      <c r="J187" s="40"/>
      <c r="K187" s="40"/>
      <c r="L187" s="44"/>
      <c r="M187" s="234"/>
      <c r="N187" s="23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145</v>
      </c>
      <c r="AU187" s="17" t="s">
        <v>88</v>
      </c>
    </row>
    <row r="188" spans="1:65" s="2" customFormat="1" ht="16.5" customHeight="1">
      <c r="A188" s="38"/>
      <c r="B188" s="39"/>
      <c r="C188" s="258" t="s">
        <v>261</v>
      </c>
      <c r="D188" s="258" t="s">
        <v>348</v>
      </c>
      <c r="E188" s="259" t="s">
        <v>1325</v>
      </c>
      <c r="F188" s="260" t="s">
        <v>1326</v>
      </c>
      <c r="G188" s="261" t="s">
        <v>617</v>
      </c>
      <c r="H188" s="262">
        <v>5</v>
      </c>
      <c r="I188" s="263"/>
      <c r="J188" s="264">
        <f>ROUND(I188*H188,2)</f>
        <v>0</v>
      </c>
      <c r="K188" s="260" t="s">
        <v>1</v>
      </c>
      <c r="L188" s="265"/>
      <c r="M188" s="266" t="s">
        <v>1</v>
      </c>
      <c r="N188" s="267" t="s">
        <v>43</v>
      </c>
      <c r="O188" s="91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1306</v>
      </c>
      <c r="AT188" s="229" t="s">
        <v>348</v>
      </c>
      <c r="AU188" s="229" t="s">
        <v>88</v>
      </c>
      <c r="AY188" s="17" t="s">
        <v>136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86</v>
      </c>
      <c r="BK188" s="230">
        <f>ROUND(I188*H188,2)</f>
        <v>0</v>
      </c>
      <c r="BL188" s="17" t="s">
        <v>1306</v>
      </c>
      <c r="BM188" s="229" t="s">
        <v>1327</v>
      </c>
    </row>
    <row r="189" spans="1:65" s="2" customFormat="1" ht="16.5" customHeight="1">
      <c r="A189" s="38"/>
      <c r="B189" s="39"/>
      <c r="C189" s="258" t="s">
        <v>266</v>
      </c>
      <c r="D189" s="258" t="s">
        <v>348</v>
      </c>
      <c r="E189" s="259" t="s">
        <v>1328</v>
      </c>
      <c r="F189" s="260" t="s">
        <v>1329</v>
      </c>
      <c r="G189" s="261" t="s">
        <v>617</v>
      </c>
      <c r="H189" s="262">
        <v>2</v>
      </c>
      <c r="I189" s="263"/>
      <c r="J189" s="264">
        <f>ROUND(I189*H189,2)</f>
        <v>0</v>
      </c>
      <c r="K189" s="260" t="s">
        <v>1</v>
      </c>
      <c r="L189" s="265"/>
      <c r="M189" s="266" t="s">
        <v>1</v>
      </c>
      <c r="N189" s="267" t="s">
        <v>43</v>
      </c>
      <c r="O189" s="91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9" t="s">
        <v>1306</v>
      </c>
      <c r="AT189" s="229" t="s">
        <v>348</v>
      </c>
      <c r="AU189" s="229" t="s">
        <v>88</v>
      </c>
      <c r="AY189" s="17" t="s">
        <v>136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17" t="s">
        <v>86</v>
      </c>
      <c r="BK189" s="230">
        <f>ROUND(I189*H189,2)</f>
        <v>0</v>
      </c>
      <c r="BL189" s="17" t="s">
        <v>1306</v>
      </c>
      <c r="BM189" s="229" t="s">
        <v>1330</v>
      </c>
    </row>
    <row r="190" spans="1:65" s="2" customFormat="1" ht="16.5" customHeight="1">
      <c r="A190" s="38"/>
      <c r="B190" s="39"/>
      <c r="C190" s="218" t="s">
        <v>7</v>
      </c>
      <c r="D190" s="218" t="s">
        <v>138</v>
      </c>
      <c r="E190" s="219" t="s">
        <v>1331</v>
      </c>
      <c r="F190" s="220" t="s">
        <v>1332</v>
      </c>
      <c r="G190" s="221" t="s">
        <v>409</v>
      </c>
      <c r="H190" s="222">
        <v>7</v>
      </c>
      <c r="I190" s="223"/>
      <c r="J190" s="224">
        <f>ROUND(I190*H190,2)</f>
        <v>0</v>
      </c>
      <c r="K190" s="220" t="s">
        <v>1</v>
      </c>
      <c r="L190" s="44"/>
      <c r="M190" s="225" t="s">
        <v>1</v>
      </c>
      <c r="N190" s="226" t="s">
        <v>43</v>
      </c>
      <c r="O190" s="91"/>
      <c r="P190" s="227">
        <f>O190*H190</f>
        <v>0</v>
      </c>
      <c r="Q190" s="227">
        <v>0</v>
      </c>
      <c r="R190" s="227">
        <f>Q190*H190</f>
        <v>0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502</v>
      </c>
      <c r="AT190" s="229" t="s">
        <v>138</v>
      </c>
      <c r="AU190" s="229" t="s">
        <v>88</v>
      </c>
      <c r="AY190" s="17" t="s">
        <v>136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86</v>
      </c>
      <c r="BK190" s="230">
        <f>ROUND(I190*H190,2)</f>
        <v>0</v>
      </c>
      <c r="BL190" s="17" t="s">
        <v>502</v>
      </c>
      <c r="BM190" s="229" t="s">
        <v>1333</v>
      </c>
    </row>
    <row r="191" spans="1:47" s="2" customFormat="1" ht="12">
      <c r="A191" s="38"/>
      <c r="B191" s="39"/>
      <c r="C191" s="40"/>
      <c r="D191" s="231" t="s">
        <v>145</v>
      </c>
      <c r="E191" s="40"/>
      <c r="F191" s="232" t="s">
        <v>1334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145</v>
      </c>
      <c r="AU191" s="17" t="s">
        <v>88</v>
      </c>
    </row>
    <row r="192" spans="1:65" s="2" customFormat="1" ht="16.5" customHeight="1">
      <c r="A192" s="38"/>
      <c r="B192" s="39"/>
      <c r="C192" s="258" t="s">
        <v>281</v>
      </c>
      <c r="D192" s="258" t="s">
        <v>348</v>
      </c>
      <c r="E192" s="259" t="s">
        <v>1335</v>
      </c>
      <c r="F192" s="260" t="s">
        <v>1336</v>
      </c>
      <c r="G192" s="261" t="s">
        <v>617</v>
      </c>
      <c r="H192" s="262">
        <v>7</v>
      </c>
      <c r="I192" s="263"/>
      <c r="J192" s="264">
        <f>ROUND(I192*H192,2)</f>
        <v>0</v>
      </c>
      <c r="K192" s="260" t="s">
        <v>1</v>
      </c>
      <c r="L192" s="265"/>
      <c r="M192" s="266" t="s">
        <v>1</v>
      </c>
      <c r="N192" s="267" t="s">
        <v>43</v>
      </c>
      <c r="O192" s="91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1316</v>
      </c>
      <c r="AT192" s="229" t="s">
        <v>348</v>
      </c>
      <c r="AU192" s="229" t="s">
        <v>88</v>
      </c>
      <c r="AY192" s="17" t="s">
        <v>136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86</v>
      </c>
      <c r="BK192" s="230">
        <f>ROUND(I192*H192,2)</f>
        <v>0</v>
      </c>
      <c r="BL192" s="17" t="s">
        <v>502</v>
      </c>
      <c r="BM192" s="229" t="s">
        <v>1337</v>
      </c>
    </row>
    <row r="193" spans="1:65" s="2" customFormat="1" ht="16.5" customHeight="1">
      <c r="A193" s="38"/>
      <c r="B193" s="39"/>
      <c r="C193" s="218" t="s">
        <v>287</v>
      </c>
      <c r="D193" s="218" t="s">
        <v>138</v>
      </c>
      <c r="E193" s="219" t="s">
        <v>1338</v>
      </c>
      <c r="F193" s="220" t="s">
        <v>1339</v>
      </c>
      <c r="G193" s="221" t="s">
        <v>189</v>
      </c>
      <c r="H193" s="222">
        <v>135.2</v>
      </c>
      <c r="I193" s="223"/>
      <c r="J193" s="224">
        <f>ROUND(I193*H193,2)</f>
        <v>0</v>
      </c>
      <c r="K193" s="220" t="s">
        <v>1310</v>
      </c>
      <c r="L193" s="44"/>
      <c r="M193" s="225" t="s">
        <v>1</v>
      </c>
      <c r="N193" s="226" t="s">
        <v>43</v>
      </c>
      <c r="O193" s="91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9" t="s">
        <v>502</v>
      </c>
      <c r="AT193" s="229" t="s">
        <v>138</v>
      </c>
      <c r="AU193" s="229" t="s">
        <v>88</v>
      </c>
      <c r="AY193" s="17" t="s">
        <v>136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7" t="s">
        <v>86</v>
      </c>
      <c r="BK193" s="230">
        <f>ROUND(I193*H193,2)</f>
        <v>0</v>
      </c>
      <c r="BL193" s="17" t="s">
        <v>502</v>
      </c>
      <c r="BM193" s="229" t="s">
        <v>1340</v>
      </c>
    </row>
    <row r="194" spans="1:47" s="2" customFormat="1" ht="12">
      <c r="A194" s="38"/>
      <c r="B194" s="39"/>
      <c r="C194" s="40"/>
      <c r="D194" s="231" t="s">
        <v>145</v>
      </c>
      <c r="E194" s="40"/>
      <c r="F194" s="232" t="s">
        <v>1341</v>
      </c>
      <c r="G194" s="40"/>
      <c r="H194" s="40"/>
      <c r="I194" s="233"/>
      <c r="J194" s="40"/>
      <c r="K194" s="40"/>
      <c r="L194" s="44"/>
      <c r="M194" s="234"/>
      <c r="N194" s="23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145</v>
      </c>
      <c r="AU194" s="17" t="s">
        <v>88</v>
      </c>
    </row>
    <row r="195" spans="1:51" s="13" customFormat="1" ht="12">
      <c r="A195" s="13"/>
      <c r="B195" s="236"/>
      <c r="C195" s="237"/>
      <c r="D195" s="231" t="s">
        <v>147</v>
      </c>
      <c r="E195" s="238" t="s">
        <v>1</v>
      </c>
      <c r="F195" s="239" t="s">
        <v>1342</v>
      </c>
      <c r="G195" s="237"/>
      <c r="H195" s="240">
        <v>135.2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147</v>
      </c>
      <c r="AU195" s="246" t="s">
        <v>88</v>
      </c>
      <c r="AV195" s="13" t="s">
        <v>88</v>
      </c>
      <c r="AW195" s="13" t="s">
        <v>32</v>
      </c>
      <c r="AX195" s="13" t="s">
        <v>86</v>
      </c>
      <c r="AY195" s="246" t="s">
        <v>136</v>
      </c>
    </row>
    <row r="196" spans="1:65" s="2" customFormat="1" ht="16.5" customHeight="1">
      <c r="A196" s="38"/>
      <c r="B196" s="39"/>
      <c r="C196" s="258" t="s">
        <v>294</v>
      </c>
      <c r="D196" s="258" t="s">
        <v>348</v>
      </c>
      <c r="E196" s="259" t="s">
        <v>1343</v>
      </c>
      <c r="F196" s="260" t="s">
        <v>1344</v>
      </c>
      <c r="G196" s="261" t="s">
        <v>1345</v>
      </c>
      <c r="H196" s="262">
        <v>146.219</v>
      </c>
      <c r="I196" s="263"/>
      <c r="J196" s="264">
        <f>ROUND(I196*H196,2)</f>
        <v>0</v>
      </c>
      <c r="K196" s="260" t="s">
        <v>979</v>
      </c>
      <c r="L196" s="265"/>
      <c r="M196" s="266" t="s">
        <v>1</v>
      </c>
      <c r="N196" s="267" t="s">
        <v>43</v>
      </c>
      <c r="O196" s="91"/>
      <c r="P196" s="227">
        <f>O196*H196</f>
        <v>0</v>
      </c>
      <c r="Q196" s="227">
        <v>0.001</v>
      </c>
      <c r="R196" s="227">
        <f>Q196*H196</f>
        <v>0.146219</v>
      </c>
      <c r="S196" s="227">
        <v>0</v>
      </c>
      <c r="T196" s="228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9" t="s">
        <v>1306</v>
      </c>
      <c r="AT196" s="229" t="s">
        <v>348</v>
      </c>
      <c r="AU196" s="229" t="s">
        <v>88</v>
      </c>
      <c r="AY196" s="17" t="s">
        <v>136</v>
      </c>
      <c r="BE196" s="230">
        <f>IF(N196="základní",J196,0)</f>
        <v>0</v>
      </c>
      <c r="BF196" s="230">
        <f>IF(N196="snížená",J196,0)</f>
        <v>0</v>
      </c>
      <c r="BG196" s="230">
        <f>IF(N196="zákl. přenesená",J196,0)</f>
        <v>0</v>
      </c>
      <c r="BH196" s="230">
        <f>IF(N196="sníž. přenesená",J196,0)</f>
        <v>0</v>
      </c>
      <c r="BI196" s="230">
        <f>IF(N196="nulová",J196,0)</f>
        <v>0</v>
      </c>
      <c r="BJ196" s="17" t="s">
        <v>86</v>
      </c>
      <c r="BK196" s="230">
        <f>ROUND(I196*H196,2)</f>
        <v>0</v>
      </c>
      <c r="BL196" s="17" t="s">
        <v>1306</v>
      </c>
      <c r="BM196" s="229" t="s">
        <v>1346</v>
      </c>
    </row>
    <row r="197" spans="1:47" s="2" customFormat="1" ht="12">
      <c r="A197" s="38"/>
      <c r="B197" s="39"/>
      <c r="C197" s="40"/>
      <c r="D197" s="231" t="s">
        <v>145</v>
      </c>
      <c r="E197" s="40"/>
      <c r="F197" s="232" t="s">
        <v>1344</v>
      </c>
      <c r="G197" s="40"/>
      <c r="H197" s="40"/>
      <c r="I197" s="233"/>
      <c r="J197" s="40"/>
      <c r="K197" s="40"/>
      <c r="L197" s="44"/>
      <c r="M197" s="234"/>
      <c r="N197" s="235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145</v>
      </c>
      <c r="AU197" s="17" t="s">
        <v>88</v>
      </c>
    </row>
    <row r="198" spans="1:51" s="13" customFormat="1" ht="12">
      <c r="A198" s="13"/>
      <c r="B198" s="236"/>
      <c r="C198" s="237"/>
      <c r="D198" s="231" t="s">
        <v>147</v>
      </c>
      <c r="E198" s="238" t="s">
        <v>1</v>
      </c>
      <c r="F198" s="239" t="s">
        <v>1347</v>
      </c>
      <c r="G198" s="237"/>
      <c r="H198" s="240">
        <v>146.219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147</v>
      </c>
      <c r="AU198" s="246" t="s">
        <v>88</v>
      </c>
      <c r="AV198" s="13" t="s">
        <v>88</v>
      </c>
      <c r="AW198" s="13" t="s">
        <v>32</v>
      </c>
      <c r="AX198" s="13" t="s">
        <v>86</v>
      </c>
      <c r="AY198" s="246" t="s">
        <v>136</v>
      </c>
    </row>
    <row r="199" spans="1:65" s="2" customFormat="1" ht="16.5" customHeight="1">
      <c r="A199" s="38"/>
      <c r="B199" s="39"/>
      <c r="C199" s="258" t="s">
        <v>301</v>
      </c>
      <c r="D199" s="258" t="s">
        <v>348</v>
      </c>
      <c r="E199" s="259" t="s">
        <v>1348</v>
      </c>
      <c r="F199" s="260" t="s">
        <v>1349</v>
      </c>
      <c r="G199" s="261" t="s">
        <v>409</v>
      </c>
      <c r="H199" s="262">
        <v>14</v>
      </c>
      <c r="I199" s="263"/>
      <c r="J199" s="264">
        <f>ROUND(I199*H199,2)</f>
        <v>0</v>
      </c>
      <c r="K199" s="260" t="s">
        <v>979</v>
      </c>
      <c r="L199" s="265"/>
      <c r="M199" s="266" t="s">
        <v>1</v>
      </c>
      <c r="N199" s="267" t="s">
        <v>43</v>
      </c>
      <c r="O199" s="91"/>
      <c r="P199" s="227">
        <f>O199*H199</f>
        <v>0</v>
      </c>
      <c r="Q199" s="227">
        <v>0.00016</v>
      </c>
      <c r="R199" s="227">
        <f>Q199*H199</f>
        <v>0.0022400000000000002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1306</v>
      </c>
      <c r="AT199" s="229" t="s">
        <v>348</v>
      </c>
      <c r="AU199" s="229" t="s">
        <v>88</v>
      </c>
      <c r="AY199" s="17" t="s">
        <v>136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86</v>
      </c>
      <c r="BK199" s="230">
        <f>ROUND(I199*H199,2)</f>
        <v>0</v>
      </c>
      <c r="BL199" s="17" t="s">
        <v>1306</v>
      </c>
      <c r="BM199" s="229" t="s">
        <v>1350</v>
      </c>
    </row>
    <row r="200" spans="1:47" s="2" customFormat="1" ht="12">
      <c r="A200" s="38"/>
      <c r="B200" s="39"/>
      <c r="C200" s="40"/>
      <c r="D200" s="231" t="s">
        <v>145</v>
      </c>
      <c r="E200" s="40"/>
      <c r="F200" s="232" t="s">
        <v>1349</v>
      </c>
      <c r="G200" s="40"/>
      <c r="H200" s="40"/>
      <c r="I200" s="233"/>
      <c r="J200" s="40"/>
      <c r="K200" s="40"/>
      <c r="L200" s="44"/>
      <c r="M200" s="234"/>
      <c r="N200" s="23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145</v>
      </c>
      <c r="AU200" s="17" t="s">
        <v>88</v>
      </c>
    </row>
    <row r="201" spans="1:51" s="13" customFormat="1" ht="12">
      <c r="A201" s="13"/>
      <c r="B201" s="236"/>
      <c r="C201" s="237"/>
      <c r="D201" s="231" t="s">
        <v>147</v>
      </c>
      <c r="E201" s="238" t="s">
        <v>1</v>
      </c>
      <c r="F201" s="239" t="s">
        <v>1351</v>
      </c>
      <c r="G201" s="237"/>
      <c r="H201" s="240">
        <v>14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6" t="s">
        <v>147</v>
      </c>
      <c r="AU201" s="246" t="s">
        <v>88</v>
      </c>
      <c r="AV201" s="13" t="s">
        <v>88</v>
      </c>
      <c r="AW201" s="13" t="s">
        <v>32</v>
      </c>
      <c r="AX201" s="13" t="s">
        <v>86</v>
      </c>
      <c r="AY201" s="246" t="s">
        <v>136</v>
      </c>
    </row>
    <row r="202" spans="1:65" s="2" customFormat="1" ht="21.75" customHeight="1">
      <c r="A202" s="38"/>
      <c r="B202" s="39"/>
      <c r="C202" s="218" t="s">
        <v>307</v>
      </c>
      <c r="D202" s="218" t="s">
        <v>138</v>
      </c>
      <c r="E202" s="219" t="s">
        <v>1352</v>
      </c>
      <c r="F202" s="220" t="s">
        <v>1353</v>
      </c>
      <c r="G202" s="221" t="s">
        <v>189</v>
      </c>
      <c r="H202" s="222">
        <v>11.9</v>
      </c>
      <c r="I202" s="223"/>
      <c r="J202" s="224">
        <f>ROUND(I202*H202,2)</f>
        <v>0</v>
      </c>
      <c r="K202" s="220" t="s">
        <v>979</v>
      </c>
      <c r="L202" s="44"/>
      <c r="M202" s="225" t="s">
        <v>1</v>
      </c>
      <c r="N202" s="226" t="s">
        <v>43</v>
      </c>
      <c r="O202" s="91"/>
      <c r="P202" s="227">
        <f>O202*H202</f>
        <v>0</v>
      </c>
      <c r="Q202" s="227">
        <v>0</v>
      </c>
      <c r="R202" s="227">
        <f>Q202*H202</f>
        <v>0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502</v>
      </c>
      <c r="AT202" s="229" t="s">
        <v>138</v>
      </c>
      <c r="AU202" s="229" t="s">
        <v>88</v>
      </c>
      <c r="AY202" s="17" t="s">
        <v>136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86</v>
      </c>
      <c r="BK202" s="230">
        <f>ROUND(I202*H202,2)</f>
        <v>0</v>
      </c>
      <c r="BL202" s="17" t="s">
        <v>502</v>
      </c>
      <c r="BM202" s="229" t="s">
        <v>1354</v>
      </c>
    </row>
    <row r="203" spans="1:47" s="2" customFormat="1" ht="12">
      <c r="A203" s="38"/>
      <c r="B203" s="39"/>
      <c r="C203" s="40"/>
      <c r="D203" s="231" t="s">
        <v>145</v>
      </c>
      <c r="E203" s="40"/>
      <c r="F203" s="232" t="s">
        <v>1355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145</v>
      </c>
      <c r="AU203" s="17" t="s">
        <v>88</v>
      </c>
    </row>
    <row r="204" spans="1:51" s="13" customFormat="1" ht="12">
      <c r="A204" s="13"/>
      <c r="B204" s="236"/>
      <c r="C204" s="237"/>
      <c r="D204" s="231" t="s">
        <v>147</v>
      </c>
      <c r="E204" s="238" t="s">
        <v>1</v>
      </c>
      <c r="F204" s="239" t="s">
        <v>1356</v>
      </c>
      <c r="G204" s="237"/>
      <c r="H204" s="240">
        <v>11.9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147</v>
      </c>
      <c r="AU204" s="246" t="s">
        <v>88</v>
      </c>
      <c r="AV204" s="13" t="s">
        <v>88</v>
      </c>
      <c r="AW204" s="13" t="s">
        <v>32</v>
      </c>
      <c r="AX204" s="13" t="s">
        <v>86</v>
      </c>
      <c r="AY204" s="246" t="s">
        <v>136</v>
      </c>
    </row>
    <row r="205" spans="1:65" s="2" customFormat="1" ht="16.5" customHeight="1">
      <c r="A205" s="38"/>
      <c r="B205" s="39"/>
      <c r="C205" s="258" t="s">
        <v>313</v>
      </c>
      <c r="D205" s="258" t="s">
        <v>348</v>
      </c>
      <c r="E205" s="259" t="s">
        <v>1357</v>
      </c>
      <c r="F205" s="260" t="s">
        <v>1358</v>
      </c>
      <c r="G205" s="261" t="s">
        <v>1345</v>
      </c>
      <c r="H205" s="262">
        <v>7.477</v>
      </c>
      <c r="I205" s="263"/>
      <c r="J205" s="264">
        <f>ROUND(I205*H205,2)</f>
        <v>0</v>
      </c>
      <c r="K205" s="260" t="s">
        <v>1</v>
      </c>
      <c r="L205" s="265"/>
      <c r="M205" s="266" t="s">
        <v>1</v>
      </c>
      <c r="N205" s="267" t="s">
        <v>43</v>
      </c>
      <c r="O205" s="91"/>
      <c r="P205" s="227">
        <f>O205*H205</f>
        <v>0</v>
      </c>
      <c r="Q205" s="227">
        <v>0.001</v>
      </c>
      <c r="R205" s="227">
        <f>Q205*H205</f>
        <v>0.007477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1306</v>
      </c>
      <c r="AT205" s="229" t="s">
        <v>348</v>
      </c>
      <c r="AU205" s="229" t="s">
        <v>88</v>
      </c>
      <c r="AY205" s="17" t="s">
        <v>136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86</v>
      </c>
      <c r="BK205" s="230">
        <f>ROUND(I205*H205,2)</f>
        <v>0</v>
      </c>
      <c r="BL205" s="17" t="s">
        <v>1306</v>
      </c>
      <c r="BM205" s="229" t="s">
        <v>1359</v>
      </c>
    </row>
    <row r="206" spans="1:47" s="2" customFormat="1" ht="12">
      <c r="A206" s="38"/>
      <c r="B206" s="39"/>
      <c r="C206" s="40"/>
      <c r="D206" s="231" t="s">
        <v>145</v>
      </c>
      <c r="E206" s="40"/>
      <c r="F206" s="232" t="s">
        <v>1358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145</v>
      </c>
      <c r="AU206" s="17" t="s">
        <v>88</v>
      </c>
    </row>
    <row r="207" spans="1:51" s="13" customFormat="1" ht="12">
      <c r="A207" s="13"/>
      <c r="B207" s="236"/>
      <c r="C207" s="237"/>
      <c r="D207" s="231" t="s">
        <v>147</v>
      </c>
      <c r="E207" s="238" t="s">
        <v>1</v>
      </c>
      <c r="F207" s="239" t="s">
        <v>1360</v>
      </c>
      <c r="G207" s="237"/>
      <c r="H207" s="240">
        <v>7.477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147</v>
      </c>
      <c r="AU207" s="246" t="s">
        <v>88</v>
      </c>
      <c r="AV207" s="13" t="s">
        <v>88</v>
      </c>
      <c r="AW207" s="13" t="s">
        <v>32</v>
      </c>
      <c r="AX207" s="13" t="s">
        <v>86</v>
      </c>
      <c r="AY207" s="246" t="s">
        <v>136</v>
      </c>
    </row>
    <row r="208" spans="1:65" s="2" customFormat="1" ht="16.5" customHeight="1">
      <c r="A208" s="38"/>
      <c r="B208" s="39"/>
      <c r="C208" s="258" t="s">
        <v>319</v>
      </c>
      <c r="D208" s="258" t="s">
        <v>348</v>
      </c>
      <c r="E208" s="259" t="s">
        <v>1361</v>
      </c>
      <c r="F208" s="260" t="s">
        <v>1362</v>
      </c>
      <c r="G208" s="261" t="s">
        <v>617</v>
      </c>
      <c r="H208" s="262">
        <v>14</v>
      </c>
      <c r="I208" s="263"/>
      <c r="J208" s="264">
        <f>ROUND(I208*H208,2)</f>
        <v>0</v>
      </c>
      <c r="K208" s="260" t="s">
        <v>1</v>
      </c>
      <c r="L208" s="265"/>
      <c r="M208" s="266" t="s">
        <v>1</v>
      </c>
      <c r="N208" s="267" t="s">
        <v>43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1306</v>
      </c>
      <c r="AT208" s="229" t="s">
        <v>348</v>
      </c>
      <c r="AU208" s="229" t="s">
        <v>88</v>
      </c>
      <c r="AY208" s="17" t="s">
        <v>136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86</v>
      </c>
      <c r="BK208" s="230">
        <f>ROUND(I208*H208,2)</f>
        <v>0</v>
      </c>
      <c r="BL208" s="17" t="s">
        <v>1306</v>
      </c>
      <c r="BM208" s="229" t="s">
        <v>1363</v>
      </c>
    </row>
    <row r="209" spans="1:47" s="2" customFormat="1" ht="12">
      <c r="A209" s="38"/>
      <c r="B209" s="39"/>
      <c r="C209" s="40"/>
      <c r="D209" s="231" t="s">
        <v>145</v>
      </c>
      <c r="E209" s="40"/>
      <c r="F209" s="232" t="s">
        <v>1362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145</v>
      </c>
      <c r="AU209" s="17" t="s">
        <v>88</v>
      </c>
    </row>
    <row r="210" spans="1:51" s="13" customFormat="1" ht="12">
      <c r="A210" s="13"/>
      <c r="B210" s="236"/>
      <c r="C210" s="237"/>
      <c r="D210" s="231" t="s">
        <v>147</v>
      </c>
      <c r="E210" s="238" t="s">
        <v>1</v>
      </c>
      <c r="F210" s="239" t="s">
        <v>1351</v>
      </c>
      <c r="G210" s="237"/>
      <c r="H210" s="240">
        <v>14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147</v>
      </c>
      <c r="AU210" s="246" t="s">
        <v>88</v>
      </c>
      <c r="AV210" s="13" t="s">
        <v>88</v>
      </c>
      <c r="AW210" s="13" t="s">
        <v>32</v>
      </c>
      <c r="AX210" s="13" t="s">
        <v>86</v>
      </c>
      <c r="AY210" s="246" t="s">
        <v>136</v>
      </c>
    </row>
    <row r="211" spans="1:65" s="2" customFormat="1" ht="16.5" customHeight="1">
      <c r="A211" s="38"/>
      <c r="B211" s="39"/>
      <c r="C211" s="218" t="s">
        <v>325</v>
      </c>
      <c r="D211" s="218" t="s">
        <v>138</v>
      </c>
      <c r="E211" s="219" t="s">
        <v>1364</v>
      </c>
      <c r="F211" s="220" t="s">
        <v>1365</v>
      </c>
      <c r="G211" s="221" t="s">
        <v>1366</v>
      </c>
      <c r="H211" s="222">
        <v>7</v>
      </c>
      <c r="I211" s="223"/>
      <c r="J211" s="224">
        <f>ROUND(I211*H211,2)</f>
        <v>0</v>
      </c>
      <c r="K211" s="220" t="s">
        <v>1</v>
      </c>
      <c r="L211" s="44"/>
      <c r="M211" s="225" t="s">
        <v>1</v>
      </c>
      <c r="N211" s="226" t="s">
        <v>43</v>
      </c>
      <c r="O211" s="91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9" t="s">
        <v>242</v>
      </c>
      <c r="AT211" s="229" t="s">
        <v>138</v>
      </c>
      <c r="AU211" s="229" t="s">
        <v>88</v>
      </c>
      <c r="AY211" s="17" t="s">
        <v>136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7" t="s">
        <v>86</v>
      </c>
      <c r="BK211" s="230">
        <f>ROUND(I211*H211,2)</f>
        <v>0</v>
      </c>
      <c r="BL211" s="17" t="s">
        <v>242</v>
      </c>
      <c r="BM211" s="229" t="s">
        <v>1367</v>
      </c>
    </row>
    <row r="212" spans="1:51" s="13" customFormat="1" ht="12">
      <c r="A212" s="13"/>
      <c r="B212" s="236"/>
      <c r="C212" s="237"/>
      <c r="D212" s="231" t="s">
        <v>147</v>
      </c>
      <c r="E212" s="238" t="s">
        <v>1</v>
      </c>
      <c r="F212" s="239" t="s">
        <v>180</v>
      </c>
      <c r="G212" s="237"/>
      <c r="H212" s="240">
        <v>7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147</v>
      </c>
      <c r="AU212" s="246" t="s">
        <v>88</v>
      </c>
      <c r="AV212" s="13" t="s">
        <v>88</v>
      </c>
      <c r="AW212" s="13" t="s">
        <v>32</v>
      </c>
      <c r="AX212" s="13" t="s">
        <v>86</v>
      </c>
      <c r="AY212" s="246" t="s">
        <v>136</v>
      </c>
    </row>
    <row r="213" spans="1:65" s="2" customFormat="1" ht="16.5" customHeight="1">
      <c r="A213" s="38"/>
      <c r="B213" s="39"/>
      <c r="C213" s="218" t="s">
        <v>330</v>
      </c>
      <c r="D213" s="218" t="s">
        <v>138</v>
      </c>
      <c r="E213" s="219" t="s">
        <v>1368</v>
      </c>
      <c r="F213" s="220" t="s">
        <v>1369</v>
      </c>
      <c r="G213" s="221" t="s">
        <v>189</v>
      </c>
      <c r="H213" s="222">
        <v>200.2</v>
      </c>
      <c r="I213" s="223"/>
      <c r="J213" s="224">
        <f>ROUND(I213*H213,2)</f>
        <v>0</v>
      </c>
      <c r="K213" s="220" t="s">
        <v>1</v>
      </c>
      <c r="L213" s="44"/>
      <c r="M213" s="225" t="s">
        <v>1</v>
      </c>
      <c r="N213" s="226" t="s">
        <v>43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242</v>
      </c>
      <c r="AT213" s="229" t="s">
        <v>138</v>
      </c>
      <c r="AU213" s="229" t="s">
        <v>88</v>
      </c>
      <c r="AY213" s="17" t="s">
        <v>136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86</v>
      </c>
      <c r="BK213" s="230">
        <f>ROUND(I213*H213,2)</f>
        <v>0</v>
      </c>
      <c r="BL213" s="17" t="s">
        <v>242</v>
      </c>
      <c r="BM213" s="229" t="s">
        <v>1370</v>
      </c>
    </row>
    <row r="214" spans="1:51" s="13" customFormat="1" ht="12">
      <c r="A214" s="13"/>
      <c r="B214" s="236"/>
      <c r="C214" s="237"/>
      <c r="D214" s="231" t="s">
        <v>147</v>
      </c>
      <c r="E214" s="238" t="s">
        <v>1</v>
      </c>
      <c r="F214" s="239" t="s">
        <v>1371</v>
      </c>
      <c r="G214" s="237"/>
      <c r="H214" s="240">
        <v>12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147</v>
      </c>
      <c r="AU214" s="246" t="s">
        <v>88</v>
      </c>
      <c r="AV214" s="13" t="s">
        <v>88</v>
      </c>
      <c r="AW214" s="13" t="s">
        <v>32</v>
      </c>
      <c r="AX214" s="13" t="s">
        <v>78</v>
      </c>
      <c r="AY214" s="246" t="s">
        <v>136</v>
      </c>
    </row>
    <row r="215" spans="1:51" s="13" customFormat="1" ht="12">
      <c r="A215" s="13"/>
      <c r="B215" s="236"/>
      <c r="C215" s="237"/>
      <c r="D215" s="231" t="s">
        <v>147</v>
      </c>
      <c r="E215" s="238" t="s">
        <v>1</v>
      </c>
      <c r="F215" s="239" t="s">
        <v>1372</v>
      </c>
      <c r="G215" s="237"/>
      <c r="H215" s="240">
        <v>25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147</v>
      </c>
      <c r="AU215" s="246" t="s">
        <v>88</v>
      </c>
      <c r="AV215" s="13" t="s">
        <v>88</v>
      </c>
      <c r="AW215" s="13" t="s">
        <v>32</v>
      </c>
      <c r="AX215" s="13" t="s">
        <v>78</v>
      </c>
      <c r="AY215" s="246" t="s">
        <v>136</v>
      </c>
    </row>
    <row r="216" spans="1:51" s="13" customFormat="1" ht="12">
      <c r="A216" s="13"/>
      <c r="B216" s="236"/>
      <c r="C216" s="237"/>
      <c r="D216" s="231" t="s">
        <v>147</v>
      </c>
      <c r="E216" s="238" t="s">
        <v>1</v>
      </c>
      <c r="F216" s="239" t="s">
        <v>1373</v>
      </c>
      <c r="G216" s="237"/>
      <c r="H216" s="240">
        <v>135.2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6" t="s">
        <v>147</v>
      </c>
      <c r="AU216" s="246" t="s">
        <v>88</v>
      </c>
      <c r="AV216" s="13" t="s">
        <v>88</v>
      </c>
      <c r="AW216" s="13" t="s">
        <v>32</v>
      </c>
      <c r="AX216" s="13" t="s">
        <v>78</v>
      </c>
      <c r="AY216" s="246" t="s">
        <v>136</v>
      </c>
    </row>
    <row r="217" spans="1:51" s="13" customFormat="1" ht="12">
      <c r="A217" s="13"/>
      <c r="B217" s="236"/>
      <c r="C217" s="237"/>
      <c r="D217" s="231" t="s">
        <v>147</v>
      </c>
      <c r="E217" s="238" t="s">
        <v>1</v>
      </c>
      <c r="F217" s="239" t="s">
        <v>1374</v>
      </c>
      <c r="G217" s="237"/>
      <c r="H217" s="240">
        <v>28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147</v>
      </c>
      <c r="AU217" s="246" t="s">
        <v>88</v>
      </c>
      <c r="AV217" s="13" t="s">
        <v>88</v>
      </c>
      <c r="AW217" s="13" t="s">
        <v>32</v>
      </c>
      <c r="AX217" s="13" t="s">
        <v>78</v>
      </c>
      <c r="AY217" s="246" t="s">
        <v>136</v>
      </c>
    </row>
    <row r="218" spans="1:51" s="14" customFormat="1" ht="12">
      <c r="A218" s="14"/>
      <c r="B218" s="247"/>
      <c r="C218" s="248"/>
      <c r="D218" s="231" t="s">
        <v>147</v>
      </c>
      <c r="E218" s="249" t="s">
        <v>1</v>
      </c>
      <c r="F218" s="250" t="s">
        <v>155</v>
      </c>
      <c r="G218" s="248"/>
      <c r="H218" s="251">
        <v>200.2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7" t="s">
        <v>147</v>
      </c>
      <c r="AU218" s="257" t="s">
        <v>88</v>
      </c>
      <c r="AV218" s="14" t="s">
        <v>143</v>
      </c>
      <c r="AW218" s="14" t="s">
        <v>32</v>
      </c>
      <c r="AX218" s="14" t="s">
        <v>86</v>
      </c>
      <c r="AY218" s="257" t="s">
        <v>136</v>
      </c>
    </row>
    <row r="219" spans="1:65" s="2" customFormat="1" ht="16.5" customHeight="1">
      <c r="A219" s="38"/>
      <c r="B219" s="39"/>
      <c r="C219" s="258" t="s">
        <v>335</v>
      </c>
      <c r="D219" s="258" t="s">
        <v>348</v>
      </c>
      <c r="E219" s="259" t="s">
        <v>1375</v>
      </c>
      <c r="F219" s="260" t="s">
        <v>1376</v>
      </c>
      <c r="G219" s="261" t="s">
        <v>189</v>
      </c>
      <c r="H219" s="262">
        <v>414.645</v>
      </c>
      <c r="I219" s="263"/>
      <c r="J219" s="264">
        <f>ROUND(I219*H219,2)</f>
        <v>0</v>
      </c>
      <c r="K219" s="260" t="s">
        <v>1310</v>
      </c>
      <c r="L219" s="265"/>
      <c r="M219" s="266" t="s">
        <v>1</v>
      </c>
      <c r="N219" s="267" t="s">
        <v>43</v>
      </c>
      <c r="O219" s="91"/>
      <c r="P219" s="227">
        <f>O219*H219</f>
        <v>0</v>
      </c>
      <c r="Q219" s="227">
        <v>0.0009</v>
      </c>
      <c r="R219" s="227">
        <f>Q219*H219</f>
        <v>0.37318049999999997</v>
      </c>
      <c r="S219" s="227">
        <v>0</v>
      </c>
      <c r="T219" s="228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9" t="s">
        <v>1306</v>
      </c>
      <c r="AT219" s="229" t="s">
        <v>348</v>
      </c>
      <c r="AU219" s="229" t="s">
        <v>88</v>
      </c>
      <c r="AY219" s="17" t="s">
        <v>136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7" t="s">
        <v>86</v>
      </c>
      <c r="BK219" s="230">
        <f>ROUND(I219*H219,2)</f>
        <v>0</v>
      </c>
      <c r="BL219" s="17" t="s">
        <v>1306</v>
      </c>
      <c r="BM219" s="229" t="s">
        <v>1377</v>
      </c>
    </row>
    <row r="220" spans="1:51" s="13" customFormat="1" ht="12">
      <c r="A220" s="13"/>
      <c r="B220" s="236"/>
      <c r="C220" s="237"/>
      <c r="D220" s="231" t="s">
        <v>147</v>
      </c>
      <c r="E220" s="238" t="s">
        <v>1</v>
      </c>
      <c r="F220" s="239" t="s">
        <v>1378</v>
      </c>
      <c r="G220" s="237"/>
      <c r="H220" s="240">
        <v>360.045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147</v>
      </c>
      <c r="AU220" s="246" t="s">
        <v>88</v>
      </c>
      <c r="AV220" s="13" t="s">
        <v>88</v>
      </c>
      <c r="AW220" s="13" t="s">
        <v>32</v>
      </c>
      <c r="AX220" s="13" t="s">
        <v>78</v>
      </c>
      <c r="AY220" s="246" t="s">
        <v>136</v>
      </c>
    </row>
    <row r="221" spans="1:51" s="13" customFormat="1" ht="12">
      <c r="A221" s="13"/>
      <c r="B221" s="236"/>
      <c r="C221" s="237"/>
      <c r="D221" s="231" t="s">
        <v>147</v>
      </c>
      <c r="E221" s="238" t="s">
        <v>1</v>
      </c>
      <c r="F221" s="239" t="s">
        <v>1379</v>
      </c>
      <c r="G221" s="237"/>
      <c r="H221" s="240">
        <v>54.6</v>
      </c>
      <c r="I221" s="241"/>
      <c r="J221" s="237"/>
      <c r="K221" s="237"/>
      <c r="L221" s="242"/>
      <c r="M221" s="243"/>
      <c r="N221" s="244"/>
      <c r="O221" s="244"/>
      <c r="P221" s="244"/>
      <c r="Q221" s="244"/>
      <c r="R221" s="244"/>
      <c r="S221" s="244"/>
      <c r="T221" s="24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6" t="s">
        <v>147</v>
      </c>
      <c r="AU221" s="246" t="s">
        <v>88</v>
      </c>
      <c r="AV221" s="13" t="s">
        <v>88</v>
      </c>
      <c r="AW221" s="13" t="s">
        <v>32</v>
      </c>
      <c r="AX221" s="13" t="s">
        <v>78</v>
      </c>
      <c r="AY221" s="246" t="s">
        <v>136</v>
      </c>
    </row>
    <row r="222" spans="1:51" s="14" customFormat="1" ht="12">
      <c r="A222" s="14"/>
      <c r="B222" s="247"/>
      <c r="C222" s="248"/>
      <c r="D222" s="231" t="s">
        <v>147</v>
      </c>
      <c r="E222" s="249" t="s">
        <v>1</v>
      </c>
      <c r="F222" s="250" t="s">
        <v>155</v>
      </c>
      <c r="G222" s="248"/>
      <c r="H222" s="251">
        <v>414.645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7" t="s">
        <v>147</v>
      </c>
      <c r="AU222" s="257" t="s">
        <v>88</v>
      </c>
      <c r="AV222" s="14" t="s">
        <v>143</v>
      </c>
      <c r="AW222" s="14" t="s">
        <v>32</v>
      </c>
      <c r="AX222" s="14" t="s">
        <v>86</v>
      </c>
      <c r="AY222" s="257" t="s">
        <v>136</v>
      </c>
    </row>
    <row r="223" spans="1:65" s="2" customFormat="1" ht="16.5" customHeight="1">
      <c r="A223" s="38"/>
      <c r="B223" s="39"/>
      <c r="C223" s="258" t="s">
        <v>340</v>
      </c>
      <c r="D223" s="258" t="s">
        <v>348</v>
      </c>
      <c r="E223" s="259" t="s">
        <v>1380</v>
      </c>
      <c r="F223" s="260" t="s">
        <v>1381</v>
      </c>
      <c r="G223" s="261" t="s">
        <v>189</v>
      </c>
      <c r="H223" s="262">
        <v>38.85</v>
      </c>
      <c r="I223" s="263"/>
      <c r="J223" s="264">
        <f>ROUND(I223*H223,2)</f>
        <v>0</v>
      </c>
      <c r="K223" s="260" t="s">
        <v>979</v>
      </c>
      <c r="L223" s="265"/>
      <c r="M223" s="266" t="s">
        <v>1</v>
      </c>
      <c r="N223" s="267" t="s">
        <v>43</v>
      </c>
      <c r="O223" s="91"/>
      <c r="P223" s="227">
        <f>O223*H223</f>
        <v>0</v>
      </c>
      <c r="Q223" s="227">
        <v>0.00012</v>
      </c>
      <c r="R223" s="227">
        <f>Q223*H223</f>
        <v>0.004662</v>
      </c>
      <c r="S223" s="227">
        <v>0</v>
      </c>
      <c r="T223" s="228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9" t="s">
        <v>1306</v>
      </c>
      <c r="AT223" s="229" t="s">
        <v>348</v>
      </c>
      <c r="AU223" s="229" t="s">
        <v>88</v>
      </c>
      <c r="AY223" s="17" t="s">
        <v>136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17" t="s">
        <v>86</v>
      </c>
      <c r="BK223" s="230">
        <f>ROUND(I223*H223,2)</f>
        <v>0</v>
      </c>
      <c r="BL223" s="17" t="s">
        <v>1306</v>
      </c>
      <c r="BM223" s="229" t="s">
        <v>1382</v>
      </c>
    </row>
    <row r="224" spans="1:47" s="2" customFormat="1" ht="12">
      <c r="A224" s="38"/>
      <c r="B224" s="39"/>
      <c r="C224" s="40"/>
      <c r="D224" s="231" t="s">
        <v>145</v>
      </c>
      <c r="E224" s="40"/>
      <c r="F224" s="232" t="s">
        <v>1381</v>
      </c>
      <c r="G224" s="40"/>
      <c r="H224" s="40"/>
      <c r="I224" s="233"/>
      <c r="J224" s="40"/>
      <c r="K224" s="40"/>
      <c r="L224" s="44"/>
      <c r="M224" s="234"/>
      <c r="N224" s="235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145</v>
      </c>
      <c r="AU224" s="17" t="s">
        <v>88</v>
      </c>
    </row>
    <row r="225" spans="1:51" s="13" customFormat="1" ht="12">
      <c r="A225" s="13"/>
      <c r="B225" s="236"/>
      <c r="C225" s="237"/>
      <c r="D225" s="231" t="s">
        <v>147</v>
      </c>
      <c r="E225" s="238" t="s">
        <v>1</v>
      </c>
      <c r="F225" s="239" t="s">
        <v>1383</v>
      </c>
      <c r="G225" s="237"/>
      <c r="H225" s="240">
        <v>12.6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6" t="s">
        <v>147</v>
      </c>
      <c r="AU225" s="246" t="s">
        <v>88</v>
      </c>
      <c r="AV225" s="13" t="s">
        <v>88</v>
      </c>
      <c r="AW225" s="13" t="s">
        <v>32</v>
      </c>
      <c r="AX225" s="13" t="s">
        <v>78</v>
      </c>
      <c r="AY225" s="246" t="s">
        <v>136</v>
      </c>
    </row>
    <row r="226" spans="1:51" s="13" customFormat="1" ht="12">
      <c r="A226" s="13"/>
      <c r="B226" s="236"/>
      <c r="C226" s="237"/>
      <c r="D226" s="231" t="s">
        <v>147</v>
      </c>
      <c r="E226" s="238" t="s">
        <v>1</v>
      </c>
      <c r="F226" s="239" t="s">
        <v>1384</v>
      </c>
      <c r="G226" s="237"/>
      <c r="H226" s="240">
        <v>26.25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147</v>
      </c>
      <c r="AU226" s="246" t="s">
        <v>88</v>
      </c>
      <c r="AV226" s="13" t="s">
        <v>88</v>
      </c>
      <c r="AW226" s="13" t="s">
        <v>32</v>
      </c>
      <c r="AX226" s="13" t="s">
        <v>78</v>
      </c>
      <c r="AY226" s="246" t="s">
        <v>136</v>
      </c>
    </row>
    <row r="227" spans="1:51" s="14" customFormat="1" ht="12">
      <c r="A227" s="14"/>
      <c r="B227" s="247"/>
      <c r="C227" s="248"/>
      <c r="D227" s="231" t="s">
        <v>147</v>
      </c>
      <c r="E227" s="249" t="s">
        <v>1</v>
      </c>
      <c r="F227" s="250" t="s">
        <v>155</v>
      </c>
      <c r="G227" s="248"/>
      <c r="H227" s="251">
        <v>38.85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7" t="s">
        <v>147</v>
      </c>
      <c r="AU227" s="257" t="s">
        <v>88</v>
      </c>
      <c r="AV227" s="14" t="s">
        <v>143</v>
      </c>
      <c r="AW227" s="14" t="s">
        <v>32</v>
      </c>
      <c r="AX227" s="14" t="s">
        <v>86</v>
      </c>
      <c r="AY227" s="257" t="s">
        <v>136</v>
      </c>
    </row>
    <row r="228" spans="1:65" s="2" customFormat="1" ht="16.5" customHeight="1">
      <c r="A228" s="38"/>
      <c r="B228" s="39"/>
      <c r="C228" s="258" t="s">
        <v>347</v>
      </c>
      <c r="D228" s="258" t="s">
        <v>348</v>
      </c>
      <c r="E228" s="259" t="s">
        <v>1385</v>
      </c>
      <c r="F228" s="260" t="s">
        <v>1386</v>
      </c>
      <c r="G228" s="261" t="s">
        <v>189</v>
      </c>
      <c r="H228" s="262">
        <v>163.2</v>
      </c>
      <c r="I228" s="263"/>
      <c r="J228" s="264">
        <f>ROUND(I228*H228,2)</f>
        <v>0</v>
      </c>
      <c r="K228" s="260" t="s">
        <v>979</v>
      </c>
      <c r="L228" s="265"/>
      <c r="M228" s="266" t="s">
        <v>1</v>
      </c>
      <c r="N228" s="267" t="s">
        <v>43</v>
      </c>
      <c r="O228" s="91"/>
      <c r="P228" s="227">
        <f>O228*H228</f>
        <v>0</v>
      </c>
      <c r="Q228" s="227">
        <v>0.00035</v>
      </c>
      <c r="R228" s="227">
        <f>Q228*H228</f>
        <v>0.05712</v>
      </c>
      <c r="S228" s="227">
        <v>0</v>
      </c>
      <c r="T228" s="228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9" t="s">
        <v>340</v>
      </c>
      <c r="AT228" s="229" t="s">
        <v>348</v>
      </c>
      <c r="AU228" s="229" t="s">
        <v>88</v>
      </c>
      <c r="AY228" s="17" t="s">
        <v>136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17" t="s">
        <v>86</v>
      </c>
      <c r="BK228" s="230">
        <f>ROUND(I228*H228,2)</f>
        <v>0</v>
      </c>
      <c r="BL228" s="17" t="s">
        <v>242</v>
      </c>
      <c r="BM228" s="229" t="s">
        <v>1387</v>
      </c>
    </row>
    <row r="229" spans="1:47" s="2" customFormat="1" ht="12">
      <c r="A229" s="38"/>
      <c r="B229" s="39"/>
      <c r="C229" s="40"/>
      <c r="D229" s="231" t="s">
        <v>145</v>
      </c>
      <c r="E229" s="40"/>
      <c r="F229" s="232" t="s">
        <v>1386</v>
      </c>
      <c r="G229" s="40"/>
      <c r="H229" s="40"/>
      <c r="I229" s="233"/>
      <c r="J229" s="40"/>
      <c r="K229" s="40"/>
      <c r="L229" s="44"/>
      <c r="M229" s="234"/>
      <c r="N229" s="23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145</v>
      </c>
      <c r="AU229" s="17" t="s">
        <v>88</v>
      </c>
    </row>
    <row r="230" spans="1:51" s="13" customFormat="1" ht="12">
      <c r="A230" s="13"/>
      <c r="B230" s="236"/>
      <c r="C230" s="237"/>
      <c r="D230" s="231" t="s">
        <v>147</v>
      </c>
      <c r="E230" s="238" t="s">
        <v>1</v>
      </c>
      <c r="F230" s="239" t="s">
        <v>1373</v>
      </c>
      <c r="G230" s="237"/>
      <c r="H230" s="240">
        <v>135.2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147</v>
      </c>
      <c r="AU230" s="246" t="s">
        <v>88</v>
      </c>
      <c r="AV230" s="13" t="s">
        <v>88</v>
      </c>
      <c r="AW230" s="13" t="s">
        <v>32</v>
      </c>
      <c r="AX230" s="13" t="s">
        <v>78</v>
      </c>
      <c r="AY230" s="246" t="s">
        <v>136</v>
      </c>
    </row>
    <row r="231" spans="1:51" s="13" customFormat="1" ht="12">
      <c r="A231" s="13"/>
      <c r="B231" s="236"/>
      <c r="C231" s="237"/>
      <c r="D231" s="231" t="s">
        <v>147</v>
      </c>
      <c r="E231" s="238" t="s">
        <v>1</v>
      </c>
      <c r="F231" s="239" t="s">
        <v>1374</v>
      </c>
      <c r="G231" s="237"/>
      <c r="H231" s="240">
        <v>28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147</v>
      </c>
      <c r="AU231" s="246" t="s">
        <v>88</v>
      </c>
      <c r="AV231" s="13" t="s">
        <v>88</v>
      </c>
      <c r="AW231" s="13" t="s">
        <v>32</v>
      </c>
      <c r="AX231" s="13" t="s">
        <v>78</v>
      </c>
      <c r="AY231" s="246" t="s">
        <v>136</v>
      </c>
    </row>
    <row r="232" spans="1:51" s="14" customFormat="1" ht="12">
      <c r="A232" s="14"/>
      <c r="B232" s="247"/>
      <c r="C232" s="248"/>
      <c r="D232" s="231" t="s">
        <v>147</v>
      </c>
      <c r="E232" s="249" t="s">
        <v>1</v>
      </c>
      <c r="F232" s="250" t="s">
        <v>155</v>
      </c>
      <c r="G232" s="248"/>
      <c r="H232" s="251">
        <v>163.2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7" t="s">
        <v>147</v>
      </c>
      <c r="AU232" s="257" t="s">
        <v>88</v>
      </c>
      <c r="AV232" s="14" t="s">
        <v>143</v>
      </c>
      <c r="AW232" s="14" t="s">
        <v>32</v>
      </c>
      <c r="AX232" s="14" t="s">
        <v>86</v>
      </c>
      <c r="AY232" s="257" t="s">
        <v>136</v>
      </c>
    </row>
    <row r="233" spans="1:65" s="2" customFormat="1" ht="21.75" customHeight="1">
      <c r="A233" s="38"/>
      <c r="B233" s="39"/>
      <c r="C233" s="218" t="s">
        <v>353</v>
      </c>
      <c r="D233" s="218" t="s">
        <v>138</v>
      </c>
      <c r="E233" s="219" t="s">
        <v>1388</v>
      </c>
      <c r="F233" s="220" t="s">
        <v>1389</v>
      </c>
      <c r="G233" s="221" t="s">
        <v>409</v>
      </c>
      <c r="H233" s="222">
        <v>2</v>
      </c>
      <c r="I233" s="223"/>
      <c r="J233" s="224">
        <f>ROUND(I233*H233,2)</f>
        <v>0</v>
      </c>
      <c r="K233" s="220" t="s">
        <v>1</v>
      </c>
      <c r="L233" s="44"/>
      <c r="M233" s="225" t="s">
        <v>1</v>
      </c>
      <c r="N233" s="226" t="s">
        <v>43</v>
      </c>
      <c r="O233" s="91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9" t="s">
        <v>242</v>
      </c>
      <c r="AT233" s="229" t="s">
        <v>138</v>
      </c>
      <c r="AU233" s="229" t="s">
        <v>88</v>
      </c>
      <c r="AY233" s="17" t="s">
        <v>136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7" t="s">
        <v>86</v>
      </c>
      <c r="BK233" s="230">
        <f>ROUND(I233*H233,2)</f>
        <v>0</v>
      </c>
      <c r="BL233" s="17" t="s">
        <v>242</v>
      </c>
      <c r="BM233" s="229" t="s">
        <v>1390</v>
      </c>
    </row>
    <row r="234" spans="1:65" s="2" customFormat="1" ht="16.5" customHeight="1">
      <c r="A234" s="38"/>
      <c r="B234" s="39"/>
      <c r="C234" s="218" t="s">
        <v>361</v>
      </c>
      <c r="D234" s="218" t="s">
        <v>138</v>
      </c>
      <c r="E234" s="219" t="s">
        <v>1391</v>
      </c>
      <c r="F234" s="220" t="s">
        <v>1392</v>
      </c>
      <c r="G234" s="221" t="s">
        <v>409</v>
      </c>
      <c r="H234" s="222">
        <v>2</v>
      </c>
      <c r="I234" s="223"/>
      <c r="J234" s="224">
        <f>ROUND(I234*H234,2)</f>
        <v>0</v>
      </c>
      <c r="K234" s="220" t="s">
        <v>1</v>
      </c>
      <c r="L234" s="44"/>
      <c r="M234" s="225" t="s">
        <v>1</v>
      </c>
      <c r="N234" s="226" t="s">
        <v>43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242</v>
      </c>
      <c r="AT234" s="229" t="s">
        <v>138</v>
      </c>
      <c r="AU234" s="229" t="s">
        <v>88</v>
      </c>
      <c r="AY234" s="17" t="s">
        <v>136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86</v>
      </c>
      <c r="BK234" s="230">
        <f>ROUND(I234*H234,2)</f>
        <v>0</v>
      </c>
      <c r="BL234" s="17" t="s">
        <v>242</v>
      </c>
      <c r="BM234" s="229" t="s">
        <v>1393</v>
      </c>
    </row>
    <row r="235" spans="1:65" s="2" customFormat="1" ht="16.5" customHeight="1">
      <c r="A235" s="38"/>
      <c r="B235" s="39"/>
      <c r="C235" s="218" t="s">
        <v>366</v>
      </c>
      <c r="D235" s="218" t="s">
        <v>138</v>
      </c>
      <c r="E235" s="219" t="s">
        <v>1394</v>
      </c>
      <c r="F235" s="220" t="s">
        <v>1395</v>
      </c>
      <c r="G235" s="221" t="s">
        <v>245</v>
      </c>
      <c r="H235" s="222">
        <v>1.83</v>
      </c>
      <c r="I235" s="223"/>
      <c r="J235" s="224">
        <f>ROUND(I235*H235,2)</f>
        <v>0</v>
      </c>
      <c r="K235" s="220" t="s">
        <v>410</v>
      </c>
      <c r="L235" s="44"/>
      <c r="M235" s="225" t="s">
        <v>1</v>
      </c>
      <c r="N235" s="226" t="s">
        <v>43</v>
      </c>
      <c r="O235" s="91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9" t="s">
        <v>502</v>
      </c>
      <c r="AT235" s="229" t="s">
        <v>138</v>
      </c>
      <c r="AU235" s="229" t="s">
        <v>88</v>
      </c>
      <c r="AY235" s="17" t="s">
        <v>136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17" t="s">
        <v>86</v>
      </c>
      <c r="BK235" s="230">
        <f>ROUND(I235*H235,2)</f>
        <v>0</v>
      </c>
      <c r="BL235" s="17" t="s">
        <v>502</v>
      </c>
      <c r="BM235" s="229" t="s">
        <v>1396</v>
      </c>
    </row>
    <row r="236" spans="1:47" s="2" customFormat="1" ht="12">
      <c r="A236" s="38"/>
      <c r="B236" s="39"/>
      <c r="C236" s="40"/>
      <c r="D236" s="231" t="s">
        <v>145</v>
      </c>
      <c r="E236" s="40"/>
      <c r="F236" s="232" t="s">
        <v>1397</v>
      </c>
      <c r="G236" s="40"/>
      <c r="H236" s="40"/>
      <c r="I236" s="233"/>
      <c r="J236" s="40"/>
      <c r="K236" s="40"/>
      <c r="L236" s="44"/>
      <c r="M236" s="234"/>
      <c r="N236" s="23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145</v>
      </c>
      <c r="AU236" s="17" t="s">
        <v>88</v>
      </c>
    </row>
    <row r="237" spans="1:51" s="13" customFormat="1" ht="12">
      <c r="A237" s="13"/>
      <c r="B237" s="236"/>
      <c r="C237" s="237"/>
      <c r="D237" s="231" t="s">
        <v>147</v>
      </c>
      <c r="E237" s="238" t="s">
        <v>1</v>
      </c>
      <c r="F237" s="239" t="s">
        <v>1398</v>
      </c>
      <c r="G237" s="237"/>
      <c r="H237" s="240">
        <v>1.83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147</v>
      </c>
      <c r="AU237" s="246" t="s">
        <v>88</v>
      </c>
      <c r="AV237" s="13" t="s">
        <v>88</v>
      </c>
      <c r="AW237" s="13" t="s">
        <v>32</v>
      </c>
      <c r="AX237" s="13" t="s">
        <v>86</v>
      </c>
      <c r="AY237" s="246" t="s">
        <v>136</v>
      </c>
    </row>
    <row r="238" spans="1:63" s="12" customFormat="1" ht="25.9" customHeight="1">
      <c r="A238" s="12"/>
      <c r="B238" s="202"/>
      <c r="C238" s="203"/>
      <c r="D238" s="204" t="s">
        <v>77</v>
      </c>
      <c r="E238" s="205" t="s">
        <v>99</v>
      </c>
      <c r="F238" s="205" t="s">
        <v>795</v>
      </c>
      <c r="G238" s="203"/>
      <c r="H238" s="203"/>
      <c r="I238" s="206"/>
      <c r="J238" s="207">
        <f>BK238</f>
        <v>0</v>
      </c>
      <c r="K238" s="203"/>
      <c r="L238" s="208"/>
      <c r="M238" s="209"/>
      <c r="N238" s="210"/>
      <c r="O238" s="210"/>
      <c r="P238" s="211">
        <f>P239</f>
        <v>0</v>
      </c>
      <c r="Q238" s="210"/>
      <c r="R238" s="211">
        <f>R239</f>
        <v>0</v>
      </c>
      <c r="S238" s="210"/>
      <c r="T238" s="212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3" t="s">
        <v>168</v>
      </c>
      <c r="AT238" s="214" t="s">
        <v>77</v>
      </c>
      <c r="AU238" s="214" t="s">
        <v>78</v>
      </c>
      <c r="AY238" s="213" t="s">
        <v>136</v>
      </c>
      <c r="BK238" s="215">
        <f>BK239</f>
        <v>0</v>
      </c>
    </row>
    <row r="239" spans="1:63" s="12" customFormat="1" ht="22.8" customHeight="1">
      <c r="A239" s="12"/>
      <c r="B239" s="202"/>
      <c r="C239" s="203"/>
      <c r="D239" s="204" t="s">
        <v>77</v>
      </c>
      <c r="E239" s="216" t="s">
        <v>796</v>
      </c>
      <c r="F239" s="216" t="s">
        <v>797</v>
      </c>
      <c r="G239" s="203"/>
      <c r="H239" s="203"/>
      <c r="I239" s="206"/>
      <c r="J239" s="217">
        <f>BK239</f>
        <v>0</v>
      </c>
      <c r="K239" s="203"/>
      <c r="L239" s="208"/>
      <c r="M239" s="209"/>
      <c r="N239" s="210"/>
      <c r="O239" s="210"/>
      <c r="P239" s="211">
        <f>SUM(P240:P241)</f>
        <v>0</v>
      </c>
      <c r="Q239" s="210"/>
      <c r="R239" s="211">
        <f>SUM(R240:R241)</f>
        <v>0</v>
      </c>
      <c r="S239" s="210"/>
      <c r="T239" s="212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3" t="s">
        <v>168</v>
      </c>
      <c r="AT239" s="214" t="s">
        <v>77</v>
      </c>
      <c r="AU239" s="214" t="s">
        <v>86</v>
      </c>
      <c r="AY239" s="213" t="s">
        <v>136</v>
      </c>
      <c r="BK239" s="215">
        <f>SUM(BK240:BK241)</f>
        <v>0</v>
      </c>
    </row>
    <row r="240" spans="1:65" s="2" customFormat="1" ht="16.5" customHeight="1">
      <c r="A240" s="38"/>
      <c r="B240" s="39"/>
      <c r="C240" s="218" t="s">
        <v>371</v>
      </c>
      <c r="D240" s="218" t="s">
        <v>138</v>
      </c>
      <c r="E240" s="219" t="s">
        <v>1399</v>
      </c>
      <c r="F240" s="220" t="s">
        <v>1400</v>
      </c>
      <c r="G240" s="221" t="s">
        <v>1000</v>
      </c>
      <c r="H240" s="222">
        <v>1</v>
      </c>
      <c r="I240" s="223"/>
      <c r="J240" s="224">
        <f>ROUND(I240*H240,2)</f>
        <v>0</v>
      </c>
      <c r="K240" s="220" t="s">
        <v>1310</v>
      </c>
      <c r="L240" s="44"/>
      <c r="M240" s="225" t="s">
        <v>1</v>
      </c>
      <c r="N240" s="226" t="s">
        <v>43</v>
      </c>
      <c r="O240" s="91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9" t="s">
        <v>801</v>
      </c>
      <c r="AT240" s="229" t="s">
        <v>138</v>
      </c>
      <c r="AU240" s="229" t="s">
        <v>88</v>
      </c>
      <c r="AY240" s="17" t="s">
        <v>136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7" t="s">
        <v>86</v>
      </c>
      <c r="BK240" s="230">
        <f>ROUND(I240*H240,2)</f>
        <v>0</v>
      </c>
      <c r="BL240" s="17" t="s">
        <v>801</v>
      </c>
      <c r="BM240" s="229" t="s">
        <v>1401</v>
      </c>
    </row>
    <row r="241" spans="1:47" s="2" customFormat="1" ht="12">
      <c r="A241" s="38"/>
      <c r="B241" s="39"/>
      <c r="C241" s="40"/>
      <c r="D241" s="231" t="s">
        <v>145</v>
      </c>
      <c r="E241" s="40"/>
      <c r="F241" s="232" t="s">
        <v>1402</v>
      </c>
      <c r="G241" s="40"/>
      <c r="H241" s="40"/>
      <c r="I241" s="233"/>
      <c r="J241" s="40"/>
      <c r="K241" s="40"/>
      <c r="L241" s="44"/>
      <c r="M241" s="279"/>
      <c r="N241" s="280"/>
      <c r="O241" s="281"/>
      <c r="P241" s="281"/>
      <c r="Q241" s="281"/>
      <c r="R241" s="281"/>
      <c r="S241" s="281"/>
      <c r="T241" s="28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145</v>
      </c>
      <c r="AU241" s="17" t="s">
        <v>88</v>
      </c>
    </row>
    <row r="242" spans="1:31" s="2" customFormat="1" ht="6.95" customHeight="1">
      <c r="A242" s="38"/>
      <c r="B242" s="66"/>
      <c r="C242" s="67"/>
      <c r="D242" s="67"/>
      <c r="E242" s="67"/>
      <c r="F242" s="67"/>
      <c r="G242" s="67"/>
      <c r="H242" s="67"/>
      <c r="I242" s="67"/>
      <c r="J242" s="67"/>
      <c r="K242" s="67"/>
      <c r="L242" s="44"/>
      <c r="M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</row>
  </sheetData>
  <sheetProtection password="CC35" sheet="1" objects="1" scenarios="1" formatColumns="0" formatRows="0" autoFilter="0"/>
  <autoFilter ref="C124:K241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Úprava prostranství Komenského náměstí (Osvoboditelů), k.ú. Louny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1403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22. 3. 2021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36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ROUND((SUM(BE118:BE150)),2)</f>
        <v>0</v>
      </c>
      <c r="G33" s="38"/>
      <c r="H33" s="38"/>
      <c r="I33" s="155">
        <v>0.21</v>
      </c>
      <c r="J33" s="154">
        <f>ROUND(((SUM(BE118:BE150))*I33),2)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ROUND((SUM(BF118:BF150)),2)</f>
        <v>0</v>
      </c>
      <c r="G34" s="38"/>
      <c r="H34" s="38"/>
      <c r="I34" s="155">
        <v>0.12</v>
      </c>
      <c r="J34" s="154">
        <f>ROUND(((SUM(BF118:BF150))*I34),2)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ROUND((SUM(BG118:BG150)),2)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ROUND((SUM(BH118:BH150)),2)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ROUND((SUM(BI118:BI150)),2)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Úprava prostranství Komenského náměstí (Osvoboditelů), k.ú. Louny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SO800 - Vegetační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k.ú. Louny</v>
      </c>
      <c r="G89" s="40"/>
      <c r="H89" s="40"/>
      <c r="I89" s="32" t="s">
        <v>22</v>
      </c>
      <c r="J89" s="79" t="str">
        <f>IF(J12="","",J12)</f>
        <v>22. 3. 2021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Ing. Ota Vettermann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1404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1405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121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Úprava prostranství Komenského náměstí (Osvoboditelů), k.ú. Louny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SO800 - Vegetační úpravy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k.ú. Louny</v>
      </c>
      <c r="G112" s="40"/>
      <c r="H112" s="40"/>
      <c r="I112" s="32" t="s">
        <v>22</v>
      </c>
      <c r="J112" s="79" t="str">
        <f>IF(J12="","",J12)</f>
        <v>22. 3. 2021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>Ing. Ota Vettermann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>MESSOR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122</v>
      </c>
      <c r="D117" s="194" t="s">
        <v>63</v>
      </c>
      <c r="E117" s="194" t="s">
        <v>59</v>
      </c>
      <c r="F117" s="194" t="s">
        <v>60</v>
      </c>
      <c r="G117" s="194" t="s">
        <v>123</v>
      </c>
      <c r="H117" s="194" t="s">
        <v>124</v>
      </c>
      <c r="I117" s="194" t="s">
        <v>125</v>
      </c>
      <c r="J117" s="194" t="s">
        <v>106</v>
      </c>
      <c r="K117" s="195" t="s">
        <v>126</v>
      </c>
      <c r="L117" s="196"/>
      <c r="M117" s="100" t="s">
        <v>1</v>
      </c>
      <c r="N117" s="101" t="s">
        <v>42</v>
      </c>
      <c r="O117" s="101" t="s">
        <v>127</v>
      </c>
      <c r="P117" s="101" t="s">
        <v>128</v>
      </c>
      <c r="Q117" s="101" t="s">
        <v>129</v>
      </c>
      <c r="R117" s="101" t="s">
        <v>130</v>
      </c>
      <c r="S117" s="101" t="s">
        <v>131</v>
      </c>
      <c r="T117" s="102" t="s">
        <v>132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133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</f>
        <v>0</v>
      </c>
      <c r="Q118" s="104"/>
      <c r="R118" s="199">
        <f>R119</f>
        <v>0</v>
      </c>
      <c r="S118" s="104"/>
      <c r="T118" s="200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77</v>
      </c>
      <c r="AU118" s="17" t="s">
        <v>108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77</v>
      </c>
      <c r="E119" s="205" t="s">
        <v>1406</v>
      </c>
      <c r="F119" s="205" t="s">
        <v>1407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P120+SUM(P121:P132)</f>
        <v>0</v>
      </c>
      <c r="Q119" s="210"/>
      <c r="R119" s="211">
        <f>R120+SUM(R121:R132)</f>
        <v>0</v>
      </c>
      <c r="S119" s="210"/>
      <c r="T119" s="212">
        <f>T120+SUM(T121:T132)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143</v>
      </c>
      <c r="AT119" s="214" t="s">
        <v>77</v>
      </c>
      <c r="AU119" s="214" t="s">
        <v>78</v>
      </c>
      <c r="AY119" s="213" t="s">
        <v>136</v>
      </c>
      <c r="BK119" s="215">
        <f>BK120+SUM(BK121:BK132)</f>
        <v>0</v>
      </c>
    </row>
    <row r="120" spans="1:65" s="2" customFormat="1" ht="21.75" customHeight="1">
      <c r="A120" s="38"/>
      <c r="B120" s="39"/>
      <c r="C120" s="258" t="s">
        <v>86</v>
      </c>
      <c r="D120" s="258" t="s">
        <v>348</v>
      </c>
      <c r="E120" s="259" t="s">
        <v>1408</v>
      </c>
      <c r="F120" s="260" t="s">
        <v>1409</v>
      </c>
      <c r="G120" s="261" t="s">
        <v>141</v>
      </c>
      <c r="H120" s="262">
        <v>380</v>
      </c>
      <c r="I120" s="263"/>
      <c r="J120" s="264">
        <f>ROUND(I120*H120,2)</f>
        <v>0</v>
      </c>
      <c r="K120" s="260" t="s">
        <v>1</v>
      </c>
      <c r="L120" s="265"/>
      <c r="M120" s="266" t="s">
        <v>1</v>
      </c>
      <c r="N120" s="267" t="s">
        <v>43</v>
      </c>
      <c r="O120" s="91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9" t="s">
        <v>186</v>
      </c>
      <c r="AT120" s="229" t="s">
        <v>348</v>
      </c>
      <c r="AU120" s="229" t="s">
        <v>86</v>
      </c>
      <c r="AY120" s="17" t="s">
        <v>136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7" t="s">
        <v>86</v>
      </c>
      <c r="BK120" s="230">
        <f>ROUND(I120*H120,2)</f>
        <v>0</v>
      </c>
      <c r="BL120" s="17" t="s">
        <v>143</v>
      </c>
      <c r="BM120" s="229" t="s">
        <v>1410</v>
      </c>
    </row>
    <row r="121" spans="1:47" s="2" customFormat="1" ht="12">
      <c r="A121" s="38"/>
      <c r="B121" s="39"/>
      <c r="C121" s="40"/>
      <c r="D121" s="231" t="s">
        <v>145</v>
      </c>
      <c r="E121" s="40"/>
      <c r="F121" s="232" t="s">
        <v>1409</v>
      </c>
      <c r="G121" s="40"/>
      <c r="H121" s="40"/>
      <c r="I121" s="233"/>
      <c r="J121" s="40"/>
      <c r="K121" s="40"/>
      <c r="L121" s="44"/>
      <c r="M121" s="234"/>
      <c r="N121" s="235"/>
      <c r="O121" s="91"/>
      <c r="P121" s="91"/>
      <c r="Q121" s="91"/>
      <c r="R121" s="91"/>
      <c r="S121" s="91"/>
      <c r="T121" s="92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145</v>
      </c>
      <c r="AU121" s="17" t="s">
        <v>86</v>
      </c>
    </row>
    <row r="122" spans="1:65" s="2" customFormat="1" ht="16.5" customHeight="1">
      <c r="A122" s="38"/>
      <c r="B122" s="39"/>
      <c r="C122" s="258" t="s">
        <v>88</v>
      </c>
      <c r="D122" s="258" t="s">
        <v>348</v>
      </c>
      <c r="E122" s="259" t="s">
        <v>1411</v>
      </c>
      <c r="F122" s="260" t="s">
        <v>1412</v>
      </c>
      <c r="G122" s="261" t="s">
        <v>141</v>
      </c>
      <c r="H122" s="262">
        <v>380</v>
      </c>
      <c r="I122" s="263"/>
      <c r="J122" s="264">
        <f>ROUND(I122*H122,2)</f>
        <v>0</v>
      </c>
      <c r="K122" s="260" t="s">
        <v>1</v>
      </c>
      <c r="L122" s="265"/>
      <c r="M122" s="266" t="s">
        <v>1</v>
      </c>
      <c r="N122" s="267" t="s">
        <v>43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186</v>
      </c>
      <c r="AT122" s="229" t="s">
        <v>348</v>
      </c>
      <c r="AU122" s="229" t="s">
        <v>86</v>
      </c>
      <c r="AY122" s="17" t="s">
        <v>136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86</v>
      </c>
      <c r="BK122" s="230">
        <f>ROUND(I122*H122,2)</f>
        <v>0</v>
      </c>
      <c r="BL122" s="17" t="s">
        <v>143</v>
      </c>
      <c r="BM122" s="229" t="s">
        <v>1413</v>
      </c>
    </row>
    <row r="123" spans="1:47" s="2" customFormat="1" ht="12">
      <c r="A123" s="38"/>
      <c r="B123" s="39"/>
      <c r="C123" s="40"/>
      <c r="D123" s="231" t="s">
        <v>145</v>
      </c>
      <c r="E123" s="40"/>
      <c r="F123" s="232" t="s">
        <v>1412</v>
      </c>
      <c r="G123" s="40"/>
      <c r="H123" s="40"/>
      <c r="I123" s="233"/>
      <c r="J123" s="40"/>
      <c r="K123" s="40"/>
      <c r="L123" s="44"/>
      <c r="M123" s="234"/>
      <c r="N123" s="235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145</v>
      </c>
      <c r="AU123" s="17" t="s">
        <v>86</v>
      </c>
    </row>
    <row r="124" spans="1:65" s="2" customFormat="1" ht="16.5" customHeight="1">
      <c r="A124" s="38"/>
      <c r="B124" s="39"/>
      <c r="C124" s="258" t="s">
        <v>156</v>
      </c>
      <c r="D124" s="258" t="s">
        <v>348</v>
      </c>
      <c r="E124" s="259" t="s">
        <v>1414</v>
      </c>
      <c r="F124" s="260" t="s">
        <v>1415</v>
      </c>
      <c r="G124" s="261" t="s">
        <v>245</v>
      </c>
      <c r="H124" s="262">
        <v>91</v>
      </c>
      <c r="I124" s="263"/>
      <c r="J124" s="264">
        <f>ROUND(I124*H124,2)</f>
        <v>0</v>
      </c>
      <c r="K124" s="260" t="s">
        <v>1</v>
      </c>
      <c r="L124" s="265"/>
      <c r="M124" s="266" t="s">
        <v>1</v>
      </c>
      <c r="N124" s="267" t="s">
        <v>43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186</v>
      </c>
      <c r="AT124" s="229" t="s">
        <v>348</v>
      </c>
      <c r="AU124" s="229" t="s">
        <v>86</v>
      </c>
      <c r="AY124" s="17" t="s">
        <v>136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86</v>
      </c>
      <c r="BK124" s="230">
        <f>ROUND(I124*H124,2)</f>
        <v>0</v>
      </c>
      <c r="BL124" s="17" t="s">
        <v>143</v>
      </c>
      <c r="BM124" s="229" t="s">
        <v>1416</v>
      </c>
    </row>
    <row r="125" spans="1:47" s="2" customFormat="1" ht="12">
      <c r="A125" s="38"/>
      <c r="B125" s="39"/>
      <c r="C125" s="40"/>
      <c r="D125" s="231" t="s">
        <v>145</v>
      </c>
      <c r="E125" s="40"/>
      <c r="F125" s="232" t="s">
        <v>1415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145</v>
      </c>
      <c r="AU125" s="17" t="s">
        <v>86</v>
      </c>
    </row>
    <row r="126" spans="1:65" s="2" customFormat="1" ht="16.5" customHeight="1">
      <c r="A126" s="38"/>
      <c r="B126" s="39"/>
      <c r="C126" s="258" t="s">
        <v>143</v>
      </c>
      <c r="D126" s="258" t="s">
        <v>348</v>
      </c>
      <c r="E126" s="259" t="s">
        <v>1417</v>
      </c>
      <c r="F126" s="260" t="s">
        <v>1418</v>
      </c>
      <c r="G126" s="261" t="s">
        <v>141</v>
      </c>
      <c r="H126" s="262">
        <v>380</v>
      </c>
      <c r="I126" s="263"/>
      <c r="J126" s="264">
        <f>ROUND(I126*H126,2)</f>
        <v>0</v>
      </c>
      <c r="K126" s="260" t="s">
        <v>1</v>
      </c>
      <c r="L126" s="265"/>
      <c r="M126" s="266" t="s">
        <v>1</v>
      </c>
      <c r="N126" s="267" t="s">
        <v>43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186</v>
      </c>
      <c r="AT126" s="229" t="s">
        <v>348</v>
      </c>
      <c r="AU126" s="229" t="s">
        <v>86</v>
      </c>
      <c r="AY126" s="17" t="s">
        <v>136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86</v>
      </c>
      <c r="BK126" s="230">
        <f>ROUND(I126*H126,2)</f>
        <v>0</v>
      </c>
      <c r="BL126" s="17" t="s">
        <v>143</v>
      </c>
      <c r="BM126" s="229" t="s">
        <v>1419</v>
      </c>
    </row>
    <row r="127" spans="1:47" s="2" customFormat="1" ht="12">
      <c r="A127" s="38"/>
      <c r="B127" s="39"/>
      <c r="C127" s="40"/>
      <c r="D127" s="231" t="s">
        <v>145</v>
      </c>
      <c r="E127" s="40"/>
      <c r="F127" s="232" t="s">
        <v>1418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145</v>
      </c>
      <c r="AU127" s="17" t="s">
        <v>86</v>
      </c>
    </row>
    <row r="128" spans="1:65" s="2" customFormat="1" ht="24.15" customHeight="1">
      <c r="A128" s="38"/>
      <c r="B128" s="39"/>
      <c r="C128" s="258" t="s">
        <v>168</v>
      </c>
      <c r="D128" s="258" t="s">
        <v>348</v>
      </c>
      <c r="E128" s="259" t="s">
        <v>1420</v>
      </c>
      <c r="F128" s="260" t="s">
        <v>1421</v>
      </c>
      <c r="G128" s="261" t="s">
        <v>141</v>
      </c>
      <c r="H128" s="262">
        <v>380</v>
      </c>
      <c r="I128" s="263"/>
      <c r="J128" s="264">
        <f>ROUND(I128*H128,2)</f>
        <v>0</v>
      </c>
      <c r="K128" s="260" t="s">
        <v>1</v>
      </c>
      <c r="L128" s="265"/>
      <c r="M128" s="266" t="s">
        <v>1</v>
      </c>
      <c r="N128" s="267" t="s">
        <v>43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186</v>
      </c>
      <c r="AT128" s="229" t="s">
        <v>348</v>
      </c>
      <c r="AU128" s="229" t="s">
        <v>86</v>
      </c>
      <c r="AY128" s="17" t="s">
        <v>136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86</v>
      </c>
      <c r="BK128" s="230">
        <f>ROUND(I128*H128,2)</f>
        <v>0</v>
      </c>
      <c r="BL128" s="17" t="s">
        <v>143</v>
      </c>
      <c r="BM128" s="229" t="s">
        <v>1422</v>
      </c>
    </row>
    <row r="129" spans="1:47" s="2" customFormat="1" ht="12">
      <c r="A129" s="38"/>
      <c r="B129" s="39"/>
      <c r="C129" s="40"/>
      <c r="D129" s="231" t="s">
        <v>145</v>
      </c>
      <c r="E129" s="40"/>
      <c r="F129" s="232" t="s">
        <v>1421</v>
      </c>
      <c r="G129" s="40"/>
      <c r="H129" s="40"/>
      <c r="I129" s="233"/>
      <c r="J129" s="40"/>
      <c r="K129" s="40"/>
      <c r="L129" s="44"/>
      <c r="M129" s="234"/>
      <c r="N129" s="23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145</v>
      </c>
      <c r="AU129" s="17" t="s">
        <v>86</v>
      </c>
    </row>
    <row r="130" spans="1:65" s="2" customFormat="1" ht="37.8" customHeight="1">
      <c r="A130" s="38"/>
      <c r="B130" s="39"/>
      <c r="C130" s="258" t="s">
        <v>174</v>
      </c>
      <c r="D130" s="258" t="s">
        <v>348</v>
      </c>
      <c r="E130" s="259" t="s">
        <v>1423</v>
      </c>
      <c r="F130" s="260" t="s">
        <v>1424</v>
      </c>
      <c r="G130" s="261" t="s">
        <v>1345</v>
      </c>
      <c r="H130" s="262">
        <v>11.5</v>
      </c>
      <c r="I130" s="263"/>
      <c r="J130" s="264">
        <f>ROUND(I130*H130,2)</f>
        <v>0</v>
      </c>
      <c r="K130" s="260" t="s">
        <v>1</v>
      </c>
      <c r="L130" s="265"/>
      <c r="M130" s="266" t="s">
        <v>1</v>
      </c>
      <c r="N130" s="267" t="s">
        <v>43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186</v>
      </c>
      <c r="AT130" s="229" t="s">
        <v>348</v>
      </c>
      <c r="AU130" s="229" t="s">
        <v>86</v>
      </c>
      <c r="AY130" s="17" t="s">
        <v>136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86</v>
      </c>
      <c r="BK130" s="230">
        <f>ROUND(I130*H130,2)</f>
        <v>0</v>
      </c>
      <c r="BL130" s="17" t="s">
        <v>143</v>
      </c>
      <c r="BM130" s="229" t="s">
        <v>1425</v>
      </c>
    </row>
    <row r="131" spans="1:47" s="2" customFormat="1" ht="12">
      <c r="A131" s="38"/>
      <c r="B131" s="39"/>
      <c r="C131" s="40"/>
      <c r="D131" s="231" t="s">
        <v>145</v>
      </c>
      <c r="E131" s="40"/>
      <c r="F131" s="232" t="s">
        <v>1424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145</v>
      </c>
      <c r="AU131" s="17" t="s">
        <v>86</v>
      </c>
    </row>
    <row r="132" spans="1:63" s="12" customFormat="1" ht="22.8" customHeight="1">
      <c r="A132" s="12"/>
      <c r="B132" s="202"/>
      <c r="C132" s="203"/>
      <c r="D132" s="204" t="s">
        <v>77</v>
      </c>
      <c r="E132" s="216" t="s">
        <v>1426</v>
      </c>
      <c r="F132" s="216" t="s">
        <v>1427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SUM(P133:P150)</f>
        <v>0</v>
      </c>
      <c r="Q132" s="210"/>
      <c r="R132" s="211">
        <f>SUM(R133:R150)</f>
        <v>0</v>
      </c>
      <c r="S132" s="210"/>
      <c r="T132" s="212">
        <f>SUM(T133:T150)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143</v>
      </c>
      <c r="AT132" s="214" t="s">
        <v>77</v>
      </c>
      <c r="AU132" s="214" t="s">
        <v>86</v>
      </c>
      <c r="AY132" s="213" t="s">
        <v>136</v>
      </c>
      <c r="BK132" s="215">
        <f>SUM(BK133:BK150)</f>
        <v>0</v>
      </c>
    </row>
    <row r="133" spans="1:65" s="2" customFormat="1" ht="24.15" customHeight="1">
      <c r="A133" s="38"/>
      <c r="B133" s="39"/>
      <c r="C133" s="258" t="s">
        <v>180</v>
      </c>
      <c r="D133" s="258" t="s">
        <v>348</v>
      </c>
      <c r="E133" s="259" t="s">
        <v>1428</v>
      </c>
      <c r="F133" s="260" t="s">
        <v>1429</v>
      </c>
      <c r="G133" s="261" t="s">
        <v>203</v>
      </c>
      <c r="H133" s="262">
        <v>444</v>
      </c>
      <c r="I133" s="263"/>
      <c r="J133" s="264">
        <f>ROUND(I133*H133,2)</f>
        <v>0</v>
      </c>
      <c r="K133" s="260" t="s">
        <v>1</v>
      </c>
      <c r="L133" s="265"/>
      <c r="M133" s="266" t="s">
        <v>1</v>
      </c>
      <c r="N133" s="267" t="s">
        <v>43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1430</v>
      </c>
      <c r="AT133" s="229" t="s">
        <v>348</v>
      </c>
      <c r="AU133" s="229" t="s">
        <v>88</v>
      </c>
      <c r="AY133" s="17" t="s">
        <v>136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86</v>
      </c>
      <c r="BK133" s="230">
        <f>ROUND(I133*H133,2)</f>
        <v>0</v>
      </c>
      <c r="BL133" s="17" t="s">
        <v>1430</v>
      </c>
      <c r="BM133" s="229" t="s">
        <v>1431</v>
      </c>
    </row>
    <row r="134" spans="1:47" s="2" customFormat="1" ht="12">
      <c r="A134" s="38"/>
      <c r="B134" s="39"/>
      <c r="C134" s="40"/>
      <c r="D134" s="231" t="s">
        <v>145</v>
      </c>
      <c r="E134" s="40"/>
      <c r="F134" s="232" t="s">
        <v>1429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88</v>
      </c>
    </row>
    <row r="135" spans="1:65" s="2" customFormat="1" ht="21.75" customHeight="1">
      <c r="A135" s="38"/>
      <c r="B135" s="39"/>
      <c r="C135" s="258" t="s">
        <v>186</v>
      </c>
      <c r="D135" s="258" t="s">
        <v>348</v>
      </c>
      <c r="E135" s="259" t="s">
        <v>1432</v>
      </c>
      <c r="F135" s="260" t="s">
        <v>1433</v>
      </c>
      <c r="G135" s="261" t="s">
        <v>203</v>
      </c>
      <c r="H135" s="262">
        <v>444</v>
      </c>
      <c r="I135" s="263"/>
      <c r="J135" s="264">
        <f>ROUND(I135*H135,2)</f>
        <v>0</v>
      </c>
      <c r="K135" s="260" t="s">
        <v>1</v>
      </c>
      <c r="L135" s="265"/>
      <c r="M135" s="266" t="s">
        <v>1</v>
      </c>
      <c r="N135" s="267" t="s">
        <v>43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1430</v>
      </c>
      <c r="AT135" s="229" t="s">
        <v>348</v>
      </c>
      <c r="AU135" s="229" t="s">
        <v>88</v>
      </c>
      <c r="AY135" s="17" t="s">
        <v>136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86</v>
      </c>
      <c r="BK135" s="230">
        <f>ROUND(I135*H135,2)</f>
        <v>0</v>
      </c>
      <c r="BL135" s="17" t="s">
        <v>1430</v>
      </c>
      <c r="BM135" s="229" t="s">
        <v>1434</v>
      </c>
    </row>
    <row r="136" spans="1:47" s="2" customFormat="1" ht="12">
      <c r="A136" s="38"/>
      <c r="B136" s="39"/>
      <c r="C136" s="40"/>
      <c r="D136" s="231" t="s">
        <v>145</v>
      </c>
      <c r="E136" s="40"/>
      <c r="F136" s="232" t="s">
        <v>1433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145</v>
      </c>
      <c r="AU136" s="17" t="s">
        <v>88</v>
      </c>
    </row>
    <row r="137" spans="1:65" s="2" customFormat="1" ht="21.75" customHeight="1">
      <c r="A137" s="38"/>
      <c r="B137" s="39"/>
      <c r="C137" s="258" t="s">
        <v>194</v>
      </c>
      <c r="D137" s="258" t="s">
        <v>348</v>
      </c>
      <c r="E137" s="259" t="s">
        <v>1435</v>
      </c>
      <c r="F137" s="260" t="s">
        <v>1436</v>
      </c>
      <c r="G137" s="261" t="s">
        <v>203</v>
      </c>
      <c r="H137" s="262">
        <v>444</v>
      </c>
      <c r="I137" s="263"/>
      <c r="J137" s="264">
        <f>ROUND(I137*H137,2)</f>
        <v>0</v>
      </c>
      <c r="K137" s="260" t="s">
        <v>1</v>
      </c>
      <c r="L137" s="265"/>
      <c r="M137" s="266" t="s">
        <v>1</v>
      </c>
      <c r="N137" s="267" t="s">
        <v>43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1430</v>
      </c>
      <c r="AT137" s="229" t="s">
        <v>348</v>
      </c>
      <c r="AU137" s="229" t="s">
        <v>88</v>
      </c>
      <c r="AY137" s="17" t="s">
        <v>136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86</v>
      </c>
      <c r="BK137" s="230">
        <f>ROUND(I137*H137,2)</f>
        <v>0</v>
      </c>
      <c r="BL137" s="17" t="s">
        <v>1430</v>
      </c>
      <c r="BM137" s="229" t="s">
        <v>1437</v>
      </c>
    </row>
    <row r="138" spans="1:47" s="2" customFormat="1" ht="12">
      <c r="A138" s="38"/>
      <c r="B138" s="39"/>
      <c r="C138" s="40"/>
      <c r="D138" s="231" t="s">
        <v>145</v>
      </c>
      <c r="E138" s="40"/>
      <c r="F138" s="232" t="s">
        <v>1436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145</v>
      </c>
      <c r="AU138" s="17" t="s">
        <v>88</v>
      </c>
    </row>
    <row r="139" spans="1:65" s="2" customFormat="1" ht="24.15" customHeight="1">
      <c r="A139" s="38"/>
      <c r="B139" s="39"/>
      <c r="C139" s="258" t="s">
        <v>200</v>
      </c>
      <c r="D139" s="258" t="s">
        <v>348</v>
      </c>
      <c r="E139" s="259" t="s">
        <v>1438</v>
      </c>
      <c r="F139" s="260" t="s">
        <v>1439</v>
      </c>
      <c r="G139" s="261" t="s">
        <v>203</v>
      </c>
      <c r="H139" s="262">
        <v>444</v>
      </c>
      <c r="I139" s="263"/>
      <c r="J139" s="264">
        <f>ROUND(I139*H139,2)</f>
        <v>0</v>
      </c>
      <c r="K139" s="260" t="s">
        <v>1</v>
      </c>
      <c r="L139" s="265"/>
      <c r="M139" s="266" t="s">
        <v>1</v>
      </c>
      <c r="N139" s="267" t="s">
        <v>43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1430</v>
      </c>
      <c r="AT139" s="229" t="s">
        <v>348</v>
      </c>
      <c r="AU139" s="229" t="s">
        <v>88</v>
      </c>
      <c r="AY139" s="17" t="s">
        <v>136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86</v>
      </c>
      <c r="BK139" s="230">
        <f>ROUND(I139*H139,2)</f>
        <v>0</v>
      </c>
      <c r="BL139" s="17" t="s">
        <v>1430</v>
      </c>
      <c r="BM139" s="229" t="s">
        <v>1440</v>
      </c>
    </row>
    <row r="140" spans="1:47" s="2" customFormat="1" ht="12">
      <c r="A140" s="38"/>
      <c r="B140" s="39"/>
      <c r="C140" s="40"/>
      <c r="D140" s="231" t="s">
        <v>145</v>
      </c>
      <c r="E140" s="40"/>
      <c r="F140" s="232" t="s">
        <v>1439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145</v>
      </c>
      <c r="AU140" s="17" t="s">
        <v>88</v>
      </c>
    </row>
    <row r="141" spans="1:65" s="2" customFormat="1" ht="24.15" customHeight="1">
      <c r="A141" s="38"/>
      <c r="B141" s="39"/>
      <c r="C141" s="258" t="s">
        <v>212</v>
      </c>
      <c r="D141" s="258" t="s">
        <v>348</v>
      </c>
      <c r="E141" s="259" t="s">
        <v>1441</v>
      </c>
      <c r="F141" s="260" t="s">
        <v>1442</v>
      </c>
      <c r="G141" s="261" t="s">
        <v>245</v>
      </c>
      <c r="H141" s="262">
        <v>800</v>
      </c>
      <c r="I141" s="263"/>
      <c r="J141" s="264">
        <f>ROUND(I141*H141,2)</f>
        <v>0</v>
      </c>
      <c r="K141" s="260" t="s">
        <v>1</v>
      </c>
      <c r="L141" s="265"/>
      <c r="M141" s="266" t="s">
        <v>1</v>
      </c>
      <c r="N141" s="267" t="s">
        <v>43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1430</v>
      </c>
      <c r="AT141" s="229" t="s">
        <v>348</v>
      </c>
      <c r="AU141" s="229" t="s">
        <v>88</v>
      </c>
      <c r="AY141" s="17" t="s">
        <v>136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86</v>
      </c>
      <c r="BK141" s="230">
        <f>ROUND(I141*H141,2)</f>
        <v>0</v>
      </c>
      <c r="BL141" s="17" t="s">
        <v>1430</v>
      </c>
      <c r="BM141" s="229" t="s">
        <v>1443</v>
      </c>
    </row>
    <row r="142" spans="1:47" s="2" customFormat="1" ht="12">
      <c r="A142" s="38"/>
      <c r="B142" s="39"/>
      <c r="C142" s="40"/>
      <c r="D142" s="231" t="s">
        <v>145</v>
      </c>
      <c r="E142" s="40"/>
      <c r="F142" s="232" t="s">
        <v>1442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145</v>
      </c>
      <c r="AU142" s="17" t="s">
        <v>88</v>
      </c>
    </row>
    <row r="143" spans="1:65" s="2" customFormat="1" ht="37.8" customHeight="1">
      <c r="A143" s="38"/>
      <c r="B143" s="39"/>
      <c r="C143" s="258" t="s">
        <v>8</v>
      </c>
      <c r="D143" s="258" t="s">
        <v>348</v>
      </c>
      <c r="E143" s="259" t="s">
        <v>1444</v>
      </c>
      <c r="F143" s="260" t="s">
        <v>1445</v>
      </c>
      <c r="G143" s="261" t="s">
        <v>141</v>
      </c>
      <c r="H143" s="262">
        <v>404</v>
      </c>
      <c r="I143" s="263"/>
      <c r="J143" s="264">
        <f>ROUND(I143*H143,2)</f>
        <v>0</v>
      </c>
      <c r="K143" s="260" t="s">
        <v>1</v>
      </c>
      <c r="L143" s="265"/>
      <c r="M143" s="266" t="s">
        <v>1</v>
      </c>
      <c r="N143" s="267" t="s">
        <v>43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1430</v>
      </c>
      <c r="AT143" s="229" t="s">
        <v>348</v>
      </c>
      <c r="AU143" s="229" t="s">
        <v>88</v>
      </c>
      <c r="AY143" s="17" t="s">
        <v>136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86</v>
      </c>
      <c r="BK143" s="230">
        <f>ROUND(I143*H143,2)</f>
        <v>0</v>
      </c>
      <c r="BL143" s="17" t="s">
        <v>1430</v>
      </c>
      <c r="BM143" s="229" t="s">
        <v>1446</v>
      </c>
    </row>
    <row r="144" spans="1:47" s="2" customFormat="1" ht="12">
      <c r="A144" s="38"/>
      <c r="B144" s="39"/>
      <c r="C144" s="40"/>
      <c r="D144" s="231" t="s">
        <v>145</v>
      </c>
      <c r="E144" s="40"/>
      <c r="F144" s="232" t="s">
        <v>1445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145</v>
      </c>
      <c r="AU144" s="17" t="s">
        <v>88</v>
      </c>
    </row>
    <row r="145" spans="1:65" s="2" customFormat="1" ht="37.8" customHeight="1">
      <c r="A145" s="38"/>
      <c r="B145" s="39"/>
      <c r="C145" s="258" t="s">
        <v>226</v>
      </c>
      <c r="D145" s="258" t="s">
        <v>348</v>
      </c>
      <c r="E145" s="259" t="s">
        <v>1447</v>
      </c>
      <c r="F145" s="260" t="s">
        <v>1448</v>
      </c>
      <c r="G145" s="261" t="s">
        <v>245</v>
      </c>
      <c r="H145" s="262">
        <v>306</v>
      </c>
      <c r="I145" s="263"/>
      <c r="J145" s="264">
        <f>ROUND(I145*H145,2)</f>
        <v>0</v>
      </c>
      <c r="K145" s="260" t="s">
        <v>1</v>
      </c>
      <c r="L145" s="265"/>
      <c r="M145" s="266" t="s">
        <v>1</v>
      </c>
      <c r="N145" s="267" t="s">
        <v>43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1430</v>
      </c>
      <c r="AT145" s="229" t="s">
        <v>348</v>
      </c>
      <c r="AU145" s="229" t="s">
        <v>88</v>
      </c>
      <c r="AY145" s="17" t="s">
        <v>136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86</v>
      </c>
      <c r="BK145" s="230">
        <f>ROUND(I145*H145,2)</f>
        <v>0</v>
      </c>
      <c r="BL145" s="17" t="s">
        <v>1430</v>
      </c>
      <c r="BM145" s="229" t="s">
        <v>1449</v>
      </c>
    </row>
    <row r="146" spans="1:47" s="2" customFormat="1" ht="12">
      <c r="A146" s="38"/>
      <c r="B146" s="39"/>
      <c r="C146" s="40"/>
      <c r="D146" s="231" t="s">
        <v>145</v>
      </c>
      <c r="E146" s="40"/>
      <c r="F146" s="232" t="s">
        <v>1448</v>
      </c>
      <c r="G146" s="40"/>
      <c r="H146" s="40"/>
      <c r="I146" s="233"/>
      <c r="J146" s="40"/>
      <c r="K146" s="40"/>
      <c r="L146" s="44"/>
      <c r="M146" s="234"/>
      <c r="N146" s="23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145</v>
      </c>
      <c r="AU146" s="17" t="s">
        <v>88</v>
      </c>
    </row>
    <row r="147" spans="1:65" s="2" customFormat="1" ht="21.75" customHeight="1">
      <c r="A147" s="38"/>
      <c r="B147" s="39"/>
      <c r="C147" s="258" t="s">
        <v>231</v>
      </c>
      <c r="D147" s="258" t="s">
        <v>348</v>
      </c>
      <c r="E147" s="259" t="s">
        <v>1450</v>
      </c>
      <c r="F147" s="260" t="s">
        <v>1451</v>
      </c>
      <c r="G147" s="261" t="s">
        <v>245</v>
      </c>
      <c r="H147" s="262">
        <v>100</v>
      </c>
      <c r="I147" s="263"/>
      <c r="J147" s="264">
        <f>ROUND(I147*H147,2)</f>
        <v>0</v>
      </c>
      <c r="K147" s="260" t="s">
        <v>1</v>
      </c>
      <c r="L147" s="265"/>
      <c r="M147" s="266" t="s">
        <v>1</v>
      </c>
      <c r="N147" s="267" t="s">
        <v>43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1430</v>
      </c>
      <c r="AT147" s="229" t="s">
        <v>348</v>
      </c>
      <c r="AU147" s="229" t="s">
        <v>88</v>
      </c>
      <c r="AY147" s="17" t="s">
        <v>136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86</v>
      </c>
      <c r="BK147" s="230">
        <f>ROUND(I147*H147,2)</f>
        <v>0</v>
      </c>
      <c r="BL147" s="17" t="s">
        <v>1430</v>
      </c>
      <c r="BM147" s="229" t="s">
        <v>1452</v>
      </c>
    </row>
    <row r="148" spans="1:47" s="2" customFormat="1" ht="12">
      <c r="A148" s="38"/>
      <c r="B148" s="39"/>
      <c r="C148" s="40"/>
      <c r="D148" s="231" t="s">
        <v>145</v>
      </c>
      <c r="E148" s="40"/>
      <c r="F148" s="232" t="s">
        <v>1451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145</v>
      </c>
      <c r="AU148" s="17" t="s">
        <v>88</v>
      </c>
    </row>
    <row r="149" spans="1:65" s="2" customFormat="1" ht="16.5" customHeight="1">
      <c r="A149" s="38"/>
      <c r="B149" s="39"/>
      <c r="C149" s="258" t="s">
        <v>237</v>
      </c>
      <c r="D149" s="258" t="s">
        <v>348</v>
      </c>
      <c r="E149" s="259" t="s">
        <v>1453</v>
      </c>
      <c r="F149" s="260" t="s">
        <v>1454</v>
      </c>
      <c r="G149" s="261" t="s">
        <v>189</v>
      </c>
      <c r="H149" s="262">
        <v>220</v>
      </c>
      <c r="I149" s="263"/>
      <c r="J149" s="264">
        <f>ROUND(I149*H149,2)</f>
        <v>0</v>
      </c>
      <c r="K149" s="260" t="s">
        <v>1</v>
      </c>
      <c r="L149" s="265"/>
      <c r="M149" s="266" t="s">
        <v>1</v>
      </c>
      <c r="N149" s="267" t="s">
        <v>43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1430</v>
      </c>
      <c r="AT149" s="229" t="s">
        <v>348</v>
      </c>
      <c r="AU149" s="229" t="s">
        <v>88</v>
      </c>
      <c r="AY149" s="17" t="s">
        <v>136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86</v>
      </c>
      <c r="BK149" s="230">
        <f>ROUND(I149*H149,2)</f>
        <v>0</v>
      </c>
      <c r="BL149" s="17" t="s">
        <v>1430</v>
      </c>
      <c r="BM149" s="229" t="s">
        <v>1455</v>
      </c>
    </row>
    <row r="150" spans="1:47" s="2" customFormat="1" ht="12">
      <c r="A150" s="38"/>
      <c r="B150" s="39"/>
      <c r="C150" s="40"/>
      <c r="D150" s="231" t="s">
        <v>145</v>
      </c>
      <c r="E150" s="40"/>
      <c r="F150" s="232" t="s">
        <v>1454</v>
      </c>
      <c r="G150" s="40"/>
      <c r="H150" s="40"/>
      <c r="I150" s="233"/>
      <c r="J150" s="40"/>
      <c r="K150" s="40"/>
      <c r="L150" s="44"/>
      <c r="M150" s="279"/>
      <c r="N150" s="280"/>
      <c r="O150" s="281"/>
      <c r="P150" s="281"/>
      <c r="Q150" s="281"/>
      <c r="R150" s="281"/>
      <c r="S150" s="281"/>
      <c r="T150" s="28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145</v>
      </c>
      <c r="AU150" s="17" t="s">
        <v>88</v>
      </c>
    </row>
    <row r="151" spans="1:31" s="2" customFormat="1" ht="6.95" customHeight="1">
      <c r="A151" s="38"/>
      <c r="B151" s="66"/>
      <c r="C151" s="67"/>
      <c r="D151" s="67"/>
      <c r="E151" s="67"/>
      <c r="F151" s="67"/>
      <c r="G151" s="67"/>
      <c r="H151" s="67"/>
      <c r="I151" s="67"/>
      <c r="J151" s="67"/>
      <c r="K151" s="67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password="CC35" sheet="1" objects="1" scenarios="1" formatColumns="0" formatRows="0" autoFilter="0"/>
  <autoFilter ref="C117:K15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88</v>
      </c>
    </row>
    <row r="4" spans="2:46" s="1" customFormat="1" ht="24.95" customHeight="1">
      <c r="B4" s="20"/>
      <c r="D4" s="138" t="s">
        <v>101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Úprava prostranství Komenského náměstí (Osvoboditelů), k.ú. Louny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1456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22. 3. 2021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35</v>
      </c>
      <c r="F24" s="38"/>
      <c r="G24" s="38"/>
      <c r="H24" s="38"/>
      <c r="I24" s="140" t="s">
        <v>27</v>
      </c>
      <c r="J24" s="143" t="s">
        <v>36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37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38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40</v>
      </c>
      <c r="G32" s="38"/>
      <c r="H32" s="38"/>
      <c r="I32" s="152" t="s">
        <v>39</v>
      </c>
      <c r="J32" s="152" t="s">
        <v>41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42</v>
      </c>
      <c r="E33" s="140" t="s">
        <v>43</v>
      </c>
      <c r="F33" s="154">
        <f>ROUND((SUM(BE121:BE148)),2)</f>
        <v>0</v>
      </c>
      <c r="G33" s="38"/>
      <c r="H33" s="38"/>
      <c r="I33" s="155">
        <v>0.21</v>
      </c>
      <c r="J33" s="154">
        <f>ROUND(((SUM(BE121:BE148))*I33),2)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44</v>
      </c>
      <c r="F34" s="154">
        <f>ROUND((SUM(BF121:BF148)),2)</f>
        <v>0</v>
      </c>
      <c r="G34" s="38"/>
      <c r="H34" s="38"/>
      <c r="I34" s="155">
        <v>0.12</v>
      </c>
      <c r="J34" s="154">
        <f>ROUND(((SUM(BF121:BF148))*I34),2)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45</v>
      </c>
      <c r="F35" s="154">
        <f>ROUND((SUM(BG121:BG148)),2)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46</v>
      </c>
      <c r="F36" s="154">
        <f>ROUND((SUM(BH121:BH148)),2)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47</v>
      </c>
      <c r="F37" s="154">
        <f>ROUND((SUM(BI121:BI148)),2)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48</v>
      </c>
      <c r="E39" s="158"/>
      <c r="F39" s="158"/>
      <c r="G39" s="159" t="s">
        <v>49</v>
      </c>
      <c r="H39" s="160" t="s">
        <v>50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51</v>
      </c>
      <c r="E50" s="164"/>
      <c r="F50" s="164"/>
      <c r="G50" s="163" t="s">
        <v>52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53</v>
      </c>
      <c r="E61" s="166"/>
      <c r="F61" s="167" t="s">
        <v>54</v>
      </c>
      <c r="G61" s="165" t="s">
        <v>53</v>
      </c>
      <c r="H61" s="166"/>
      <c r="I61" s="166"/>
      <c r="J61" s="168" t="s">
        <v>54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55</v>
      </c>
      <c r="E65" s="169"/>
      <c r="F65" s="169"/>
      <c r="G65" s="163" t="s">
        <v>56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53</v>
      </c>
      <c r="E76" s="166"/>
      <c r="F76" s="167" t="s">
        <v>54</v>
      </c>
      <c r="G76" s="165" t="s">
        <v>53</v>
      </c>
      <c r="H76" s="166"/>
      <c r="I76" s="166"/>
      <c r="J76" s="168" t="s">
        <v>54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Úprava prostranství Komenského náměstí (Osvoboditelů), k.ú. Louny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SO900 -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k.ú. Louny</v>
      </c>
      <c r="G89" s="40"/>
      <c r="H89" s="40"/>
      <c r="I89" s="32" t="s">
        <v>22</v>
      </c>
      <c r="J89" s="79" t="str">
        <f>IF(J12="","",J12)</f>
        <v>22. 3. 2021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Ing. Ota Vettermann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105</v>
      </c>
      <c r="D94" s="176"/>
      <c r="E94" s="176"/>
      <c r="F94" s="176"/>
      <c r="G94" s="176"/>
      <c r="H94" s="176"/>
      <c r="I94" s="176"/>
      <c r="J94" s="177" t="s">
        <v>106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107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108</v>
      </c>
    </row>
    <row r="97" spans="1:31" s="9" customFormat="1" ht="24.95" customHeight="1">
      <c r="A97" s="9"/>
      <c r="B97" s="179"/>
      <c r="C97" s="180"/>
      <c r="D97" s="181" t="s">
        <v>119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1457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1458</v>
      </c>
      <c r="E99" s="188"/>
      <c r="F99" s="188"/>
      <c r="G99" s="188"/>
      <c r="H99" s="188"/>
      <c r="I99" s="188"/>
      <c r="J99" s="189">
        <f>J132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1459</v>
      </c>
      <c r="E100" s="188"/>
      <c r="F100" s="188"/>
      <c r="G100" s="188"/>
      <c r="H100" s="188"/>
      <c r="I100" s="188"/>
      <c r="J100" s="189">
        <f>J140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1460</v>
      </c>
      <c r="E101" s="188"/>
      <c r="F101" s="188"/>
      <c r="G101" s="188"/>
      <c r="H101" s="188"/>
      <c r="I101" s="188"/>
      <c r="J101" s="189">
        <f>J143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Úprava prostranství Komenského náměstí (Osvoboditelů), k.ú. Louny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SO900 - VRN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k.ú. Louny</v>
      </c>
      <c r="G115" s="40"/>
      <c r="H115" s="40"/>
      <c r="I115" s="32" t="s">
        <v>22</v>
      </c>
      <c r="J115" s="79" t="str">
        <f>IF(J12="","",J12)</f>
        <v>22. 3. 2021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30</v>
      </c>
      <c r="J117" s="36" t="str">
        <f>E21</f>
        <v>Ing. Ota Vettermann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33</v>
      </c>
      <c r="J118" s="36" t="str">
        <f>E24</f>
        <v>MESSOR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122</v>
      </c>
      <c r="D120" s="194" t="s">
        <v>63</v>
      </c>
      <c r="E120" s="194" t="s">
        <v>59</v>
      </c>
      <c r="F120" s="194" t="s">
        <v>60</v>
      </c>
      <c r="G120" s="194" t="s">
        <v>123</v>
      </c>
      <c r="H120" s="194" t="s">
        <v>124</v>
      </c>
      <c r="I120" s="194" t="s">
        <v>125</v>
      </c>
      <c r="J120" s="194" t="s">
        <v>106</v>
      </c>
      <c r="K120" s="195" t="s">
        <v>126</v>
      </c>
      <c r="L120" s="196"/>
      <c r="M120" s="100" t="s">
        <v>1</v>
      </c>
      <c r="N120" s="101" t="s">
        <v>42</v>
      </c>
      <c r="O120" s="101" t="s">
        <v>127</v>
      </c>
      <c r="P120" s="101" t="s">
        <v>128</v>
      </c>
      <c r="Q120" s="101" t="s">
        <v>129</v>
      </c>
      <c r="R120" s="101" t="s">
        <v>130</v>
      </c>
      <c r="S120" s="101" t="s">
        <v>131</v>
      </c>
      <c r="T120" s="102" t="s">
        <v>132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133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0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77</v>
      </c>
      <c r="AU121" s="17" t="s">
        <v>108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77</v>
      </c>
      <c r="E122" s="205" t="s">
        <v>99</v>
      </c>
      <c r="F122" s="205" t="s">
        <v>795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P123+P132+P140+P143</f>
        <v>0</v>
      </c>
      <c r="Q122" s="210"/>
      <c r="R122" s="211">
        <f>R123+R132+R140+R143</f>
        <v>0</v>
      </c>
      <c r="S122" s="210"/>
      <c r="T122" s="212">
        <f>T123+T132+T140+T143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168</v>
      </c>
      <c r="AT122" s="214" t="s">
        <v>77</v>
      </c>
      <c r="AU122" s="214" t="s">
        <v>78</v>
      </c>
      <c r="AY122" s="213" t="s">
        <v>136</v>
      </c>
      <c r="BK122" s="215">
        <f>BK123+BK132+BK140+BK143</f>
        <v>0</v>
      </c>
    </row>
    <row r="123" spans="1:63" s="12" customFormat="1" ht="22.8" customHeight="1">
      <c r="A123" s="12"/>
      <c r="B123" s="202"/>
      <c r="C123" s="203"/>
      <c r="D123" s="204" t="s">
        <v>77</v>
      </c>
      <c r="E123" s="216" t="s">
        <v>1461</v>
      </c>
      <c r="F123" s="216" t="s">
        <v>1462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SUM(P124:P131)</f>
        <v>0</v>
      </c>
      <c r="Q123" s="210"/>
      <c r="R123" s="211">
        <f>SUM(R124:R131)</f>
        <v>0</v>
      </c>
      <c r="S123" s="210"/>
      <c r="T123" s="212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168</v>
      </c>
      <c r="AT123" s="214" t="s">
        <v>77</v>
      </c>
      <c r="AU123" s="214" t="s">
        <v>86</v>
      </c>
      <c r="AY123" s="213" t="s">
        <v>136</v>
      </c>
      <c r="BK123" s="215">
        <f>SUM(BK124:BK131)</f>
        <v>0</v>
      </c>
    </row>
    <row r="124" spans="1:65" s="2" customFormat="1" ht="16.5" customHeight="1">
      <c r="A124" s="38"/>
      <c r="B124" s="39"/>
      <c r="C124" s="218" t="s">
        <v>86</v>
      </c>
      <c r="D124" s="218" t="s">
        <v>138</v>
      </c>
      <c r="E124" s="219" t="s">
        <v>1463</v>
      </c>
      <c r="F124" s="220" t="s">
        <v>1464</v>
      </c>
      <c r="G124" s="221" t="s">
        <v>1366</v>
      </c>
      <c r="H124" s="222">
        <v>1</v>
      </c>
      <c r="I124" s="223"/>
      <c r="J124" s="224">
        <f>ROUND(I124*H124,2)</f>
        <v>0</v>
      </c>
      <c r="K124" s="220" t="s">
        <v>410</v>
      </c>
      <c r="L124" s="44"/>
      <c r="M124" s="225" t="s">
        <v>1</v>
      </c>
      <c r="N124" s="226" t="s">
        <v>43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801</v>
      </c>
      <c r="AT124" s="229" t="s">
        <v>138</v>
      </c>
      <c r="AU124" s="229" t="s">
        <v>88</v>
      </c>
      <c r="AY124" s="17" t="s">
        <v>136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86</v>
      </c>
      <c r="BK124" s="230">
        <f>ROUND(I124*H124,2)</f>
        <v>0</v>
      </c>
      <c r="BL124" s="17" t="s">
        <v>801</v>
      </c>
      <c r="BM124" s="229" t="s">
        <v>1465</v>
      </c>
    </row>
    <row r="125" spans="1:47" s="2" customFormat="1" ht="12">
      <c r="A125" s="38"/>
      <c r="B125" s="39"/>
      <c r="C125" s="40"/>
      <c r="D125" s="231" t="s">
        <v>145</v>
      </c>
      <c r="E125" s="40"/>
      <c r="F125" s="232" t="s">
        <v>1464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145</v>
      </c>
      <c r="AU125" s="17" t="s">
        <v>88</v>
      </c>
    </row>
    <row r="126" spans="1:65" s="2" customFormat="1" ht="16.5" customHeight="1">
      <c r="A126" s="38"/>
      <c r="B126" s="39"/>
      <c r="C126" s="218" t="s">
        <v>88</v>
      </c>
      <c r="D126" s="218" t="s">
        <v>138</v>
      </c>
      <c r="E126" s="219" t="s">
        <v>1466</v>
      </c>
      <c r="F126" s="220" t="s">
        <v>1467</v>
      </c>
      <c r="G126" s="221" t="s">
        <v>1366</v>
      </c>
      <c r="H126" s="222">
        <v>1</v>
      </c>
      <c r="I126" s="223"/>
      <c r="J126" s="224">
        <f>ROUND(I126*H126,2)</f>
        <v>0</v>
      </c>
      <c r="K126" s="220" t="s">
        <v>410</v>
      </c>
      <c r="L126" s="44"/>
      <c r="M126" s="225" t="s">
        <v>1</v>
      </c>
      <c r="N126" s="226" t="s">
        <v>43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801</v>
      </c>
      <c r="AT126" s="229" t="s">
        <v>138</v>
      </c>
      <c r="AU126" s="229" t="s">
        <v>88</v>
      </c>
      <c r="AY126" s="17" t="s">
        <v>136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86</v>
      </c>
      <c r="BK126" s="230">
        <f>ROUND(I126*H126,2)</f>
        <v>0</v>
      </c>
      <c r="BL126" s="17" t="s">
        <v>801</v>
      </c>
      <c r="BM126" s="229" t="s">
        <v>1468</v>
      </c>
    </row>
    <row r="127" spans="1:47" s="2" customFormat="1" ht="12">
      <c r="A127" s="38"/>
      <c r="B127" s="39"/>
      <c r="C127" s="40"/>
      <c r="D127" s="231" t="s">
        <v>145</v>
      </c>
      <c r="E127" s="40"/>
      <c r="F127" s="232" t="s">
        <v>1467</v>
      </c>
      <c r="G127" s="40"/>
      <c r="H127" s="40"/>
      <c r="I127" s="233"/>
      <c r="J127" s="40"/>
      <c r="K127" s="40"/>
      <c r="L127" s="44"/>
      <c r="M127" s="234"/>
      <c r="N127" s="23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145</v>
      </c>
      <c r="AU127" s="17" t="s">
        <v>88</v>
      </c>
    </row>
    <row r="128" spans="1:51" s="13" customFormat="1" ht="12">
      <c r="A128" s="13"/>
      <c r="B128" s="236"/>
      <c r="C128" s="237"/>
      <c r="D128" s="231" t="s">
        <v>147</v>
      </c>
      <c r="E128" s="238" t="s">
        <v>1</v>
      </c>
      <c r="F128" s="239" t="s">
        <v>1469</v>
      </c>
      <c r="G128" s="237"/>
      <c r="H128" s="240">
        <v>1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6" t="s">
        <v>147</v>
      </c>
      <c r="AU128" s="246" t="s">
        <v>88</v>
      </c>
      <c r="AV128" s="13" t="s">
        <v>88</v>
      </c>
      <c r="AW128" s="13" t="s">
        <v>32</v>
      </c>
      <c r="AX128" s="13" t="s">
        <v>86</v>
      </c>
      <c r="AY128" s="246" t="s">
        <v>136</v>
      </c>
    </row>
    <row r="129" spans="1:65" s="2" customFormat="1" ht="16.5" customHeight="1">
      <c r="A129" s="38"/>
      <c r="B129" s="39"/>
      <c r="C129" s="218" t="s">
        <v>156</v>
      </c>
      <c r="D129" s="218" t="s">
        <v>138</v>
      </c>
      <c r="E129" s="219" t="s">
        <v>1470</v>
      </c>
      <c r="F129" s="220" t="s">
        <v>1471</v>
      </c>
      <c r="G129" s="221" t="s">
        <v>1472</v>
      </c>
      <c r="H129" s="222">
        <v>1</v>
      </c>
      <c r="I129" s="223"/>
      <c r="J129" s="224">
        <f>ROUND(I129*H129,2)</f>
        <v>0</v>
      </c>
      <c r="K129" s="220" t="s">
        <v>410</v>
      </c>
      <c r="L129" s="44"/>
      <c r="M129" s="225" t="s">
        <v>1</v>
      </c>
      <c r="N129" s="226" t="s">
        <v>43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801</v>
      </c>
      <c r="AT129" s="229" t="s">
        <v>138</v>
      </c>
      <c r="AU129" s="229" t="s">
        <v>88</v>
      </c>
      <c r="AY129" s="17" t="s">
        <v>136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86</v>
      </c>
      <c r="BK129" s="230">
        <f>ROUND(I129*H129,2)</f>
        <v>0</v>
      </c>
      <c r="BL129" s="17" t="s">
        <v>801</v>
      </c>
      <c r="BM129" s="229" t="s">
        <v>1473</v>
      </c>
    </row>
    <row r="130" spans="1:47" s="2" customFormat="1" ht="12">
      <c r="A130" s="38"/>
      <c r="B130" s="39"/>
      <c r="C130" s="40"/>
      <c r="D130" s="231" t="s">
        <v>145</v>
      </c>
      <c r="E130" s="40"/>
      <c r="F130" s="232" t="s">
        <v>1471</v>
      </c>
      <c r="G130" s="40"/>
      <c r="H130" s="40"/>
      <c r="I130" s="233"/>
      <c r="J130" s="40"/>
      <c r="K130" s="40"/>
      <c r="L130" s="44"/>
      <c r="M130" s="234"/>
      <c r="N130" s="23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145</v>
      </c>
      <c r="AU130" s="17" t="s">
        <v>88</v>
      </c>
    </row>
    <row r="131" spans="1:51" s="13" customFormat="1" ht="12">
      <c r="A131" s="13"/>
      <c r="B131" s="236"/>
      <c r="C131" s="237"/>
      <c r="D131" s="231" t="s">
        <v>147</v>
      </c>
      <c r="E131" s="238" t="s">
        <v>1</v>
      </c>
      <c r="F131" s="239" t="s">
        <v>1474</v>
      </c>
      <c r="G131" s="237"/>
      <c r="H131" s="240">
        <v>1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6" t="s">
        <v>147</v>
      </c>
      <c r="AU131" s="246" t="s">
        <v>88</v>
      </c>
      <c r="AV131" s="13" t="s">
        <v>88</v>
      </c>
      <c r="AW131" s="13" t="s">
        <v>32</v>
      </c>
      <c r="AX131" s="13" t="s">
        <v>86</v>
      </c>
      <c r="AY131" s="246" t="s">
        <v>136</v>
      </c>
    </row>
    <row r="132" spans="1:63" s="12" customFormat="1" ht="22.8" customHeight="1">
      <c r="A132" s="12"/>
      <c r="B132" s="202"/>
      <c r="C132" s="203"/>
      <c r="D132" s="204" t="s">
        <v>77</v>
      </c>
      <c r="E132" s="216" t="s">
        <v>1475</v>
      </c>
      <c r="F132" s="216" t="s">
        <v>1476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SUM(P133:P139)</f>
        <v>0</v>
      </c>
      <c r="Q132" s="210"/>
      <c r="R132" s="211">
        <f>SUM(R133:R139)</f>
        <v>0</v>
      </c>
      <c r="S132" s="210"/>
      <c r="T132" s="212">
        <f>SUM(T133:T139)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168</v>
      </c>
      <c r="AT132" s="214" t="s">
        <v>77</v>
      </c>
      <c r="AU132" s="214" t="s">
        <v>86</v>
      </c>
      <c r="AY132" s="213" t="s">
        <v>136</v>
      </c>
      <c r="BK132" s="215">
        <f>SUM(BK133:BK139)</f>
        <v>0</v>
      </c>
    </row>
    <row r="133" spans="1:65" s="2" customFormat="1" ht="16.5" customHeight="1">
      <c r="A133" s="38"/>
      <c r="B133" s="39"/>
      <c r="C133" s="218" t="s">
        <v>143</v>
      </c>
      <c r="D133" s="218" t="s">
        <v>138</v>
      </c>
      <c r="E133" s="219" t="s">
        <v>1477</v>
      </c>
      <c r="F133" s="220" t="s">
        <v>1476</v>
      </c>
      <c r="G133" s="221" t="s">
        <v>1366</v>
      </c>
      <c r="H133" s="222">
        <v>1</v>
      </c>
      <c r="I133" s="223"/>
      <c r="J133" s="224">
        <f>ROUND(I133*H133,2)</f>
        <v>0</v>
      </c>
      <c r="K133" s="220" t="s">
        <v>410</v>
      </c>
      <c r="L133" s="44"/>
      <c r="M133" s="225" t="s">
        <v>1</v>
      </c>
      <c r="N133" s="226" t="s">
        <v>43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801</v>
      </c>
      <c r="AT133" s="229" t="s">
        <v>138</v>
      </c>
      <c r="AU133" s="229" t="s">
        <v>88</v>
      </c>
      <c r="AY133" s="17" t="s">
        <v>136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86</v>
      </c>
      <c r="BK133" s="230">
        <f>ROUND(I133*H133,2)</f>
        <v>0</v>
      </c>
      <c r="BL133" s="17" t="s">
        <v>801</v>
      </c>
      <c r="BM133" s="229" t="s">
        <v>1478</v>
      </c>
    </row>
    <row r="134" spans="1:47" s="2" customFormat="1" ht="12">
      <c r="A134" s="38"/>
      <c r="B134" s="39"/>
      <c r="C134" s="40"/>
      <c r="D134" s="231" t="s">
        <v>145</v>
      </c>
      <c r="E134" s="40"/>
      <c r="F134" s="232" t="s">
        <v>1476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145</v>
      </c>
      <c r="AU134" s="17" t="s">
        <v>88</v>
      </c>
    </row>
    <row r="135" spans="1:65" s="2" customFormat="1" ht="16.5" customHeight="1">
      <c r="A135" s="38"/>
      <c r="B135" s="39"/>
      <c r="C135" s="218" t="s">
        <v>168</v>
      </c>
      <c r="D135" s="218" t="s">
        <v>138</v>
      </c>
      <c r="E135" s="219" t="s">
        <v>1479</v>
      </c>
      <c r="F135" s="220" t="s">
        <v>1480</v>
      </c>
      <c r="G135" s="221" t="s">
        <v>1366</v>
      </c>
      <c r="H135" s="222">
        <v>1</v>
      </c>
      <c r="I135" s="223"/>
      <c r="J135" s="224">
        <f>ROUND(I135*H135,2)</f>
        <v>0</v>
      </c>
      <c r="K135" s="220" t="s">
        <v>410</v>
      </c>
      <c r="L135" s="44"/>
      <c r="M135" s="225" t="s">
        <v>1</v>
      </c>
      <c r="N135" s="226" t="s">
        <v>43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801</v>
      </c>
      <c r="AT135" s="229" t="s">
        <v>138</v>
      </c>
      <c r="AU135" s="229" t="s">
        <v>88</v>
      </c>
      <c r="AY135" s="17" t="s">
        <v>136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86</v>
      </c>
      <c r="BK135" s="230">
        <f>ROUND(I135*H135,2)</f>
        <v>0</v>
      </c>
      <c r="BL135" s="17" t="s">
        <v>801</v>
      </c>
      <c r="BM135" s="229" t="s">
        <v>1481</v>
      </c>
    </row>
    <row r="136" spans="1:47" s="2" customFormat="1" ht="12">
      <c r="A136" s="38"/>
      <c r="B136" s="39"/>
      <c r="C136" s="40"/>
      <c r="D136" s="231" t="s">
        <v>145</v>
      </c>
      <c r="E136" s="40"/>
      <c r="F136" s="232" t="s">
        <v>1480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145</v>
      </c>
      <c r="AU136" s="17" t="s">
        <v>88</v>
      </c>
    </row>
    <row r="137" spans="1:65" s="2" customFormat="1" ht="24.15" customHeight="1">
      <c r="A137" s="38"/>
      <c r="B137" s="39"/>
      <c r="C137" s="218" t="s">
        <v>174</v>
      </c>
      <c r="D137" s="218" t="s">
        <v>138</v>
      </c>
      <c r="E137" s="219" t="s">
        <v>1482</v>
      </c>
      <c r="F137" s="220" t="s">
        <v>1483</v>
      </c>
      <c r="G137" s="221" t="s">
        <v>1484</v>
      </c>
      <c r="H137" s="222">
        <v>1050</v>
      </c>
      <c r="I137" s="223"/>
      <c r="J137" s="224">
        <f>ROUND(I137*H137,2)</f>
        <v>0</v>
      </c>
      <c r="K137" s="220" t="s">
        <v>410</v>
      </c>
      <c r="L137" s="44"/>
      <c r="M137" s="225" t="s">
        <v>1</v>
      </c>
      <c r="N137" s="226" t="s">
        <v>43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801</v>
      </c>
      <c r="AT137" s="229" t="s">
        <v>138</v>
      </c>
      <c r="AU137" s="229" t="s">
        <v>88</v>
      </c>
      <c r="AY137" s="17" t="s">
        <v>136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86</v>
      </c>
      <c r="BK137" s="230">
        <f>ROUND(I137*H137,2)</f>
        <v>0</v>
      </c>
      <c r="BL137" s="17" t="s">
        <v>801</v>
      </c>
      <c r="BM137" s="229" t="s">
        <v>1485</v>
      </c>
    </row>
    <row r="138" spans="1:47" s="2" customFormat="1" ht="12">
      <c r="A138" s="38"/>
      <c r="B138" s="39"/>
      <c r="C138" s="40"/>
      <c r="D138" s="231" t="s">
        <v>145</v>
      </c>
      <c r="E138" s="40"/>
      <c r="F138" s="232" t="s">
        <v>1483</v>
      </c>
      <c r="G138" s="40"/>
      <c r="H138" s="40"/>
      <c r="I138" s="233"/>
      <c r="J138" s="40"/>
      <c r="K138" s="40"/>
      <c r="L138" s="44"/>
      <c r="M138" s="234"/>
      <c r="N138" s="235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145</v>
      </c>
      <c r="AU138" s="17" t="s">
        <v>88</v>
      </c>
    </row>
    <row r="139" spans="1:51" s="13" customFormat="1" ht="12">
      <c r="A139" s="13"/>
      <c r="B139" s="236"/>
      <c r="C139" s="237"/>
      <c r="D139" s="231" t="s">
        <v>147</v>
      </c>
      <c r="E139" s="238" t="s">
        <v>1</v>
      </c>
      <c r="F139" s="239" t="s">
        <v>1486</v>
      </c>
      <c r="G139" s="237"/>
      <c r="H139" s="240">
        <v>1050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147</v>
      </c>
      <c r="AU139" s="246" t="s">
        <v>88</v>
      </c>
      <c r="AV139" s="13" t="s">
        <v>88</v>
      </c>
      <c r="AW139" s="13" t="s">
        <v>32</v>
      </c>
      <c r="AX139" s="13" t="s">
        <v>86</v>
      </c>
      <c r="AY139" s="246" t="s">
        <v>136</v>
      </c>
    </row>
    <row r="140" spans="1:63" s="12" customFormat="1" ht="22.8" customHeight="1">
      <c r="A140" s="12"/>
      <c r="B140" s="202"/>
      <c r="C140" s="203"/>
      <c r="D140" s="204" t="s">
        <v>77</v>
      </c>
      <c r="E140" s="216" t="s">
        <v>1487</v>
      </c>
      <c r="F140" s="216" t="s">
        <v>1488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SUM(P141:P142)</f>
        <v>0</v>
      </c>
      <c r="Q140" s="210"/>
      <c r="R140" s="211">
        <f>SUM(R141:R142)</f>
        <v>0</v>
      </c>
      <c r="S140" s="210"/>
      <c r="T140" s="212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168</v>
      </c>
      <c r="AT140" s="214" t="s">
        <v>77</v>
      </c>
      <c r="AU140" s="214" t="s">
        <v>86</v>
      </c>
      <c r="AY140" s="213" t="s">
        <v>136</v>
      </c>
      <c r="BK140" s="215">
        <f>SUM(BK141:BK142)</f>
        <v>0</v>
      </c>
    </row>
    <row r="141" spans="1:65" s="2" customFormat="1" ht="16.5" customHeight="1">
      <c r="A141" s="38"/>
      <c r="B141" s="39"/>
      <c r="C141" s="218" t="s">
        <v>180</v>
      </c>
      <c r="D141" s="218" t="s">
        <v>138</v>
      </c>
      <c r="E141" s="219" t="s">
        <v>1489</v>
      </c>
      <c r="F141" s="220" t="s">
        <v>1488</v>
      </c>
      <c r="G141" s="221" t="s">
        <v>1366</v>
      </c>
      <c r="H141" s="222">
        <v>1</v>
      </c>
      <c r="I141" s="223"/>
      <c r="J141" s="224">
        <f>ROUND(I141*H141,2)</f>
        <v>0</v>
      </c>
      <c r="K141" s="220" t="s">
        <v>410</v>
      </c>
      <c r="L141" s="44"/>
      <c r="M141" s="225" t="s">
        <v>1</v>
      </c>
      <c r="N141" s="226" t="s">
        <v>43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801</v>
      </c>
      <c r="AT141" s="229" t="s">
        <v>138</v>
      </c>
      <c r="AU141" s="229" t="s">
        <v>88</v>
      </c>
      <c r="AY141" s="17" t="s">
        <v>136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86</v>
      </c>
      <c r="BK141" s="230">
        <f>ROUND(I141*H141,2)</f>
        <v>0</v>
      </c>
      <c r="BL141" s="17" t="s">
        <v>801</v>
      </c>
      <c r="BM141" s="229" t="s">
        <v>1490</v>
      </c>
    </row>
    <row r="142" spans="1:47" s="2" customFormat="1" ht="12">
      <c r="A142" s="38"/>
      <c r="B142" s="39"/>
      <c r="C142" s="40"/>
      <c r="D142" s="231" t="s">
        <v>145</v>
      </c>
      <c r="E142" s="40"/>
      <c r="F142" s="232" t="s">
        <v>1488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145</v>
      </c>
      <c r="AU142" s="17" t="s">
        <v>88</v>
      </c>
    </row>
    <row r="143" spans="1:63" s="12" customFormat="1" ht="22.8" customHeight="1">
      <c r="A143" s="12"/>
      <c r="B143" s="202"/>
      <c r="C143" s="203"/>
      <c r="D143" s="204" t="s">
        <v>77</v>
      </c>
      <c r="E143" s="216" t="s">
        <v>1491</v>
      </c>
      <c r="F143" s="216" t="s">
        <v>1492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SUM(P144:P148)</f>
        <v>0</v>
      </c>
      <c r="Q143" s="210"/>
      <c r="R143" s="211">
        <f>SUM(R144:R148)</f>
        <v>0</v>
      </c>
      <c r="S143" s="210"/>
      <c r="T143" s="212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3" t="s">
        <v>168</v>
      </c>
      <c r="AT143" s="214" t="s">
        <v>77</v>
      </c>
      <c r="AU143" s="214" t="s">
        <v>86</v>
      </c>
      <c r="AY143" s="213" t="s">
        <v>136</v>
      </c>
      <c r="BK143" s="215">
        <f>SUM(BK144:BK148)</f>
        <v>0</v>
      </c>
    </row>
    <row r="144" spans="1:65" s="2" customFormat="1" ht="16.5" customHeight="1">
      <c r="A144" s="38"/>
      <c r="B144" s="39"/>
      <c r="C144" s="218" t="s">
        <v>186</v>
      </c>
      <c r="D144" s="218" t="s">
        <v>138</v>
      </c>
      <c r="E144" s="219" t="s">
        <v>1493</v>
      </c>
      <c r="F144" s="220" t="s">
        <v>1492</v>
      </c>
      <c r="G144" s="221" t="s">
        <v>1366</v>
      </c>
      <c r="H144" s="222">
        <v>1</v>
      </c>
      <c r="I144" s="223"/>
      <c r="J144" s="224">
        <f>ROUND(I144*H144,2)</f>
        <v>0</v>
      </c>
      <c r="K144" s="220" t="s">
        <v>410</v>
      </c>
      <c r="L144" s="44"/>
      <c r="M144" s="225" t="s">
        <v>1</v>
      </c>
      <c r="N144" s="226" t="s">
        <v>43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801</v>
      </c>
      <c r="AT144" s="229" t="s">
        <v>138</v>
      </c>
      <c r="AU144" s="229" t="s">
        <v>88</v>
      </c>
      <c r="AY144" s="17" t="s">
        <v>136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86</v>
      </c>
      <c r="BK144" s="230">
        <f>ROUND(I144*H144,2)</f>
        <v>0</v>
      </c>
      <c r="BL144" s="17" t="s">
        <v>801</v>
      </c>
      <c r="BM144" s="229" t="s">
        <v>1494</v>
      </c>
    </row>
    <row r="145" spans="1:47" s="2" customFormat="1" ht="12">
      <c r="A145" s="38"/>
      <c r="B145" s="39"/>
      <c r="C145" s="40"/>
      <c r="D145" s="231" t="s">
        <v>145</v>
      </c>
      <c r="E145" s="40"/>
      <c r="F145" s="232" t="s">
        <v>1492</v>
      </c>
      <c r="G145" s="40"/>
      <c r="H145" s="40"/>
      <c r="I145" s="233"/>
      <c r="J145" s="40"/>
      <c r="K145" s="40"/>
      <c r="L145" s="44"/>
      <c r="M145" s="234"/>
      <c r="N145" s="23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145</v>
      </c>
      <c r="AU145" s="17" t="s">
        <v>88</v>
      </c>
    </row>
    <row r="146" spans="1:65" s="2" customFormat="1" ht="16.5" customHeight="1">
      <c r="A146" s="38"/>
      <c r="B146" s="39"/>
      <c r="C146" s="218" t="s">
        <v>194</v>
      </c>
      <c r="D146" s="218" t="s">
        <v>138</v>
      </c>
      <c r="E146" s="219" t="s">
        <v>1495</v>
      </c>
      <c r="F146" s="220" t="s">
        <v>1496</v>
      </c>
      <c r="G146" s="221" t="s">
        <v>1366</v>
      </c>
      <c r="H146" s="222">
        <v>1</v>
      </c>
      <c r="I146" s="223"/>
      <c r="J146" s="224">
        <f>ROUND(I146*H146,2)</f>
        <v>0</v>
      </c>
      <c r="K146" s="220" t="s">
        <v>410</v>
      </c>
      <c r="L146" s="44"/>
      <c r="M146" s="225" t="s">
        <v>1</v>
      </c>
      <c r="N146" s="226" t="s">
        <v>43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801</v>
      </c>
      <c r="AT146" s="229" t="s">
        <v>138</v>
      </c>
      <c r="AU146" s="229" t="s">
        <v>88</v>
      </c>
      <c r="AY146" s="17" t="s">
        <v>136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86</v>
      </c>
      <c r="BK146" s="230">
        <f>ROUND(I146*H146,2)</f>
        <v>0</v>
      </c>
      <c r="BL146" s="17" t="s">
        <v>801</v>
      </c>
      <c r="BM146" s="229" t="s">
        <v>1497</v>
      </c>
    </row>
    <row r="147" spans="1:47" s="2" customFormat="1" ht="12">
      <c r="A147" s="38"/>
      <c r="B147" s="39"/>
      <c r="C147" s="40"/>
      <c r="D147" s="231" t="s">
        <v>145</v>
      </c>
      <c r="E147" s="40"/>
      <c r="F147" s="232" t="s">
        <v>1496</v>
      </c>
      <c r="G147" s="40"/>
      <c r="H147" s="40"/>
      <c r="I147" s="233"/>
      <c r="J147" s="40"/>
      <c r="K147" s="40"/>
      <c r="L147" s="44"/>
      <c r="M147" s="234"/>
      <c r="N147" s="23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145</v>
      </c>
      <c r="AU147" s="17" t="s">
        <v>88</v>
      </c>
    </row>
    <row r="148" spans="1:51" s="13" customFormat="1" ht="12">
      <c r="A148" s="13"/>
      <c r="B148" s="236"/>
      <c r="C148" s="237"/>
      <c r="D148" s="231" t="s">
        <v>147</v>
      </c>
      <c r="E148" s="238" t="s">
        <v>1</v>
      </c>
      <c r="F148" s="239" t="s">
        <v>1498</v>
      </c>
      <c r="G148" s="237"/>
      <c r="H148" s="240">
        <v>1</v>
      </c>
      <c r="I148" s="241"/>
      <c r="J148" s="237"/>
      <c r="K148" s="237"/>
      <c r="L148" s="242"/>
      <c r="M148" s="283"/>
      <c r="N148" s="284"/>
      <c r="O148" s="284"/>
      <c r="P148" s="284"/>
      <c r="Q148" s="284"/>
      <c r="R148" s="284"/>
      <c r="S148" s="284"/>
      <c r="T148" s="28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6" t="s">
        <v>147</v>
      </c>
      <c r="AU148" s="246" t="s">
        <v>88</v>
      </c>
      <c r="AV148" s="13" t="s">
        <v>88</v>
      </c>
      <c r="AW148" s="13" t="s">
        <v>32</v>
      </c>
      <c r="AX148" s="13" t="s">
        <v>86</v>
      </c>
      <c r="AY148" s="246" t="s">
        <v>136</v>
      </c>
    </row>
    <row r="149" spans="1:31" s="2" customFormat="1" ht="6.95" customHeight="1">
      <c r="A149" s="38"/>
      <c r="B149" s="66"/>
      <c r="C149" s="67"/>
      <c r="D149" s="67"/>
      <c r="E149" s="67"/>
      <c r="F149" s="67"/>
      <c r="G149" s="67"/>
      <c r="H149" s="67"/>
      <c r="I149" s="67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password="CC35" sheet="1" objects="1" scenarios="1" formatColumns="0" formatRows="0" autoFilter="0"/>
  <autoFilter ref="C120:K14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DESKTOP-JJA4DNO\MESSOR COMPANY</dc:creator>
  <cp:keywords/>
  <dc:description/>
  <cp:lastModifiedBy>DESKTOP-JJA4DNO\MESSOR COMPANY</cp:lastModifiedBy>
  <dcterms:created xsi:type="dcterms:W3CDTF">2024-04-04T04:40:36Z</dcterms:created>
  <dcterms:modified xsi:type="dcterms:W3CDTF">2024-04-04T04:41:00Z</dcterms:modified>
  <cp:category/>
  <cp:version/>
  <cp:contentType/>
  <cp:contentStatus/>
</cp:coreProperties>
</file>