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ckovak\Desktop\"/>
    </mc:Choice>
  </mc:AlternateContent>
  <xr:revisionPtr revIDLastSave="0" documentId="8_{AF678C55-E272-4615-A77D-6FC61C7308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Pol'!$A$1:$U$15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2" l="1"/>
  <c r="Q18" i="12"/>
  <c r="O18" i="12"/>
  <c r="K18" i="12"/>
  <c r="I18" i="12"/>
  <c r="G18" i="12"/>
  <c r="M18" i="12" s="1"/>
  <c r="U17" i="12"/>
  <c r="U16" i="12" s="1"/>
  <c r="Q17" i="12"/>
  <c r="Q16" i="12" s="1"/>
  <c r="O17" i="12"/>
  <c r="O16" i="12" s="1"/>
  <c r="K17" i="12"/>
  <c r="I17" i="12"/>
  <c r="G17" i="12"/>
  <c r="M17" i="12" s="1"/>
  <c r="I16" i="12" l="1"/>
  <c r="M16" i="12"/>
  <c r="G16" i="12"/>
  <c r="K16" i="12"/>
  <c r="G14" i="12"/>
  <c r="G10" i="12"/>
  <c r="M10" i="12" s="1"/>
  <c r="G11" i="12"/>
  <c r="M11" i="12" s="1"/>
  <c r="G12" i="12"/>
  <c r="M12" i="12" s="1"/>
  <c r="G9" i="12"/>
  <c r="M9" i="12" s="1"/>
  <c r="I9" i="12"/>
  <c r="K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I14" i="12"/>
  <c r="I13" i="12" s="1"/>
  <c r="K14" i="12"/>
  <c r="K13" i="12" s="1"/>
  <c r="O14" i="12"/>
  <c r="O13" i="12" s="1"/>
  <c r="Q14" i="12"/>
  <c r="Q13" i="12" s="1"/>
  <c r="U14" i="12"/>
  <c r="U13" i="12" s="1"/>
  <c r="I49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6" i="1"/>
  <c r="M14" i="12" l="1"/>
  <c r="M13" i="12" s="1"/>
  <c r="G13" i="12"/>
  <c r="G8" i="12"/>
  <c r="O8" i="12"/>
  <c r="U8" i="12"/>
  <c r="Q8" i="12"/>
  <c r="M8" i="12"/>
  <c r="K8" i="12"/>
  <c r="I8" i="12"/>
  <c r="G20" i="12" l="1"/>
  <c r="I16" i="1"/>
  <c r="I21" i="1" s="1"/>
  <c r="G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<sst xmlns="http://schemas.openxmlformats.org/spreadsheetml/2006/main" count="143" uniqueCount="106">
  <si>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</si>
  <si>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</si>
  <si>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</si>
  <si>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</si>
  <si>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</si>
  <si>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</si>
  <si>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</si>
  <si>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</si>
  <si>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</si>
  <si>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</si>
  <si>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</si>
  <si>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</si>
  <si>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</si>
  <si>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</si>
  <si>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</si>
  <si>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</si>
  <si>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</si>
  <si>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</si>
  <si>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</si>
  <si>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</si>
  <si>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</si>
  <si>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</si>
  <si>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</si>
  <si>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</si>
  <si>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</si>
  <si>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</si>
  <si>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</si>
  <si>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</si>
  <si>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</si>
  <si>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</si>
  <si>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</si>
  <si>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</si>
  <si>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</si>
  <si>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</si>
  <si>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</si>
  <si>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</si>
  <si>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</si>
  <si>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</si>
  <si>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</si>
  <si>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</si>
  <si>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</si>
  <si>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</si>
  <si>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</si>
  <si>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</si>
  <si>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</si>
  <si>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radnice</t>
  </si>
  <si>
    <t>Celkem za stavbu</t>
  </si>
  <si>
    <t>CZK</t>
  </si>
  <si>
    <t>Rekapitulace dílů</t>
  </si>
  <si>
    <t>Typ dílu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</si>
  <si>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</si>
  <si>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</si>
  <si>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</si>
  <si>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</si>
  <si>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</si>
  <si>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</si>
  <si>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</si>
  <si>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</si>
  <si>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</si>
  <si>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</si>
  <si>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</si>
  <si>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</si>
  <si>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</si>
  <si>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</si>
  <si>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</si>
  <si>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</si>
  <si>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</si>
  <si>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</si>
  <si>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</si>
  <si>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</si>
  <si>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</si>
  <si>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</si>
  <si>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</si>
  <si>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</si>
  <si>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</si>
  <si>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</si>
  <si>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</si>
  <si>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</si>
  <si>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</si>
  <si>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</si>
  <si>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</si>
  <si>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</si>
  <si>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</si>
  <si>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210200043R00</t>
  </si>
  <si>
    <t xml:space="preserve">Nouzové Led svítidlo s vlastním zdrojem, např., TREVOS 43618 HELIOS LED IP65 M1h </t>
  </si>
  <si>
    <t>kus</t>
  </si>
  <si>
    <t>POL1_0</t>
  </si>
  <si>
    <t>210290842R00</t>
  </si>
  <si>
    <t>Úprava rozvaděče vč. potřebného materiálu, dle zadávací dokumentece</t>
  </si>
  <si>
    <t>kpl</t>
  </si>
  <si>
    <t>35822111R</t>
  </si>
  <si>
    <t>Kombinovaný jistič s chráničem, např., EATON 263535 PFL7-16/1N/B/003-A 10 kA</t>
  </si>
  <si>
    <t>POL3_0</t>
  </si>
  <si>
    <t>210140741R00</t>
  </si>
  <si>
    <t>Montáž jističů kombinovaných</t>
  </si>
  <si>
    <t>222330856R00</t>
  </si>
  <si>
    <t>Napojení na GSM</t>
  </si>
  <si>
    <t>END</t>
  </si>
  <si>
    <t>plynová kotelna</t>
  </si>
  <si>
    <t>210290741R00</t>
  </si>
  <si>
    <t xml:space="preserve">Montáž kabel Cu plný kulatý 3x2,5 mm </t>
  </si>
  <si>
    <t>34111036R</t>
  </si>
  <si>
    <t>Kabel silový s Cu jádrem 750 V CYKY 3 x 2,5 mm2</t>
  </si>
  <si>
    <t>m</t>
  </si>
  <si>
    <t>Plynová kotelna - radnice</t>
  </si>
  <si>
    <t>Položkový rozpočet  (Dodatečný 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</si>
</sst>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3" borderId="0" xfId="0" applyFont="1" applyFill="1" applyBorder="1" applyAlignment="1">
      <alignment vertical="center"/>
    </xf>
    <xf numFmtId="0" fontId="8" fillId="0" borderId="48" xfId="0" applyFont="1" applyBorder="1"/>
    <xf numFmtId="49" fontId="8" fillId="0" borderId="48" xfId="0" applyNumberFormat="1" applyFont="1" applyBorder="1"/>
    <xf numFmtId="0" fontId="8" fillId="0" borderId="48" xfId="0" applyFont="1" applyBorder="1" applyAlignment="1">
      <alignment horizontal="center"/>
    </xf>
    <xf numFmtId="4" fontId="8" fillId="0" borderId="48" xfId="0" applyNumberFormat="1" applyFont="1" applyBorder="1"/>
    <xf numFmtId="0" fontId="3" fillId="2" borderId="0" xfId="0" applyFont="1" applyFill="1" applyAlignment="1">
      <alignment horizontal="left" wrapTex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abSelected="1" topLeftCell="B11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193" t="s">
        <v>98</v>
      </c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5"/>
      <c r="E11" s="215"/>
      <c r="F11" s="215"/>
      <c r="G11" s="215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9"/>
      <c r="E12" s="219"/>
      <c r="F12" s="219"/>
      <c r="G12" s="219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199"/>
      <c r="E13" s="199"/>
      <c r="F13" s="199"/>
      <c r="G13" s="19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4"/>
      <c r="F15" s="214"/>
      <c r="G15" s="216"/>
      <c r="H15" s="216"/>
      <c r="I15" s="216" t="s">
        <v>28</v>
      </c>
      <c r="J15" s="217"/>
    </row>
    <row r="16" spans="1:15" ht="23.25" customHeight="1" x14ac:dyDescent="0.2">
      <c r="A16" s="143" t="s">
        <v>23</v>
      </c>
      <c r="B16" s="144" t="s">
        <v>23</v>
      </c>
      <c r="C16" s="58"/>
      <c r="D16" s="59"/>
      <c r="E16" s="209"/>
      <c r="F16" s="218"/>
      <c r="G16" s="209"/>
      <c r="H16" s="218"/>
      <c r="I16" s="209">
        <f>SUM(' Pol'!G8+' Pol'!G13+' Pol'!G16)</f>
        <v>0</v>
      </c>
      <c r="J16" s="210"/>
    </row>
    <row r="17" spans="1:10" ht="23.25" customHeight="1" x14ac:dyDescent="0.2">
      <c r="A17" s="143" t="s">
        <v>24</v>
      </c>
      <c r="B17" s="144" t="s">
        <v>24</v>
      </c>
      <c r="C17" s="58"/>
      <c r="D17" s="59"/>
      <c r="E17" s="209"/>
      <c r="F17" s="218"/>
      <c r="G17" s="209"/>
      <c r="H17" s="218"/>
      <c r="I17" s="209">
        <v>0</v>
      </c>
      <c r="J17" s="210"/>
    </row>
    <row r="18" spans="1:10" ht="23.25" customHeight="1" x14ac:dyDescent="0.2">
      <c r="A18" s="143" t="s">
        <v>25</v>
      </c>
      <c r="B18" s="144" t="s">
        <v>25</v>
      </c>
      <c r="C18" s="58"/>
      <c r="D18" s="59"/>
      <c r="E18" s="209"/>
      <c r="F18" s="218"/>
      <c r="G18" s="209"/>
      <c r="H18" s="218"/>
      <c r="I18" s="209">
        <v>0</v>
      </c>
      <c r="J18" s="210"/>
    </row>
    <row r="19" spans="1:10" ht="23.25" customHeight="1" x14ac:dyDescent="0.2">
      <c r="A19" s="143" t="s">
        <v>54</v>
      </c>
      <c r="B19" s="144" t="s">
        <v>26</v>
      </c>
      <c r="C19" s="58"/>
      <c r="D19" s="59"/>
      <c r="E19" s="209"/>
      <c r="F19" s="218"/>
      <c r="G19" s="209"/>
      <c r="H19" s="218"/>
      <c r="I19" s="209">
        <v>0</v>
      </c>
      <c r="J19" s="210"/>
    </row>
    <row r="20" spans="1:10" ht="23.25" customHeight="1" x14ac:dyDescent="0.2">
      <c r="A20" s="143" t="s">
        <v>55</v>
      </c>
      <c r="B20" s="144" t="s">
        <v>27</v>
      </c>
      <c r="C20" s="58"/>
      <c r="D20" s="59"/>
      <c r="E20" s="209"/>
      <c r="F20" s="218"/>
      <c r="G20" s="209"/>
      <c r="H20" s="218"/>
      <c r="I20" s="209"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/>
      <c r="F23" s="61"/>
      <c r="G23" s="207"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/>
      <c r="F24" s="61"/>
      <c r="G24" s="221">
        <v>0</v>
      </c>
      <c r="H24" s="222"/>
      <c r="I24" s="22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I21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ZakladDPHZakl*0.21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06">
        <v>0</v>
      </c>
      <c r="H28" s="213"/>
      <c r="I28" s="213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06">
        <f>SUM(ZakladDPHZakl+DPHZakl)</f>
        <v>0</v>
      </c>
      <c r="H29" s="206"/>
      <c r="I29" s="206"/>
      <c r="J29" s="125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45498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0" t="s">
        <v>2</v>
      </c>
      <c r="E35" s="22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5"/>
      <c r="D39" s="226"/>
      <c r="E39" s="226"/>
      <c r="F39" s="114">
        <v>0</v>
      </c>
      <c r="G39" s="115">
        <v>0</v>
      </c>
      <c r="H39" s="116">
        <v>0</v>
      </c>
      <c r="I39" s="116">
        <v>0</v>
      </c>
      <c r="J39" s="110" t="str">
        <f>IF(CenaCelkemVypocet=0,"",I39/CenaCelkemVypocet*100)</f>
        <v/>
      </c>
    </row>
    <row r="40" spans="1:10" ht="25.5" hidden="1" customHeight="1" x14ac:dyDescent="0.2">
      <c r="A40" s="103"/>
      <c r="B40" s="227" t="s">
        <v>46</v>
      </c>
      <c r="C40" s="228"/>
      <c r="D40" s="228"/>
      <c r="E40" s="229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0</v>
      </c>
      <c r="J40" s="104">
        <f>SUMIF(A39:A39,"=1",J39:J39)</f>
        <v>0</v>
      </c>
    </row>
    <row r="44" spans="1:10" ht="15.75" x14ac:dyDescent="0.25">
      <c r="B44" s="126" t="s">
        <v>48</v>
      </c>
    </row>
    <row r="46" spans="1:10" ht="25.5" customHeight="1" x14ac:dyDescent="0.2">
      <c r="A46" s="127"/>
      <c r="B46" s="130" t="s">
        <v>16</v>
      </c>
      <c r="C46" s="130" t="s">
        <v>5</v>
      </c>
      <c r="D46" s="131"/>
      <c r="E46" s="131"/>
      <c r="F46" s="134" t="s">
        <v>49</v>
      </c>
      <c r="G46" s="134"/>
      <c r="H46" s="134"/>
      <c r="I46" s="230" t="s">
        <v>28</v>
      </c>
      <c r="J46" s="230"/>
    </row>
    <row r="47" spans="1:10" ht="25.5" customHeight="1" x14ac:dyDescent="0.2">
      <c r="A47" s="128"/>
      <c r="B47" s="135" t="s">
        <v>50</v>
      </c>
      <c r="C47" s="232" t="s">
        <v>51</v>
      </c>
      <c r="D47" s="233"/>
      <c r="E47" s="233"/>
      <c r="F47" s="137" t="s">
        <v>25</v>
      </c>
      <c r="G47" s="138"/>
      <c r="H47" s="138"/>
      <c r="I47" s="231">
        <v>0</v>
      </c>
      <c r="J47" s="231"/>
    </row>
    <row r="48" spans="1:10" ht="25.5" customHeight="1" x14ac:dyDescent="0.2">
      <c r="A48" s="128"/>
      <c r="B48" s="136" t="s">
        <v>52</v>
      </c>
      <c r="C48" s="235" t="s">
        <v>53</v>
      </c>
      <c r="D48" s="236"/>
      <c r="E48" s="236"/>
      <c r="F48" s="139" t="s">
        <v>25</v>
      </c>
      <c r="G48" s="140"/>
      <c r="H48" s="140"/>
      <c r="I48" s="234">
        <v>0</v>
      </c>
      <c r="J48" s="234"/>
    </row>
    <row r="49" spans="1:10" ht="25.5" customHeight="1" x14ac:dyDescent="0.2">
      <c r="A49" s="129"/>
      <c r="B49" s="132" t="s">
        <v>1</v>
      </c>
      <c r="C49" s="132"/>
      <c r="D49" s="133"/>
      <c r="E49" s="133"/>
      <c r="F49" s="141"/>
      <c r="G49" s="142"/>
      <c r="H49" s="142"/>
      <c r="I49" s="224">
        <f>SUM(I47:I48)</f>
        <v>0</v>
      </c>
      <c r="J49" s="224"/>
    </row>
    <row r="50" spans="1:10" x14ac:dyDescent="0.2">
      <c r="F50" s="101"/>
      <c r="G50" s="102"/>
      <c r="H50" s="101"/>
      <c r="I50" s="102"/>
      <c r="J50" s="102"/>
    </row>
    <row r="51" spans="1:10" x14ac:dyDescent="0.2">
      <c r="F51" s="101"/>
      <c r="G51" s="102"/>
      <c r="H51" s="101"/>
      <c r="I51" s="102"/>
      <c r="J51" s="102"/>
    </row>
    <row r="52" spans="1:10" x14ac:dyDescent="0.2">
      <c r="F52" s="101"/>
      <c r="G52" s="102"/>
      <c r="H52" s="101"/>
      <c r="I52" s="102"/>
      <c r="J52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18:F18"/>
    <mergeCell ref="I49:J49"/>
    <mergeCell ref="C39:E39"/>
    <mergeCell ref="B40:E40"/>
    <mergeCell ref="I46:J46"/>
    <mergeCell ref="I47:J47"/>
    <mergeCell ref="C47:E47"/>
    <mergeCell ref="I48:J48"/>
    <mergeCell ref="C48:E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9" t="s">
        <v>41</v>
      </c>
      <c r="B2" s="78"/>
      <c r="C2" s="239"/>
      <c r="D2" s="239"/>
      <c r="E2" s="239"/>
      <c r="F2" s="239"/>
      <c r="G2" s="240"/>
    </row>
    <row r="3" spans="1:7" ht="24.95" hidden="1" customHeight="1" x14ac:dyDescent="0.2">
      <c r="A3" s="79" t="s">
        <v>7</v>
      </c>
      <c r="B3" s="78"/>
      <c r="C3" s="239"/>
      <c r="D3" s="239"/>
      <c r="E3" s="239"/>
      <c r="F3" s="239"/>
      <c r="G3" s="240"/>
    </row>
    <row r="4" spans="1:7" ht="24.95" hidden="1" customHeight="1" x14ac:dyDescent="0.2">
      <c r="A4" s="79" t="s">
        <v>8</v>
      </c>
      <c r="B4" s="78"/>
      <c r="C4" s="239"/>
      <c r="D4" s="239"/>
      <c r="E4" s="239"/>
      <c r="F4" s="239"/>
      <c r="G4" s="24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9"/>
  <sheetViews>
    <sheetView workbookViewId="0">
      <selection activeCell="V26" sqref="V26"/>
    </sheetView>
  </sheetViews>
  <sheetFormatPr defaultRowHeight="12.75" outlineLevelRow="1" x14ac:dyDescent="0.2"/>
  <cols>
    <col min="1" max="1" width="4.140625" customWidth="1"/>
    <col min="2" max="2" width="14.42578125" style="100" customWidth="1"/>
    <col min="3" max="3" width="38.140625" style="100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41" t="s">
        <v>105</v>
      </c>
      <c r="B1" s="241"/>
      <c r="C1" s="241"/>
      <c r="D1" s="241"/>
      <c r="E1" s="241"/>
      <c r="F1" s="241"/>
      <c r="G1" s="241"/>
      <c r="AE1" t="s">
        <v>57</v>
      </c>
    </row>
    <row r="2" spans="1:60" ht="24.95" customHeight="1" x14ac:dyDescent="0.2">
      <c r="A2" s="148" t="s">
        <v>56</v>
      </c>
      <c r="B2" s="146"/>
      <c r="C2" s="242" t="s">
        <v>104</v>
      </c>
      <c r="D2" s="243"/>
      <c r="E2" s="243"/>
      <c r="F2" s="243"/>
      <c r="G2" s="244"/>
      <c r="AE2" t="s">
        <v>58</v>
      </c>
    </row>
    <row r="3" spans="1:60" ht="24.95" hidden="1" customHeight="1" x14ac:dyDescent="0.2">
      <c r="A3" s="149" t="s">
        <v>7</v>
      </c>
      <c r="B3" s="147"/>
      <c r="C3" s="245"/>
      <c r="D3" s="245"/>
      <c r="E3" s="245"/>
      <c r="F3" s="245"/>
      <c r="G3" s="246"/>
      <c r="AE3" t="s">
        <v>59</v>
      </c>
    </row>
    <row r="4" spans="1:60" ht="24.95" hidden="1" customHeight="1" x14ac:dyDescent="0.2">
      <c r="A4" s="149" t="s">
        <v>8</v>
      </c>
      <c r="B4" s="147"/>
      <c r="C4" s="247"/>
      <c r="D4" s="245"/>
      <c r="E4" s="245"/>
      <c r="F4" s="245"/>
      <c r="G4" s="246"/>
      <c r="AE4" t="s">
        <v>60</v>
      </c>
    </row>
    <row r="5" spans="1:60" hidden="1" x14ac:dyDescent="0.2">
      <c r="A5" s="150" t="s">
        <v>61</v>
      </c>
      <c r="B5" s="151"/>
      <c r="C5" s="152"/>
      <c r="D5" s="153"/>
      <c r="E5" s="154"/>
      <c r="F5" s="154"/>
      <c r="G5" s="155"/>
      <c r="AE5" t="s">
        <v>62</v>
      </c>
    </row>
    <row r="6" spans="1:60" x14ac:dyDescent="0.2">
      <c r="D6" s="145"/>
    </row>
    <row r="7" spans="1:60" ht="38.25" x14ac:dyDescent="0.2">
      <c r="A7" s="160" t="s">
        <v>63</v>
      </c>
      <c r="B7" s="161" t="s">
        <v>64</v>
      </c>
      <c r="C7" s="161" t="s">
        <v>65</v>
      </c>
      <c r="D7" s="174" t="s">
        <v>66</v>
      </c>
      <c r="E7" s="160" t="s">
        <v>67</v>
      </c>
      <c r="F7" s="156" t="s">
        <v>68</v>
      </c>
      <c r="G7" s="175" t="s">
        <v>28</v>
      </c>
      <c r="H7" s="176" t="s">
        <v>29</v>
      </c>
      <c r="I7" s="176" t="s">
        <v>69</v>
      </c>
      <c r="J7" s="176" t="s">
        <v>30</v>
      </c>
      <c r="K7" s="176" t="s">
        <v>70</v>
      </c>
      <c r="L7" s="176" t="s">
        <v>71</v>
      </c>
      <c r="M7" s="176" t="s">
        <v>72</v>
      </c>
      <c r="N7" s="176" t="s">
        <v>73</v>
      </c>
      <c r="O7" s="176" t="s">
        <v>74</v>
      </c>
      <c r="P7" s="176" t="s">
        <v>75</v>
      </c>
      <c r="Q7" s="176" t="s">
        <v>76</v>
      </c>
      <c r="R7" s="176" t="s">
        <v>77</v>
      </c>
      <c r="S7" s="176" t="s">
        <v>78</v>
      </c>
      <c r="T7" s="176" t="s">
        <v>79</v>
      </c>
      <c r="U7" s="162" t="s">
        <v>80</v>
      </c>
    </row>
    <row r="8" spans="1:60" x14ac:dyDescent="0.2">
      <c r="A8" s="177" t="s">
        <v>81</v>
      </c>
      <c r="B8" s="178" t="s">
        <v>50</v>
      </c>
      <c r="C8" s="179" t="s">
        <v>51</v>
      </c>
      <c r="D8" s="180"/>
      <c r="E8" s="181"/>
      <c r="F8" s="169"/>
      <c r="G8" s="169">
        <f>G9+G10+G11+G12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9"/>
      <c r="O8" s="169">
        <f>SUM(O9:O12)</f>
        <v>0</v>
      </c>
      <c r="P8" s="169"/>
      <c r="Q8" s="169">
        <f>SUM(Q9:Q12)</f>
        <v>0</v>
      </c>
      <c r="R8" s="169"/>
      <c r="S8" s="169"/>
      <c r="T8" s="182"/>
      <c r="U8" s="169">
        <f>SUM(U9:U12)</f>
        <v>0.98000000000000009</v>
      </c>
      <c r="AE8" t="s">
        <v>82</v>
      </c>
    </row>
    <row r="9" spans="1:60" ht="22.5" outlineLevel="1" x14ac:dyDescent="0.2">
      <c r="A9" s="158">
        <v>1</v>
      </c>
      <c r="B9" s="163" t="s">
        <v>83</v>
      </c>
      <c r="C9" s="189" t="s">
        <v>84</v>
      </c>
      <c r="D9" s="165" t="s">
        <v>85</v>
      </c>
      <c r="E9" s="167">
        <v>1</v>
      </c>
      <c r="F9" s="170"/>
      <c r="G9" s="170">
        <f>F9*E9</f>
        <v>0</v>
      </c>
      <c r="H9" s="170">
        <v>0</v>
      </c>
      <c r="I9" s="170">
        <f>ROUND(E9*H9,2)</f>
        <v>0</v>
      </c>
      <c r="J9" s="170">
        <v>0</v>
      </c>
      <c r="K9" s="170">
        <f>ROUND(E9*J9,2)</f>
        <v>0</v>
      </c>
      <c r="L9" s="170">
        <v>0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/>
      <c r="T9" s="171">
        <v>0.54817000000000005</v>
      </c>
      <c r="U9" s="170">
        <f>ROUND(E9*T9,2)</f>
        <v>0.55000000000000004</v>
      </c>
      <c r="V9" s="157"/>
      <c r="W9" s="157"/>
      <c r="X9" s="157"/>
      <c r="Y9" s="157"/>
      <c r="Z9" s="157"/>
      <c r="AA9" s="157"/>
      <c r="AB9" s="157"/>
      <c r="AC9" s="157"/>
      <c r="AD9" s="157"/>
      <c r="AE9" s="157" t="s">
        <v>86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ht="22.5" outlineLevel="1" x14ac:dyDescent="0.2">
      <c r="A10" s="158">
        <v>2</v>
      </c>
      <c r="B10" s="163" t="s">
        <v>87</v>
      </c>
      <c r="C10" s="189" t="s">
        <v>88</v>
      </c>
      <c r="D10" s="165" t="s">
        <v>89</v>
      </c>
      <c r="E10" s="167">
        <v>1</v>
      </c>
      <c r="F10" s="170"/>
      <c r="G10" s="170">
        <f t="shared" ref="G10:G12" si="0">F10*E10</f>
        <v>0</v>
      </c>
      <c r="H10" s="170">
        <v>0</v>
      </c>
      <c r="I10" s="170">
        <f>ROUND(E10*H10,2)</f>
        <v>0</v>
      </c>
      <c r="J10" s="170">
        <v>0</v>
      </c>
      <c r="K10" s="170">
        <f>ROUND(E10*J10,2)</f>
        <v>0</v>
      </c>
      <c r="L10" s="170">
        <v>0</v>
      </c>
      <c r="M10" s="170">
        <f>G10*(1+L10/100)</f>
        <v>0</v>
      </c>
      <c r="N10" s="170">
        <v>0</v>
      </c>
      <c r="O10" s="170">
        <f>ROUND(E10*N10,2)</f>
        <v>0</v>
      </c>
      <c r="P10" s="170">
        <v>0</v>
      </c>
      <c r="Q10" s="170">
        <f>ROUND(E10*P10,2)</f>
        <v>0</v>
      </c>
      <c r="R10" s="170"/>
      <c r="S10" s="170"/>
      <c r="T10" s="171">
        <v>0.17</v>
      </c>
      <c r="U10" s="170">
        <f>ROUND(E10*T10,2)</f>
        <v>0.17</v>
      </c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86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ht="22.5" outlineLevel="1" x14ac:dyDescent="0.2">
      <c r="A11" s="158">
        <v>3</v>
      </c>
      <c r="B11" s="163" t="s">
        <v>90</v>
      </c>
      <c r="C11" s="189" t="s">
        <v>91</v>
      </c>
      <c r="D11" s="165" t="s">
        <v>85</v>
      </c>
      <c r="E11" s="167">
        <v>6</v>
      </c>
      <c r="F11" s="170"/>
      <c r="G11" s="170">
        <f t="shared" si="0"/>
        <v>0</v>
      </c>
      <c r="H11" s="170">
        <v>0</v>
      </c>
      <c r="I11" s="170">
        <f>ROUND(E11*H11,2)</f>
        <v>0</v>
      </c>
      <c r="J11" s="170">
        <v>0</v>
      </c>
      <c r="K11" s="170">
        <f>ROUND(E11*J11,2)</f>
        <v>0</v>
      </c>
      <c r="L11" s="170">
        <v>0</v>
      </c>
      <c r="M11" s="170">
        <f>G11*(1+L11/100)</f>
        <v>0</v>
      </c>
      <c r="N11" s="170">
        <v>1.4999999999999999E-4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/>
      <c r="T11" s="171">
        <v>0</v>
      </c>
      <c r="U11" s="170">
        <f>ROUND(E11*T11,2)</f>
        <v>0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92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outlineLevel="1" x14ac:dyDescent="0.2">
      <c r="A12" s="158">
        <v>4</v>
      </c>
      <c r="B12" s="163" t="s">
        <v>93</v>
      </c>
      <c r="C12" s="189" t="s">
        <v>94</v>
      </c>
      <c r="D12" s="165" t="s">
        <v>85</v>
      </c>
      <c r="E12" s="167">
        <v>6</v>
      </c>
      <c r="F12" s="170"/>
      <c r="G12" s="170">
        <f t="shared" si="0"/>
        <v>0</v>
      </c>
      <c r="H12" s="170">
        <v>0</v>
      </c>
      <c r="I12" s="170">
        <f>ROUND(E12*H12,2)</f>
        <v>0</v>
      </c>
      <c r="J12" s="170">
        <v>0</v>
      </c>
      <c r="K12" s="170">
        <f>ROUND(E12*J12,2)</f>
        <v>0</v>
      </c>
      <c r="L12" s="170">
        <v>0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/>
      <c r="S12" s="170"/>
      <c r="T12" s="171">
        <v>4.2999999999999997E-2</v>
      </c>
      <c r="U12" s="170">
        <f>ROUND(E12*T12,2)</f>
        <v>0.26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 t="s">
        <v>86</v>
      </c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x14ac:dyDescent="0.2">
      <c r="A13" s="159" t="s">
        <v>81</v>
      </c>
      <c r="B13" s="164" t="s">
        <v>52</v>
      </c>
      <c r="C13" s="190" t="s">
        <v>53</v>
      </c>
      <c r="D13" s="166"/>
      <c r="E13" s="168"/>
      <c r="F13" s="172"/>
      <c r="G13" s="172">
        <f>+G14</f>
        <v>0</v>
      </c>
      <c r="H13" s="172"/>
      <c r="I13" s="172">
        <f>SUM(I14:I14)</f>
        <v>0</v>
      </c>
      <c r="J13" s="172"/>
      <c r="K13" s="172">
        <f>SUM(K14:K14)</f>
        <v>0</v>
      </c>
      <c r="L13" s="172"/>
      <c r="M13" s="172">
        <f>SUM(M14:M14)</f>
        <v>0</v>
      </c>
      <c r="N13" s="172"/>
      <c r="O13" s="172">
        <f>SUM(O14:O14)</f>
        <v>0</v>
      </c>
      <c r="P13" s="172"/>
      <c r="Q13" s="172">
        <f>SUM(Q14:Q14)</f>
        <v>0</v>
      </c>
      <c r="R13" s="172"/>
      <c r="S13" s="172"/>
      <c r="T13" s="173"/>
      <c r="U13" s="172">
        <f>SUM(U14:U14)</f>
        <v>0</v>
      </c>
      <c r="AE13" t="s">
        <v>82</v>
      </c>
    </row>
    <row r="14" spans="1:60" outlineLevel="1" x14ac:dyDescent="0.2">
      <c r="A14" s="183">
        <v>5</v>
      </c>
      <c r="B14" s="184" t="s">
        <v>95</v>
      </c>
      <c r="C14" s="191" t="s">
        <v>96</v>
      </c>
      <c r="D14" s="185" t="s">
        <v>85</v>
      </c>
      <c r="E14" s="186">
        <v>1</v>
      </c>
      <c r="F14" s="187"/>
      <c r="G14" s="170">
        <f>F14*E14</f>
        <v>0</v>
      </c>
      <c r="H14" s="187">
        <v>0</v>
      </c>
      <c r="I14" s="187">
        <f>ROUND(E14*H14,2)</f>
        <v>0</v>
      </c>
      <c r="J14" s="187">
        <v>0</v>
      </c>
      <c r="K14" s="187">
        <f>ROUND(E14*J14,2)</f>
        <v>0</v>
      </c>
      <c r="L14" s="187">
        <v>0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/>
      <c r="T14" s="188">
        <v>0</v>
      </c>
      <c r="U14" s="187">
        <f>ROUND(E14*T14,2)</f>
        <v>0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 t="s">
        <v>86</v>
      </c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x14ac:dyDescent="0.2">
      <c r="C15" s="192"/>
      <c r="D15" s="145"/>
      <c r="AE15" t="s">
        <v>97</v>
      </c>
    </row>
    <row r="16" spans="1:60" x14ac:dyDescent="0.2">
      <c r="A16" s="177" t="s">
        <v>81</v>
      </c>
      <c r="B16" s="178"/>
      <c r="C16" s="179"/>
      <c r="D16" s="180"/>
      <c r="E16" s="181"/>
      <c r="F16" s="169"/>
      <c r="G16" s="169">
        <f>SUM(G17:G18)</f>
        <v>0</v>
      </c>
      <c r="H16" s="169"/>
      <c r="I16" s="169">
        <f>SUM(I17:I20)</f>
        <v>0</v>
      </c>
      <c r="J16" s="169"/>
      <c r="K16" s="169">
        <f>SUM(K17:K20)</f>
        <v>0</v>
      </c>
      <c r="L16" s="169"/>
      <c r="M16" s="169">
        <f>SUM(M17:M20)</f>
        <v>0</v>
      </c>
      <c r="N16" s="169"/>
      <c r="O16" s="169">
        <f>SUM(O17:O20)</f>
        <v>0</v>
      </c>
      <c r="P16" s="169"/>
      <c r="Q16" s="169">
        <f>SUM(Q17:Q20)</f>
        <v>0</v>
      </c>
      <c r="R16" s="169"/>
      <c r="S16" s="169"/>
      <c r="T16" s="182"/>
      <c r="U16" s="169">
        <f>SUM(U17:U20)</f>
        <v>89.240000000000009</v>
      </c>
      <c r="AE16" t="s">
        <v>82</v>
      </c>
    </row>
    <row r="17" spans="1:60" outlineLevel="1" x14ac:dyDescent="0.2">
      <c r="A17" s="158">
        <v>6</v>
      </c>
      <c r="B17" s="163" t="s">
        <v>99</v>
      </c>
      <c r="C17" s="189" t="s">
        <v>100</v>
      </c>
      <c r="D17" s="165" t="s">
        <v>103</v>
      </c>
      <c r="E17" s="167">
        <v>120</v>
      </c>
      <c r="F17" s="170"/>
      <c r="G17" s="170">
        <f>F17*E17</f>
        <v>0</v>
      </c>
      <c r="H17" s="170">
        <v>0</v>
      </c>
      <c r="I17" s="170">
        <f>ROUND(E17*H17,2)</f>
        <v>0</v>
      </c>
      <c r="J17" s="170">
        <v>0</v>
      </c>
      <c r="K17" s="170">
        <f>ROUND(E17*J17,2)</f>
        <v>0</v>
      </c>
      <c r="L17" s="170">
        <v>0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/>
      <c r="S17" s="170"/>
      <c r="T17" s="171">
        <v>0.54817000000000005</v>
      </c>
      <c r="U17" s="170">
        <f>ROUND(E17*T17,2)</f>
        <v>65.78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57" t="s">
        <v>86</v>
      </c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outlineLevel="1" x14ac:dyDescent="0.2">
      <c r="A18" s="183">
        <v>7</v>
      </c>
      <c r="B18" s="184" t="s">
        <v>101</v>
      </c>
      <c r="C18" s="191" t="s">
        <v>102</v>
      </c>
      <c r="D18" s="185" t="s">
        <v>103</v>
      </c>
      <c r="E18" s="186">
        <v>138</v>
      </c>
      <c r="F18" s="187"/>
      <c r="G18" s="187">
        <f t="shared" ref="G18" si="1">F18*E18</f>
        <v>0</v>
      </c>
      <c r="H18" s="170">
        <v>0</v>
      </c>
      <c r="I18" s="170">
        <f>ROUND(E18*H18,2)</f>
        <v>0</v>
      </c>
      <c r="J18" s="170">
        <v>0</v>
      </c>
      <c r="K18" s="170">
        <f>ROUND(E18*J18,2)</f>
        <v>0</v>
      </c>
      <c r="L18" s="170">
        <v>0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/>
      <c r="S18" s="170"/>
      <c r="T18" s="171">
        <v>0.17</v>
      </c>
      <c r="U18" s="170">
        <f>ROUND(E18*T18,2)</f>
        <v>23.46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 t="s">
        <v>86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x14ac:dyDescent="0.2">
      <c r="D19" s="145"/>
    </row>
    <row r="20" spans="1:60" s="37" customFormat="1" x14ac:dyDescent="0.2">
      <c r="A20" s="194"/>
      <c r="B20" s="195"/>
      <c r="C20" s="195" t="s">
        <v>28</v>
      </c>
      <c r="D20" s="196"/>
      <c r="E20" s="194"/>
      <c r="F20" s="194"/>
      <c r="G20" s="197">
        <f>+G8+G13+G16</f>
        <v>0</v>
      </c>
    </row>
    <row r="21" spans="1:60" x14ac:dyDescent="0.2">
      <c r="D21" s="145"/>
    </row>
    <row r="22" spans="1:60" x14ac:dyDescent="0.2">
      <c r="D22" s="145"/>
    </row>
    <row r="23" spans="1:60" x14ac:dyDescent="0.2">
      <c r="D23" s="145"/>
    </row>
    <row r="24" spans="1:60" x14ac:dyDescent="0.2">
      <c r="D24" s="145"/>
    </row>
    <row r="25" spans="1:60" x14ac:dyDescent="0.2">
      <c r="D25" s="145"/>
    </row>
    <row r="26" spans="1:60" x14ac:dyDescent="0.2">
      <c r="D26" s="145"/>
    </row>
    <row r="27" spans="1:60" x14ac:dyDescent="0.2">
      <c r="D27" s="145"/>
    </row>
    <row r="28" spans="1:60" x14ac:dyDescent="0.2">
      <c r="D28" s="145"/>
    </row>
    <row r="29" spans="1:60" x14ac:dyDescent="0.2">
      <c r="D29" s="145"/>
    </row>
    <row r="30" spans="1:60" x14ac:dyDescent="0.2">
      <c r="D30" s="145"/>
    </row>
    <row r="31" spans="1:60" x14ac:dyDescent="0.2">
      <c r="D31" s="145"/>
    </row>
    <row r="32" spans="1:60" x14ac:dyDescent="0.2">
      <c r="D32" s="145"/>
    </row>
    <row r="33" spans="4:4" x14ac:dyDescent="0.2">
      <c r="D33" s="145"/>
    </row>
    <row r="34" spans="4:4" x14ac:dyDescent="0.2">
      <c r="D34" s="145"/>
    </row>
    <row r="35" spans="4:4" x14ac:dyDescent="0.2">
      <c r="D35" s="145"/>
    </row>
    <row r="36" spans="4:4" x14ac:dyDescent="0.2">
      <c r="D36" s="145"/>
    </row>
    <row r="37" spans="4:4" x14ac:dyDescent="0.2">
      <c r="D37" s="145"/>
    </row>
    <row r="38" spans="4:4" x14ac:dyDescent="0.2">
      <c r="D38" s="145"/>
    </row>
    <row r="39" spans="4:4" x14ac:dyDescent="0.2">
      <c r="D39" s="145"/>
    </row>
    <row r="40" spans="4:4" x14ac:dyDescent="0.2">
      <c r="D40" s="145"/>
    </row>
    <row r="41" spans="4:4" x14ac:dyDescent="0.2">
      <c r="D41" s="145"/>
    </row>
    <row r="42" spans="4:4" x14ac:dyDescent="0.2">
      <c r="D42" s="145"/>
    </row>
    <row r="43" spans="4:4" x14ac:dyDescent="0.2">
      <c r="D43" s="145"/>
    </row>
    <row r="44" spans="4:4" x14ac:dyDescent="0.2">
      <c r="D44" s="145"/>
    </row>
    <row r="45" spans="4:4" x14ac:dyDescent="0.2">
      <c r="D45" s="145"/>
    </row>
    <row r="46" spans="4:4" x14ac:dyDescent="0.2">
      <c r="D46" s="145"/>
    </row>
    <row r="47" spans="4:4" x14ac:dyDescent="0.2">
      <c r="D47" s="145"/>
    </row>
    <row r="48" spans="4:4" x14ac:dyDescent="0.2">
      <c r="D48" s="145"/>
    </row>
    <row r="49" spans="4:4" x14ac:dyDescent="0.2">
      <c r="D49" s="145"/>
    </row>
    <row r="50" spans="4:4" x14ac:dyDescent="0.2">
      <c r="D50" s="145"/>
    </row>
    <row r="51" spans="4:4" x14ac:dyDescent="0.2">
      <c r="D51" s="145"/>
    </row>
    <row r="52" spans="4:4" x14ac:dyDescent="0.2">
      <c r="D52" s="145"/>
    </row>
    <row r="53" spans="4:4" x14ac:dyDescent="0.2">
      <c r="D53" s="145"/>
    </row>
    <row r="54" spans="4:4" x14ac:dyDescent="0.2">
      <c r="D54" s="145"/>
    </row>
    <row r="55" spans="4:4" x14ac:dyDescent="0.2">
      <c r="D55" s="145"/>
    </row>
    <row r="56" spans="4:4" x14ac:dyDescent="0.2">
      <c r="D56" s="145"/>
    </row>
    <row r="57" spans="4:4" x14ac:dyDescent="0.2">
      <c r="D57" s="145"/>
    </row>
    <row r="58" spans="4:4" x14ac:dyDescent="0.2">
      <c r="D58" s="145"/>
    </row>
    <row r="59" spans="4:4" x14ac:dyDescent="0.2">
      <c r="D59" s="145"/>
    </row>
    <row r="60" spans="4:4" x14ac:dyDescent="0.2">
      <c r="D60" s="145"/>
    </row>
    <row r="61" spans="4:4" x14ac:dyDescent="0.2">
      <c r="D61" s="145"/>
    </row>
    <row r="62" spans="4:4" x14ac:dyDescent="0.2">
      <c r="D62" s="145"/>
    </row>
    <row r="63" spans="4:4" x14ac:dyDescent="0.2">
      <c r="D63" s="145"/>
    </row>
    <row r="64" spans="4:4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Ryčková Klára</cp:lastModifiedBy>
  <cp:lastPrinted>2014-02-28T09:52:57Z</cp:lastPrinted>
  <dcterms:created xsi:type="dcterms:W3CDTF">2009-04-08T07:15:50Z</dcterms:created>
  <dcterms:modified xsi:type="dcterms:W3CDTF">2024-07-25T08:43:39Z</dcterms:modified>
</cp:coreProperties>
</file>