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Sedláček(Pavepro)\Desktop\"/>
    </mc:Choice>
  </mc:AlternateContent>
  <bookViews>
    <workbookView xWindow="0" yWindow="0" windowWidth="0" windowHeight="0"/>
  </bookViews>
  <sheets>
    <sheet name="Rekapitulace stavby" sheetId="1" r:id="rId1"/>
    <sheet name="SO 100 - Rekonstrukce kom..." sheetId="2" r:id="rId2"/>
    <sheet name="VRN - Vedlejší rozpočtové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100 - Rekonstrukce kom...'!$C$88:$K$334</definedName>
    <definedName name="_xlnm.Print_Area" localSheetId="1">'SO 100 - Rekonstrukce kom...'!$C$4:$J$39,'SO 100 - Rekonstrukce kom...'!$C$45:$J$70,'SO 100 - Rekonstrukce kom...'!$C$76:$K$334</definedName>
    <definedName name="_xlnm.Print_Titles" localSheetId="1">'SO 100 - Rekonstrukce kom...'!$88:$88</definedName>
    <definedName name="_xlnm._FilterDatabase" localSheetId="2" hidden="1">'VRN - Vedlejší rozpočtové...'!$C$82:$K$114</definedName>
    <definedName name="_xlnm.Print_Area" localSheetId="2">'VRN - Vedlejší rozpočtové...'!$C$4:$J$39,'VRN - Vedlejší rozpočtové...'!$C$45:$J$64,'VRN - Vedlejší rozpočtové...'!$C$70:$K$114</definedName>
    <definedName name="_xlnm.Print_Titles" localSheetId="2">'VRN - Vedlejší rozpočtové...'!$82:$82</definedName>
    <definedName name="_xlnm.Print_Area" localSheetId="3">'Seznam figur'!$C$4:$G$76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48"/>
  <c i="2" r="J37"/>
  <c r="J36"/>
  <c i="1" r="AY55"/>
  <c i="2" r="J35"/>
  <c i="1" r="AX55"/>
  <c i="2"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08"/>
  <c r="BH308"/>
  <c r="BG308"/>
  <c r="BF308"/>
  <c r="T308"/>
  <c r="R308"/>
  <c r="P308"/>
  <c r="BI299"/>
  <c r="BH299"/>
  <c r="BG299"/>
  <c r="BF299"/>
  <c r="T299"/>
  <c r="R299"/>
  <c r="P299"/>
  <c r="BI293"/>
  <c r="BH293"/>
  <c r="BG293"/>
  <c r="BF293"/>
  <c r="T293"/>
  <c r="R293"/>
  <c r="P293"/>
  <c r="BI289"/>
  <c r="BH289"/>
  <c r="BG289"/>
  <c r="BF289"/>
  <c r="T289"/>
  <c r="R289"/>
  <c r="P289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5"/>
  <c r="BH265"/>
  <c r="BG265"/>
  <c r="BF265"/>
  <c r="T265"/>
  <c r="R265"/>
  <c r="P265"/>
  <c r="BI262"/>
  <c r="BH262"/>
  <c r="BG262"/>
  <c r="BF262"/>
  <c r="T262"/>
  <c r="R262"/>
  <c r="P262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5"/>
  <c r="BH215"/>
  <c r="BG215"/>
  <c r="BF215"/>
  <c r="T215"/>
  <c r="R215"/>
  <c r="P215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199"/>
  <c r="BH199"/>
  <c r="BG199"/>
  <c r="BF199"/>
  <c r="T199"/>
  <c r="R199"/>
  <c r="P199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BI124"/>
  <c r="BH124"/>
  <c r="BG124"/>
  <c r="BF124"/>
  <c r="T124"/>
  <c r="R124"/>
  <c r="P124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2"/>
  <c r="BH102"/>
  <c r="BG102"/>
  <c r="BF102"/>
  <c r="T102"/>
  <c r="R102"/>
  <c r="P102"/>
  <c r="BI98"/>
  <c r="BH98"/>
  <c r="BG98"/>
  <c r="BF98"/>
  <c r="T98"/>
  <c r="R98"/>
  <c r="P98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1" r="L50"/>
  <c r="AM50"/>
  <c r="AM49"/>
  <c r="L49"/>
  <c r="AM47"/>
  <c r="L47"/>
  <c r="L45"/>
  <c r="L44"/>
  <c i="2" r="J275"/>
  <c r="J326"/>
  <c r="J289"/>
  <c r="BK220"/>
  <c r="J220"/>
  <c r="J98"/>
  <c r="BK262"/>
  <c r="BK332"/>
  <c r="J205"/>
  <c r="J308"/>
  <c r="J215"/>
  <c i="3" r="BK88"/>
  <c i="2" r="J323"/>
  <c r="BK289"/>
  <c r="BK169"/>
  <c r="BK299"/>
  <c r="BK98"/>
  <c r="J255"/>
  <c r="J278"/>
  <c r="J239"/>
  <c r="J214"/>
  <c r="BK250"/>
  <c r="BK205"/>
  <c r="BK223"/>
  <c r="BK231"/>
  <c r="J114"/>
  <c r="J107"/>
  <c r="J194"/>
  <c r="BK278"/>
  <c r="J299"/>
  <c r="BK214"/>
  <c i="3" r="BK109"/>
  <c i="2" r="BK137"/>
  <c r="BK275"/>
  <c r="J140"/>
  <c i="3" r="BK86"/>
  <c i="2" r="BK236"/>
  <c r="BK271"/>
  <c r="J199"/>
  <c r="J137"/>
  <c r="BK199"/>
  <c i="3" r="BK90"/>
  <c i="2" r="J159"/>
  <c r="BK143"/>
  <c r="BK151"/>
  <c r="BK215"/>
  <c i="3" r="J34"/>
  <c i="1" r="AW56"/>
  <c i="2" r="J265"/>
  <c r="J92"/>
  <c r="J130"/>
  <c r="BK130"/>
  <c r="BK253"/>
  <c i="1" r="AS54"/>
  <c i="2" r="BK114"/>
  <c r="BK176"/>
  <c r="J187"/>
  <c r="J176"/>
  <c r="J257"/>
  <c r="J242"/>
  <c i="3" r="BK95"/>
  <c i="2" r="J262"/>
  <c i="3" r="BK106"/>
  <c i="2" r="J231"/>
  <c i="3" r="BK102"/>
  <c r="J112"/>
  <c i="2" r="J329"/>
  <c r="BK265"/>
  <c i="3" r="J88"/>
  <c i="2" r="BK102"/>
  <c r="J236"/>
  <c r="J250"/>
  <c i="3" r="J99"/>
  <c i="2" r="BK308"/>
  <c r="J102"/>
  <c r="BK107"/>
  <c i="3" r="BK99"/>
  <c i="2" r="BK326"/>
  <c r="J111"/>
  <c i="3" r="BK112"/>
  <c i="2" r="BK194"/>
  <c r="J155"/>
  <c r="J247"/>
  <c r="BK155"/>
  <c r="J271"/>
  <c r="BK247"/>
  <c r="BK124"/>
  <c r="BK226"/>
  <c i="3" r="J86"/>
  <c r="J109"/>
  <c i="2" r="J332"/>
  <c r="BK140"/>
  <c r="BK209"/>
  <c r="BK111"/>
  <c r="J226"/>
  <c r="BK323"/>
  <c r="BK159"/>
  <c r="J169"/>
  <c i="3" r="F35"/>
  <c i="2" r="J253"/>
  <c r="J293"/>
  <c i="3" r="J92"/>
  <c r="J106"/>
  <c r="J90"/>
  <c i="2" r="J173"/>
  <c r="F35"/>
  <c r="J124"/>
  <c r="J209"/>
  <c r="J145"/>
  <c r="BK242"/>
  <c r="BK239"/>
  <c r="J151"/>
  <c r="BK173"/>
  <c i="3" r="BK92"/>
  <c i="2" r="BK329"/>
  <c r="J143"/>
  <c r="BK182"/>
  <c r="BK293"/>
  <c r="J182"/>
  <c i="3" r="J95"/>
  <c i="2" r="J118"/>
  <c r="BK187"/>
  <c r="BK255"/>
  <c r="BK145"/>
  <c r="J165"/>
  <c r="J223"/>
  <c r="BK118"/>
  <c i="3" r="J102"/>
  <c i="2" r="J319"/>
  <c r="BK92"/>
  <c r="BK165"/>
  <c r="BK257"/>
  <c r="BK319"/>
  <c l="1" r="BK91"/>
  <c r="J91"/>
  <c r="J61"/>
  <c r="R274"/>
  <c r="P322"/>
  <c r="BK208"/>
  <c r="J208"/>
  <c r="J64"/>
  <c r="T322"/>
  <c r="R91"/>
  <c r="T274"/>
  <c r="P328"/>
  <c r="R208"/>
  <c r="R328"/>
  <c r="P91"/>
  <c r="P274"/>
  <c r="R322"/>
  <c r="R321"/>
  <c i="3" r="P98"/>
  <c i="2" r="R150"/>
  <c i="3" r="BK85"/>
  <c r="R98"/>
  <c i="2" r="P208"/>
  <c r="BK322"/>
  <c i="3" r="P85"/>
  <c r="T98"/>
  <c i="2" r="T91"/>
  <c r="BK274"/>
  <c r="J274"/>
  <c r="J65"/>
  <c r="T328"/>
  <c i="3" r="BK98"/>
  <c r="J98"/>
  <c r="J62"/>
  <c i="2" r="T150"/>
  <c i="3" r="T85"/>
  <c r="BK105"/>
  <c r="J105"/>
  <c r="J63"/>
  <c i="2" r="BK150"/>
  <c r="J150"/>
  <c r="J62"/>
  <c i="3" r="P105"/>
  <c i="2" r="P150"/>
  <c r="BK328"/>
  <c r="J328"/>
  <c r="J69"/>
  <c i="3" r="R105"/>
  <c i="2" r="T208"/>
  <c i="3" r="R85"/>
  <c r="R84"/>
  <c r="R83"/>
  <c r="T105"/>
  <c i="2" r="BK204"/>
  <c r="J204"/>
  <c r="J63"/>
  <c r="BK318"/>
  <c r="J318"/>
  <c r="J66"/>
  <c i="3" r="J52"/>
  <c r="BE88"/>
  <c r="E73"/>
  <c r="F80"/>
  <c r="BE90"/>
  <c r="BE92"/>
  <c r="BE112"/>
  <c r="BE86"/>
  <c r="BE99"/>
  <c r="BE109"/>
  <c r="BE95"/>
  <c r="BE102"/>
  <c r="BE106"/>
  <c i="1" r="BB56"/>
  <c i="2" r="E79"/>
  <c r="BE107"/>
  <c r="BE118"/>
  <c r="BE220"/>
  <c r="BE255"/>
  <c r="BE262"/>
  <c r="BE278"/>
  <c r="BE332"/>
  <c r="BE102"/>
  <c r="BE214"/>
  <c r="BE215"/>
  <c r="BE223"/>
  <c r="BE231"/>
  <c r="BE242"/>
  <c r="BE293"/>
  <c r="BE308"/>
  <c r="J52"/>
  <c r="BE151"/>
  <c r="BE226"/>
  <c r="BE257"/>
  <c r="BE289"/>
  <c r="BE299"/>
  <c r="BE319"/>
  <c r="BE323"/>
  <c r="F55"/>
  <c r="BE137"/>
  <c r="BE145"/>
  <c r="BE169"/>
  <c r="BE239"/>
  <c r="BE247"/>
  <c r="BE271"/>
  <c r="BE326"/>
  <c r="BE329"/>
  <c r="BE111"/>
  <c r="BE159"/>
  <c r="BE194"/>
  <c r="BE253"/>
  <c r="BE265"/>
  <c r="BE155"/>
  <c r="BE236"/>
  <c r="BE173"/>
  <c r="BE98"/>
  <c r="BE140"/>
  <c r="BE176"/>
  <c r="BE199"/>
  <c r="BE209"/>
  <c r="BE275"/>
  <c r="BE114"/>
  <c r="BE130"/>
  <c i="1" r="BB55"/>
  <c i="2" r="BE143"/>
  <c r="BE165"/>
  <c r="BE187"/>
  <c r="BE205"/>
  <c r="BE250"/>
  <c r="BE92"/>
  <c r="BE124"/>
  <c r="BE182"/>
  <c r="F36"/>
  <c i="1" r="BC55"/>
  <c i="3" r="F36"/>
  <c i="1" r="BC56"/>
  <c i="3" r="F37"/>
  <c i="1" r="BD56"/>
  <c i="3" r="F34"/>
  <c i="1" r="BA56"/>
  <c i="2" r="F34"/>
  <c i="1" r="BA55"/>
  <c r="BB54"/>
  <c r="AX54"/>
  <c i="2" r="J34"/>
  <c i="1" r="AW55"/>
  <c i="2" r="F37"/>
  <c i="1" r="BD55"/>
  <c i="3" l="1" r="P84"/>
  <c r="P83"/>
  <c i="1" r="AU56"/>
  <c i="2" r="P90"/>
  <c i="3" r="T84"/>
  <c r="T83"/>
  <c i="2" r="BK321"/>
  <c r="J321"/>
  <c r="J67"/>
  <c i="3" r="BK84"/>
  <c r="J84"/>
  <c r="J60"/>
  <c i="2" r="R90"/>
  <c r="R89"/>
  <c r="T321"/>
  <c r="T90"/>
  <c r="T89"/>
  <c r="P321"/>
  <c r="BK90"/>
  <c r="J90"/>
  <c r="J60"/>
  <c r="J322"/>
  <c r="J68"/>
  <c i="3" r="J85"/>
  <c r="J61"/>
  <c i="2" r="BK89"/>
  <c r="J89"/>
  <c i="3" r="F33"/>
  <c i="1" r="AZ56"/>
  <c i="2" r="J33"/>
  <c i="1" r="AV55"/>
  <c r="AT55"/>
  <c i="3" r="J33"/>
  <c i="1" r="AV56"/>
  <c r="AT56"/>
  <c i="2" r="F33"/>
  <c i="1" r="AZ55"/>
  <c r="BA54"/>
  <c r="AW54"/>
  <c r="AK30"/>
  <c r="BD54"/>
  <c r="W33"/>
  <c r="W31"/>
  <c i="2" r="J30"/>
  <c i="1" r="AG55"/>
  <c r="BC54"/>
  <c r="AY54"/>
  <c i="2" l="1" r="P89"/>
  <c i="1" r="AU55"/>
  <c i="3" r="BK83"/>
  <c r="J83"/>
  <c r="J59"/>
  <c i="1" r="AN55"/>
  <c i="2" r="J59"/>
  <c r="J39"/>
  <c i="1" r="AZ54"/>
  <c r="W29"/>
  <c r="W32"/>
  <c r="AU54"/>
  <c r="W30"/>
  <c i="3" l="1" r="J30"/>
  <c i="1" r="AG56"/>
  <c r="AV54"/>
  <c r="AK29"/>
  <c i="3" l="1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<sst xmlns="http://schemas.openxmlformats.org/spreadsheetml/2006/main">
  <si>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</si>
  <si>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</si>
  <si>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</si>
  <si>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</si>
  <si>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</si>
  <si>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{ea4d4f90-ca9d-4468-b443-ee772ccf5e51}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</si>
  <si>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</si>
  <si>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</si>
  <si>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</si>
  <si>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</si>
  <si>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</si>
  <si>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</si>
  <si>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</si>
  <si>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</si>
  <si>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23PP1032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</si>
  <si>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</si>
  <si>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</si>
  <si>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komunikace v ul. Na Horizontu, Louny</t>
  </si>
  <si>
    <t>KSO:</t>
  </si>
  <si>
    <t/>
  </si>
  <si>
    <t>CC-CZ:</t>
  </si>
  <si>
    <t>Místo:</t>
  </si>
  <si>
    <t>Louny, ul. Na Horizontu</t>
  </si>
  <si>
    <t>Datum:</t>
  </si>
  <si>
    <t>31. 3. 2024</t>
  </si>
  <si>
    <t>Zadavatel:</t>
  </si>
  <si>
    <t>IČ:</t>
  </si>
  <si>
    <t>00265209</t>
  </si>
  <si>
    <t>Město Louny</t>
  </si>
  <si>
    <t>DIČ:</t>
  </si>
  <si>
    <t>CZ00265209</t>
  </si>
  <si>
    <t>Uchazeč:</t>
  </si>
  <si>
    <t>Vyplň údaj</t>
  </si>
  <si>
    <t>Projektant:</t>
  </si>
  <si>
    <t>09323988</t>
  </si>
  <si>
    <t>Pavepro s.r.o.</t>
  </si>
  <si>
    <t>CZ09323988</t>
  </si>
  <si>
    <t>True</t>
  </si>
  <si>
    <t>Zpracovatel:</t>
  </si>
  <si>
    <t>Ing. Jan Sedláček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</si>
  <si>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</si>
  <si>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</si>
  <si>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</si>
  <si>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</si>
  <si>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</si>
  <si>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</si>
  <si>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</si>
  <si>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</si>
  <si>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</si>
  <si>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</si>
  <si>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</si>
  <si>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</si>
  <si>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</si>
  <si>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</si>
  <si>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</si>
  <si>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</si>
  <si>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</si>
  <si>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</si>
  <si>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</si>
  <si>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</si>
  <si>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</si>
  <si>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</si>
  <si>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</si>
  <si>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</si>
  <si>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</si>
  <si>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</si>
  <si>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</si>
  <si>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</si>
  <si>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</si>
  <si>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</si>
  <si>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</si>
  <si>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</si>
  <si>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</si>
  <si>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</si>
  <si>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</si>
  <si>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</si>
  <si>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</si>
  <si>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</si>
  <si>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</si>
  <si>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</si>
  <si>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</si>
  <si>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100</t>
  </si>
  <si>
    <t>Rekonstrukce komunikace</t>
  </si>
  <si>
    <t>STA</t>
  </si>
  <si>
    <t>1</t>
  </si>
  <si>
    <t>{1b78c01a-91e5-485e-8934-93bfdeaf9403}</t>
  </si>
  <si>
    <t>2</t>
  </si>
  <si>
    <t>VRN</t>
  </si>
  <si>
    <t>Vedlejší rozpočtové náklady</t>
  </si>
  <si>
    <t>{5e797d56-5906-4187-a237-535aa24a13a0}</t>
  </si>
  <si>
    <t>plocha_rek</t>
  </si>
  <si>
    <t>Plocha kompletní rekonstrukce AC krytu</t>
  </si>
  <si>
    <t>m2</t>
  </si>
  <si>
    <t>1927</t>
  </si>
  <si>
    <t>3</t>
  </si>
  <si>
    <t>plocha_lok</t>
  </si>
  <si>
    <t>Plocha lokální sanace (7 %)</t>
  </si>
  <si>
    <t>139,09</t>
  </si>
  <si>
    <t>KRYCÍ LIST SOUPISU PRACÍ</t>
  </si>
  <si>
    <t>obr_nove</t>
  </si>
  <si>
    <t>Délka výměny silničních obrub</t>
  </si>
  <si>
    <t>m</t>
  </si>
  <si>
    <t>43</t>
  </si>
  <si>
    <t>chran</t>
  </si>
  <si>
    <t>Délka osazované kabelové chráničky (VO)</t>
  </si>
  <si>
    <t>20</t>
  </si>
  <si>
    <t>plocha_obn</t>
  </si>
  <si>
    <t>Plocha obnovy AC krytu</t>
  </si>
  <si>
    <t>1987</t>
  </si>
  <si>
    <t>plocha_SAN</t>
  </si>
  <si>
    <t>Plocha kompletní rekonstrukce souvrství vozovky (60% plochy rekonstrukce)</t>
  </si>
  <si>
    <t>1156,2</t>
  </si>
  <si>
    <t>Objekt:</t>
  </si>
  <si>
    <t>SO 100 - Rekonstrukce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</si>
  <si>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</si>
  <si>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</si>
  <si>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</si>
  <si>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</si>
  <si>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</si>
  <si>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</si>
  <si>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</si>
  <si>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</si>
  <si>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</si>
  <si>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</si>
  <si>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</si>
  <si>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</si>
  <si>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</si>
  <si>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</si>
  <si>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</si>
  <si>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</si>
  <si>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</si>
  <si>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</si>
  <si>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</si>
  <si>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</si>
  <si>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</si>
  <si>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</si>
  <si>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</si>
  <si>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</si>
  <si>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</si>
  <si>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</si>
  <si>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</si>
  <si>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</si>
  <si>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</si>
  <si>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</si>
  <si>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</si>
  <si>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</si>
  <si>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</si>
  <si>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</si>
  <si>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</si>
  <si>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CS ÚRS 2024 01</t>
  </si>
  <si>
    <t>4</t>
  </si>
  <si>
    <t>-1214301821</t>
  </si>
  <si>
    <t>Online PSC</t>
  </si>
  <si>
    <t>https://podminky.urs.cz/item/CS_URS_2024_01/113107223</t>
  </si>
  <si>
    <t>P</t>
  </si>
  <si>
    <t>Poznámka k položce:_x000d_
ODVÉZT NA MEZIDEPONII PRO PŘÍPADNÉ SANACE AKTIVNÍ ZÓNY!</t>
  </si>
  <si>
    <t>VV</t>
  </si>
  <si>
    <t>Součet</t>
  </si>
  <si>
    <t>113154232</t>
  </si>
  <si>
    <t>Frézování živičného podkladu nebo krytu s naložením na dopravní prostředek plochy přes 500 do 1 000 m2 bez překážek v trase pruhu šířky přes 1 m do 2 m, tloušťky vrstvy 40 mm</t>
  </si>
  <si>
    <t>151244029</t>
  </si>
  <si>
    <t>https://podminky.urs.cz/item/CS_URS_2024_01/113154232</t>
  </si>
  <si>
    <t>"výměna obrusné vrstvy" 84</t>
  </si>
  <si>
    <t>113154333</t>
  </si>
  <si>
    <t>Frézování živičného podkladu nebo krytu s naložením na dopravní prostředek plochy přes 1 000 do 10 000 m2 bez překážek v trase pruhu šířky přes 1 m do 2 m, tloušťky vrstvy 50 mm</t>
  </si>
  <si>
    <t>-1221217578</t>
  </si>
  <si>
    <t>https://podminky.urs.cz/item/CS_URS_2024_01/113154333</t>
  </si>
  <si>
    <t>113154334</t>
  </si>
  <si>
    <t>Frézování živičného podkladu nebo krytu s naložením na dopravní prostředek plochy přes 1 000 do 10 000 m2 bez překážek v trase pruhu šířky přes 1 m do 2 m, tloušťky vrstvy 100 mm</t>
  </si>
  <si>
    <t>42648712</t>
  </si>
  <si>
    <t>https://podminky.urs.cz/item/CS_URS_2024_01/113154334</t>
  </si>
  <si>
    <t>5</t>
  </si>
  <si>
    <t>M</t>
  </si>
  <si>
    <t>R0001</t>
  </si>
  <si>
    <t>Zemina pro terénní úpravy - tříděná</t>
  </si>
  <si>
    <t>t</t>
  </si>
  <si>
    <t>8</t>
  </si>
  <si>
    <t>1458798670</t>
  </si>
  <si>
    <t>1483*0,15*1,8 "koef."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</si>
  <si>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</si>
  <si>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</si>
  <si>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</si>
  <si>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-565761778</t>
  </si>
  <si>
    <t>https://podminky.urs.cz/item/CS_URS_2024_01/113202111</t>
  </si>
  <si>
    <t>7</t>
  </si>
  <si>
    <t>122351104</t>
  </si>
  <si>
    <t>Odkopávky a prokopávky nezapažené strojně v hornině třídy těžitelnosti II skupiny 4 přes 100 do 500 m3</t>
  </si>
  <si>
    <t>m3</t>
  </si>
  <si>
    <t>435015286</t>
  </si>
  <si>
    <t>https://podminky.urs.cz/item/CS_URS_2024_01/122351104</t>
  </si>
  <si>
    <t>plocha_lok * 0,3</t>
  </si>
  <si>
    <t>plocha_SAN * 0,3</t>
  </si>
  <si>
    <t>"přebytek čištění příkopů" 591 * 0,3 "m3/m"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</si>
  <si>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</si>
  <si>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</si>
  <si>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-919068189</t>
  </si>
  <si>
    <t>https://podminky.urs.cz/item/CS_URS_2024_01/162751137</t>
  </si>
  <si>
    <t>9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</si>
  <si>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</si>
  <si>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</si>
  <si>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-258421735</t>
  </si>
  <si>
    <t>https://podminky.urs.cz/item/CS_URS_2024_01/162751139</t>
  </si>
  <si>
    <t>565,887*10 'Přepočtené koeficientem množství</t>
  </si>
  <si>
    <t>10</t>
  </si>
  <si>
    <t>181006122</t>
  </si>
  <si>
    <t>Rozprostření zemin schopných zúrodnění ve sklonu přes 1:5, tloušťka vrstvy přes 0,10 do 0,15 m</t>
  </si>
  <si>
    <t>-528671807</t>
  </si>
  <si>
    <t>https://podminky.urs.cz/item/CS_URS_2024_01/181006122</t>
  </si>
  <si>
    <t>1483 "odečteno ze situace"</t>
  </si>
  <si>
    <t>11</t>
  </si>
  <si>
    <t>181451122</t>
  </si>
  <si>
    <t>Založení trávníku na půdě předem připravené plochy přes 1000 m2 výsevem včetně utažení lučního na svahu přes 1:5 do 1:2</t>
  </si>
  <si>
    <t>-1850518970</t>
  </si>
  <si>
    <t>https://podminky.urs.cz/item/CS_URS_2024_01/181451122</t>
  </si>
  <si>
    <t>00572470</t>
  </si>
  <si>
    <t>osivo směs travní univerzál</t>
  </si>
  <si>
    <t>kg</t>
  </si>
  <si>
    <t>1217269551</t>
  </si>
  <si>
    <t>1483*0,025 'Přepočtené koeficientem množství</t>
  </si>
  <si>
    <t>13</t>
  </si>
  <si>
    <t>181951114</t>
  </si>
  <si>
    <t>Úprava pláně vyrovnáním výškových rozdílů strojně v hornině třídy těžitelnosti II, skupiny 4 a 5 se zhutněním</t>
  </si>
  <si>
    <t>425766603</t>
  </si>
  <si>
    <t>https://podminky.urs.cz/item/CS_URS_2024_01/181951114</t>
  </si>
  <si>
    <t>Komunikace pozemní</t>
  </si>
  <si>
    <t>14</t>
  </si>
  <si>
    <t>564861111</t>
  </si>
  <si>
    <t>Podklad ze štěrkodrti ŠD s rozprostřením a zhutněním plochy přes 100 m2, po zhutnění tl. 200 mm</t>
  </si>
  <si>
    <t>-1343376483</t>
  </si>
  <si>
    <t>https://podminky.urs.cz/item/CS_URS_2024_01/564861111</t>
  </si>
  <si>
    <t>Poznámka k položce:_x000d_
ŠDa 0/32, tl. 200 mm; ČSN 73 6126-1</t>
  </si>
  <si>
    <t>15</t>
  </si>
  <si>
    <t>564871011</t>
  </si>
  <si>
    <t>Podklad ze štěrkodrti ŠD s rozprostřením a zhutněním plochy jednotlivě do 100 m2, po zhutnění tl. 250 mm</t>
  </si>
  <si>
    <t>692455601</t>
  </si>
  <si>
    <t>https://podminky.urs.cz/item/CS_URS_2024_01/564871011</t>
  </si>
  <si>
    <t>Poznámka k položce:_x000d_
ŠDa 0/32, tl. 250 mm; ČSN 73 6126-1</t>
  </si>
  <si>
    <t>16</t>
  </si>
  <si>
    <t>564871116</t>
  </si>
  <si>
    <t>Podklad ze štěrkodrti ŠD s rozprostřením a zhutněním plochy přes 100 m2, po zhutnění tl. 300 mm</t>
  </si>
  <si>
    <t>-909002469</t>
  </si>
  <si>
    <t>https://podminky.urs.cz/item/CS_URS_2024_01/564871116</t>
  </si>
  <si>
    <t>Poznámka k položce:_x000d_
_SANACE AKTIVNÍ ZÓNY dle ČSN 73 6133_x000d_
_x000d_
BEZ DODÁNÍ MATERIÁLU - BUDE POUŽIT VYTĚŽENÝ MATERIÁL NESTMELENÝCH VRSTEV, viz pol. 113107223</t>
  </si>
  <si>
    <t>17</t>
  </si>
  <si>
    <t>565135101</t>
  </si>
  <si>
    <t>Asfaltový beton vrstva podkladní ACP 16 (obalované kamenivo střednězrnné - OKS) s rozprostřením a zhutněním v pruhu šířky do 1,5 m, po zhutnění tl. 50 mm</t>
  </si>
  <si>
    <t>926673143</t>
  </si>
  <si>
    <t>https://podminky.urs.cz/item/CS_URS_2024_01/565135101</t>
  </si>
  <si>
    <t>Poznámka k položce:_x000d_
ACP 16+, 50/70, tl. 50 mm; ČSN 73 6121</t>
  </si>
  <si>
    <t>18</t>
  </si>
  <si>
    <t>565135121</t>
  </si>
  <si>
    <t>Asfaltový beton vrstva podkladní ACP 16 (obalované kamenivo střednězrnné - OKS) s rozprostřením a zhutněním v pruhu šířky přes 3 m, po zhutnění tl. 50 mm</t>
  </si>
  <si>
    <t>-228925031</t>
  </si>
  <si>
    <t>https://podminky.urs.cz/item/CS_URS_2024_01/565135121</t>
  </si>
  <si>
    <t>19</t>
  </si>
  <si>
    <t>569851111</t>
  </si>
  <si>
    <t>Zpevnění krajnic nebo komunikací pro pěší s rozprostřením a zhutněním, po zhutnění štěrkodrtí tl. 150 mm</t>
  </si>
  <si>
    <t>-574893720</t>
  </si>
  <si>
    <t>https://podminky.urs.cz/item/CS_URS_2024_01/569851111</t>
  </si>
  <si>
    <t>849 "odečteno ze situace"</t>
  </si>
  <si>
    <t>573231106</t>
  </si>
  <si>
    <t>Postřik spojovací PS bez posypu kamenivem ze silniční emulze, v množství 0,30 kg/m2</t>
  </si>
  <si>
    <t>524175411</t>
  </si>
  <si>
    <t>https://podminky.urs.cz/item/CS_URS_2024_01/573231106</t>
  </si>
  <si>
    <t>Poznámka k položce:_x000d_
PS C 60 B, 4-5</t>
  </si>
  <si>
    <t>"pod obrus" plocha_obn + plocha_rek + 84</t>
  </si>
  <si>
    <t>"pod ložnou" plocha_rek</t>
  </si>
  <si>
    <t>573231108</t>
  </si>
  <si>
    <t>Postřik spojovací PS bez posypu kamenivem ze silniční emulze, v množství 0,50 kg/m2</t>
  </si>
  <si>
    <t>-1944901588</t>
  </si>
  <si>
    <t>https://podminky.urs.cz/item/CS_URS_2024_01/573231108</t>
  </si>
  <si>
    <t>22</t>
  </si>
  <si>
    <t>577134121</t>
  </si>
  <si>
    <t>Asfaltový beton vrstva obrusná ACO 11 (ABS) s rozprostřením a se zhutněním z nemodifikovaného asfaltu v pruhu šířky přes 3 m tř. I (ACO 11+), po zhutnění tl. 40 mm</t>
  </si>
  <si>
    <t>207275869</t>
  </si>
  <si>
    <t>https://podminky.urs.cz/item/CS_URS_2024_01/577134121</t>
  </si>
  <si>
    <t>Poznámka k položce:_x000d_
ACO 11+, 50/70, tl. 40 mm; ČSN 73 6121</t>
  </si>
  <si>
    <t>"obnova ACO" 84</t>
  </si>
  <si>
    <t>23</t>
  </si>
  <si>
    <t>577145122</t>
  </si>
  <si>
    <t>Asfaltový beton vrstva ložní ACL 16 (ABH) s rozprostřením a zhutněním z nemodifikovaného asfaltu v pruhu šířky přes 3 m, po zhutnění tl. 50 mm</t>
  </si>
  <si>
    <t>-1092629027</t>
  </si>
  <si>
    <t>https://podminky.urs.cz/item/CS_URS_2024_01/577145122</t>
  </si>
  <si>
    <t>Poznámka k položce:_x000d_
ACL 16+, 50/70, tl. 50 mm; ČSN 73 6121</t>
  </si>
  <si>
    <t>24</t>
  </si>
  <si>
    <t>577155122</t>
  </si>
  <si>
    <t>Asfaltový beton vrstva ložní ACL 16 (ABH) s rozprostřením a zhutněním z nemodifikovaného asfaltu v pruhu šířky přes 3 m, po zhutnění tl. 60 mm</t>
  </si>
  <si>
    <t>-1181279344</t>
  </si>
  <si>
    <t>https://podminky.urs.cz/item/CS_URS_2024_01/577155122</t>
  </si>
  <si>
    <t>Poznámka k položce:_x000d_
ACL 16+, 50/70, tl. 60 mm; ČSN 73 6121</t>
  </si>
  <si>
    <t>Trubní vedení</t>
  </si>
  <si>
    <t>25</t>
  </si>
  <si>
    <t>899132212</t>
  </si>
  <si>
    <t>Výměna (výšková úprava) poklopu vodovodního samonivelačního nebo pevného šoupátkového</t>
  </si>
  <si>
    <t>kus</t>
  </si>
  <si>
    <t>-445734797</t>
  </si>
  <si>
    <t>https://podminky.urs.cz/item/CS_URS_2024_01/899132212</t>
  </si>
  <si>
    <t>Poznámka k položce:_x000d_
cca km 0,040 - vodovod SČVK_x000d_
BEZ DODÁNÍ MATERIÁLU - POUŽIT STÁVAJÍCÍ HRNEK</t>
  </si>
  <si>
    <t>Ostatní konstrukce a práce, bourání</t>
  </si>
  <si>
    <t>26</t>
  </si>
  <si>
    <t>912211111</t>
  </si>
  <si>
    <t>Montáž směrového sloupku plastového s odrazkou prostým uložením bez betonového základu silničního</t>
  </si>
  <si>
    <t>-1284276908</t>
  </si>
  <si>
    <t>https://podminky.urs.cz/item/CS_URS_2024_01/912211111</t>
  </si>
  <si>
    <t>2 "stávající Z11c+Z11d"</t>
  </si>
  <si>
    <t>12+12 "levý, pravý"</t>
  </si>
  <si>
    <t>27</t>
  </si>
  <si>
    <t>RMAT0001</t>
  </si>
  <si>
    <t>Směrové sloupky bílé Z11a/Z11b - dodávka</t>
  </si>
  <si>
    <t>-2053238620</t>
  </si>
  <si>
    <t>28</t>
  </si>
  <si>
    <t>915111111</t>
  </si>
  <si>
    <t>Vodorovné dopravní značení stříkané barvou dělící čára šířky 125 mm souvislá bílá základní</t>
  </si>
  <si>
    <t>-2014391658</t>
  </si>
  <si>
    <t>https://podminky.urs.cz/item/CS_URS_2024_01/915111111</t>
  </si>
  <si>
    <t>"V1a" 28</t>
  </si>
  <si>
    <t>"V4" 1180</t>
  </si>
  <si>
    <t>29</t>
  </si>
  <si>
    <t>915111121</t>
  </si>
  <si>
    <t>Vodorovné dopravní značení stříkané barvou dělící čára šířky 125 mm přerušovaná bílá základní</t>
  </si>
  <si>
    <t>-1957646074</t>
  </si>
  <si>
    <t>https://podminky.urs.cz/item/CS_URS_2024_01/915111121</t>
  </si>
  <si>
    <t>"V2b" 44</t>
  </si>
  <si>
    <t>30</t>
  </si>
  <si>
    <t>915121111</t>
  </si>
  <si>
    <t>Vodorovné dopravní značení stříkané barvou vodící čára bílá šířky 250 mm souvislá základní</t>
  </si>
  <si>
    <t>1198905783</t>
  </si>
  <si>
    <t>https://podminky.urs.cz/item/CS_URS_2024_01/915121111</t>
  </si>
  <si>
    <t>"V4" 28</t>
  </si>
  <si>
    <t>31</t>
  </si>
  <si>
    <t>915131111</t>
  </si>
  <si>
    <t>Vodorovné dopravní značení stříkané barvou přechody pro chodce, šipky, symboly bílé základní</t>
  </si>
  <si>
    <t>-806576711</t>
  </si>
  <si>
    <t>https://podminky.urs.cz/item/CS_URS_2024_01/915131111</t>
  </si>
  <si>
    <t>"V7a" 18</t>
  </si>
  <si>
    <t>"V13" 2,5</t>
  </si>
  <si>
    <t>32</t>
  </si>
  <si>
    <t>915211111</t>
  </si>
  <si>
    <t>Vodorovné dopravní značení stříkaným plastem dělící čára šířky 125 mm souvislá bílá základní</t>
  </si>
  <si>
    <t>-613262137</t>
  </si>
  <si>
    <t>https://podminky.urs.cz/item/CS_URS_2024_01/915211111</t>
  </si>
  <si>
    <t>33</t>
  </si>
  <si>
    <t>915211121</t>
  </si>
  <si>
    <t>Vodorovné dopravní značení stříkaným plastem dělící čára šířky 125 mm přerušovaná bílá základní</t>
  </si>
  <si>
    <t>38618292</t>
  </si>
  <si>
    <t>https://podminky.urs.cz/item/CS_URS_2024_01/915211121</t>
  </si>
  <si>
    <t>34</t>
  </si>
  <si>
    <t>915221111</t>
  </si>
  <si>
    <t>Vodorovné dopravní značení stříkaným plastem vodící čára bílá šířky 250 mm souvislá základní</t>
  </si>
  <si>
    <t>-1155451989</t>
  </si>
  <si>
    <t>https://podminky.urs.cz/item/CS_URS_2024_01/915221111</t>
  </si>
  <si>
    <t>35</t>
  </si>
  <si>
    <t>915231111</t>
  </si>
  <si>
    <t>Vodorovné dopravní značení stříkaným plastem přechody pro chodce, šipky, symboly nápisy bílé základní</t>
  </si>
  <si>
    <t>-1017134425</t>
  </si>
  <si>
    <t>https://podminky.urs.cz/item/CS_URS_2024_01/915231111</t>
  </si>
  <si>
    <t>36</t>
  </si>
  <si>
    <t>915611111</t>
  </si>
  <si>
    <t>Předznačení pro vodorovné značení stříkané barvou nebo prováděné z nátěrových hmot liniové dělicí čáry, vodicí proužky</t>
  </si>
  <si>
    <t>-1167754368</t>
  </si>
  <si>
    <t>https://podminky.urs.cz/item/CS_URS_2024_01/915611111</t>
  </si>
  <si>
    <t>1208+44+28</t>
  </si>
  <si>
    <t>37</t>
  </si>
  <si>
    <t>915621111</t>
  </si>
  <si>
    <t>Předznačení pro vodorovné značení stříkané barvou nebo prováděné z nátěrových hmot plošné šipky, symboly, nápisy</t>
  </si>
  <si>
    <t>1189694961</t>
  </si>
  <si>
    <t>https://podminky.urs.cz/item/CS_URS_2024_01/915621111</t>
  </si>
  <si>
    <t>20,5</t>
  </si>
  <si>
    <t>38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</si>
  <si>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</si>
  <si>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</si>
  <si>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236939564</t>
  </si>
  <si>
    <t>https://podminky.urs.cz/item/CS_URS_2024_01/916131213</t>
  </si>
  <si>
    <t>39</t>
  </si>
  <si>
    <t>59217031</t>
  </si>
  <si>
    <t>obrubník silniční betonový 1000x150x250mm</t>
  </si>
  <si>
    <t>-472242721</t>
  </si>
  <si>
    <t>36*1,02 'Přepočtené koeficientem množství</t>
  </si>
  <si>
    <t>40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</si>
  <si>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</si>
  <si>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</si>
  <si>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-1732971456</t>
  </si>
  <si>
    <t>https://podminky.urs.cz/item/CS_URS_2024_01/919732211</t>
  </si>
  <si>
    <t>"u obrub" 12+5</t>
  </si>
  <si>
    <t>"nový-stávající kryt" 24+31+21+18</t>
  </si>
  <si>
    <t>41</t>
  </si>
  <si>
    <t>938902112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</si>
  <si>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</si>
  <si>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-1450568464</t>
  </si>
  <si>
    <t>https://podminky.urs.cz/item/CS_URS_2024_01/938902112</t>
  </si>
  <si>
    <t>591 "odměřeno ze situace"</t>
  </si>
  <si>
    <t>42</t>
  </si>
  <si>
    <t>938908411</t>
  </si>
  <si>
    <t>Čištění vozovek splachováním vodou povrchu podkladu nebo krytu živičného, betonového nebo dlážděného</t>
  </si>
  <si>
    <t>1697887489</t>
  </si>
  <si>
    <t>https://podminky.urs.cz/item/CS_URS_2024_01/938908411</t>
  </si>
  <si>
    <t>966006255</t>
  </si>
  <si>
    <t>Odstranění směrových sloupků s odklizením materiálu na vzdálenost do 20 m nebo s naložením na dopravní prostředek uloženého do země plastového nebo kovového</t>
  </si>
  <si>
    <t>845361827</t>
  </si>
  <si>
    <t>https://podminky.urs.cz/item/CS_URS_2024_01/966006255</t>
  </si>
  <si>
    <t>"původní Z11c/Z11d" 2</t>
  </si>
  <si>
    <t>997</t>
  </si>
  <si>
    <t>Přesun sutě</t>
  </si>
  <si>
    <t>44</t>
  </si>
  <si>
    <t>997013861</t>
  </si>
  <si>
    <t>Poplatek za uložení stavebního odpadu na recyklační skládce (skládkovné) z prostého betonu zatříděného do Katalogu odpadů pod kódem 17 01 01</t>
  </si>
  <si>
    <t>89004422</t>
  </si>
  <si>
    <t>https://podminky.urs.cz/item/CS_URS_2024_01/997013861</t>
  </si>
  <si>
    <t>8,8 "obruby"</t>
  </si>
  <si>
    <t>45</t>
  </si>
  <si>
    <t>997013873</t>
  </si>
  <si>
    <t>Poplatek za uložení stavebního odpadu na recyklační skládce (skládkovné) zeminy a kamení zatříděného do Katalogu odpadů pod kódem 17 05 04</t>
  </si>
  <si>
    <t>-826053712</t>
  </si>
  <si>
    <t>https://podminky.urs.cz/item/CS_URS_2024_01/997013873</t>
  </si>
  <si>
    <t>plocha_SAN*0,3</t>
  </si>
  <si>
    <t>Mezisoučet</t>
  </si>
  <si>
    <t>"pokud nebyla nutná SANACE" plocha_lok * 0,25 "prům. tloušťka odkopu ŠD" * 1,1</t>
  </si>
  <si>
    <t>"pokud nebyla nutná SANACE" plocha_rek * 0,25 "prům. tloušťka odkopu ŠD" * 1,1</t>
  </si>
  <si>
    <t>1134,062*1,95 'Přepočtené koeficientem množství</t>
  </si>
  <si>
    <t>46</t>
  </si>
  <si>
    <t>997013875</t>
  </si>
  <si>
    <t>Poplatek za uložení stavebního odpadu na recyklační skládce (skládkovné) asfaltového bez obsahu dehtu zatříděného do Katalogu odpadů pod kódem 17 03 02</t>
  </si>
  <si>
    <t>-2115404705</t>
  </si>
  <si>
    <t>https://podminky.urs.cz/item/CS_URS_2024_01/997013875</t>
  </si>
  <si>
    <t>7,7+244,5+443,2</t>
  </si>
  <si>
    <t>47</t>
  </si>
  <si>
    <t>997221611</t>
  </si>
  <si>
    <t>Nakládání na dopravní prostředky pro vodorovnou dopravu suti</t>
  </si>
  <si>
    <t>-380653769</t>
  </si>
  <si>
    <t>https://podminky.urs.cz/item/CS_URS_2024_01/997221611</t>
  </si>
  <si>
    <t>plocha_lok * 0,25 "prům. tloušťka odkopu ŠD - na mezideponii"</t>
  </si>
  <si>
    <t>plocha_rek * 0,25 "prům. tloušťka odkopu ŠD - na mezideponii"</t>
  </si>
  <si>
    <t>516,523*2,1 'Přepočtené koeficientem množství</t>
  </si>
  <si>
    <t>48</t>
  </si>
  <si>
    <t>997231111</t>
  </si>
  <si>
    <t>Vodorovná doprava suti a vybouraných hmot s vyložením a hrubým urovnáním na vzdálenost do 1 km</t>
  </si>
  <si>
    <t>-809886052</t>
  </si>
  <si>
    <t>https://podminky.urs.cz/item/CS_URS_2024_01/997231111</t>
  </si>
  <si>
    <t>7,7+244,5+443,2 "ZAS-T1"</t>
  </si>
  <si>
    <t>49</t>
  </si>
  <si>
    <t>997231119</t>
  </si>
  <si>
    <t>Vodorovná doprava suti a vybouraných hmot s vyložením a hrubým urovnáním na vzdálenost Příplatek k cenám za každý další započatý 1 km</t>
  </si>
  <si>
    <t>-413640047</t>
  </si>
  <si>
    <t>https://podminky.urs.cz/item/CS_URS_2024_01/997231119</t>
  </si>
  <si>
    <t>"pokud nebyla nutná SANACE" plocha_lok * 0,25 "prům. tloušťka odkopu ŠD - z mezideponie"</t>
  </si>
  <si>
    <t>"pokud nebyla nutná SANACE" plocha_rek * 0,25 "prům. tloušťka odkopu ŠD - z mezideponie"</t>
  </si>
  <si>
    <t>1220,723*29 'Přepočtené koeficientem množství</t>
  </si>
  <si>
    <t>998</t>
  </si>
  <si>
    <t>Přesun hmot</t>
  </si>
  <si>
    <t>50</t>
  </si>
  <si>
    <t>998225111</t>
  </si>
  <si>
    <t>Přesun hmot pro komunikace s krytem z kameniva, monolitickým betonovým nebo živičným dopravní vzdálenost do 200 m jakékoliv délky objektu</t>
  </si>
  <si>
    <t>552972087</t>
  </si>
  <si>
    <t>https://podminky.urs.cz/item/CS_URS_2024_01/998225111</t>
  </si>
  <si>
    <t>Práce a dodávky M</t>
  </si>
  <si>
    <t>23-M</t>
  </si>
  <si>
    <t>Montáže potrubí</t>
  </si>
  <si>
    <t>51</t>
  </si>
  <si>
    <t>230202032</t>
  </si>
  <si>
    <t>Montáž plastové chráničky průměru přes 63 do 110 mm</t>
  </si>
  <si>
    <t>64</t>
  </si>
  <si>
    <t>880331533</t>
  </si>
  <si>
    <t>https://podminky.urs.cz/item/CS_URS_2024_01/230202032</t>
  </si>
  <si>
    <t>52</t>
  </si>
  <si>
    <t>28613964</t>
  </si>
  <si>
    <t>trubka ochranná PEHD 90x3,5mm</t>
  </si>
  <si>
    <t>128</t>
  </si>
  <si>
    <t>1559531412</t>
  </si>
  <si>
    <t>20*1,1 'Přepočtené koeficientem množství</t>
  </si>
  <si>
    <t>46-M</t>
  </si>
  <si>
    <t>Zemní práce při extr.mont.pracích</t>
  </si>
  <si>
    <t>53</t>
  </si>
  <si>
    <t>460171293</t>
  </si>
  <si>
    <t>Hloubení nezapažených kabelových rýh strojně včetně urovnání dna s přemístěním výkopku do vzdálenosti 3 m od okraje jámy nebo s naložením na dopravní prostředek šířky 50 cm hloubky 100 cm v hornině třídy těžitelnosti II skupiny 4</t>
  </si>
  <si>
    <t>-208498268</t>
  </si>
  <si>
    <t>https://podminky.urs.cz/item/CS_URS_2024_01/460171293</t>
  </si>
  <si>
    <t>54</t>
  </si>
  <si>
    <t>460451313</t>
  </si>
  <si>
    <t>Zásyp kabelových rýh strojně s přemístěním sypaniny ze vzdálenosti do 10 m, s uložením výkopku ve vrstvách včetně zhutnění a urovnání povrchu šířky 50 cm hloubky 100 cm z horniny třídy těžitelnosti II skupiny 4</t>
  </si>
  <si>
    <t>207445704</t>
  </si>
  <si>
    <t>https://podminky.urs.cz/item/CS_URS_2024_01/460451313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</si>
  <si>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</si>
  <si>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</si>
  <si>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</si>
  <si>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</si>
  <si>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</si>
  <si>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</si>
  <si>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</si>
  <si>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kpl</t>
  </si>
  <si>
    <t>1024</t>
  </si>
  <si>
    <t>-334400311</t>
  </si>
  <si>
    <t>https://podminky.urs.cz/item/CS_URS_2024_01/010001000</t>
  </si>
  <si>
    <t>012103000</t>
  </si>
  <si>
    <t>Geodetické práce před výstavbou</t>
  </si>
  <si>
    <t>442179937</t>
  </si>
  <si>
    <t>https://podminky.urs.cz/item/CS_URS_2024_01/012103000</t>
  </si>
  <si>
    <t>012203000</t>
  </si>
  <si>
    <t>Geodetické práce při provádění stavby</t>
  </si>
  <si>
    <t>1423167256</t>
  </si>
  <si>
    <t>https://podminky.urs.cz/item/CS_URS_2024_01/012203000</t>
  </si>
  <si>
    <t>012303000</t>
  </si>
  <si>
    <t>Geodetické práce po výstavbě</t>
  </si>
  <si>
    <t>1424252969</t>
  </si>
  <si>
    <t>https://podminky.urs.cz/item/CS_URS_2024_01/012303000</t>
  </si>
  <si>
    <t>Poznámka k položce:_x000d_
Geodetická dokumentace skutečného provedení stavby</t>
  </si>
  <si>
    <t>013002000</t>
  </si>
  <si>
    <t>Projektové práce</t>
  </si>
  <si>
    <t>1598723206</t>
  </si>
  <si>
    <t>https://podminky.urs.cz/item/CS_URS_2024_01/013002000</t>
  </si>
  <si>
    <t>Poznámka k položce:_x000d_
DOKUMENTACE SKUTEČNÉHO PROVEDENÍ STAVBY</t>
  </si>
  <si>
    <t>VRN3</t>
  </si>
  <si>
    <t>Zařízení staveniště</t>
  </si>
  <si>
    <t>030001000</t>
  </si>
  <si>
    <t>1558926871</t>
  </si>
  <si>
    <t>https://podminky.urs.cz/item/CS_URS_2024_01/030001000</t>
  </si>
  <si>
    <t>Poznámka k položce:_x000d_
Zařízení staveniště, vč. zajištění mezideponie pro vytěžený materiál nestmelených vrstev vozovky (opětovné užití při sanaci)</t>
  </si>
  <si>
    <t>034303000</t>
  </si>
  <si>
    <t>Dopravní značení na staveništi</t>
  </si>
  <si>
    <t>-1523206832</t>
  </si>
  <si>
    <t>https://podminky.urs.cz/item/CS_URS_2024_01/034303000</t>
  </si>
  <si>
    <t>Poznámka k položce:_x000d_
zpracování dopravně inženýrského opatření, vyřízení žádosti o zvláštní užívání pozemní komunikace; osazení a pronájem přechodného dopravního značení</t>
  </si>
  <si>
    <t>VRN4</t>
  </si>
  <si>
    <t>Inženýrská činnost</t>
  </si>
  <si>
    <t>043154000</t>
  </si>
  <si>
    <t>Kontrolní zkoušky</t>
  </si>
  <si>
    <t>-570755694</t>
  </si>
  <si>
    <t>https://podminky.urs.cz/item/CS_URS_2024_01/043154000</t>
  </si>
  <si>
    <t>Poznámka k položce:_x000d_
Zkoušky v rozsahu prováděcích norem či schváleného kontrolního zkušebního plánu</t>
  </si>
  <si>
    <t>045002000</t>
  </si>
  <si>
    <t>Kompletační a koordinační činnost</t>
  </si>
  <si>
    <t>-2090141290</t>
  </si>
  <si>
    <t>https://podminky.urs.cz/item/CS_URS_2024_01/045002000</t>
  </si>
  <si>
    <t>Poznámka k položce:_x000d_
Koordinace s projektem veřejného osvětlení, zajištění dokumentů pro kolaudaci stavby</t>
  </si>
  <si>
    <t>049002000</t>
  </si>
  <si>
    <t>Ostatní inženýrská činnost</t>
  </si>
  <si>
    <t>2096070868</t>
  </si>
  <si>
    <t>https://podminky.urs.cz/item/CS_URS_2024_01/049002000</t>
  </si>
  <si>
    <t>Poznámka k položce:_x000d_
Pochůzka, záznam poruch, stanovení rozsahu lokálních oprav (trhlin porušení ložné vrstvy) vč. rozhodnutí o provedení lokálních sanací;_x000d_
Pochůzka, záznam poruch, stanovení rozsahu sanace podloží vč. rozhodnutí o provedení sanace podloží;</t>
  </si>
  <si>
    <t>SEZNAM FIGUR</t>
  </si>
  <si>
    <t>Výměra</t>
  </si>
  <si>
    <t xml:space="preserve"> SO 100</t>
  </si>
  <si>
    <t>20 "odečteno ze situace"</t>
  </si>
  <si>
    <t>Použití figury:</t>
  </si>
  <si>
    <t>Montáž chráničky plastové průměru přes 63 do 110 mm</t>
  </si>
  <si>
    <t>Hloubení kabelových nezapažených rýh strojně š 50 cm hl 100 cm v hornině tř II skupiny 4</t>
  </si>
  <si>
    <t>Zásyp kabelových rýh strojně se zhutněním š 50 cm hl 100 cm z horniny tř II skupiny 4</t>
  </si>
  <si>
    <t>2*18 "nároží ZÚ"</t>
  </si>
  <si>
    <t>7 "OK - KÚ"</t>
  </si>
  <si>
    <t>Vytrhání obrub krajníků obrubníků stojatých</t>
  </si>
  <si>
    <t>plocha_obn * 0,07 "7 % rekonstruované plochy"</t>
  </si>
  <si>
    <t>Odstranění podkladu z kameniva drceného tl přes 200 do 300 mm strojně pl přes 200 m2</t>
  </si>
  <si>
    <t>Frézování živičného krytu tl 50 mm pruh š přes 1 do 2 m pl přes 1000 do 10000 m2 bez překážek v trase</t>
  </si>
  <si>
    <t>Odkopávky a prokopávky nezapažené v hornině třídy těžitelnosti II skupiny 4 objem do 500 m3 strojně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</si>
  <si>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</si>
  <si>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</si>
  <si>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Úprava pláně v hornině třídy těžitelnosti II skupiny 4 a 5 se zhutněním strojně</t>
  </si>
  <si>
    <t>Podklad ze štěrkodrtě ŠD plochy přes 100 m2 tl 200 mm</t>
  </si>
  <si>
    <t>Podklad ze štěrkodrtě ŠD plochy přes 100 m2 tl. 300 mm</t>
  </si>
  <si>
    <t>Asfaltový beton vrstva podkladní ACP 16 (obalované kamenivo OKS) tl 50 mm š do 1,5 m</t>
  </si>
  <si>
    <t>Nakládání suti na dopravní prostředky pro vodorovnou dopravu</t>
  </si>
  <si>
    <t>Vodorovná doprava suti a vybouraných hmot do 1 km</t>
  </si>
  <si>
    <t>Příplatek ZKD 1 km vodorovné dopravy suti a vybouraných hmot</t>
  </si>
  <si>
    <t>1987 "odečteno ze situace"</t>
  </si>
  <si>
    <t>Postřik živičný spojovací ze silniční emulze v množství 0,30 kg/m2</t>
  </si>
  <si>
    <t>Postřik živičný spojovací ze silniční emulze v množství 0,50 kg/m2</t>
  </si>
  <si>
    <t>Asfaltový beton vrstva obrusná ACO 11+ (ABS) tř. I tl 40 mm š přes 3 m z nemodifikovaného asfaltu</t>
  </si>
  <si>
    <t>Asfaltový beton vrstva ložní ACL 16 (ABH) tl 50 mm š přes 3 m z nemodifikovaného asfaltu</t>
  </si>
  <si>
    <t>Čištění vozovek splachováním vodou</t>
  </si>
  <si>
    <t>1927 "odečteno ze situace"</t>
  </si>
  <si>
    <t>Frézování živičného krytu tl 100 mm pruh š přes 1 do 2 m pl přes 1000 do 10000 m2 bez překážek v trase</t>
  </si>
  <si>
    <t>Podklad ze štěrkodrtě ŠD plochy do 100 m2 tl 250 mm</t>
  </si>
  <si>
    <t>Asfaltový beton vrstva podkladní ACP 16 (obalované kamenivo OKS) tl 50 mm š přes 3 m</t>
  </si>
  <si>
    <t>Asfaltový beton vrstva ložní ACL 16 (ABH) tl 60 mm š přes 3 m z nemodifikovaného asfaltu</t>
  </si>
  <si>
    <t>plocha_rek * 0,6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</si>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</sst>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6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23" TargetMode="External" /><Relationship Id="rId2" Type="http://schemas.openxmlformats.org/officeDocument/2006/relationships/hyperlink" Target="https://podminky.urs.cz/item/CS_URS_2024_01/113154232" TargetMode="External" /><Relationship Id="rId3" Type="http://schemas.openxmlformats.org/officeDocument/2006/relationships/hyperlink" Target="https://podminky.urs.cz/item/CS_URS_2024_01/113154333" TargetMode="External" /><Relationship Id="rId4" Type="http://schemas.openxmlformats.org/officeDocument/2006/relationships/hyperlink" Target="https://podminky.urs.cz/item/CS_URS_2024_01/113154334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2351104" TargetMode="External" /><Relationship Id="rId7" Type="http://schemas.openxmlformats.org/officeDocument/2006/relationships/hyperlink" Target="https://podminky.urs.cz/item/CS_URS_2024_01/162751137" TargetMode="External" /><Relationship Id="rId8" Type="http://schemas.openxmlformats.org/officeDocument/2006/relationships/hyperlink" Target="https://podminky.urs.cz/item/CS_URS_2024_01/162751139" TargetMode="External" /><Relationship Id="rId9" Type="http://schemas.openxmlformats.org/officeDocument/2006/relationships/hyperlink" Target="https://podminky.urs.cz/item/CS_URS_2024_01/181006122" TargetMode="External" /><Relationship Id="rId10" Type="http://schemas.openxmlformats.org/officeDocument/2006/relationships/hyperlink" Target="https://podminky.urs.cz/item/CS_URS_2024_01/181451122" TargetMode="External" /><Relationship Id="rId11" Type="http://schemas.openxmlformats.org/officeDocument/2006/relationships/hyperlink" Target="https://podminky.urs.cz/item/CS_URS_2024_01/181951114" TargetMode="External" /><Relationship Id="rId12" Type="http://schemas.openxmlformats.org/officeDocument/2006/relationships/hyperlink" Target="https://podminky.urs.cz/item/CS_URS_2024_01/56486111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4871116" TargetMode="External" /><Relationship Id="rId15" Type="http://schemas.openxmlformats.org/officeDocument/2006/relationships/hyperlink" Target="https://podminky.urs.cz/item/CS_URS_2024_01/565135101" TargetMode="External" /><Relationship Id="rId16" Type="http://schemas.openxmlformats.org/officeDocument/2006/relationships/hyperlink" Target="https://podminky.urs.cz/item/CS_URS_2024_01/565135121" TargetMode="External" /><Relationship Id="rId17" Type="http://schemas.openxmlformats.org/officeDocument/2006/relationships/hyperlink" Target="https://podminky.urs.cz/item/CS_URS_2024_01/569851111" TargetMode="External" /><Relationship Id="rId18" Type="http://schemas.openxmlformats.org/officeDocument/2006/relationships/hyperlink" Target="https://podminky.urs.cz/item/CS_URS_2024_01/573231106" TargetMode="External" /><Relationship Id="rId19" Type="http://schemas.openxmlformats.org/officeDocument/2006/relationships/hyperlink" Target="https://podminky.urs.cz/item/CS_URS_2024_01/573231108" TargetMode="External" /><Relationship Id="rId20" Type="http://schemas.openxmlformats.org/officeDocument/2006/relationships/hyperlink" Target="https://podminky.urs.cz/item/CS_URS_2024_01/577134121" TargetMode="External" /><Relationship Id="rId21" Type="http://schemas.openxmlformats.org/officeDocument/2006/relationships/hyperlink" Target="https://podminky.urs.cz/item/CS_URS_2024_01/577145122" TargetMode="External" /><Relationship Id="rId22" Type="http://schemas.openxmlformats.org/officeDocument/2006/relationships/hyperlink" Target="https://podminky.urs.cz/item/CS_URS_2024_01/577155122" TargetMode="External" /><Relationship Id="rId23" Type="http://schemas.openxmlformats.org/officeDocument/2006/relationships/hyperlink" Target="https://podminky.urs.cz/item/CS_URS_2024_01/899132212" TargetMode="External" /><Relationship Id="rId24" Type="http://schemas.openxmlformats.org/officeDocument/2006/relationships/hyperlink" Target="https://podminky.urs.cz/item/CS_URS_2024_01/912211111" TargetMode="External" /><Relationship Id="rId25" Type="http://schemas.openxmlformats.org/officeDocument/2006/relationships/hyperlink" Target="https://podminky.urs.cz/item/CS_URS_2024_01/915111111" TargetMode="External" /><Relationship Id="rId26" Type="http://schemas.openxmlformats.org/officeDocument/2006/relationships/hyperlink" Target="https://podminky.urs.cz/item/CS_URS_2024_01/915111121" TargetMode="External" /><Relationship Id="rId27" Type="http://schemas.openxmlformats.org/officeDocument/2006/relationships/hyperlink" Target="https://podminky.urs.cz/item/CS_URS_2024_01/915121111" TargetMode="External" /><Relationship Id="rId28" Type="http://schemas.openxmlformats.org/officeDocument/2006/relationships/hyperlink" Target="https://podminky.urs.cz/item/CS_URS_2024_01/915131111" TargetMode="External" /><Relationship Id="rId29" Type="http://schemas.openxmlformats.org/officeDocument/2006/relationships/hyperlink" Target="https://podminky.urs.cz/item/CS_URS_2024_01/915211111" TargetMode="External" /><Relationship Id="rId30" Type="http://schemas.openxmlformats.org/officeDocument/2006/relationships/hyperlink" Target="https://podminky.urs.cz/item/CS_URS_2024_01/915211121" TargetMode="External" /><Relationship Id="rId31" Type="http://schemas.openxmlformats.org/officeDocument/2006/relationships/hyperlink" Target="https://podminky.urs.cz/item/CS_URS_2024_01/915221111" TargetMode="External" /><Relationship Id="rId32" Type="http://schemas.openxmlformats.org/officeDocument/2006/relationships/hyperlink" Target="https://podminky.urs.cz/item/CS_URS_2024_01/915231111" TargetMode="External" /><Relationship Id="rId33" Type="http://schemas.openxmlformats.org/officeDocument/2006/relationships/hyperlink" Target="https://podminky.urs.cz/item/CS_URS_2024_01/915611111" TargetMode="External" /><Relationship Id="rId34" Type="http://schemas.openxmlformats.org/officeDocument/2006/relationships/hyperlink" Target="https://podminky.urs.cz/item/CS_URS_2024_01/915621111" TargetMode="External" /><Relationship Id="rId35" Type="http://schemas.openxmlformats.org/officeDocument/2006/relationships/hyperlink" Target="https://podminky.urs.cz/item/CS_URS_2024_01/916131213" TargetMode="External" /><Relationship Id="rId36" Type="http://schemas.openxmlformats.org/officeDocument/2006/relationships/hyperlink" Target="https://podminky.urs.cz/item/CS_URS_2024_01/919732211" TargetMode="External" /><Relationship Id="rId37" Type="http://schemas.openxmlformats.org/officeDocument/2006/relationships/hyperlink" Target="https://podminky.urs.cz/item/CS_URS_2024_01/938902112" TargetMode="External" /><Relationship Id="rId38" Type="http://schemas.openxmlformats.org/officeDocument/2006/relationships/hyperlink" Target="https://podminky.urs.cz/item/CS_URS_2024_01/938908411" TargetMode="External" /><Relationship Id="rId39" Type="http://schemas.openxmlformats.org/officeDocument/2006/relationships/hyperlink" Target="https://podminky.urs.cz/item/CS_URS_2024_01/966006255" TargetMode="External" /><Relationship Id="rId40" Type="http://schemas.openxmlformats.org/officeDocument/2006/relationships/hyperlink" Target="https://podminky.urs.cz/item/CS_URS_2024_01/997013861" TargetMode="External" /><Relationship Id="rId41" Type="http://schemas.openxmlformats.org/officeDocument/2006/relationships/hyperlink" Target="https://podminky.urs.cz/item/CS_URS_2024_01/997013873" TargetMode="External" /><Relationship Id="rId42" Type="http://schemas.openxmlformats.org/officeDocument/2006/relationships/hyperlink" Target="https://podminky.urs.cz/item/CS_URS_2024_01/997013875" TargetMode="External" /><Relationship Id="rId43" Type="http://schemas.openxmlformats.org/officeDocument/2006/relationships/hyperlink" Target="https://podminky.urs.cz/item/CS_URS_2024_01/997221611" TargetMode="External" /><Relationship Id="rId44" Type="http://schemas.openxmlformats.org/officeDocument/2006/relationships/hyperlink" Target="https://podminky.urs.cz/item/CS_URS_2024_01/997231111" TargetMode="External" /><Relationship Id="rId45" Type="http://schemas.openxmlformats.org/officeDocument/2006/relationships/hyperlink" Target="https://podminky.urs.cz/item/CS_URS_2024_01/997231119" TargetMode="External" /><Relationship Id="rId46" Type="http://schemas.openxmlformats.org/officeDocument/2006/relationships/hyperlink" Target="https://podminky.urs.cz/item/CS_URS_2024_01/998225111" TargetMode="External" /><Relationship Id="rId47" Type="http://schemas.openxmlformats.org/officeDocument/2006/relationships/hyperlink" Target="https://podminky.urs.cz/item/CS_URS_2024_01/230202032" TargetMode="External" /><Relationship Id="rId48" Type="http://schemas.openxmlformats.org/officeDocument/2006/relationships/hyperlink" Target="https://podminky.urs.cz/item/CS_URS_2024_01/460171293" TargetMode="External" /><Relationship Id="rId49" Type="http://schemas.openxmlformats.org/officeDocument/2006/relationships/hyperlink" Target="https://podminky.urs.cz/item/CS_URS_2024_01/460451313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000100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203000" TargetMode="External" /><Relationship Id="rId4" Type="http://schemas.openxmlformats.org/officeDocument/2006/relationships/hyperlink" Target="https://podminky.urs.cz/item/CS_URS_2024_01/012303000" TargetMode="External" /><Relationship Id="rId5" Type="http://schemas.openxmlformats.org/officeDocument/2006/relationships/hyperlink" Target="https://podminky.urs.cz/item/CS_URS_2024_01/013002000" TargetMode="External" /><Relationship Id="rId6" Type="http://schemas.openxmlformats.org/officeDocument/2006/relationships/hyperlink" Target="https://podminky.urs.cz/item/CS_URS_2024_01/030001000" TargetMode="External" /><Relationship Id="rId7" Type="http://schemas.openxmlformats.org/officeDocument/2006/relationships/hyperlink" Target="https://podminky.urs.cz/item/CS_URS_2024_01/034303000" TargetMode="External" /><Relationship Id="rId8" Type="http://schemas.openxmlformats.org/officeDocument/2006/relationships/hyperlink" Target="https://podminky.urs.cz/item/CS_URS_2024_01/043154000" TargetMode="External" /><Relationship Id="rId9" Type="http://schemas.openxmlformats.org/officeDocument/2006/relationships/hyperlink" Target="https://podminky.urs.cz/item/CS_URS_2024_01/045002000" TargetMode="External" /><Relationship Id="rId10" Type="http://schemas.openxmlformats.org/officeDocument/2006/relationships/hyperlink" Target="https://podminky.urs.cz/item/CS_URS_2024_01/049002000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23PP1032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komunikace v ul. Na Horizontu, Louny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Louny, ul. Na Horizontu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31. 3. 2024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Louny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Pavepro s.r.o.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>Ing. Jan Sedláček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16.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100 - Rekonstrukce kom...'!J30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ROUND(SUM(AV55:AW55),2)</f>
        <v>0</v>
      </c>
      <c r="AU55" s="123">
        <f>'SO 100 - Rekonstrukce kom...'!P89</f>
        <v>0</v>
      </c>
      <c r="AV55" s="122">
        <f>'SO 100 - Rekonstrukce kom...'!J33</f>
        <v>0</v>
      </c>
      <c r="AW55" s="122">
        <f>'SO 100 - Rekonstrukce kom...'!J34</f>
        <v>0</v>
      </c>
      <c r="AX55" s="122">
        <f>'SO 100 - Rekonstrukce kom...'!J35</f>
        <v>0</v>
      </c>
      <c r="AY55" s="122">
        <f>'SO 100 - Rekonstrukce kom...'!J36</f>
        <v>0</v>
      </c>
      <c r="AZ55" s="122">
        <f>'SO 100 - Rekonstrukce kom...'!F33</f>
        <v>0</v>
      </c>
      <c r="BA55" s="122">
        <f>'SO 100 - Rekonstrukce kom...'!F34</f>
        <v>0</v>
      </c>
      <c r="BB55" s="122">
        <f>'SO 100 - Rekonstrukce kom...'!F35</f>
        <v>0</v>
      </c>
      <c r="BC55" s="122">
        <f>'SO 100 - Rekonstrukce kom...'!F36</f>
        <v>0</v>
      </c>
      <c r="BD55" s="124">
        <f>'SO 100 - Rekonstrukce kom...'!F37</f>
        <v>0</v>
      </c>
      <c r="BE55" s="7"/>
      <c r="BT55" s="125" t="s">
        <v>84</v>
      </c>
      <c r="BV55" s="125" t="s">
        <v>78</v>
      </c>
      <c r="BW55" s="125" t="s">
        <v>85</v>
      </c>
      <c r="BX55" s="125" t="s">
        <v>5</v>
      </c>
      <c r="CL55" s="125" t="s">
        <v>19</v>
      </c>
      <c r="CM55" s="125" t="s">
        <v>86</v>
      </c>
    </row>
    <row r="56" s="7" customFormat="1" ht="16.5" customHeight="1">
      <c r="A56" s="113" t="s">
        <v>80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'VRN - Vedlejší rozpočtové...'!J30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6">
        <v>0</v>
      </c>
      <c r="AT56" s="127">
        <f>ROUND(SUM(AV56:AW56),2)</f>
        <v>0</v>
      </c>
      <c r="AU56" s="128">
        <f>'VRN - Vedlejší rozpočtové...'!P83</f>
        <v>0</v>
      </c>
      <c r="AV56" s="127">
        <f>'VRN - Vedlejší rozpočtové...'!J33</f>
        <v>0</v>
      </c>
      <c r="AW56" s="127">
        <f>'VRN - Vedlejší rozpočtové...'!J34</f>
        <v>0</v>
      </c>
      <c r="AX56" s="127">
        <f>'VRN - Vedlejší rozpočtové...'!J35</f>
        <v>0</v>
      </c>
      <c r="AY56" s="127">
        <f>'VRN - Vedlejší rozpočtové...'!J36</f>
        <v>0</v>
      </c>
      <c r="AZ56" s="127">
        <f>'VRN - Vedlejší rozpočtové...'!F33</f>
        <v>0</v>
      </c>
      <c r="BA56" s="127">
        <f>'VRN - Vedlejší rozpočtové...'!F34</f>
        <v>0</v>
      </c>
      <c r="BB56" s="127">
        <f>'VRN - Vedlejší rozpočtové...'!F35</f>
        <v>0</v>
      </c>
      <c r="BC56" s="127">
        <f>'VRN - Vedlejší rozpočtové...'!F36</f>
        <v>0</v>
      </c>
      <c r="BD56" s="129">
        <f>'VRN - Vedlejší rozpočtové...'!F37</f>
        <v>0</v>
      </c>
      <c r="BE56" s="7"/>
      <c r="BT56" s="125" t="s">
        <v>84</v>
      </c>
      <c r="BV56" s="125" t="s">
        <v>78</v>
      </c>
      <c r="BW56" s="125" t="s">
        <v>89</v>
      </c>
      <c r="BX56" s="125" t="s">
        <v>5</v>
      </c>
      <c r="CL56" s="125" t="s">
        <v>19</v>
      </c>
      <c r="CM56" s="125" t="s">
        <v>86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UPK+It/sHUU6VY63guefr7pFVVhaZIVyXTdbjsxDsgVb1eaMNiVqvP4marjr8EeUC2Hmr4FOb5m3tC7zLJm6iQ==" hashValue="64KHWNhyhHLiK52k9hp8b6jP/1V3hWjHT+yv0bxVympkLAWyXc+Bk2qrltk4baZ+pFU4HmNmiESa+ceNuZR52Q==" algorithmName="SHA-512" password="CDD7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100 - Rekonstrukce kom...'!C2" display="/"/>
    <hyperlink ref="A5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30" t="s">
        <v>90</v>
      </c>
      <c r="BA2" s="130" t="s">
        <v>91</v>
      </c>
      <c r="BB2" s="130" t="s">
        <v>92</v>
      </c>
      <c r="BC2" s="130" t="s">
        <v>93</v>
      </c>
      <c r="BD2" s="13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86</v>
      </c>
      <c r="AZ3" s="130" t="s">
        <v>95</v>
      </c>
      <c r="BA3" s="130" t="s">
        <v>96</v>
      </c>
      <c r="BB3" s="130" t="s">
        <v>92</v>
      </c>
      <c r="BC3" s="130" t="s">
        <v>97</v>
      </c>
      <c r="BD3" s="130" t="s">
        <v>94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  <c r="AZ4" s="130" t="s">
        <v>99</v>
      </c>
      <c r="BA4" s="130" t="s">
        <v>100</v>
      </c>
      <c r="BB4" s="130" t="s">
        <v>101</v>
      </c>
      <c r="BC4" s="130" t="s">
        <v>102</v>
      </c>
      <c r="BD4" s="130" t="s">
        <v>94</v>
      </c>
    </row>
    <row r="5" s="1" customFormat="1" ht="6.96" customHeight="1">
      <c r="B5" s="22"/>
      <c r="L5" s="22"/>
      <c r="AZ5" s="130" t="s">
        <v>103</v>
      </c>
      <c r="BA5" s="130" t="s">
        <v>104</v>
      </c>
      <c r="BB5" s="130" t="s">
        <v>101</v>
      </c>
      <c r="BC5" s="130" t="s">
        <v>105</v>
      </c>
      <c r="BD5" s="130" t="s">
        <v>94</v>
      </c>
    </row>
    <row r="6" s="1" customFormat="1" ht="12" customHeight="1">
      <c r="B6" s="22"/>
      <c r="D6" s="135" t="s">
        <v>16</v>
      </c>
      <c r="L6" s="22"/>
      <c r="AZ6" s="130" t="s">
        <v>106</v>
      </c>
      <c r="BA6" s="130" t="s">
        <v>107</v>
      </c>
      <c r="BB6" s="130" t="s">
        <v>92</v>
      </c>
      <c r="BC6" s="130" t="s">
        <v>108</v>
      </c>
      <c r="BD6" s="130" t="s">
        <v>94</v>
      </c>
    </row>
    <row r="7" s="1" customFormat="1" ht="16.5" customHeight="1">
      <c r="B7" s="22"/>
      <c r="E7" s="136" t="str">
        <f>'Rekapitulace stavby'!K6</f>
        <v>Rekonstrukce komunikace v ul. Na Horizontu, Louny</v>
      </c>
      <c r="F7" s="135"/>
      <c r="G7" s="135"/>
      <c r="H7" s="135"/>
      <c r="L7" s="22"/>
      <c r="AZ7" s="130" t="s">
        <v>109</v>
      </c>
      <c r="BA7" s="130" t="s">
        <v>110</v>
      </c>
      <c r="BB7" s="130" t="s">
        <v>92</v>
      </c>
      <c r="BC7" s="130" t="s">
        <v>111</v>
      </c>
      <c r="BD7" s="130" t="s">
        <v>94</v>
      </c>
    </row>
    <row r="8" s="2" customFormat="1" ht="12" customHeight="1">
      <c r="A8" s="40"/>
      <c r="B8" s="46"/>
      <c r="C8" s="40"/>
      <c r="D8" s="135" t="s">
        <v>112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113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31. 3. 2024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36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38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147">
        <f>ROUND(J89,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44</v>
      </c>
      <c r="G32" s="40"/>
      <c r="H32" s="40"/>
      <c r="I32" s="148" t="s">
        <v>43</v>
      </c>
      <c r="J32" s="148" t="s">
        <v>45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46</v>
      </c>
      <c r="E33" s="135" t="s">
        <v>47</v>
      </c>
      <c r="F33" s="150">
        <f>ROUND((SUM(BE89:BE334)),  2)</f>
        <v>0</v>
      </c>
      <c r="G33" s="40"/>
      <c r="H33" s="40"/>
      <c r="I33" s="151">
        <v>0.20999999999999999</v>
      </c>
      <c r="J33" s="150">
        <f>ROUND(((SUM(BE89:BE334))*I33),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48</v>
      </c>
      <c r="F34" s="150">
        <f>ROUND((SUM(BF89:BF334)),  2)</f>
        <v>0</v>
      </c>
      <c r="G34" s="40"/>
      <c r="H34" s="40"/>
      <c r="I34" s="151">
        <v>0.12</v>
      </c>
      <c r="J34" s="150">
        <f>ROUND(((SUM(BF89:BF334))*I34),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49</v>
      </c>
      <c r="F35" s="150">
        <f>ROUND((SUM(BG89:BG334)),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50</v>
      </c>
      <c r="F36" s="150">
        <f>ROUND((SUM(BH89:BH334)),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50">
        <f>ROUND((SUM(BI89:BI334)),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52</v>
      </c>
      <c r="E39" s="154"/>
      <c r="F39" s="154"/>
      <c r="G39" s="155" t="s">
        <v>53</v>
      </c>
      <c r="H39" s="156" t="s">
        <v>54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komunikace v ul. Na Horizontu, Louny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112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100 - Rekonstrukce komunikace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Louny, ul. Na Horizontu</v>
      </c>
      <c r="G52" s="42"/>
      <c r="H52" s="42"/>
      <c r="I52" s="34" t="s">
        <v>23</v>
      </c>
      <c r="J52" s="74" t="str">
        <f>IF(J12="","",J12)</f>
        <v>31. 3. 2024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Louny</v>
      </c>
      <c r="G54" s="42"/>
      <c r="H54" s="42"/>
      <c r="I54" s="34" t="s">
        <v>33</v>
      </c>
      <c r="J54" s="38" t="str">
        <f>E21</f>
        <v>Pavepro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Jan Sedláček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115</v>
      </c>
      <c r="D57" s="165"/>
      <c r="E57" s="165"/>
      <c r="F57" s="165"/>
      <c r="G57" s="165"/>
      <c r="H57" s="165"/>
      <c r="I57" s="165"/>
      <c r="J57" s="166" t="s">
        <v>116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117</v>
      </c>
    </row>
    <row r="60" s="9" customFormat="1" ht="24.96" customHeight="1">
      <c r="A60" s="9"/>
      <c r="B60" s="168"/>
      <c r="C60" s="169"/>
      <c r="D60" s="170" t="s">
        <v>118</v>
      </c>
      <c r="E60" s="171"/>
      <c r="F60" s="171"/>
      <c r="G60" s="171"/>
      <c r="H60" s="171"/>
      <c r="I60" s="171"/>
      <c r="J60" s="172">
        <f>J90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119</v>
      </c>
      <c r="E61" s="177"/>
      <c r="F61" s="177"/>
      <c r="G61" s="177"/>
      <c r="H61" s="177"/>
      <c r="I61" s="177"/>
      <c r="J61" s="178">
        <f>J91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120</v>
      </c>
      <c r="E62" s="177"/>
      <c r="F62" s="177"/>
      <c r="G62" s="177"/>
      <c r="H62" s="177"/>
      <c r="I62" s="177"/>
      <c r="J62" s="178">
        <f>J150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121</v>
      </c>
      <c r="E63" s="177"/>
      <c r="F63" s="177"/>
      <c r="G63" s="177"/>
      <c r="H63" s="177"/>
      <c r="I63" s="177"/>
      <c r="J63" s="178">
        <f>J204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122</v>
      </c>
      <c r="E64" s="177"/>
      <c r="F64" s="177"/>
      <c r="G64" s="177"/>
      <c r="H64" s="177"/>
      <c r="I64" s="177"/>
      <c r="J64" s="178">
        <f>J208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123</v>
      </c>
      <c r="E65" s="177"/>
      <c r="F65" s="177"/>
      <c r="G65" s="177"/>
      <c r="H65" s="177"/>
      <c r="I65" s="177"/>
      <c r="J65" s="178">
        <f>J274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124</v>
      </c>
      <c r="E66" s="177"/>
      <c r="F66" s="177"/>
      <c r="G66" s="177"/>
      <c r="H66" s="177"/>
      <c r="I66" s="177"/>
      <c r="J66" s="178">
        <f>J318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8"/>
      <c r="C67" s="169"/>
      <c r="D67" s="170" t="s">
        <v>125</v>
      </c>
      <c r="E67" s="171"/>
      <c r="F67" s="171"/>
      <c r="G67" s="171"/>
      <c r="H67" s="171"/>
      <c r="I67" s="171"/>
      <c r="J67" s="172">
        <f>J321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4"/>
      <c r="C68" s="175"/>
      <c r="D68" s="176" t="s">
        <v>126</v>
      </c>
      <c r="E68" s="177"/>
      <c r="F68" s="177"/>
      <c r="G68" s="177"/>
      <c r="H68" s="177"/>
      <c r="I68" s="177"/>
      <c r="J68" s="178">
        <f>J322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127</v>
      </c>
      <c r="E69" s="177"/>
      <c r="F69" s="177"/>
      <c r="G69" s="177"/>
      <c r="H69" s="177"/>
      <c r="I69" s="177"/>
      <c r="J69" s="178">
        <f>J328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128</v>
      </c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3" t="str">
        <f>E7</f>
        <v>Rekonstrukce komunikace v ul. Na Horizontu, Louny</v>
      </c>
      <c r="F79" s="34"/>
      <c r="G79" s="34"/>
      <c r="H79" s="34"/>
      <c r="I79" s="42"/>
      <c r="J79" s="42"/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112</v>
      </c>
      <c r="D80" s="42"/>
      <c r="E80" s="42"/>
      <c r="F80" s="42"/>
      <c r="G80" s="42"/>
      <c r="H80" s="42"/>
      <c r="I80" s="42"/>
      <c r="J80" s="42"/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SO 100 - Rekonstrukce komunikace</v>
      </c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Louny, ul. Na Horizontu</v>
      </c>
      <c r="G83" s="42"/>
      <c r="H83" s="42"/>
      <c r="I83" s="34" t="s">
        <v>23</v>
      </c>
      <c r="J83" s="74" t="str">
        <f>IF(J12="","",J12)</f>
        <v>31. 3. 2024</v>
      </c>
      <c r="K83" s="42"/>
      <c r="L83" s="13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Louny</v>
      </c>
      <c r="G85" s="42"/>
      <c r="H85" s="42"/>
      <c r="I85" s="34" t="s">
        <v>33</v>
      </c>
      <c r="J85" s="38" t="str">
        <f>E21</f>
        <v>Pavepro s.r.o.</v>
      </c>
      <c r="K85" s="42"/>
      <c r="L85" s="13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38</v>
      </c>
      <c r="J86" s="38" t="str">
        <f>E24</f>
        <v>Ing. Jan Sedláček</v>
      </c>
      <c r="K86" s="42"/>
      <c r="L86" s="13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0"/>
      <c r="B88" s="181"/>
      <c r="C88" s="182" t="s">
        <v>129</v>
      </c>
      <c r="D88" s="183" t="s">
        <v>61</v>
      </c>
      <c r="E88" s="183" t="s">
        <v>57</v>
      </c>
      <c r="F88" s="183" t="s">
        <v>58</v>
      </c>
      <c r="G88" s="183" t="s">
        <v>130</v>
      </c>
      <c r="H88" s="183" t="s">
        <v>131</v>
      </c>
      <c r="I88" s="183" t="s">
        <v>132</v>
      </c>
      <c r="J88" s="183" t="s">
        <v>116</v>
      </c>
      <c r="K88" s="184" t="s">
        <v>133</v>
      </c>
      <c r="L88" s="185"/>
      <c r="M88" s="94" t="s">
        <v>19</v>
      </c>
      <c r="N88" s="95" t="s">
        <v>46</v>
      </c>
      <c r="O88" s="95" t="s">
        <v>134</v>
      </c>
      <c r="P88" s="95" t="s">
        <v>135</v>
      </c>
      <c r="Q88" s="95" t="s">
        <v>136</v>
      </c>
      <c r="R88" s="95" t="s">
        <v>137</v>
      </c>
      <c r="S88" s="95" t="s">
        <v>138</v>
      </c>
      <c r="T88" s="95" t="s">
        <v>139</v>
      </c>
      <c r="U88" s="96" t="s">
        <v>140</v>
      </c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</row>
    <row r="89" s="2" customFormat="1" ht="22.8" customHeight="1">
      <c r="A89" s="40"/>
      <c r="B89" s="41"/>
      <c r="C89" s="101" t="s">
        <v>141</v>
      </c>
      <c r="D89" s="42"/>
      <c r="E89" s="42"/>
      <c r="F89" s="42"/>
      <c r="G89" s="42"/>
      <c r="H89" s="42"/>
      <c r="I89" s="42"/>
      <c r="J89" s="186">
        <f>BK89</f>
        <v>0</v>
      </c>
      <c r="K89" s="42"/>
      <c r="L89" s="46"/>
      <c r="M89" s="97"/>
      <c r="N89" s="187"/>
      <c r="O89" s="98"/>
      <c r="P89" s="188">
        <f>P90+P321</f>
        <v>0</v>
      </c>
      <c r="Q89" s="98"/>
      <c r="R89" s="188">
        <f>R90+R321</f>
        <v>702.91995629999997</v>
      </c>
      <c r="S89" s="98"/>
      <c r="T89" s="188">
        <f>T90+T321</f>
        <v>1768.0711500000002</v>
      </c>
      <c r="U89" s="99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117</v>
      </c>
      <c r="BK89" s="189">
        <f>BK90+BK321</f>
        <v>0</v>
      </c>
    </row>
    <row r="90" s="12" customFormat="1" ht="25.92" customHeight="1">
      <c r="A90" s="12"/>
      <c r="B90" s="190"/>
      <c r="C90" s="191"/>
      <c r="D90" s="192" t="s">
        <v>75</v>
      </c>
      <c r="E90" s="193" t="s">
        <v>142</v>
      </c>
      <c r="F90" s="193" t="s">
        <v>143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P91+P150+P204+P208+P274+P318</f>
        <v>0</v>
      </c>
      <c r="Q90" s="198"/>
      <c r="R90" s="199">
        <f>R91+R150+R204+R208+R274+R318</f>
        <v>702.89861629999996</v>
      </c>
      <c r="S90" s="198"/>
      <c r="T90" s="199">
        <f>T91+T150+T204+T208+T274+T318</f>
        <v>1768.0711500000002</v>
      </c>
      <c r="U90" s="200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84</v>
      </c>
      <c r="AT90" s="202" t="s">
        <v>75</v>
      </c>
      <c r="AU90" s="202" t="s">
        <v>76</v>
      </c>
      <c r="AY90" s="201" t="s">
        <v>144</v>
      </c>
      <c r="BK90" s="203">
        <f>BK91+BK150+BK204+BK208+BK274+BK318</f>
        <v>0</v>
      </c>
    </row>
    <row r="91" s="12" customFormat="1" ht="22.8" customHeight="1">
      <c r="A91" s="12"/>
      <c r="B91" s="190"/>
      <c r="C91" s="191"/>
      <c r="D91" s="192" t="s">
        <v>75</v>
      </c>
      <c r="E91" s="204" t="s">
        <v>84</v>
      </c>
      <c r="F91" s="204" t="s">
        <v>145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SUM(P92:P149)</f>
        <v>0</v>
      </c>
      <c r="Q91" s="198"/>
      <c r="R91" s="199">
        <f>SUM(R92:R149)</f>
        <v>400.85145130000006</v>
      </c>
      <c r="S91" s="198"/>
      <c r="T91" s="199">
        <f>SUM(T92:T149)</f>
        <v>1613.3329500000002</v>
      </c>
      <c r="U91" s="200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84</v>
      </c>
      <c r="AT91" s="202" t="s">
        <v>75</v>
      </c>
      <c r="AU91" s="202" t="s">
        <v>84</v>
      </c>
      <c r="AY91" s="201" t="s">
        <v>144</v>
      </c>
      <c r="BK91" s="203">
        <f>SUM(BK92:BK149)</f>
        <v>0</v>
      </c>
    </row>
    <row r="92" s="2" customFormat="1" ht="37.8" customHeight="1">
      <c r="A92" s="40"/>
      <c r="B92" s="41"/>
      <c r="C92" s="206" t="s">
        <v>84</v>
      </c>
      <c r="D92" s="206" t="s">
        <v>146</v>
      </c>
      <c r="E92" s="207" t="s">
        <v>147</v>
      </c>
      <c r="F92" s="208" t="s">
        <v>148</v>
      </c>
      <c r="G92" s="209" t="s">
        <v>92</v>
      </c>
      <c r="H92" s="210">
        <v>2066.0900000000001</v>
      </c>
      <c r="I92" s="211"/>
      <c r="J92" s="212">
        <f>ROUND(I92*H92,2)</f>
        <v>0</v>
      </c>
      <c r="K92" s="208" t="s">
        <v>149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0.44</v>
      </c>
      <c r="T92" s="215">
        <f>S92*H92</f>
        <v>909.07960000000003</v>
      </c>
      <c r="U92" s="216" t="s">
        <v>19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150</v>
      </c>
      <c r="AT92" s="217" t="s">
        <v>146</v>
      </c>
      <c r="AU92" s="217" t="s">
        <v>86</v>
      </c>
      <c r="AY92" s="19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150</v>
      </c>
      <c r="BM92" s="217" t="s">
        <v>151</v>
      </c>
    </row>
    <row r="93" s="2" customFormat="1">
      <c r="A93" s="40"/>
      <c r="B93" s="41"/>
      <c r="C93" s="42"/>
      <c r="D93" s="219" t="s">
        <v>152</v>
      </c>
      <c r="E93" s="42"/>
      <c r="F93" s="220" t="s">
        <v>153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6"/>
      <c r="U93" s="87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152</v>
      </c>
      <c r="AU93" s="19" t="s">
        <v>86</v>
      </c>
    </row>
    <row r="94" s="2" customFormat="1">
      <c r="A94" s="40"/>
      <c r="B94" s="41"/>
      <c r="C94" s="42"/>
      <c r="D94" s="224" t="s">
        <v>154</v>
      </c>
      <c r="E94" s="42"/>
      <c r="F94" s="225" t="s">
        <v>155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6"/>
      <c r="U94" s="87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86</v>
      </c>
    </row>
    <row r="95" s="13" customFormat="1">
      <c r="A95" s="13"/>
      <c r="B95" s="226"/>
      <c r="C95" s="227"/>
      <c r="D95" s="224" t="s">
        <v>156</v>
      </c>
      <c r="E95" s="228" t="s">
        <v>19</v>
      </c>
      <c r="F95" s="229" t="s">
        <v>95</v>
      </c>
      <c r="G95" s="227"/>
      <c r="H95" s="230">
        <v>139.09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4"/>
      <c r="U95" s="235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156</v>
      </c>
      <c r="AU95" s="236" t="s">
        <v>86</v>
      </c>
      <c r="AV95" s="13" t="s">
        <v>86</v>
      </c>
      <c r="AW95" s="13" t="s">
        <v>37</v>
      </c>
      <c r="AX95" s="13" t="s">
        <v>76</v>
      </c>
      <c r="AY95" s="236" t="s">
        <v>144</v>
      </c>
    </row>
    <row r="96" s="13" customFormat="1">
      <c r="A96" s="13"/>
      <c r="B96" s="226"/>
      <c r="C96" s="227"/>
      <c r="D96" s="224" t="s">
        <v>156</v>
      </c>
      <c r="E96" s="228" t="s">
        <v>19</v>
      </c>
      <c r="F96" s="229" t="s">
        <v>90</v>
      </c>
      <c r="G96" s="227"/>
      <c r="H96" s="230">
        <v>1927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4"/>
      <c r="U96" s="235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156</v>
      </c>
      <c r="AU96" s="236" t="s">
        <v>86</v>
      </c>
      <c r="AV96" s="13" t="s">
        <v>86</v>
      </c>
      <c r="AW96" s="13" t="s">
        <v>37</v>
      </c>
      <c r="AX96" s="13" t="s">
        <v>76</v>
      </c>
      <c r="AY96" s="236" t="s">
        <v>144</v>
      </c>
    </row>
    <row r="97" s="14" customFormat="1">
      <c r="A97" s="14"/>
      <c r="B97" s="237"/>
      <c r="C97" s="238"/>
      <c r="D97" s="224" t="s">
        <v>156</v>
      </c>
      <c r="E97" s="239" t="s">
        <v>19</v>
      </c>
      <c r="F97" s="240" t="s">
        <v>157</v>
      </c>
      <c r="G97" s="238"/>
      <c r="H97" s="241">
        <v>2066.0900000000001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5"/>
      <c r="U97" s="246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156</v>
      </c>
      <c r="AU97" s="247" t="s">
        <v>86</v>
      </c>
      <c r="AV97" s="14" t="s">
        <v>150</v>
      </c>
      <c r="AW97" s="14" t="s">
        <v>37</v>
      </c>
      <c r="AX97" s="14" t="s">
        <v>84</v>
      </c>
      <c r="AY97" s="247" t="s">
        <v>144</v>
      </c>
    </row>
    <row r="98" s="2" customFormat="1" ht="24.15" customHeight="1">
      <c r="A98" s="40"/>
      <c r="B98" s="41"/>
      <c r="C98" s="206" t="s">
        <v>86</v>
      </c>
      <c r="D98" s="206" t="s">
        <v>146</v>
      </c>
      <c r="E98" s="207" t="s">
        <v>158</v>
      </c>
      <c r="F98" s="208" t="s">
        <v>159</v>
      </c>
      <c r="G98" s="209" t="s">
        <v>92</v>
      </c>
      <c r="H98" s="210">
        <v>84</v>
      </c>
      <c r="I98" s="211"/>
      <c r="J98" s="212">
        <f>ROUND(I98*H98,2)</f>
        <v>0</v>
      </c>
      <c r="K98" s="208" t="s">
        <v>149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6.0000000000000002E-05</v>
      </c>
      <c r="R98" s="215">
        <f>Q98*H98</f>
        <v>0.0050400000000000002</v>
      </c>
      <c r="S98" s="215">
        <v>0.091999999999999998</v>
      </c>
      <c r="T98" s="215">
        <f>S98*H98</f>
        <v>7.7279999999999998</v>
      </c>
      <c r="U98" s="216" t="s">
        <v>19</v>
      </c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150</v>
      </c>
      <c r="AT98" s="217" t="s">
        <v>146</v>
      </c>
      <c r="AU98" s="217" t="s">
        <v>86</v>
      </c>
      <c r="AY98" s="19" t="s">
        <v>144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84</v>
      </c>
      <c r="BK98" s="218">
        <f>ROUND(I98*H98,2)</f>
        <v>0</v>
      </c>
      <c r="BL98" s="19" t="s">
        <v>150</v>
      </c>
      <c r="BM98" s="217" t="s">
        <v>160</v>
      </c>
    </row>
    <row r="99" s="2" customFormat="1">
      <c r="A99" s="40"/>
      <c r="B99" s="41"/>
      <c r="C99" s="42"/>
      <c r="D99" s="219" t="s">
        <v>152</v>
      </c>
      <c r="E99" s="42"/>
      <c r="F99" s="220" t="s">
        <v>161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6"/>
      <c r="U99" s="87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152</v>
      </c>
      <c r="AU99" s="19" t="s">
        <v>86</v>
      </c>
    </row>
    <row r="100" s="13" customFormat="1">
      <c r="A100" s="13"/>
      <c r="B100" s="226"/>
      <c r="C100" s="227"/>
      <c r="D100" s="224" t="s">
        <v>156</v>
      </c>
      <c r="E100" s="228" t="s">
        <v>19</v>
      </c>
      <c r="F100" s="229" t="s">
        <v>162</v>
      </c>
      <c r="G100" s="227"/>
      <c r="H100" s="230">
        <v>84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4"/>
      <c r="U100" s="235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156</v>
      </c>
      <c r="AU100" s="236" t="s">
        <v>86</v>
      </c>
      <c r="AV100" s="13" t="s">
        <v>86</v>
      </c>
      <c r="AW100" s="13" t="s">
        <v>37</v>
      </c>
      <c r="AX100" s="13" t="s">
        <v>76</v>
      </c>
      <c r="AY100" s="236" t="s">
        <v>144</v>
      </c>
    </row>
    <row r="101" s="14" customFormat="1">
      <c r="A101" s="14"/>
      <c r="B101" s="237"/>
      <c r="C101" s="238"/>
      <c r="D101" s="224" t="s">
        <v>156</v>
      </c>
      <c r="E101" s="239" t="s">
        <v>19</v>
      </c>
      <c r="F101" s="240" t="s">
        <v>157</v>
      </c>
      <c r="G101" s="238"/>
      <c r="H101" s="241">
        <v>84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5"/>
      <c r="U101" s="246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156</v>
      </c>
      <c r="AU101" s="247" t="s">
        <v>86</v>
      </c>
      <c r="AV101" s="14" t="s">
        <v>150</v>
      </c>
      <c r="AW101" s="14" t="s">
        <v>37</v>
      </c>
      <c r="AX101" s="14" t="s">
        <v>84</v>
      </c>
      <c r="AY101" s="247" t="s">
        <v>144</v>
      </c>
    </row>
    <row r="102" s="2" customFormat="1" ht="24.15" customHeight="1">
      <c r="A102" s="40"/>
      <c r="B102" s="41"/>
      <c r="C102" s="206" t="s">
        <v>94</v>
      </c>
      <c r="D102" s="206" t="s">
        <v>146</v>
      </c>
      <c r="E102" s="207" t="s">
        <v>163</v>
      </c>
      <c r="F102" s="208" t="s">
        <v>164</v>
      </c>
      <c r="G102" s="209" t="s">
        <v>92</v>
      </c>
      <c r="H102" s="210">
        <v>2126.0900000000001</v>
      </c>
      <c r="I102" s="211"/>
      <c r="J102" s="212">
        <f>ROUND(I102*H102,2)</f>
        <v>0</v>
      </c>
      <c r="K102" s="208" t="s">
        <v>149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6.9999999999999994E-05</v>
      </c>
      <c r="R102" s="215">
        <f>Q102*H102</f>
        <v>0.1488263</v>
      </c>
      <c r="S102" s="215">
        <v>0.11500000000000001</v>
      </c>
      <c r="T102" s="215">
        <f>S102*H102</f>
        <v>244.50035000000003</v>
      </c>
      <c r="U102" s="216" t="s">
        <v>19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150</v>
      </c>
      <c r="AT102" s="217" t="s">
        <v>146</v>
      </c>
      <c r="AU102" s="217" t="s">
        <v>86</v>
      </c>
      <c r="AY102" s="19" t="s">
        <v>144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150</v>
      </c>
      <c r="BM102" s="217" t="s">
        <v>165</v>
      </c>
    </row>
    <row r="103" s="2" customFormat="1">
      <c r="A103" s="40"/>
      <c r="B103" s="41"/>
      <c r="C103" s="42"/>
      <c r="D103" s="219" t="s">
        <v>152</v>
      </c>
      <c r="E103" s="42"/>
      <c r="F103" s="220" t="s">
        <v>166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6"/>
      <c r="U103" s="87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152</v>
      </c>
      <c r="AU103" s="19" t="s">
        <v>86</v>
      </c>
    </row>
    <row r="104" s="13" customFormat="1">
      <c r="A104" s="13"/>
      <c r="B104" s="226"/>
      <c r="C104" s="227"/>
      <c r="D104" s="224" t="s">
        <v>156</v>
      </c>
      <c r="E104" s="228" t="s">
        <v>19</v>
      </c>
      <c r="F104" s="229" t="s">
        <v>106</v>
      </c>
      <c r="G104" s="227"/>
      <c r="H104" s="230">
        <v>1987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4"/>
      <c r="U104" s="235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156</v>
      </c>
      <c r="AU104" s="236" t="s">
        <v>86</v>
      </c>
      <c r="AV104" s="13" t="s">
        <v>86</v>
      </c>
      <c r="AW104" s="13" t="s">
        <v>37</v>
      </c>
      <c r="AX104" s="13" t="s">
        <v>76</v>
      </c>
      <c r="AY104" s="236" t="s">
        <v>144</v>
      </c>
    </row>
    <row r="105" s="13" customFormat="1">
      <c r="A105" s="13"/>
      <c r="B105" s="226"/>
      <c r="C105" s="227"/>
      <c r="D105" s="224" t="s">
        <v>156</v>
      </c>
      <c r="E105" s="228" t="s">
        <v>19</v>
      </c>
      <c r="F105" s="229" t="s">
        <v>95</v>
      </c>
      <c r="G105" s="227"/>
      <c r="H105" s="230">
        <v>139.09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4"/>
      <c r="U105" s="235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156</v>
      </c>
      <c r="AU105" s="236" t="s">
        <v>86</v>
      </c>
      <c r="AV105" s="13" t="s">
        <v>86</v>
      </c>
      <c r="AW105" s="13" t="s">
        <v>37</v>
      </c>
      <c r="AX105" s="13" t="s">
        <v>76</v>
      </c>
      <c r="AY105" s="236" t="s">
        <v>144</v>
      </c>
    </row>
    <row r="106" s="14" customFormat="1">
      <c r="A106" s="14"/>
      <c r="B106" s="237"/>
      <c r="C106" s="238"/>
      <c r="D106" s="224" t="s">
        <v>156</v>
      </c>
      <c r="E106" s="239" t="s">
        <v>19</v>
      </c>
      <c r="F106" s="240" t="s">
        <v>157</v>
      </c>
      <c r="G106" s="238"/>
      <c r="H106" s="241">
        <v>2126.0900000000001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5"/>
      <c r="U106" s="246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156</v>
      </c>
      <c r="AU106" s="247" t="s">
        <v>86</v>
      </c>
      <c r="AV106" s="14" t="s">
        <v>150</v>
      </c>
      <c r="AW106" s="14" t="s">
        <v>37</v>
      </c>
      <c r="AX106" s="14" t="s">
        <v>84</v>
      </c>
      <c r="AY106" s="247" t="s">
        <v>144</v>
      </c>
    </row>
    <row r="107" s="2" customFormat="1" ht="24.15" customHeight="1">
      <c r="A107" s="40"/>
      <c r="B107" s="41"/>
      <c r="C107" s="206" t="s">
        <v>150</v>
      </c>
      <c r="D107" s="206" t="s">
        <v>146</v>
      </c>
      <c r="E107" s="207" t="s">
        <v>167</v>
      </c>
      <c r="F107" s="208" t="s">
        <v>168</v>
      </c>
      <c r="G107" s="209" t="s">
        <v>92</v>
      </c>
      <c r="H107" s="210">
        <v>1927</v>
      </c>
      <c r="I107" s="211"/>
      <c r="J107" s="212">
        <f>ROUND(I107*H107,2)</f>
        <v>0</v>
      </c>
      <c r="K107" s="208" t="s">
        <v>149</v>
      </c>
      <c r="L107" s="46"/>
      <c r="M107" s="213" t="s">
        <v>19</v>
      </c>
      <c r="N107" s="214" t="s">
        <v>47</v>
      </c>
      <c r="O107" s="86"/>
      <c r="P107" s="215">
        <f>O107*H107</f>
        <v>0</v>
      </c>
      <c r="Q107" s="215">
        <v>0.00012999999999999999</v>
      </c>
      <c r="R107" s="215">
        <f>Q107*H107</f>
        <v>0.25050999999999995</v>
      </c>
      <c r="S107" s="215">
        <v>0.23000000000000001</v>
      </c>
      <c r="T107" s="215">
        <f>S107*H107</f>
        <v>443.21000000000004</v>
      </c>
      <c r="U107" s="216" t="s">
        <v>19</v>
      </c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150</v>
      </c>
      <c r="AT107" s="217" t="s">
        <v>146</v>
      </c>
      <c r="AU107" s="217" t="s">
        <v>86</v>
      </c>
      <c r="AY107" s="19" t="s">
        <v>144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84</v>
      </c>
      <c r="BK107" s="218">
        <f>ROUND(I107*H107,2)</f>
        <v>0</v>
      </c>
      <c r="BL107" s="19" t="s">
        <v>150</v>
      </c>
      <c r="BM107" s="217" t="s">
        <v>169</v>
      </c>
    </row>
    <row r="108" s="2" customFormat="1">
      <c r="A108" s="40"/>
      <c r="B108" s="41"/>
      <c r="C108" s="42"/>
      <c r="D108" s="219" t="s">
        <v>152</v>
      </c>
      <c r="E108" s="42"/>
      <c r="F108" s="220" t="s">
        <v>170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6"/>
      <c r="U108" s="8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152</v>
      </c>
      <c r="AU108" s="19" t="s">
        <v>86</v>
      </c>
    </row>
    <row r="109" s="13" customFormat="1">
      <c r="A109" s="13"/>
      <c r="B109" s="226"/>
      <c r="C109" s="227"/>
      <c r="D109" s="224" t="s">
        <v>156</v>
      </c>
      <c r="E109" s="228" t="s">
        <v>19</v>
      </c>
      <c r="F109" s="229" t="s">
        <v>90</v>
      </c>
      <c r="G109" s="227"/>
      <c r="H109" s="230">
        <v>1927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4"/>
      <c r="U109" s="235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156</v>
      </c>
      <c r="AU109" s="236" t="s">
        <v>86</v>
      </c>
      <c r="AV109" s="13" t="s">
        <v>86</v>
      </c>
      <c r="AW109" s="13" t="s">
        <v>37</v>
      </c>
      <c r="AX109" s="13" t="s">
        <v>76</v>
      </c>
      <c r="AY109" s="236" t="s">
        <v>144</v>
      </c>
    </row>
    <row r="110" s="14" customFormat="1">
      <c r="A110" s="14"/>
      <c r="B110" s="237"/>
      <c r="C110" s="238"/>
      <c r="D110" s="224" t="s">
        <v>156</v>
      </c>
      <c r="E110" s="239" t="s">
        <v>19</v>
      </c>
      <c r="F110" s="240" t="s">
        <v>157</v>
      </c>
      <c r="G110" s="238"/>
      <c r="H110" s="241">
        <v>1927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5"/>
      <c r="U110" s="246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156</v>
      </c>
      <c r="AU110" s="247" t="s">
        <v>86</v>
      </c>
      <c r="AV110" s="14" t="s">
        <v>150</v>
      </c>
      <c r="AW110" s="14" t="s">
        <v>37</v>
      </c>
      <c r="AX110" s="14" t="s">
        <v>84</v>
      </c>
      <c r="AY110" s="247" t="s">
        <v>144</v>
      </c>
    </row>
    <row r="111" s="2" customFormat="1" ht="16.5" customHeight="1">
      <c r="A111" s="40"/>
      <c r="B111" s="41"/>
      <c r="C111" s="248" t="s">
        <v>171</v>
      </c>
      <c r="D111" s="248" t="s">
        <v>172</v>
      </c>
      <c r="E111" s="249" t="s">
        <v>173</v>
      </c>
      <c r="F111" s="250" t="s">
        <v>174</v>
      </c>
      <c r="G111" s="251" t="s">
        <v>175</v>
      </c>
      <c r="H111" s="252">
        <v>400.41000000000002</v>
      </c>
      <c r="I111" s="253"/>
      <c r="J111" s="254">
        <f>ROUND(I111*H111,2)</f>
        <v>0</v>
      </c>
      <c r="K111" s="250" t="s">
        <v>19</v>
      </c>
      <c r="L111" s="255"/>
      <c r="M111" s="256" t="s">
        <v>19</v>
      </c>
      <c r="N111" s="257" t="s">
        <v>47</v>
      </c>
      <c r="O111" s="86"/>
      <c r="P111" s="215">
        <f>O111*H111</f>
        <v>0</v>
      </c>
      <c r="Q111" s="215">
        <v>1</v>
      </c>
      <c r="R111" s="215">
        <f>Q111*H111</f>
        <v>400.41000000000002</v>
      </c>
      <c r="S111" s="215">
        <v>0</v>
      </c>
      <c r="T111" s="215">
        <f>S111*H111</f>
        <v>0</v>
      </c>
      <c r="U111" s="216" t="s">
        <v>19</v>
      </c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176</v>
      </c>
      <c r="AT111" s="217" t="s">
        <v>172</v>
      </c>
      <c r="AU111" s="217" t="s">
        <v>86</v>
      </c>
      <c r="AY111" s="19" t="s">
        <v>144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84</v>
      </c>
      <c r="BK111" s="218">
        <f>ROUND(I111*H111,2)</f>
        <v>0</v>
      </c>
      <c r="BL111" s="19" t="s">
        <v>150</v>
      </c>
      <c r="BM111" s="217" t="s">
        <v>177</v>
      </c>
    </row>
    <row r="112" s="13" customFormat="1">
      <c r="A112" s="13"/>
      <c r="B112" s="226"/>
      <c r="C112" s="227"/>
      <c r="D112" s="224" t="s">
        <v>156</v>
      </c>
      <c r="E112" s="228" t="s">
        <v>19</v>
      </c>
      <c r="F112" s="229" t="s">
        <v>178</v>
      </c>
      <c r="G112" s="227"/>
      <c r="H112" s="230">
        <v>400.41000000000002</v>
      </c>
      <c r="I112" s="231"/>
      <c r="J112" s="227"/>
      <c r="K112" s="227"/>
      <c r="L112" s="232"/>
      <c r="M112" s="233"/>
      <c r="N112" s="234"/>
      <c r="O112" s="234"/>
      <c r="P112" s="234"/>
      <c r="Q112" s="234"/>
      <c r="R112" s="234"/>
      <c r="S112" s="234"/>
      <c r="T112" s="234"/>
      <c r="U112" s="235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156</v>
      </c>
      <c r="AU112" s="236" t="s">
        <v>86</v>
      </c>
      <c r="AV112" s="13" t="s">
        <v>86</v>
      </c>
      <c r="AW112" s="13" t="s">
        <v>37</v>
      </c>
      <c r="AX112" s="13" t="s">
        <v>76</v>
      </c>
      <c r="AY112" s="236" t="s">
        <v>144</v>
      </c>
    </row>
    <row r="113" s="14" customFormat="1">
      <c r="A113" s="14"/>
      <c r="B113" s="237"/>
      <c r="C113" s="238"/>
      <c r="D113" s="224" t="s">
        <v>156</v>
      </c>
      <c r="E113" s="239" t="s">
        <v>19</v>
      </c>
      <c r="F113" s="240" t="s">
        <v>157</v>
      </c>
      <c r="G113" s="238"/>
      <c r="H113" s="241">
        <v>400.41000000000002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5"/>
      <c r="U113" s="246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156</v>
      </c>
      <c r="AU113" s="247" t="s">
        <v>86</v>
      </c>
      <c r="AV113" s="14" t="s">
        <v>150</v>
      </c>
      <c r="AW113" s="14" t="s">
        <v>37</v>
      </c>
      <c r="AX113" s="14" t="s">
        <v>84</v>
      </c>
      <c r="AY113" s="247" t="s">
        <v>144</v>
      </c>
    </row>
    <row r="114" s="2" customFormat="1" ht="24.15" customHeight="1">
      <c r="A114" s="40"/>
      <c r="B114" s="41"/>
      <c r="C114" s="206" t="s">
        <v>179</v>
      </c>
      <c r="D114" s="206" t="s">
        <v>146</v>
      </c>
      <c r="E114" s="207" t="s">
        <v>180</v>
      </c>
      <c r="F114" s="208" t="s">
        <v>181</v>
      </c>
      <c r="G114" s="209" t="s">
        <v>101</v>
      </c>
      <c r="H114" s="210">
        <v>43</v>
      </c>
      <c r="I114" s="211"/>
      <c r="J114" s="212">
        <f>ROUND(I114*H114,2)</f>
        <v>0</v>
      </c>
      <c r="K114" s="208" t="s">
        <v>149</v>
      </c>
      <c r="L114" s="46"/>
      <c r="M114" s="213" t="s">
        <v>19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0.20499999999999999</v>
      </c>
      <c r="T114" s="215">
        <f>S114*H114</f>
        <v>8.8149999999999995</v>
      </c>
      <c r="U114" s="216" t="s">
        <v>19</v>
      </c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150</v>
      </c>
      <c r="AT114" s="217" t="s">
        <v>146</v>
      </c>
      <c r="AU114" s="217" t="s">
        <v>86</v>
      </c>
      <c r="AY114" s="19" t="s">
        <v>144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84</v>
      </c>
      <c r="BK114" s="218">
        <f>ROUND(I114*H114,2)</f>
        <v>0</v>
      </c>
      <c r="BL114" s="19" t="s">
        <v>150</v>
      </c>
      <c r="BM114" s="217" t="s">
        <v>182</v>
      </c>
    </row>
    <row r="115" s="2" customFormat="1">
      <c r="A115" s="40"/>
      <c r="B115" s="41"/>
      <c r="C115" s="42"/>
      <c r="D115" s="219" t="s">
        <v>152</v>
      </c>
      <c r="E115" s="42"/>
      <c r="F115" s="220" t="s">
        <v>183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6"/>
      <c r="U115" s="87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152</v>
      </c>
      <c r="AU115" s="19" t="s">
        <v>86</v>
      </c>
    </row>
    <row r="116" s="13" customFormat="1">
      <c r="A116" s="13"/>
      <c r="B116" s="226"/>
      <c r="C116" s="227"/>
      <c r="D116" s="224" t="s">
        <v>156</v>
      </c>
      <c r="E116" s="228" t="s">
        <v>19</v>
      </c>
      <c r="F116" s="229" t="s">
        <v>99</v>
      </c>
      <c r="G116" s="227"/>
      <c r="H116" s="230">
        <v>43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4"/>
      <c r="U116" s="235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156</v>
      </c>
      <c r="AU116" s="236" t="s">
        <v>86</v>
      </c>
      <c r="AV116" s="13" t="s">
        <v>86</v>
      </c>
      <c r="AW116" s="13" t="s">
        <v>37</v>
      </c>
      <c r="AX116" s="13" t="s">
        <v>76</v>
      </c>
      <c r="AY116" s="236" t="s">
        <v>144</v>
      </c>
    </row>
    <row r="117" s="14" customFormat="1">
      <c r="A117" s="14"/>
      <c r="B117" s="237"/>
      <c r="C117" s="238"/>
      <c r="D117" s="224" t="s">
        <v>156</v>
      </c>
      <c r="E117" s="239" t="s">
        <v>19</v>
      </c>
      <c r="F117" s="240" t="s">
        <v>157</v>
      </c>
      <c r="G117" s="238"/>
      <c r="H117" s="241">
        <v>43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5"/>
      <c r="U117" s="246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156</v>
      </c>
      <c r="AU117" s="247" t="s">
        <v>86</v>
      </c>
      <c r="AV117" s="14" t="s">
        <v>150</v>
      </c>
      <c r="AW117" s="14" t="s">
        <v>37</v>
      </c>
      <c r="AX117" s="14" t="s">
        <v>84</v>
      </c>
      <c r="AY117" s="247" t="s">
        <v>144</v>
      </c>
    </row>
    <row r="118" s="2" customFormat="1" ht="21.75" customHeight="1">
      <c r="A118" s="40"/>
      <c r="B118" s="41"/>
      <c r="C118" s="206" t="s">
        <v>184</v>
      </c>
      <c r="D118" s="206" t="s">
        <v>146</v>
      </c>
      <c r="E118" s="207" t="s">
        <v>185</v>
      </c>
      <c r="F118" s="208" t="s">
        <v>186</v>
      </c>
      <c r="G118" s="209" t="s">
        <v>187</v>
      </c>
      <c r="H118" s="210">
        <v>565.88699999999994</v>
      </c>
      <c r="I118" s="211"/>
      <c r="J118" s="212">
        <f>ROUND(I118*H118,2)</f>
        <v>0</v>
      </c>
      <c r="K118" s="208" t="s">
        <v>149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5">
        <f>S118*H118</f>
        <v>0</v>
      </c>
      <c r="U118" s="216" t="s">
        <v>19</v>
      </c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150</v>
      </c>
      <c r="AT118" s="217" t="s">
        <v>146</v>
      </c>
      <c r="AU118" s="217" t="s">
        <v>86</v>
      </c>
      <c r="AY118" s="19" t="s">
        <v>144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84</v>
      </c>
      <c r="BK118" s="218">
        <f>ROUND(I118*H118,2)</f>
        <v>0</v>
      </c>
      <c r="BL118" s="19" t="s">
        <v>150</v>
      </c>
      <c r="BM118" s="217" t="s">
        <v>188</v>
      </c>
    </row>
    <row r="119" s="2" customFormat="1">
      <c r="A119" s="40"/>
      <c r="B119" s="41"/>
      <c r="C119" s="42"/>
      <c r="D119" s="219" t="s">
        <v>152</v>
      </c>
      <c r="E119" s="42"/>
      <c r="F119" s="220" t="s">
        <v>189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6"/>
      <c r="U119" s="87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152</v>
      </c>
      <c r="AU119" s="19" t="s">
        <v>86</v>
      </c>
    </row>
    <row r="120" s="13" customFormat="1">
      <c r="A120" s="13"/>
      <c r="B120" s="226"/>
      <c r="C120" s="227"/>
      <c r="D120" s="224" t="s">
        <v>156</v>
      </c>
      <c r="E120" s="228" t="s">
        <v>19</v>
      </c>
      <c r="F120" s="229" t="s">
        <v>190</v>
      </c>
      <c r="G120" s="227"/>
      <c r="H120" s="230">
        <v>41.726999999999997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4"/>
      <c r="U120" s="235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156</v>
      </c>
      <c r="AU120" s="236" t="s">
        <v>86</v>
      </c>
      <c r="AV120" s="13" t="s">
        <v>86</v>
      </c>
      <c r="AW120" s="13" t="s">
        <v>37</v>
      </c>
      <c r="AX120" s="13" t="s">
        <v>76</v>
      </c>
      <c r="AY120" s="236" t="s">
        <v>144</v>
      </c>
    </row>
    <row r="121" s="13" customFormat="1">
      <c r="A121" s="13"/>
      <c r="B121" s="226"/>
      <c r="C121" s="227"/>
      <c r="D121" s="224" t="s">
        <v>156</v>
      </c>
      <c r="E121" s="228" t="s">
        <v>19</v>
      </c>
      <c r="F121" s="229" t="s">
        <v>191</v>
      </c>
      <c r="G121" s="227"/>
      <c r="H121" s="230">
        <v>346.86000000000001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4"/>
      <c r="U121" s="235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156</v>
      </c>
      <c r="AU121" s="236" t="s">
        <v>86</v>
      </c>
      <c r="AV121" s="13" t="s">
        <v>86</v>
      </c>
      <c r="AW121" s="13" t="s">
        <v>37</v>
      </c>
      <c r="AX121" s="13" t="s">
        <v>76</v>
      </c>
      <c r="AY121" s="236" t="s">
        <v>144</v>
      </c>
    </row>
    <row r="122" s="13" customFormat="1">
      <c r="A122" s="13"/>
      <c r="B122" s="226"/>
      <c r="C122" s="227"/>
      <c r="D122" s="224" t="s">
        <v>156</v>
      </c>
      <c r="E122" s="228" t="s">
        <v>19</v>
      </c>
      <c r="F122" s="229" t="s">
        <v>192</v>
      </c>
      <c r="G122" s="227"/>
      <c r="H122" s="230">
        <v>177.30000000000001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4"/>
      <c r="U122" s="235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156</v>
      </c>
      <c r="AU122" s="236" t="s">
        <v>86</v>
      </c>
      <c r="AV122" s="13" t="s">
        <v>86</v>
      </c>
      <c r="AW122" s="13" t="s">
        <v>37</v>
      </c>
      <c r="AX122" s="13" t="s">
        <v>76</v>
      </c>
      <c r="AY122" s="236" t="s">
        <v>144</v>
      </c>
    </row>
    <row r="123" s="14" customFormat="1">
      <c r="A123" s="14"/>
      <c r="B123" s="237"/>
      <c r="C123" s="238"/>
      <c r="D123" s="224" t="s">
        <v>156</v>
      </c>
      <c r="E123" s="239" t="s">
        <v>19</v>
      </c>
      <c r="F123" s="240" t="s">
        <v>157</v>
      </c>
      <c r="G123" s="238"/>
      <c r="H123" s="241">
        <v>565.88699999999994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5"/>
      <c r="U123" s="246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156</v>
      </c>
      <c r="AU123" s="247" t="s">
        <v>86</v>
      </c>
      <c r="AV123" s="14" t="s">
        <v>150</v>
      </c>
      <c r="AW123" s="14" t="s">
        <v>37</v>
      </c>
      <c r="AX123" s="14" t="s">
        <v>84</v>
      </c>
      <c r="AY123" s="247" t="s">
        <v>144</v>
      </c>
    </row>
    <row r="124" s="2" customFormat="1" ht="37.8" customHeight="1">
      <c r="A124" s="40"/>
      <c r="B124" s="41"/>
      <c r="C124" s="206" t="s">
        <v>176</v>
      </c>
      <c r="D124" s="206" t="s">
        <v>146</v>
      </c>
      <c r="E124" s="207" t="s">
        <v>193</v>
      </c>
      <c r="F124" s="208" t="s">
        <v>194</v>
      </c>
      <c r="G124" s="209" t="s">
        <v>187</v>
      </c>
      <c r="H124" s="210">
        <v>565.88699999999994</v>
      </c>
      <c r="I124" s="211"/>
      <c r="J124" s="212">
        <f>ROUND(I124*H124,2)</f>
        <v>0</v>
      </c>
      <c r="K124" s="208" t="s">
        <v>149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5">
        <f>S124*H124</f>
        <v>0</v>
      </c>
      <c r="U124" s="216" t="s">
        <v>19</v>
      </c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150</v>
      </c>
      <c r="AT124" s="217" t="s">
        <v>146</v>
      </c>
      <c r="AU124" s="217" t="s">
        <v>86</v>
      </c>
      <c r="AY124" s="19" t="s">
        <v>144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84</v>
      </c>
      <c r="BK124" s="218">
        <f>ROUND(I124*H124,2)</f>
        <v>0</v>
      </c>
      <c r="BL124" s="19" t="s">
        <v>150</v>
      </c>
      <c r="BM124" s="217" t="s">
        <v>195</v>
      </c>
    </row>
    <row r="125" s="2" customFormat="1">
      <c r="A125" s="40"/>
      <c r="B125" s="41"/>
      <c r="C125" s="42"/>
      <c r="D125" s="219" t="s">
        <v>152</v>
      </c>
      <c r="E125" s="42"/>
      <c r="F125" s="220" t="s">
        <v>196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6"/>
      <c r="U125" s="87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152</v>
      </c>
      <c r="AU125" s="19" t="s">
        <v>86</v>
      </c>
    </row>
    <row r="126" s="13" customFormat="1">
      <c r="A126" s="13"/>
      <c r="B126" s="226"/>
      <c r="C126" s="227"/>
      <c r="D126" s="224" t="s">
        <v>156</v>
      </c>
      <c r="E126" s="228" t="s">
        <v>19</v>
      </c>
      <c r="F126" s="229" t="s">
        <v>190</v>
      </c>
      <c r="G126" s="227"/>
      <c r="H126" s="230">
        <v>41.726999999999997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4"/>
      <c r="U126" s="235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156</v>
      </c>
      <c r="AU126" s="236" t="s">
        <v>86</v>
      </c>
      <c r="AV126" s="13" t="s">
        <v>86</v>
      </c>
      <c r="AW126" s="13" t="s">
        <v>37</v>
      </c>
      <c r="AX126" s="13" t="s">
        <v>76</v>
      </c>
      <c r="AY126" s="236" t="s">
        <v>144</v>
      </c>
    </row>
    <row r="127" s="13" customFormat="1">
      <c r="A127" s="13"/>
      <c r="B127" s="226"/>
      <c r="C127" s="227"/>
      <c r="D127" s="224" t="s">
        <v>156</v>
      </c>
      <c r="E127" s="228" t="s">
        <v>19</v>
      </c>
      <c r="F127" s="229" t="s">
        <v>191</v>
      </c>
      <c r="G127" s="227"/>
      <c r="H127" s="230">
        <v>346.86000000000001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4"/>
      <c r="U127" s="235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156</v>
      </c>
      <c r="AU127" s="236" t="s">
        <v>86</v>
      </c>
      <c r="AV127" s="13" t="s">
        <v>86</v>
      </c>
      <c r="AW127" s="13" t="s">
        <v>37</v>
      </c>
      <c r="AX127" s="13" t="s">
        <v>76</v>
      </c>
      <c r="AY127" s="236" t="s">
        <v>144</v>
      </c>
    </row>
    <row r="128" s="13" customFormat="1">
      <c r="A128" s="13"/>
      <c r="B128" s="226"/>
      <c r="C128" s="227"/>
      <c r="D128" s="224" t="s">
        <v>156</v>
      </c>
      <c r="E128" s="228" t="s">
        <v>19</v>
      </c>
      <c r="F128" s="229" t="s">
        <v>192</v>
      </c>
      <c r="G128" s="227"/>
      <c r="H128" s="230">
        <v>177.30000000000001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4"/>
      <c r="U128" s="235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156</v>
      </c>
      <c r="AU128" s="236" t="s">
        <v>86</v>
      </c>
      <c r="AV128" s="13" t="s">
        <v>86</v>
      </c>
      <c r="AW128" s="13" t="s">
        <v>37</v>
      </c>
      <c r="AX128" s="13" t="s">
        <v>76</v>
      </c>
      <c r="AY128" s="236" t="s">
        <v>144</v>
      </c>
    </row>
    <row r="129" s="14" customFormat="1">
      <c r="A129" s="14"/>
      <c r="B129" s="237"/>
      <c r="C129" s="238"/>
      <c r="D129" s="224" t="s">
        <v>156</v>
      </c>
      <c r="E129" s="239" t="s">
        <v>19</v>
      </c>
      <c r="F129" s="240" t="s">
        <v>157</v>
      </c>
      <c r="G129" s="238"/>
      <c r="H129" s="241">
        <v>565.88699999999994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5"/>
      <c r="U129" s="246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156</v>
      </c>
      <c r="AU129" s="247" t="s">
        <v>86</v>
      </c>
      <c r="AV129" s="14" t="s">
        <v>150</v>
      </c>
      <c r="AW129" s="14" t="s">
        <v>37</v>
      </c>
      <c r="AX129" s="14" t="s">
        <v>84</v>
      </c>
      <c r="AY129" s="247" t="s">
        <v>144</v>
      </c>
    </row>
    <row r="130" s="2" customFormat="1" ht="37.8" customHeight="1">
      <c r="A130" s="40"/>
      <c r="B130" s="41"/>
      <c r="C130" s="206" t="s">
        <v>197</v>
      </c>
      <c r="D130" s="206" t="s">
        <v>146</v>
      </c>
      <c r="E130" s="207" t="s">
        <v>198</v>
      </c>
      <c r="F130" s="208" t="s">
        <v>199</v>
      </c>
      <c r="G130" s="209" t="s">
        <v>187</v>
      </c>
      <c r="H130" s="210">
        <v>5658.8699999999999</v>
      </c>
      <c r="I130" s="211"/>
      <c r="J130" s="212">
        <f>ROUND(I130*H130,2)</f>
        <v>0</v>
      </c>
      <c r="K130" s="208" t="s">
        <v>149</v>
      </c>
      <c r="L130" s="46"/>
      <c r="M130" s="213" t="s">
        <v>19</v>
      </c>
      <c r="N130" s="214" t="s">
        <v>47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5">
        <f>S130*H130</f>
        <v>0</v>
      </c>
      <c r="U130" s="216" t="s">
        <v>19</v>
      </c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150</v>
      </c>
      <c r="AT130" s="217" t="s">
        <v>146</v>
      </c>
      <c r="AU130" s="217" t="s">
        <v>86</v>
      </c>
      <c r="AY130" s="19" t="s">
        <v>144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84</v>
      </c>
      <c r="BK130" s="218">
        <f>ROUND(I130*H130,2)</f>
        <v>0</v>
      </c>
      <c r="BL130" s="19" t="s">
        <v>150</v>
      </c>
      <c r="BM130" s="217" t="s">
        <v>200</v>
      </c>
    </row>
    <row r="131" s="2" customFormat="1">
      <c r="A131" s="40"/>
      <c r="B131" s="41"/>
      <c r="C131" s="42"/>
      <c r="D131" s="219" t="s">
        <v>152</v>
      </c>
      <c r="E131" s="42"/>
      <c r="F131" s="220" t="s">
        <v>201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6"/>
      <c r="U131" s="87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152</v>
      </c>
      <c r="AU131" s="19" t="s">
        <v>86</v>
      </c>
    </row>
    <row r="132" s="13" customFormat="1">
      <c r="A132" s="13"/>
      <c r="B132" s="226"/>
      <c r="C132" s="227"/>
      <c r="D132" s="224" t="s">
        <v>156</v>
      </c>
      <c r="E132" s="228" t="s">
        <v>19</v>
      </c>
      <c r="F132" s="229" t="s">
        <v>190</v>
      </c>
      <c r="G132" s="227"/>
      <c r="H132" s="230">
        <v>41.726999999999997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4"/>
      <c r="U132" s="235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156</v>
      </c>
      <c r="AU132" s="236" t="s">
        <v>86</v>
      </c>
      <c r="AV132" s="13" t="s">
        <v>86</v>
      </c>
      <c r="AW132" s="13" t="s">
        <v>37</v>
      </c>
      <c r="AX132" s="13" t="s">
        <v>76</v>
      </c>
      <c r="AY132" s="236" t="s">
        <v>144</v>
      </c>
    </row>
    <row r="133" s="13" customFormat="1">
      <c r="A133" s="13"/>
      <c r="B133" s="226"/>
      <c r="C133" s="227"/>
      <c r="D133" s="224" t="s">
        <v>156</v>
      </c>
      <c r="E133" s="228" t="s">
        <v>19</v>
      </c>
      <c r="F133" s="229" t="s">
        <v>191</v>
      </c>
      <c r="G133" s="227"/>
      <c r="H133" s="230">
        <v>346.86000000000001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4"/>
      <c r="U133" s="235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156</v>
      </c>
      <c r="AU133" s="236" t="s">
        <v>86</v>
      </c>
      <c r="AV133" s="13" t="s">
        <v>86</v>
      </c>
      <c r="AW133" s="13" t="s">
        <v>37</v>
      </c>
      <c r="AX133" s="13" t="s">
        <v>76</v>
      </c>
      <c r="AY133" s="236" t="s">
        <v>144</v>
      </c>
    </row>
    <row r="134" s="13" customFormat="1">
      <c r="A134" s="13"/>
      <c r="B134" s="226"/>
      <c r="C134" s="227"/>
      <c r="D134" s="224" t="s">
        <v>156</v>
      </c>
      <c r="E134" s="228" t="s">
        <v>19</v>
      </c>
      <c r="F134" s="229" t="s">
        <v>192</v>
      </c>
      <c r="G134" s="227"/>
      <c r="H134" s="230">
        <v>177.30000000000001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4"/>
      <c r="U134" s="235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156</v>
      </c>
      <c r="AU134" s="236" t="s">
        <v>86</v>
      </c>
      <c r="AV134" s="13" t="s">
        <v>86</v>
      </c>
      <c r="AW134" s="13" t="s">
        <v>37</v>
      </c>
      <c r="AX134" s="13" t="s">
        <v>76</v>
      </c>
      <c r="AY134" s="236" t="s">
        <v>144</v>
      </c>
    </row>
    <row r="135" s="14" customFormat="1">
      <c r="A135" s="14"/>
      <c r="B135" s="237"/>
      <c r="C135" s="238"/>
      <c r="D135" s="224" t="s">
        <v>156</v>
      </c>
      <c r="E135" s="239" t="s">
        <v>19</v>
      </c>
      <c r="F135" s="240" t="s">
        <v>157</v>
      </c>
      <c r="G135" s="238"/>
      <c r="H135" s="241">
        <v>565.88699999999994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5"/>
      <c r="U135" s="246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156</v>
      </c>
      <c r="AU135" s="247" t="s">
        <v>86</v>
      </c>
      <c r="AV135" s="14" t="s">
        <v>150</v>
      </c>
      <c r="AW135" s="14" t="s">
        <v>37</v>
      </c>
      <c r="AX135" s="14" t="s">
        <v>84</v>
      </c>
      <c r="AY135" s="247" t="s">
        <v>144</v>
      </c>
    </row>
    <row r="136" s="13" customFormat="1">
      <c r="A136" s="13"/>
      <c r="B136" s="226"/>
      <c r="C136" s="227"/>
      <c r="D136" s="224" t="s">
        <v>156</v>
      </c>
      <c r="E136" s="227"/>
      <c r="F136" s="229" t="s">
        <v>202</v>
      </c>
      <c r="G136" s="227"/>
      <c r="H136" s="230">
        <v>5658.8699999999999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4"/>
      <c r="U136" s="235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156</v>
      </c>
      <c r="AU136" s="236" t="s">
        <v>86</v>
      </c>
      <c r="AV136" s="13" t="s">
        <v>86</v>
      </c>
      <c r="AW136" s="13" t="s">
        <v>4</v>
      </c>
      <c r="AX136" s="13" t="s">
        <v>84</v>
      </c>
      <c r="AY136" s="236" t="s">
        <v>144</v>
      </c>
    </row>
    <row r="137" s="2" customFormat="1" ht="21.75" customHeight="1">
      <c r="A137" s="40"/>
      <c r="B137" s="41"/>
      <c r="C137" s="206" t="s">
        <v>203</v>
      </c>
      <c r="D137" s="206" t="s">
        <v>146</v>
      </c>
      <c r="E137" s="207" t="s">
        <v>204</v>
      </c>
      <c r="F137" s="208" t="s">
        <v>205</v>
      </c>
      <c r="G137" s="209" t="s">
        <v>92</v>
      </c>
      <c r="H137" s="210">
        <v>1483</v>
      </c>
      <c r="I137" s="211"/>
      <c r="J137" s="212">
        <f>ROUND(I137*H137,2)</f>
        <v>0</v>
      </c>
      <c r="K137" s="208" t="s">
        <v>149</v>
      </c>
      <c r="L137" s="46"/>
      <c r="M137" s="213" t="s">
        <v>19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5">
        <f>S137*H137</f>
        <v>0</v>
      </c>
      <c r="U137" s="216" t="s">
        <v>19</v>
      </c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150</v>
      </c>
      <c r="AT137" s="217" t="s">
        <v>146</v>
      </c>
      <c r="AU137" s="217" t="s">
        <v>86</v>
      </c>
      <c r="AY137" s="19" t="s">
        <v>144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84</v>
      </c>
      <c r="BK137" s="218">
        <f>ROUND(I137*H137,2)</f>
        <v>0</v>
      </c>
      <c r="BL137" s="19" t="s">
        <v>150</v>
      </c>
      <c r="BM137" s="217" t="s">
        <v>206</v>
      </c>
    </row>
    <row r="138" s="2" customFormat="1">
      <c r="A138" s="40"/>
      <c r="B138" s="41"/>
      <c r="C138" s="42"/>
      <c r="D138" s="219" t="s">
        <v>152</v>
      </c>
      <c r="E138" s="42"/>
      <c r="F138" s="220" t="s">
        <v>207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6"/>
      <c r="U138" s="87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152</v>
      </c>
      <c r="AU138" s="19" t="s">
        <v>86</v>
      </c>
    </row>
    <row r="139" s="13" customFormat="1">
      <c r="A139" s="13"/>
      <c r="B139" s="226"/>
      <c r="C139" s="227"/>
      <c r="D139" s="224" t="s">
        <v>156</v>
      </c>
      <c r="E139" s="228" t="s">
        <v>19</v>
      </c>
      <c r="F139" s="229" t="s">
        <v>208</v>
      </c>
      <c r="G139" s="227"/>
      <c r="H139" s="230">
        <v>1483</v>
      </c>
      <c r="I139" s="231"/>
      <c r="J139" s="227"/>
      <c r="K139" s="227"/>
      <c r="L139" s="232"/>
      <c r="M139" s="233"/>
      <c r="N139" s="234"/>
      <c r="O139" s="234"/>
      <c r="P139" s="234"/>
      <c r="Q139" s="234"/>
      <c r="R139" s="234"/>
      <c r="S139" s="234"/>
      <c r="T139" s="234"/>
      <c r="U139" s="235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156</v>
      </c>
      <c r="AU139" s="236" t="s">
        <v>86</v>
      </c>
      <c r="AV139" s="13" t="s">
        <v>86</v>
      </c>
      <c r="AW139" s="13" t="s">
        <v>37</v>
      </c>
      <c r="AX139" s="13" t="s">
        <v>84</v>
      </c>
      <c r="AY139" s="236" t="s">
        <v>144</v>
      </c>
    </row>
    <row r="140" s="2" customFormat="1" ht="24.15" customHeight="1">
      <c r="A140" s="40"/>
      <c r="B140" s="41"/>
      <c r="C140" s="206" t="s">
        <v>209</v>
      </c>
      <c r="D140" s="206" t="s">
        <v>146</v>
      </c>
      <c r="E140" s="207" t="s">
        <v>210</v>
      </c>
      <c r="F140" s="208" t="s">
        <v>211</v>
      </c>
      <c r="G140" s="209" t="s">
        <v>92</v>
      </c>
      <c r="H140" s="210">
        <v>1483</v>
      </c>
      <c r="I140" s="211"/>
      <c r="J140" s="212">
        <f>ROUND(I140*H140,2)</f>
        <v>0</v>
      </c>
      <c r="K140" s="208" t="s">
        <v>149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5">
        <f>S140*H140</f>
        <v>0</v>
      </c>
      <c r="U140" s="216" t="s">
        <v>19</v>
      </c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150</v>
      </c>
      <c r="AT140" s="217" t="s">
        <v>146</v>
      </c>
      <c r="AU140" s="217" t="s">
        <v>86</v>
      </c>
      <c r="AY140" s="19" t="s">
        <v>144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84</v>
      </c>
      <c r="BK140" s="218">
        <f>ROUND(I140*H140,2)</f>
        <v>0</v>
      </c>
      <c r="BL140" s="19" t="s">
        <v>150</v>
      </c>
      <c r="BM140" s="217" t="s">
        <v>212</v>
      </c>
    </row>
    <row r="141" s="2" customFormat="1">
      <c r="A141" s="40"/>
      <c r="B141" s="41"/>
      <c r="C141" s="42"/>
      <c r="D141" s="219" t="s">
        <v>152</v>
      </c>
      <c r="E141" s="42"/>
      <c r="F141" s="220" t="s">
        <v>213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6"/>
      <c r="U141" s="87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152</v>
      </c>
      <c r="AU141" s="19" t="s">
        <v>86</v>
      </c>
    </row>
    <row r="142" s="13" customFormat="1">
      <c r="A142" s="13"/>
      <c r="B142" s="226"/>
      <c r="C142" s="227"/>
      <c r="D142" s="224" t="s">
        <v>156</v>
      </c>
      <c r="E142" s="228" t="s">
        <v>19</v>
      </c>
      <c r="F142" s="229" t="s">
        <v>208</v>
      </c>
      <c r="G142" s="227"/>
      <c r="H142" s="230">
        <v>1483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4"/>
      <c r="U142" s="235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156</v>
      </c>
      <c r="AU142" s="236" t="s">
        <v>86</v>
      </c>
      <c r="AV142" s="13" t="s">
        <v>86</v>
      </c>
      <c r="AW142" s="13" t="s">
        <v>37</v>
      </c>
      <c r="AX142" s="13" t="s">
        <v>84</v>
      </c>
      <c r="AY142" s="236" t="s">
        <v>144</v>
      </c>
    </row>
    <row r="143" s="2" customFormat="1" ht="16.5" customHeight="1">
      <c r="A143" s="40"/>
      <c r="B143" s="41"/>
      <c r="C143" s="248" t="s">
        <v>8</v>
      </c>
      <c r="D143" s="248" t="s">
        <v>172</v>
      </c>
      <c r="E143" s="249" t="s">
        <v>214</v>
      </c>
      <c r="F143" s="250" t="s">
        <v>215</v>
      </c>
      <c r="G143" s="251" t="s">
        <v>216</v>
      </c>
      <c r="H143" s="252">
        <v>37.075000000000003</v>
      </c>
      <c r="I143" s="253"/>
      <c r="J143" s="254">
        <f>ROUND(I143*H143,2)</f>
        <v>0</v>
      </c>
      <c r="K143" s="250" t="s">
        <v>149</v>
      </c>
      <c r="L143" s="255"/>
      <c r="M143" s="256" t="s">
        <v>19</v>
      </c>
      <c r="N143" s="257" t="s">
        <v>47</v>
      </c>
      <c r="O143" s="86"/>
      <c r="P143" s="215">
        <f>O143*H143</f>
        <v>0</v>
      </c>
      <c r="Q143" s="215">
        <v>0.001</v>
      </c>
      <c r="R143" s="215">
        <f>Q143*H143</f>
        <v>0.037075000000000004</v>
      </c>
      <c r="S143" s="215">
        <v>0</v>
      </c>
      <c r="T143" s="215">
        <f>S143*H143</f>
        <v>0</v>
      </c>
      <c r="U143" s="216" t="s">
        <v>19</v>
      </c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176</v>
      </c>
      <c r="AT143" s="217" t="s">
        <v>172</v>
      </c>
      <c r="AU143" s="217" t="s">
        <v>86</v>
      </c>
      <c r="AY143" s="19" t="s">
        <v>144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84</v>
      </c>
      <c r="BK143" s="218">
        <f>ROUND(I143*H143,2)</f>
        <v>0</v>
      </c>
      <c r="BL143" s="19" t="s">
        <v>150</v>
      </c>
      <c r="BM143" s="217" t="s">
        <v>217</v>
      </c>
    </row>
    <row r="144" s="13" customFormat="1">
      <c r="A144" s="13"/>
      <c r="B144" s="226"/>
      <c r="C144" s="227"/>
      <c r="D144" s="224" t="s">
        <v>156</v>
      </c>
      <c r="E144" s="227"/>
      <c r="F144" s="229" t="s">
        <v>218</v>
      </c>
      <c r="G144" s="227"/>
      <c r="H144" s="230">
        <v>37.075000000000003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4"/>
      <c r="U144" s="235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156</v>
      </c>
      <c r="AU144" s="236" t="s">
        <v>86</v>
      </c>
      <c r="AV144" s="13" t="s">
        <v>86</v>
      </c>
      <c r="AW144" s="13" t="s">
        <v>4</v>
      </c>
      <c r="AX144" s="13" t="s">
        <v>84</v>
      </c>
      <c r="AY144" s="236" t="s">
        <v>144</v>
      </c>
    </row>
    <row r="145" s="2" customFormat="1" ht="21.75" customHeight="1">
      <c r="A145" s="40"/>
      <c r="B145" s="41"/>
      <c r="C145" s="206" t="s">
        <v>219</v>
      </c>
      <c r="D145" s="206" t="s">
        <v>146</v>
      </c>
      <c r="E145" s="207" t="s">
        <v>220</v>
      </c>
      <c r="F145" s="208" t="s">
        <v>221</v>
      </c>
      <c r="G145" s="209" t="s">
        <v>92</v>
      </c>
      <c r="H145" s="210">
        <v>1295.29</v>
      </c>
      <c r="I145" s="211"/>
      <c r="J145" s="212">
        <f>ROUND(I145*H145,2)</f>
        <v>0</v>
      </c>
      <c r="K145" s="208" t="s">
        <v>149</v>
      </c>
      <c r="L145" s="46"/>
      <c r="M145" s="213" t="s">
        <v>19</v>
      </c>
      <c r="N145" s="214" t="s">
        <v>47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5">
        <f>S145*H145</f>
        <v>0</v>
      </c>
      <c r="U145" s="216" t="s">
        <v>19</v>
      </c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150</v>
      </c>
      <c r="AT145" s="217" t="s">
        <v>146</v>
      </c>
      <c r="AU145" s="217" t="s">
        <v>86</v>
      </c>
      <c r="AY145" s="19" t="s">
        <v>144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84</v>
      </c>
      <c r="BK145" s="218">
        <f>ROUND(I145*H145,2)</f>
        <v>0</v>
      </c>
      <c r="BL145" s="19" t="s">
        <v>150</v>
      </c>
      <c r="BM145" s="217" t="s">
        <v>222</v>
      </c>
    </row>
    <row r="146" s="2" customFormat="1">
      <c r="A146" s="40"/>
      <c r="B146" s="41"/>
      <c r="C146" s="42"/>
      <c r="D146" s="219" t="s">
        <v>152</v>
      </c>
      <c r="E146" s="42"/>
      <c r="F146" s="220" t="s">
        <v>223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6"/>
      <c r="U146" s="87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152</v>
      </c>
      <c r="AU146" s="19" t="s">
        <v>86</v>
      </c>
    </row>
    <row r="147" s="13" customFormat="1">
      <c r="A147" s="13"/>
      <c r="B147" s="226"/>
      <c r="C147" s="227"/>
      <c r="D147" s="224" t="s">
        <v>156</v>
      </c>
      <c r="E147" s="228" t="s">
        <v>19</v>
      </c>
      <c r="F147" s="229" t="s">
        <v>109</v>
      </c>
      <c r="G147" s="227"/>
      <c r="H147" s="230">
        <v>1156.2000000000001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4"/>
      <c r="U147" s="235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156</v>
      </c>
      <c r="AU147" s="236" t="s">
        <v>86</v>
      </c>
      <c r="AV147" s="13" t="s">
        <v>86</v>
      </c>
      <c r="AW147" s="13" t="s">
        <v>37</v>
      </c>
      <c r="AX147" s="13" t="s">
        <v>76</v>
      </c>
      <c r="AY147" s="236" t="s">
        <v>144</v>
      </c>
    </row>
    <row r="148" s="13" customFormat="1">
      <c r="A148" s="13"/>
      <c r="B148" s="226"/>
      <c r="C148" s="227"/>
      <c r="D148" s="224" t="s">
        <v>156</v>
      </c>
      <c r="E148" s="228" t="s">
        <v>19</v>
      </c>
      <c r="F148" s="229" t="s">
        <v>95</v>
      </c>
      <c r="G148" s="227"/>
      <c r="H148" s="230">
        <v>139.09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4"/>
      <c r="U148" s="235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156</v>
      </c>
      <c r="AU148" s="236" t="s">
        <v>86</v>
      </c>
      <c r="AV148" s="13" t="s">
        <v>86</v>
      </c>
      <c r="AW148" s="13" t="s">
        <v>37</v>
      </c>
      <c r="AX148" s="13" t="s">
        <v>76</v>
      </c>
      <c r="AY148" s="236" t="s">
        <v>144</v>
      </c>
    </row>
    <row r="149" s="14" customFormat="1">
      <c r="A149" s="14"/>
      <c r="B149" s="237"/>
      <c r="C149" s="238"/>
      <c r="D149" s="224" t="s">
        <v>156</v>
      </c>
      <c r="E149" s="239" t="s">
        <v>19</v>
      </c>
      <c r="F149" s="240" t="s">
        <v>157</v>
      </c>
      <c r="G149" s="238"/>
      <c r="H149" s="241">
        <v>1295.29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5"/>
      <c r="U149" s="246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156</v>
      </c>
      <c r="AU149" s="247" t="s">
        <v>86</v>
      </c>
      <c r="AV149" s="14" t="s">
        <v>150</v>
      </c>
      <c r="AW149" s="14" t="s">
        <v>37</v>
      </c>
      <c r="AX149" s="14" t="s">
        <v>84</v>
      </c>
      <c r="AY149" s="247" t="s">
        <v>144</v>
      </c>
    </row>
    <row r="150" s="12" customFormat="1" ht="22.8" customHeight="1">
      <c r="A150" s="12"/>
      <c r="B150" s="190"/>
      <c r="C150" s="191"/>
      <c r="D150" s="192" t="s">
        <v>75</v>
      </c>
      <c r="E150" s="204" t="s">
        <v>171</v>
      </c>
      <c r="F150" s="204" t="s">
        <v>224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SUM(P151:P203)</f>
        <v>0</v>
      </c>
      <c r="Q150" s="198"/>
      <c r="R150" s="199">
        <f>SUM(R151:R203)</f>
        <v>292.90499999999997</v>
      </c>
      <c r="S150" s="198"/>
      <c r="T150" s="199">
        <f>SUM(T151:T203)</f>
        <v>0</v>
      </c>
      <c r="U150" s="200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84</v>
      </c>
      <c r="AT150" s="202" t="s">
        <v>75</v>
      </c>
      <c r="AU150" s="202" t="s">
        <v>84</v>
      </c>
      <c r="AY150" s="201" t="s">
        <v>144</v>
      </c>
      <c r="BK150" s="203">
        <f>SUM(BK151:BK203)</f>
        <v>0</v>
      </c>
    </row>
    <row r="151" s="2" customFormat="1" ht="21.75" customHeight="1">
      <c r="A151" s="40"/>
      <c r="B151" s="41"/>
      <c r="C151" s="206" t="s">
        <v>225</v>
      </c>
      <c r="D151" s="206" t="s">
        <v>146</v>
      </c>
      <c r="E151" s="207" t="s">
        <v>226</v>
      </c>
      <c r="F151" s="208" t="s">
        <v>227</v>
      </c>
      <c r="G151" s="209" t="s">
        <v>92</v>
      </c>
      <c r="H151" s="210">
        <v>139.09</v>
      </c>
      <c r="I151" s="211"/>
      <c r="J151" s="212">
        <f>ROUND(I151*H151,2)</f>
        <v>0</v>
      </c>
      <c r="K151" s="208" t="s">
        <v>149</v>
      </c>
      <c r="L151" s="46"/>
      <c r="M151" s="213" t="s">
        <v>19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5">
        <f>S151*H151</f>
        <v>0</v>
      </c>
      <c r="U151" s="216" t="s">
        <v>19</v>
      </c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150</v>
      </c>
      <c r="AT151" s="217" t="s">
        <v>146</v>
      </c>
      <c r="AU151" s="217" t="s">
        <v>86</v>
      </c>
      <c r="AY151" s="19" t="s">
        <v>144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84</v>
      </c>
      <c r="BK151" s="218">
        <f>ROUND(I151*H151,2)</f>
        <v>0</v>
      </c>
      <c r="BL151" s="19" t="s">
        <v>150</v>
      </c>
      <c r="BM151" s="217" t="s">
        <v>228</v>
      </c>
    </row>
    <row r="152" s="2" customFormat="1">
      <c r="A152" s="40"/>
      <c r="B152" s="41"/>
      <c r="C152" s="42"/>
      <c r="D152" s="219" t="s">
        <v>152</v>
      </c>
      <c r="E152" s="42"/>
      <c r="F152" s="220" t="s">
        <v>229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6"/>
      <c r="U152" s="87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152</v>
      </c>
      <c r="AU152" s="19" t="s">
        <v>86</v>
      </c>
    </row>
    <row r="153" s="2" customFormat="1">
      <c r="A153" s="40"/>
      <c r="B153" s="41"/>
      <c r="C153" s="42"/>
      <c r="D153" s="224" t="s">
        <v>154</v>
      </c>
      <c r="E153" s="42"/>
      <c r="F153" s="225" t="s">
        <v>230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6"/>
      <c r="U153" s="87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154</v>
      </c>
      <c r="AU153" s="19" t="s">
        <v>86</v>
      </c>
    </row>
    <row r="154" s="13" customFormat="1">
      <c r="A154" s="13"/>
      <c r="B154" s="226"/>
      <c r="C154" s="227"/>
      <c r="D154" s="224" t="s">
        <v>156</v>
      </c>
      <c r="E154" s="228" t="s">
        <v>19</v>
      </c>
      <c r="F154" s="229" t="s">
        <v>95</v>
      </c>
      <c r="G154" s="227"/>
      <c r="H154" s="230">
        <v>139.09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4"/>
      <c r="U154" s="235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156</v>
      </c>
      <c r="AU154" s="236" t="s">
        <v>86</v>
      </c>
      <c r="AV154" s="13" t="s">
        <v>86</v>
      </c>
      <c r="AW154" s="13" t="s">
        <v>37</v>
      </c>
      <c r="AX154" s="13" t="s">
        <v>84</v>
      </c>
      <c r="AY154" s="236" t="s">
        <v>144</v>
      </c>
    </row>
    <row r="155" s="2" customFormat="1" ht="21.75" customHeight="1">
      <c r="A155" s="40"/>
      <c r="B155" s="41"/>
      <c r="C155" s="206" t="s">
        <v>231</v>
      </c>
      <c r="D155" s="206" t="s">
        <v>146</v>
      </c>
      <c r="E155" s="207" t="s">
        <v>232</v>
      </c>
      <c r="F155" s="208" t="s">
        <v>233</v>
      </c>
      <c r="G155" s="209" t="s">
        <v>92</v>
      </c>
      <c r="H155" s="210">
        <v>1927</v>
      </c>
      <c r="I155" s="211"/>
      <c r="J155" s="212">
        <f>ROUND(I155*H155,2)</f>
        <v>0</v>
      </c>
      <c r="K155" s="208" t="s">
        <v>149</v>
      </c>
      <c r="L155" s="46"/>
      <c r="M155" s="213" t="s">
        <v>19</v>
      </c>
      <c r="N155" s="214" t="s">
        <v>47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5">
        <f>S155*H155</f>
        <v>0</v>
      </c>
      <c r="U155" s="216" t="s">
        <v>19</v>
      </c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150</v>
      </c>
      <c r="AT155" s="217" t="s">
        <v>146</v>
      </c>
      <c r="AU155" s="217" t="s">
        <v>86</v>
      </c>
      <c r="AY155" s="19" t="s">
        <v>144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84</v>
      </c>
      <c r="BK155" s="218">
        <f>ROUND(I155*H155,2)</f>
        <v>0</v>
      </c>
      <c r="BL155" s="19" t="s">
        <v>150</v>
      </c>
      <c r="BM155" s="217" t="s">
        <v>234</v>
      </c>
    </row>
    <row r="156" s="2" customFormat="1">
      <c r="A156" s="40"/>
      <c r="B156" s="41"/>
      <c r="C156" s="42"/>
      <c r="D156" s="219" t="s">
        <v>152</v>
      </c>
      <c r="E156" s="42"/>
      <c r="F156" s="220" t="s">
        <v>235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6"/>
      <c r="U156" s="87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152</v>
      </c>
      <c r="AU156" s="19" t="s">
        <v>86</v>
      </c>
    </row>
    <row r="157" s="2" customFormat="1">
      <c r="A157" s="40"/>
      <c r="B157" s="41"/>
      <c r="C157" s="42"/>
      <c r="D157" s="224" t="s">
        <v>154</v>
      </c>
      <c r="E157" s="42"/>
      <c r="F157" s="225" t="s">
        <v>236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6"/>
      <c r="U157" s="87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154</v>
      </c>
      <c r="AU157" s="19" t="s">
        <v>86</v>
      </c>
    </row>
    <row r="158" s="13" customFormat="1">
      <c r="A158" s="13"/>
      <c r="B158" s="226"/>
      <c r="C158" s="227"/>
      <c r="D158" s="224" t="s">
        <v>156</v>
      </c>
      <c r="E158" s="228" t="s">
        <v>19</v>
      </c>
      <c r="F158" s="229" t="s">
        <v>90</v>
      </c>
      <c r="G158" s="227"/>
      <c r="H158" s="230">
        <v>1927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4"/>
      <c r="U158" s="235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156</v>
      </c>
      <c r="AU158" s="236" t="s">
        <v>86</v>
      </c>
      <c r="AV158" s="13" t="s">
        <v>86</v>
      </c>
      <c r="AW158" s="13" t="s">
        <v>37</v>
      </c>
      <c r="AX158" s="13" t="s">
        <v>84</v>
      </c>
      <c r="AY158" s="236" t="s">
        <v>144</v>
      </c>
    </row>
    <row r="159" s="2" customFormat="1" ht="21.75" customHeight="1">
      <c r="A159" s="40"/>
      <c r="B159" s="41"/>
      <c r="C159" s="206" t="s">
        <v>237</v>
      </c>
      <c r="D159" s="206" t="s">
        <v>146</v>
      </c>
      <c r="E159" s="207" t="s">
        <v>238</v>
      </c>
      <c r="F159" s="208" t="s">
        <v>239</v>
      </c>
      <c r="G159" s="209" t="s">
        <v>92</v>
      </c>
      <c r="H159" s="210">
        <v>1295.29</v>
      </c>
      <c r="I159" s="211"/>
      <c r="J159" s="212">
        <f>ROUND(I159*H159,2)</f>
        <v>0</v>
      </c>
      <c r="K159" s="208" t="s">
        <v>149</v>
      </c>
      <c r="L159" s="46"/>
      <c r="M159" s="213" t="s">
        <v>19</v>
      </c>
      <c r="N159" s="214" t="s">
        <v>47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5">
        <f>S159*H159</f>
        <v>0</v>
      </c>
      <c r="U159" s="216" t="s">
        <v>19</v>
      </c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150</v>
      </c>
      <c r="AT159" s="217" t="s">
        <v>146</v>
      </c>
      <c r="AU159" s="217" t="s">
        <v>86</v>
      </c>
      <c r="AY159" s="19" t="s">
        <v>144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84</v>
      </c>
      <c r="BK159" s="218">
        <f>ROUND(I159*H159,2)</f>
        <v>0</v>
      </c>
      <c r="BL159" s="19" t="s">
        <v>150</v>
      </c>
      <c r="BM159" s="217" t="s">
        <v>240</v>
      </c>
    </row>
    <row r="160" s="2" customFormat="1">
      <c r="A160" s="40"/>
      <c r="B160" s="41"/>
      <c r="C160" s="42"/>
      <c r="D160" s="219" t="s">
        <v>152</v>
      </c>
      <c r="E160" s="42"/>
      <c r="F160" s="220" t="s">
        <v>241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6"/>
      <c r="U160" s="87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152</v>
      </c>
      <c r="AU160" s="19" t="s">
        <v>86</v>
      </c>
    </row>
    <row r="161" s="2" customFormat="1">
      <c r="A161" s="40"/>
      <c r="B161" s="41"/>
      <c r="C161" s="42"/>
      <c r="D161" s="224" t="s">
        <v>154</v>
      </c>
      <c r="E161" s="42"/>
      <c r="F161" s="225" t="s">
        <v>242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6"/>
      <c r="U161" s="87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154</v>
      </c>
      <c r="AU161" s="19" t="s">
        <v>86</v>
      </c>
    </row>
    <row r="162" s="13" customFormat="1">
      <c r="A162" s="13"/>
      <c r="B162" s="226"/>
      <c r="C162" s="227"/>
      <c r="D162" s="224" t="s">
        <v>156</v>
      </c>
      <c r="E162" s="228" t="s">
        <v>19</v>
      </c>
      <c r="F162" s="229" t="s">
        <v>109</v>
      </c>
      <c r="G162" s="227"/>
      <c r="H162" s="230">
        <v>1156.2000000000001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4"/>
      <c r="U162" s="235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156</v>
      </c>
      <c r="AU162" s="236" t="s">
        <v>86</v>
      </c>
      <c r="AV162" s="13" t="s">
        <v>86</v>
      </c>
      <c r="AW162" s="13" t="s">
        <v>37</v>
      </c>
      <c r="AX162" s="13" t="s">
        <v>76</v>
      </c>
      <c r="AY162" s="236" t="s">
        <v>144</v>
      </c>
    </row>
    <row r="163" s="13" customFormat="1">
      <c r="A163" s="13"/>
      <c r="B163" s="226"/>
      <c r="C163" s="227"/>
      <c r="D163" s="224" t="s">
        <v>156</v>
      </c>
      <c r="E163" s="228" t="s">
        <v>19</v>
      </c>
      <c r="F163" s="229" t="s">
        <v>95</v>
      </c>
      <c r="G163" s="227"/>
      <c r="H163" s="230">
        <v>139.09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4"/>
      <c r="U163" s="235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156</v>
      </c>
      <c r="AU163" s="236" t="s">
        <v>86</v>
      </c>
      <c r="AV163" s="13" t="s">
        <v>86</v>
      </c>
      <c r="AW163" s="13" t="s">
        <v>37</v>
      </c>
      <c r="AX163" s="13" t="s">
        <v>76</v>
      </c>
      <c r="AY163" s="236" t="s">
        <v>144</v>
      </c>
    </row>
    <row r="164" s="14" customFormat="1">
      <c r="A164" s="14"/>
      <c r="B164" s="237"/>
      <c r="C164" s="238"/>
      <c r="D164" s="224" t="s">
        <v>156</v>
      </c>
      <c r="E164" s="239" t="s">
        <v>19</v>
      </c>
      <c r="F164" s="240" t="s">
        <v>157</v>
      </c>
      <c r="G164" s="238"/>
      <c r="H164" s="241">
        <v>1295.29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5"/>
      <c r="U164" s="246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156</v>
      </c>
      <c r="AU164" s="247" t="s">
        <v>86</v>
      </c>
      <c r="AV164" s="14" t="s">
        <v>150</v>
      </c>
      <c r="AW164" s="14" t="s">
        <v>37</v>
      </c>
      <c r="AX164" s="14" t="s">
        <v>84</v>
      </c>
      <c r="AY164" s="247" t="s">
        <v>144</v>
      </c>
    </row>
    <row r="165" s="2" customFormat="1" ht="24.15" customHeight="1">
      <c r="A165" s="40"/>
      <c r="B165" s="41"/>
      <c r="C165" s="206" t="s">
        <v>243</v>
      </c>
      <c r="D165" s="206" t="s">
        <v>146</v>
      </c>
      <c r="E165" s="207" t="s">
        <v>244</v>
      </c>
      <c r="F165" s="208" t="s">
        <v>245</v>
      </c>
      <c r="G165" s="209" t="s">
        <v>92</v>
      </c>
      <c r="H165" s="210">
        <v>139.09</v>
      </c>
      <c r="I165" s="211"/>
      <c r="J165" s="212">
        <f>ROUND(I165*H165,2)</f>
        <v>0</v>
      </c>
      <c r="K165" s="208" t="s">
        <v>149</v>
      </c>
      <c r="L165" s="46"/>
      <c r="M165" s="213" t="s">
        <v>19</v>
      </c>
      <c r="N165" s="214" t="s">
        <v>47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5">
        <f>S165*H165</f>
        <v>0</v>
      </c>
      <c r="U165" s="216" t="s">
        <v>19</v>
      </c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150</v>
      </c>
      <c r="AT165" s="217" t="s">
        <v>146</v>
      </c>
      <c r="AU165" s="217" t="s">
        <v>86</v>
      </c>
      <c r="AY165" s="19" t="s">
        <v>144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84</v>
      </c>
      <c r="BK165" s="218">
        <f>ROUND(I165*H165,2)</f>
        <v>0</v>
      </c>
      <c r="BL165" s="19" t="s">
        <v>150</v>
      </c>
      <c r="BM165" s="217" t="s">
        <v>246</v>
      </c>
    </row>
    <row r="166" s="2" customFormat="1">
      <c r="A166" s="40"/>
      <c r="B166" s="41"/>
      <c r="C166" s="42"/>
      <c r="D166" s="219" t="s">
        <v>152</v>
      </c>
      <c r="E166" s="42"/>
      <c r="F166" s="220" t="s">
        <v>247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6"/>
      <c r="U166" s="87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152</v>
      </c>
      <c r="AU166" s="19" t="s">
        <v>86</v>
      </c>
    </row>
    <row r="167" s="2" customFormat="1">
      <c r="A167" s="40"/>
      <c r="B167" s="41"/>
      <c r="C167" s="42"/>
      <c r="D167" s="224" t="s">
        <v>154</v>
      </c>
      <c r="E167" s="42"/>
      <c r="F167" s="225" t="s">
        <v>248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6"/>
      <c r="U167" s="87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154</v>
      </c>
      <c r="AU167" s="19" t="s">
        <v>86</v>
      </c>
    </row>
    <row r="168" s="13" customFormat="1">
      <c r="A168" s="13"/>
      <c r="B168" s="226"/>
      <c r="C168" s="227"/>
      <c r="D168" s="224" t="s">
        <v>156</v>
      </c>
      <c r="E168" s="228" t="s">
        <v>19</v>
      </c>
      <c r="F168" s="229" t="s">
        <v>95</v>
      </c>
      <c r="G168" s="227"/>
      <c r="H168" s="230">
        <v>139.09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4"/>
      <c r="U168" s="235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156</v>
      </c>
      <c r="AU168" s="236" t="s">
        <v>86</v>
      </c>
      <c r="AV168" s="13" t="s">
        <v>86</v>
      </c>
      <c r="AW168" s="13" t="s">
        <v>37</v>
      </c>
      <c r="AX168" s="13" t="s">
        <v>84</v>
      </c>
      <c r="AY168" s="236" t="s">
        <v>144</v>
      </c>
    </row>
    <row r="169" s="2" customFormat="1" ht="24.15" customHeight="1">
      <c r="A169" s="40"/>
      <c r="B169" s="41"/>
      <c r="C169" s="206" t="s">
        <v>249</v>
      </c>
      <c r="D169" s="206" t="s">
        <v>146</v>
      </c>
      <c r="E169" s="207" t="s">
        <v>250</v>
      </c>
      <c r="F169" s="208" t="s">
        <v>251</v>
      </c>
      <c r="G169" s="209" t="s">
        <v>92</v>
      </c>
      <c r="H169" s="210">
        <v>1927</v>
      </c>
      <c r="I169" s="211"/>
      <c r="J169" s="212">
        <f>ROUND(I169*H169,2)</f>
        <v>0</v>
      </c>
      <c r="K169" s="208" t="s">
        <v>149</v>
      </c>
      <c r="L169" s="46"/>
      <c r="M169" s="213" t="s">
        <v>19</v>
      </c>
      <c r="N169" s="214" t="s">
        <v>47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5">
        <f>S169*H169</f>
        <v>0</v>
      </c>
      <c r="U169" s="216" t="s">
        <v>19</v>
      </c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150</v>
      </c>
      <c r="AT169" s="217" t="s">
        <v>146</v>
      </c>
      <c r="AU169" s="217" t="s">
        <v>86</v>
      </c>
      <c r="AY169" s="19" t="s">
        <v>144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84</v>
      </c>
      <c r="BK169" s="218">
        <f>ROUND(I169*H169,2)</f>
        <v>0</v>
      </c>
      <c r="BL169" s="19" t="s">
        <v>150</v>
      </c>
      <c r="BM169" s="217" t="s">
        <v>252</v>
      </c>
    </row>
    <row r="170" s="2" customFormat="1">
      <c r="A170" s="40"/>
      <c r="B170" s="41"/>
      <c r="C170" s="42"/>
      <c r="D170" s="219" t="s">
        <v>152</v>
      </c>
      <c r="E170" s="42"/>
      <c r="F170" s="220" t="s">
        <v>253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6"/>
      <c r="U170" s="87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152</v>
      </c>
      <c r="AU170" s="19" t="s">
        <v>86</v>
      </c>
    </row>
    <row r="171" s="2" customFormat="1">
      <c r="A171" s="40"/>
      <c r="B171" s="41"/>
      <c r="C171" s="42"/>
      <c r="D171" s="224" t="s">
        <v>154</v>
      </c>
      <c r="E171" s="42"/>
      <c r="F171" s="225" t="s">
        <v>248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6"/>
      <c r="U171" s="87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154</v>
      </c>
      <c r="AU171" s="19" t="s">
        <v>86</v>
      </c>
    </row>
    <row r="172" s="13" customFormat="1">
      <c r="A172" s="13"/>
      <c r="B172" s="226"/>
      <c r="C172" s="227"/>
      <c r="D172" s="224" t="s">
        <v>156</v>
      </c>
      <c r="E172" s="228" t="s">
        <v>19</v>
      </c>
      <c r="F172" s="229" t="s">
        <v>90</v>
      </c>
      <c r="G172" s="227"/>
      <c r="H172" s="230">
        <v>1927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4"/>
      <c r="U172" s="235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156</v>
      </c>
      <c r="AU172" s="236" t="s">
        <v>86</v>
      </c>
      <c r="AV172" s="13" t="s">
        <v>86</v>
      </c>
      <c r="AW172" s="13" t="s">
        <v>37</v>
      </c>
      <c r="AX172" s="13" t="s">
        <v>84</v>
      </c>
      <c r="AY172" s="236" t="s">
        <v>144</v>
      </c>
    </row>
    <row r="173" s="2" customFormat="1" ht="21.75" customHeight="1">
      <c r="A173" s="40"/>
      <c r="B173" s="41"/>
      <c r="C173" s="206" t="s">
        <v>254</v>
      </c>
      <c r="D173" s="206" t="s">
        <v>146</v>
      </c>
      <c r="E173" s="207" t="s">
        <v>255</v>
      </c>
      <c r="F173" s="208" t="s">
        <v>256</v>
      </c>
      <c r="G173" s="209" t="s">
        <v>92</v>
      </c>
      <c r="H173" s="210">
        <v>849</v>
      </c>
      <c r="I173" s="211"/>
      <c r="J173" s="212">
        <f>ROUND(I173*H173,2)</f>
        <v>0</v>
      </c>
      <c r="K173" s="208" t="s">
        <v>149</v>
      </c>
      <c r="L173" s="46"/>
      <c r="M173" s="213" t="s">
        <v>19</v>
      </c>
      <c r="N173" s="214" t="s">
        <v>47</v>
      </c>
      <c r="O173" s="86"/>
      <c r="P173" s="215">
        <f>O173*H173</f>
        <v>0</v>
      </c>
      <c r="Q173" s="215">
        <v>0.34499999999999997</v>
      </c>
      <c r="R173" s="215">
        <f>Q173*H173</f>
        <v>292.90499999999997</v>
      </c>
      <c r="S173" s="215">
        <v>0</v>
      </c>
      <c r="T173" s="215">
        <f>S173*H173</f>
        <v>0</v>
      </c>
      <c r="U173" s="216" t="s">
        <v>19</v>
      </c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150</v>
      </c>
      <c r="AT173" s="217" t="s">
        <v>146</v>
      </c>
      <c r="AU173" s="217" t="s">
        <v>86</v>
      </c>
      <c r="AY173" s="19" t="s">
        <v>144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84</v>
      </c>
      <c r="BK173" s="218">
        <f>ROUND(I173*H173,2)</f>
        <v>0</v>
      </c>
      <c r="BL173" s="19" t="s">
        <v>150</v>
      </c>
      <c r="BM173" s="217" t="s">
        <v>257</v>
      </c>
    </row>
    <row r="174" s="2" customFormat="1">
      <c r="A174" s="40"/>
      <c r="B174" s="41"/>
      <c r="C174" s="42"/>
      <c r="D174" s="219" t="s">
        <v>152</v>
      </c>
      <c r="E174" s="42"/>
      <c r="F174" s="220" t="s">
        <v>258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6"/>
      <c r="U174" s="87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152</v>
      </c>
      <c r="AU174" s="19" t="s">
        <v>86</v>
      </c>
    </row>
    <row r="175" s="13" customFormat="1">
      <c r="A175" s="13"/>
      <c r="B175" s="226"/>
      <c r="C175" s="227"/>
      <c r="D175" s="224" t="s">
        <v>156</v>
      </c>
      <c r="E175" s="228" t="s">
        <v>19</v>
      </c>
      <c r="F175" s="229" t="s">
        <v>259</v>
      </c>
      <c r="G175" s="227"/>
      <c r="H175" s="230">
        <v>849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4"/>
      <c r="U175" s="235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156</v>
      </c>
      <c r="AU175" s="236" t="s">
        <v>86</v>
      </c>
      <c r="AV175" s="13" t="s">
        <v>86</v>
      </c>
      <c r="AW175" s="13" t="s">
        <v>37</v>
      </c>
      <c r="AX175" s="13" t="s">
        <v>84</v>
      </c>
      <c r="AY175" s="236" t="s">
        <v>144</v>
      </c>
    </row>
    <row r="176" s="2" customFormat="1" ht="16.5" customHeight="1">
      <c r="A176" s="40"/>
      <c r="B176" s="41"/>
      <c r="C176" s="206" t="s">
        <v>105</v>
      </c>
      <c r="D176" s="206" t="s">
        <v>146</v>
      </c>
      <c r="E176" s="207" t="s">
        <v>260</v>
      </c>
      <c r="F176" s="208" t="s">
        <v>261</v>
      </c>
      <c r="G176" s="209" t="s">
        <v>92</v>
      </c>
      <c r="H176" s="210">
        <v>5925</v>
      </c>
      <c r="I176" s="211"/>
      <c r="J176" s="212">
        <f>ROUND(I176*H176,2)</f>
        <v>0</v>
      </c>
      <c r="K176" s="208" t="s">
        <v>149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5">
        <f>S176*H176</f>
        <v>0</v>
      </c>
      <c r="U176" s="216" t="s">
        <v>19</v>
      </c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150</v>
      </c>
      <c r="AT176" s="217" t="s">
        <v>146</v>
      </c>
      <c r="AU176" s="217" t="s">
        <v>86</v>
      </c>
      <c r="AY176" s="19" t="s">
        <v>144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84</v>
      </c>
      <c r="BK176" s="218">
        <f>ROUND(I176*H176,2)</f>
        <v>0</v>
      </c>
      <c r="BL176" s="19" t="s">
        <v>150</v>
      </c>
      <c r="BM176" s="217" t="s">
        <v>262</v>
      </c>
    </row>
    <row r="177" s="2" customFormat="1">
      <c r="A177" s="40"/>
      <c r="B177" s="41"/>
      <c r="C177" s="42"/>
      <c r="D177" s="219" t="s">
        <v>152</v>
      </c>
      <c r="E177" s="42"/>
      <c r="F177" s="220" t="s">
        <v>263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6"/>
      <c r="U177" s="87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152</v>
      </c>
      <c r="AU177" s="19" t="s">
        <v>86</v>
      </c>
    </row>
    <row r="178" s="2" customFormat="1">
      <c r="A178" s="40"/>
      <c r="B178" s="41"/>
      <c r="C178" s="42"/>
      <c r="D178" s="224" t="s">
        <v>154</v>
      </c>
      <c r="E178" s="42"/>
      <c r="F178" s="225" t="s">
        <v>264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6"/>
      <c r="U178" s="87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154</v>
      </c>
      <c r="AU178" s="19" t="s">
        <v>86</v>
      </c>
    </row>
    <row r="179" s="13" customFormat="1">
      <c r="A179" s="13"/>
      <c r="B179" s="226"/>
      <c r="C179" s="227"/>
      <c r="D179" s="224" t="s">
        <v>156</v>
      </c>
      <c r="E179" s="228" t="s">
        <v>19</v>
      </c>
      <c r="F179" s="229" t="s">
        <v>265</v>
      </c>
      <c r="G179" s="227"/>
      <c r="H179" s="230">
        <v>3998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4"/>
      <c r="U179" s="235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156</v>
      </c>
      <c r="AU179" s="236" t="s">
        <v>86</v>
      </c>
      <c r="AV179" s="13" t="s">
        <v>86</v>
      </c>
      <c r="AW179" s="13" t="s">
        <v>37</v>
      </c>
      <c r="AX179" s="13" t="s">
        <v>76</v>
      </c>
      <c r="AY179" s="236" t="s">
        <v>144</v>
      </c>
    </row>
    <row r="180" s="13" customFormat="1">
      <c r="A180" s="13"/>
      <c r="B180" s="226"/>
      <c r="C180" s="227"/>
      <c r="D180" s="224" t="s">
        <v>156</v>
      </c>
      <c r="E180" s="228" t="s">
        <v>19</v>
      </c>
      <c r="F180" s="229" t="s">
        <v>266</v>
      </c>
      <c r="G180" s="227"/>
      <c r="H180" s="230">
        <v>1927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4"/>
      <c r="U180" s="235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156</v>
      </c>
      <c r="AU180" s="236" t="s">
        <v>86</v>
      </c>
      <c r="AV180" s="13" t="s">
        <v>86</v>
      </c>
      <c r="AW180" s="13" t="s">
        <v>37</v>
      </c>
      <c r="AX180" s="13" t="s">
        <v>76</v>
      </c>
      <c r="AY180" s="236" t="s">
        <v>144</v>
      </c>
    </row>
    <row r="181" s="14" customFormat="1">
      <c r="A181" s="14"/>
      <c r="B181" s="237"/>
      <c r="C181" s="238"/>
      <c r="D181" s="224" t="s">
        <v>156</v>
      </c>
      <c r="E181" s="239" t="s">
        <v>19</v>
      </c>
      <c r="F181" s="240" t="s">
        <v>157</v>
      </c>
      <c r="G181" s="238"/>
      <c r="H181" s="241">
        <v>5925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5"/>
      <c r="U181" s="246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156</v>
      </c>
      <c r="AU181" s="247" t="s">
        <v>86</v>
      </c>
      <c r="AV181" s="14" t="s">
        <v>150</v>
      </c>
      <c r="AW181" s="14" t="s">
        <v>37</v>
      </c>
      <c r="AX181" s="14" t="s">
        <v>84</v>
      </c>
      <c r="AY181" s="247" t="s">
        <v>144</v>
      </c>
    </row>
    <row r="182" s="2" customFormat="1" ht="16.5" customHeight="1">
      <c r="A182" s="40"/>
      <c r="B182" s="41"/>
      <c r="C182" s="206" t="s">
        <v>7</v>
      </c>
      <c r="D182" s="206" t="s">
        <v>146</v>
      </c>
      <c r="E182" s="207" t="s">
        <v>267</v>
      </c>
      <c r="F182" s="208" t="s">
        <v>268</v>
      </c>
      <c r="G182" s="209" t="s">
        <v>92</v>
      </c>
      <c r="H182" s="210">
        <v>1987</v>
      </c>
      <c r="I182" s="211"/>
      <c r="J182" s="212">
        <f>ROUND(I182*H182,2)</f>
        <v>0</v>
      </c>
      <c r="K182" s="208" t="s">
        <v>149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5">
        <f>S182*H182</f>
        <v>0</v>
      </c>
      <c r="U182" s="216" t="s">
        <v>19</v>
      </c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150</v>
      </c>
      <c r="AT182" s="217" t="s">
        <v>146</v>
      </c>
      <c r="AU182" s="217" t="s">
        <v>86</v>
      </c>
      <c r="AY182" s="19" t="s">
        <v>144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84</v>
      </c>
      <c r="BK182" s="218">
        <f>ROUND(I182*H182,2)</f>
        <v>0</v>
      </c>
      <c r="BL182" s="19" t="s">
        <v>150</v>
      </c>
      <c r="BM182" s="217" t="s">
        <v>269</v>
      </c>
    </row>
    <row r="183" s="2" customFormat="1">
      <c r="A183" s="40"/>
      <c r="B183" s="41"/>
      <c r="C183" s="42"/>
      <c r="D183" s="219" t="s">
        <v>152</v>
      </c>
      <c r="E183" s="42"/>
      <c r="F183" s="220" t="s">
        <v>270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6"/>
      <c r="U183" s="87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152</v>
      </c>
      <c r="AU183" s="19" t="s">
        <v>86</v>
      </c>
    </row>
    <row r="184" s="2" customFormat="1">
      <c r="A184" s="40"/>
      <c r="B184" s="41"/>
      <c r="C184" s="42"/>
      <c r="D184" s="224" t="s">
        <v>154</v>
      </c>
      <c r="E184" s="42"/>
      <c r="F184" s="225" t="s">
        <v>264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6"/>
      <c r="U184" s="87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154</v>
      </c>
      <c r="AU184" s="19" t="s">
        <v>86</v>
      </c>
    </row>
    <row r="185" s="13" customFormat="1">
      <c r="A185" s="13"/>
      <c r="B185" s="226"/>
      <c r="C185" s="227"/>
      <c r="D185" s="224" t="s">
        <v>156</v>
      </c>
      <c r="E185" s="228" t="s">
        <v>19</v>
      </c>
      <c r="F185" s="229" t="s">
        <v>106</v>
      </c>
      <c r="G185" s="227"/>
      <c r="H185" s="230">
        <v>1987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4"/>
      <c r="U185" s="235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156</v>
      </c>
      <c r="AU185" s="236" t="s">
        <v>86</v>
      </c>
      <c r="AV185" s="13" t="s">
        <v>86</v>
      </c>
      <c r="AW185" s="13" t="s">
        <v>37</v>
      </c>
      <c r="AX185" s="13" t="s">
        <v>76</v>
      </c>
      <c r="AY185" s="236" t="s">
        <v>144</v>
      </c>
    </row>
    <row r="186" s="14" customFormat="1">
      <c r="A186" s="14"/>
      <c r="B186" s="237"/>
      <c r="C186" s="238"/>
      <c r="D186" s="224" t="s">
        <v>156</v>
      </c>
      <c r="E186" s="239" t="s">
        <v>19</v>
      </c>
      <c r="F186" s="240" t="s">
        <v>157</v>
      </c>
      <c r="G186" s="238"/>
      <c r="H186" s="241">
        <v>1987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5"/>
      <c r="U186" s="246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156</v>
      </c>
      <c r="AU186" s="247" t="s">
        <v>86</v>
      </c>
      <c r="AV186" s="14" t="s">
        <v>150</v>
      </c>
      <c r="AW186" s="14" t="s">
        <v>37</v>
      </c>
      <c r="AX186" s="14" t="s">
        <v>84</v>
      </c>
      <c r="AY186" s="247" t="s">
        <v>144</v>
      </c>
    </row>
    <row r="187" s="2" customFormat="1" ht="24.15" customHeight="1">
      <c r="A187" s="40"/>
      <c r="B187" s="41"/>
      <c r="C187" s="206" t="s">
        <v>271</v>
      </c>
      <c r="D187" s="206" t="s">
        <v>146</v>
      </c>
      <c r="E187" s="207" t="s">
        <v>272</v>
      </c>
      <c r="F187" s="208" t="s">
        <v>273</v>
      </c>
      <c r="G187" s="209" t="s">
        <v>92</v>
      </c>
      <c r="H187" s="210">
        <v>3998</v>
      </c>
      <c r="I187" s="211"/>
      <c r="J187" s="212">
        <f>ROUND(I187*H187,2)</f>
        <v>0</v>
      </c>
      <c r="K187" s="208" t="s">
        <v>149</v>
      </c>
      <c r="L187" s="46"/>
      <c r="M187" s="213" t="s">
        <v>19</v>
      </c>
      <c r="N187" s="214" t="s">
        <v>47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5">
        <f>S187*H187</f>
        <v>0</v>
      </c>
      <c r="U187" s="216" t="s">
        <v>19</v>
      </c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150</v>
      </c>
      <c r="AT187" s="217" t="s">
        <v>146</v>
      </c>
      <c r="AU187" s="217" t="s">
        <v>86</v>
      </c>
      <c r="AY187" s="19" t="s">
        <v>144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84</v>
      </c>
      <c r="BK187" s="218">
        <f>ROUND(I187*H187,2)</f>
        <v>0</v>
      </c>
      <c r="BL187" s="19" t="s">
        <v>150</v>
      </c>
      <c r="BM187" s="217" t="s">
        <v>274</v>
      </c>
    </row>
    <row r="188" s="2" customFormat="1">
      <c r="A188" s="40"/>
      <c r="B188" s="41"/>
      <c r="C188" s="42"/>
      <c r="D188" s="219" t="s">
        <v>152</v>
      </c>
      <c r="E188" s="42"/>
      <c r="F188" s="220" t="s">
        <v>275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6"/>
      <c r="U188" s="87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152</v>
      </c>
      <c r="AU188" s="19" t="s">
        <v>86</v>
      </c>
    </row>
    <row r="189" s="2" customFormat="1">
      <c r="A189" s="40"/>
      <c r="B189" s="41"/>
      <c r="C189" s="42"/>
      <c r="D189" s="224" t="s">
        <v>154</v>
      </c>
      <c r="E189" s="42"/>
      <c r="F189" s="225" t="s">
        <v>276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6"/>
      <c r="U189" s="87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154</v>
      </c>
      <c r="AU189" s="19" t="s">
        <v>86</v>
      </c>
    </row>
    <row r="190" s="13" customFormat="1">
      <c r="A190" s="13"/>
      <c r="B190" s="226"/>
      <c r="C190" s="227"/>
      <c r="D190" s="224" t="s">
        <v>156</v>
      </c>
      <c r="E190" s="228" t="s">
        <v>19</v>
      </c>
      <c r="F190" s="229" t="s">
        <v>106</v>
      </c>
      <c r="G190" s="227"/>
      <c r="H190" s="230">
        <v>1987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4"/>
      <c r="U190" s="235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156</v>
      </c>
      <c r="AU190" s="236" t="s">
        <v>86</v>
      </c>
      <c r="AV190" s="13" t="s">
        <v>86</v>
      </c>
      <c r="AW190" s="13" t="s">
        <v>37</v>
      </c>
      <c r="AX190" s="13" t="s">
        <v>76</v>
      </c>
      <c r="AY190" s="236" t="s">
        <v>144</v>
      </c>
    </row>
    <row r="191" s="13" customFormat="1">
      <c r="A191" s="13"/>
      <c r="B191" s="226"/>
      <c r="C191" s="227"/>
      <c r="D191" s="224" t="s">
        <v>156</v>
      </c>
      <c r="E191" s="228" t="s">
        <v>19</v>
      </c>
      <c r="F191" s="229" t="s">
        <v>90</v>
      </c>
      <c r="G191" s="227"/>
      <c r="H191" s="230">
        <v>1927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4"/>
      <c r="U191" s="235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156</v>
      </c>
      <c r="AU191" s="236" t="s">
        <v>86</v>
      </c>
      <c r="AV191" s="13" t="s">
        <v>86</v>
      </c>
      <c r="AW191" s="13" t="s">
        <v>37</v>
      </c>
      <c r="AX191" s="13" t="s">
        <v>76</v>
      </c>
      <c r="AY191" s="236" t="s">
        <v>144</v>
      </c>
    </row>
    <row r="192" s="13" customFormat="1">
      <c r="A192" s="13"/>
      <c r="B192" s="226"/>
      <c r="C192" s="227"/>
      <c r="D192" s="224" t="s">
        <v>156</v>
      </c>
      <c r="E192" s="228" t="s">
        <v>19</v>
      </c>
      <c r="F192" s="229" t="s">
        <v>277</v>
      </c>
      <c r="G192" s="227"/>
      <c r="H192" s="230">
        <v>84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4"/>
      <c r="U192" s="235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156</v>
      </c>
      <c r="AU192" s="236" t="s">
        <v>86</v>
      </c>
      <c r="AV192" s="13" t="s">
        <v>86</v>
      </c>
      <c r="AW192" s="13" t="s">
        <v>37</v>
      </c>
      <c r="AX192" s="13" t="s">
        <v>76</v>
      </c>
      <c r="AY192" s="236" t="s">
        <v>144</v>
      </c>
    </row>
    <row r="193" s="14" customFormat="1">
      <c r="A193" s="14"/>
      <c r="B193" s="237"/>
      <c r="C193" s="238"/>
      <c r="D193" s="224" t="s">
        <v>156</v>
      </c>
      <c r="E193" s="239" t="s">
        <v>19</v>
      </c>
      <c r="F193" s="240" t="s">
        <v>157</v>
      </c>
      <c r="G193" s="238"/>
      <c r="H193" s="241">
        <v>3998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5"/>
      <c r="U193" s="246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156</v>
      </c>
      <c r="AU193" s="247" t="s">
        <v>86</v>
      </c>
      <c r="AV193" s="14" t="s">
        <v>150</v>
      </c>
      <c r="AW193" s="14" t="s">
        <v>37</v>
      </c>
      <c r="AX193" s="14" t="s">
        <v>84</v>
      </c>
      <c r="AY193" s="247" t="s">
        <v>144</v>
      </c>
    </row>
    <row r="194" s="2" customFormat="1" ht="24.15" customHeight="1">
      <c r="A194" s="40"/>
      <c r="B194" s="41"/>
      <c r="C194" s="206" t="s">
        <v>278</v>
      </c>
      <c r="D194" s="206" t="s">
        <v>146</v>
      </c>
      <c r="E194" s="207" t="s">
        <v>279</v>
      </c>
      <c r="F194" s="208" t="s">
        <v>280</v>
      </c>
      <c r="G194" s="209" t="s">
        <v>92</v>
      </c>
      <c r="H194" s="210">
        <v>1987</v>
      </c>
      <c r="I194" s="211"/>
      <c r="J194" s="212">
        <f>ROUND(I194*H194,2)</f>
        <v>0</v>
      </c>
      <c r="K194" s="208" t="s">
        <v>149</v>
      </c>
      <c r="L194" s="46"/>
      <c r="M194" s="213" t="s">
        <v>19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5">
        <f>S194*H194</f>
        <v>0</v>
      </c>
      <c r="U194" s="216" t="s">
        <v>19</v>
      </c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150</v>
      </c>
      <c r="AT194" s="217" t="s">
        <v>146</v>
      </c>
      <c r="AU194" s="217" t="s">
        <v>86</v>
      </c>
      <c r="AY194" s="19" t="s">
        <v>144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84</v>
      </c>
      <c r="BK194" s="218">
        <f>ROUND(I194*H194,2)</f>
        <v>0</v>
      </c>
      <c r="BL194" s="19" t="s">
        <v>150</v>
      </c>
      <c r="BM194" s="217" t="s">
        <v>281</v>
      </c>
    </row>
    <row r="195" s="2" customFormat="1">
      <c r="A195" s="40"/>
      <c r="B195" s="41"/>
      <c r="C195" s="42"/>
      <c r="D195" s="219" t="s">
        <v>152</v>
      </c>
      <c r="E195" s="42"/>
      <c r="F195" s="220" t="s">
        <v>282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6"/>
      <c r="U195" s="87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152</v>
      </c>
      <c r="AU195" s="19" t="s">
        <v>86</v>
      </c>
    </row>
    <row r="196" s="2" customFormat="1">
      <c r="A196" s="40"/>
      <c r="B196" s="41"/>
      <c r="C196" s="42"/>
      <c r="D196" s="224" t="s">
        <v>154</v>
      </c>
      <c r="E196" s="42"/>
      <c r="F196" s="225" t="s">
        <v>283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6"/>
      <c r="U196" s="87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154</v>
      </c>
      <c r="AU196" s="19" t="s">
        <v>86</v>
      </c>
    </row>
    <row r="197" s="13" customFormat="1">
      <c r="A197" s="13"/>
      <c r="B197" s="226"/>
      <c r="C197" s="227"/>
      <c r="D197" s="224" t="s">
        <v>156</v>
      </c>
      <c r="E197" s="228" t="s">
        <v>19</v>
      </c>
      <c r="F197" s="229" t="s">
        <v>106</v>
      </c>
      <c r="G197" s="227"/>
      <c r="H197" s="230">
        <v>1987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4"/>
      <c r="U197" s="235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156</v>
      </c>
      <c r="AU197" s="236" t="s">
        <v>86</v>
      </c>
      <c r="AV197" s="13" t="s">
        <v>86</v>
      </c>
      <c r="AW197" s="13" t="s">
        <v>37</v>
      </c>
      <c r="AX197" s="13" t="s">
        <v>76</v>
      </c>
      <c r="AY197" s="236" t="s">
        <v>144</v>
      </c>
    </row>
    <row r="198" s="14" customFormat="1">
      <c r="A198" s="14"/>
      <c r="B198" s="237"/>
      <c r="C198" s="238"/>
      <c r="D198" s="224" t="s">
        <v>156</v>
      </c>
      <c r="E198" s="239" t="s">
        <v>19</v>
      </c>
      <c r="F198" s="240" t="s">
        <v>157</v>
      </c>
      <c r="G198" s="238"/>
      <c r="H198" s="241">
        <v>1987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5"/>
      <c r="U198" s="246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156</v>
      </c>
      <c r="AU198" s="247" t="s">
        <v>86</v>
      </c>
      <c r="AV198" s="14" t="s">
        <v>150</v>
      </c>
      <c r="AW198" s="14" t="s">
        <v>37</v>
      </c>
      <c r="AX198" s="14" t="s">
        <v>84</v>
      </c>
      <c r="AY198" s="247" t="s">
        <v>144</v>
      </c>
    </row>
    <row r="199" s="2" customFormat="1" ht="24.15" customHeight="1">
      <c r="A199" s="40"/>
      <c r="B199" s="41"/>
      <c r="C199" s="206" t="s">
        <v>284</v>
      </c>
      <c r="D199" s="206" t="s">
        <v>146</v>
      </c>
      <c r="E199" s="207" t="s">
        <v>285</v>
      </c>
      <c r="F199" s="208" t="s">
        <v>286</v>
      </c>
      <c r="G199" s="209" t="s">
        <v>92</v>
      </c>
      <c r="H199" s="210">
        <v>1927</v>
      </c>
      <c r="I199" s="211"/>
      <c r="J199" s="212">
        <f>ROUND(I199*H199,2)</f>
        <v>0</v>
      </c>
      <c r="K199" s="208" t="s">
        <v>149</v>
      </c>
      <c r="L199" s="46"/>
      <c r="M199" s="213" t="s">
        <v>19</v>
      </c>
      <c r="N199" s="214" t="s">
        <v>47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5">
        <f>S199*H199</f>
        <v>0</v>
      </c>
      <c r="U199" s="216" t="s">
        <v>19</v>
      </c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150</v>
      </c>
      <c r="AT199" s="217" t="s">
        <v>146</v>
      </c>
      <c r="AU199" s="217" t="s">
        <v>86</v>
      </c>
      <c r="AY199" s="19" t="s">
        <v>144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84</v>
      </c>
      <c r="BK199" s="218">
        <f>ROUND(I199*H199,2)</f>
        <v>0</v>
      </c>
      <c r="BL199" s="19" t="s">
        <v>150</v>
      </c>
      <c r="BM199" s="217" t="s">
        <v>287</v>
      </c>
    </row>
    <row r="200" s="2" customFormat="1">
      <c r="A200" s="40"/>
      <c r="B200" s="41"/>
      <c r="C200" s="42"/>
      <c r="D200" s="219" t="s">
        <v>152</v>
      </c>
      <c r="E200" s="42"/>
      <c r="F200" s="220" t="s">
        <v>288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6"/>
      <c r="U200" s="87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152</v>
      </c>
      <c r="AU200" s="19" t="s">
        <v>86</v>
      </c>
    </row>
    <row r="201" s="2" customFormat="1">
      <c r="A201" s="40"/>
      <c r="B201" s="41"/>
      <c r="C201" s="42"/>
      <c r="D201" s="224" t="s">
        <v>154</v>
      </c>
      <c r="E201" s="42"/>
      <c r="F201" s="225" t="s">
        <v>289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6"/>
      <c r="U201" s="87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154</v>
      </c>
      <c r="AU201" s="19" t="s">
        <v>86</v>
      </c>
    </row>
    <row r="202" s="13" customFormat="1">
      <c r="A202" s="13"/>
      <c r="B202" s="226"/>
      <c r="C202" s="227"/>
      <c r="D202" s="224" t="s">
        <v>156</v>
      </c>
      <c r="E202" s="228" t="s">
        <v>19</v>
      </c>
      <c r="F202" s="229" t="s">
        <v>90</v>
      </c>
      <c r="G202" s="227"/>
      <c r="H202" s="230">
        <v>1927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4"/>
      <c r="U202" s="235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156</v>
      </c>
      <c r="AU202" s="236" t="s">
        <v>86</v>
      </c>
      <c r="AV202" s="13" t="s">
        <v>86</v>
      </c>
      <c r="AW202" s="13" t="s">
        <v>37</v>
      </c>
      <c r="AX202" s="13" t="s">
        <v>76</v>
      </c>
      <c r="AY202" s="236" t="s">
        <v>144</v>
      </c>
    </row>
    <row r="203" s="14" customFormat="1">
      <c r="A203" s="14"/>
      <c r="B203" s="237"/>
      <c r="C203" s="238"/>
      <c r="D203" s="224" t="s">
        <v>156</v>
      </c>
      <c r="E203" s="239" t="s">
        <v>19</v>
      </c>
      <c r="F203" s="240" t="s">
        <v>157</v>
      </c>
      <c r="G203" s="238"/>
      <c r="H203" s="241">
        <v>1927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5"/>
      <c r="U203" s="246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156</v>
      </c>
      <c r="AU203" s="247" t="s">
        <v>86</v>
      </c>
      <c r="AV203" s="14" t="s">
        <v>150</v>
      </c>
      <c r="AW203" s="14" t="s">
        <v>37</v>
      </c>
      <c r="AX203" s="14" t="s">
        <v>84</v>
      </c>
      <c r="AY203" s="247" t="s">
        <v>144</v>
      </c>
    </row>
    <row r="204" s="12" customFormat="1" ht="22.8" customHeight="1">
      <c r="A204" s="12"/>
      <c r="B204" s="190"/>
      <c r="C204" s="191"/>
      <c r="D204" s="192" t="s">
        <v>75</v>
      </c>
      <c r="E204" s="204" t="s">
        <v>176</v>
      </c>
      <c r="F204" s="204" t="s">
        <v>290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SUM(P205:P207)</f>
        <v>0</v>
      </c>
      <c r="Q204" s="198"/>
      <c r="R204" s="199">
        <f>SUM(R205:R207)</f>
        <v>0.10037</v>
      </c>
      <c r="S204" s="198"/>
      <c r="T204" s="199">
        <f>SUM(T205:T207)</f>
        <v>0.10000000000000001</v>
      </c>
      <c r="U204" s="200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84</v>
      </c>
      <c r="AT204" s="202" t="s">
        <v>75</v>
      </c>
      <c r="AU204" s="202" t="s">
        <v>84</v>
      </c>
      <c r="AY204" s="201" t="s">
        <v>144</v>
      </c>
      <c r="BK204" s="203">
        <f>SUM(BK205:BK207)</f>
        <v>0</v>
      </c>
    </row>
    <row r="205" s="2" customFormat="1" ht="16.5" customHeight="1">
      <c r="A205" s="40"/>
      <c r="B205" s="41"/>
      <c r="C205" s="206" t="s">
        <v>291</v>
      </c>
      <c r="D205" s="206" t="s">
        <v>146</v>
      </c>
      <c r="E205" s="207" t="s">
        <v>292</v>
      </c>
      <c r="F205" s="208" t="s">
        <v>293</v>
      </c>
      <c r="G205" s="209" t="s">
        <v>294</v>
      </c>
      <c r="H205" s="210">
        <v>1</v>
      </c>
      <c r="I205" s="211"/>
      <c r="J205" s="212">
        <f>ROUND(I205*H205,2)</f>
        <v>0</v>
      </c>
      <c r="K205" s="208" t="s">
        <v>149</v>
      </c>
      <c r="L205" s="46"/>
      <c r="M205" s="213" t="s">
        <v>19</v>
      </c>
      <c r="N205" s="214" t="s">
        <v>47</v>
      </c>
      <c r="O205" s="86"/>
      <c r="P205" s="215">
        <f>O205*H205</f>
        <v>0</v>
      </c>
      <c r="Q205" s="215">
        <v>0.10037</v>
      </c>
      <c r="R205" s="215">
        <f>Q205*H205</f>
        <v>0.10037</v>
      </c>
      <c r="S205" s="215">
        <v>0.10000000000000001</v>
      </c>
      <c r="T205" s="215">
        <f>S205*H205</f>
        <v>0.10000000000000001</v>
      </c>
      <c r="U205" s="216" t="s">
        <v>19</v>
      </c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150</v>
      </c>
      <c r="AT205" s="217" t="s">
        <v>146</v>
      </c>
      <c r="AU205" s="217" t="s">
        <v>86</v>
      </c>
      <c r="AY205" s="19" t="s">
        <v>144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84</v>
      </c>
      <c r="BK205" s="218">
        <f>ROUND(I205*H205,2)</f>
        <v>0</v>
      </c>
      <c r="BL205" s="19" t="s">
        <v>150</v>
      </c>
      <c r="BM205" s="217" t="s">
        <v>295</v>
      </c>
    </row>
    <row r="206" s="2" customFormat="1">
      <c r="A206" s="40"/>
      <c r="B206" s="41"/>
      <c r="C206" s="42"/>
      <c r="D206" s="219" t="s">
        <v>152</v>
      </c>
      <c r="E206" s="42"/>
      <c r="F206" s="220" t="s">
        <v>296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6"/>
      <c r="U206" s="87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152</v>
      </c>
      <c r="AU206" s="19" t="s">
        <v>86</v>
      </c>
    </row>
    <row r="207" s="2" customFormat="1">
      <c r="A207" s="40"/>
      <c r="B207" s="41"/>
      <c r="C207" s="42"/>
      <c r="D207" s="224" t="s">
        <v>154</v>
      </c>
      <c r="E207" s="42"/>
      <c r="F207" s="225" t="s">
        <v>297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6"/>
      <c r="U207" s="87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154</v>
      </c>
      <c r="AU207" s="19" t="s">
        <v>86</v>
      </c>
    </row>
    <row r="208" s="12" customFormat="1" ht="22.8" customHeight="1">
      <c r="A208" s="12"/>
      <c r="B208" s="190"/>
      <c r="C208" s="191"/>
      <c r="D208" s="192" t="s">
        <v>75</v>
      </c>
      <c r="E208" s="204" t="s">
        <v>197</v>
      </c>
      <c r="F208" s="204" t="s">
        <v>298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SUM(P209:P273)</f>
        <v>0</v>
      </c>
      <c r="Q208" s="198"/>
      <c r="R208" s="199">
        <f>SUM(R209:R273)</f>
        <v>9.0417950000000005</v>
      </c>
      <c r="S208" s="198"/>
      <c r="T208" s="199">
        <f>SUM(T209:T273)</f>
        <v>154.63819999999998</v>
      </c>
      <c r="U208" s="200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84</v>
      </c>
      <c r="AT208" s="202" t="s">
        <v>75</v>
      </c>
      <c r="AU208" s="202" t="s">
        <v>84</v>
      </c>
      <c r="AY208" s="201" t="s">
        <v>144</v>
      </c>
      <c r="BK208" s="203">
        <f>SUM(BK209:BK273)</f>
        <v>0</v>
      </c>
    </row>
    <row r="209" s="2" customFormat="1" ht="21.75" customHeight="1">
      <c r="A209" s="40"/>
      <c r="B209" s="41"/>
      <c r="C209" s="206" t="s">
        <v>299</v>
      </c>
      <c r="D209" s="206" t="s">
        <v>146</v>
      </c>
      <c r="E209" s="207" t="s">
        <v>300</v>
      </c>
      <c r="F209" s="208" t="s">
        <v>301</v>
      </c>
      <c r="G209" s="209" t="s">
        <v>294</v>
      </c>
      <c r="H209" s="210">
        <v>26</v>
      </c>
      <c r="I209" s="211"/>
      <c r="J209" s="212">
        <f>ROUND(I209*H209,2)</f>
        <v>0</v>
      </c>
      <c r="K209" s="208" t="s">
        <v>149</v>
      </c>
      <c r="L209" s="46"/>
      <c r="M209" s="213" t="s">
        <v>19</v>
      </c>
      <c r="N209" s="214" t="s">
        <v>47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5">
        <f>S209*H209</f>
        <v>0</v>
      </c>
      <c r="U209" s="216" t="s">
        <v>19</v>
      </c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150</v>
      </c>
      <c r="AT209" s="217" t="s">
        <v>146</v>
      </c>
      <c r="AU209" s="217" t="s">
        <v>86</v>
      </c>
      <c r="AY209" s="19" t="s">
        <v>144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84</v>
      </c>
      <c r="BK209" s="218">
        <f>ROUND(I209*H209,2)</f>
        <v>0</v>
      </c>
      <c r="BL209" s="19" t="s">
        <v>150</v>
      </c>
      <c r="BM209" s="217" t="s">
        <v>302</v>
      </c>
    </row>
    <row r="210" s="2" customFormat="1">
      <c r="A210" s="40"/>
      <c r="B210" s="41"/>
      <c r="C210" s="42"/>
      <c r="D210" s="219" t="s">
        <v>152</v>
      </c>
      <c r="E210" s="42"/>
      <c r="F210" s="220" t="s">
        <v>303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6"/>
      <c r="U210" s="87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152</v>
      </c>
      <c r="AU210" s="19" t="s">
        <v>86</v>
      </c>
    </row>
    <row r="211" s="13" customFormat="1">
      <c r="A211" s="13"/>
      <c r="B211" s="226"/>
      <c r="C211" s="227"/>
      <c r="D211" s="224" t="s">
        <v>156</v>
      </c>
      <c r="E211" s="228" t="s">
        <v>19</v>
      </c>
      <c r="F211" s="229" t="s">
        <v>304</v>
      </c>
      <c r="G211" s="227"/>
      <c r="H211" s="230">
        <v>2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4"/>
      <c r="U211" s="235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156</v>
      </c>
      <c r="AU211" s="236" t="s">
        <v>86</v>
      </c>
      <c r="AV211" s="13" t="s">
        <v>86</v>
      </c>
      <c r="AW211" s="13" t="s">
        <v>37</v>
      </c>
      <c r="AX211" s="13" t="s">
        <v>76</v>
      </c>
      <c r="AY211" s="236" t="s">
        <v>144</v>
      </c>
    </row>
    <row r="212" s="13" customFormat="1">
      <c r="A212" s="13"/>
      <c r="B212" s="226"/>
      <c r="C212" s="227"/>
      <c r="D212" s="224" t="s">
        <v>156</v>
      </c>
      <c r="E212" s="228" t="s">
        <v>19</v>
      </c>
      <c r="F212" s="229" t="s">
        <v>305</v>
      </c>
      <c r="G212" s="227"/>
      <c r="H212" s="230">
        <v>24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4"/>
      <c r="U212" s="235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156</v>
      </c>
      <c r="AU212" s="236" t="s">
        <v>86</v>
      </c>
      <c r="AV212" s="13" t="s">
        <v>86</v>
      </c>
      <c r="AW212" s="13" t="s">
        <v>37</v>
      </c>
      <c r="AX212" s="13" t="s">
        <v>76</v>
      </c>
      <c r="AY212" s="236" t="s">
        <v>144</v>
      </c>
    </row>
    <row r="213" s="14" customFormat="1">
      <c r="A213" s="14"/>
      <c r="B213" s="237"/>
      <c r="C213" s="238"/>
      <c r="D213" s="224" t="s">
        <v>156</v>
      </c>
      <c r="E213" s="239" t="s">
        <v>19</v>
      </c>
      <c r="F213" s="240" t="s">
        <v>157</v>
      </c>
      <c r="G213" s="238"/>
      <c r="H213" s="241">
        <v>26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5"/>
      <c r="U213" s="246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156</v>
      </c>
      <c r="AU213" s="247" t="s">
        <v>86</v>
      </c>
      <c r="AV213" s="14" t="s">
        <v>150</v>
      </c>
      <c r="AW213" s="14" t="s">
        <v>37</v>
      </c>
      <c r="AX213" s="14" t="s">
        <v>84</v>
      </c>
      <c r="AY213" s="247" t="s">
        <v>144</v>
      </c>
    </row>
    <row r="214" s="2" customFormat="1" ht="16.5" customHeight="1">
      <c r="A214" s="40"/>
      <c r="B214" s="41"/>
      <c r="C214" s="248" t="s">
        <v>306</v>
      </c>
      <c r="D214" s="248" t="s">
        <v>172</v>
      </c>
      <c r="E214" s="249" t="s">
        <v>307</v>
      </c>
      <c r="F214" s="250" t="s">
        <v>308</v>
      </c>
      <c r="G214" s="251" t="s">
        <v>294</v>
      </c>
      <c r="H214" s="252">
        <v>24</v>
      </c>
      <c r="I214" s="253"/>
      <c r="J214" s="254">
        <f>ROUND(I214*H214,2)</f>
        <v>0</v>
      </c>
      <c r="K214" s="250" t="s">
        <v>19</v>
      </c>
      <c r="L214" s="255"/>
      <c r="M214" s="256" t="s">
        <v>19</v>
      </c>
      <c r="N214" s="257" t="s">
        <v>47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5">
        <f>S214*H214</f>
        <v>0</v>
      </c>
      <c r="U214" s="216" t="s">
        <v>19</v>
      </c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176</v>
      </c>
      <c r="AT214" s="217" t="s">
        <v>172</v>
      </c>
      <c r="AU214" s="217" t="s">
        <v>86</v>
      </c>
      <c r="AY214" s="19" t="s">
        <v>144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84</v>
      </c>
      <c r="BK214" s="218">
        <f>ROUND(I214*H214,2)</f>
        <v>0</v>
      </c>
      <c r="BL214" s="19" t="s">
        <v>150</v>
      </c>
      <c r="BM214" s="217" t="s">
        <v>309</v>
      </c>
    </row>
    <row r="215" s="2" customFormat="1" ht="16.5" customHeight="1">
      <c r="A215" s="40"/>
      <c r="B215" s="41"/>
      <c r="C215" s="206" t="s">
        <v>310</v>
      </c>
      <c r="D215" s="206" t="s">
        <v>146</v>
      </c>
      <c r="E215" s="207" t="s">
        <v>311</v>
      </c>
      <c r="F215" s="208" t="s">
        <v>312</v>
      </c>
      <c r="G215" s="209" t="s">
        <v>101</v>
      </c>
      <c r="H215" s="210">
        <v>1208</v>
      </c>
      <c r="I215" s="211"/>
      <c r="J215" s="212">
        <f>ROUND(I215*H215,2)</f>
        <v>0</v>
      </c>
      <c r="K215" s="208" t="s">
        <v>149</v>
      </c>
      <c r="L215" s="46"/>
      <c r="M215" s="213" t="s">
        <v>19</v>
      </c>
      <c r="N215" s="214" t="s">
        <v>47</v>
      </c>
      <c r="O215" s="86"/>
      <c r="P215" s="215">
        <f>O215*H215</f>
        <v>0</v>
      </c>
      <c r="Q215" s="215">
        <v>0.00010000000000000001</v>
      </c>
      <c r="R215" s="215">
        <f>Q215*H215</f>
        <v>0.12080000000000001</v>
      </c>
      <c r="S215" s="215">
        <v>0</v>
      </c>
      <c r="T215" s="215">
        <f>S215*H215</f>
        <v>0</v>
      </c>
      <c r="U215" s="216" t="s">
        <v>19</v>
      </c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150</v>
      </c>
      <c r="AT215" s="217" t="s">
        <v>146</v>
      </c>
      <c r="AU215" s="217" t="s">
        <v>86</v>
      </c>
      <c r="AY215" s="19" t="s">
        <v>144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84</v>
      </c>
      <c r="BK215" s="218">
        <f>ROUND(I215*H215,2)</f>
        <v>0</v>
      </c>
      <c r="BL215" s="19" t="s">
        <v>150</v>
      </c>
      <c r="BM215" s="217" t="s">
        <v>313</v>
      </c>
    </row>
    <row r="216" s="2" customFormat="1">
      <c r="A216" s="40"/>
      <c r="B216" s="41"/>
      <c r="C216" s="42"/>
      <c r="D216" s="219" t="s">
        <v>152</v>
      </c>
      <c r="E216" s="42"/>
      <c r="F216" s="220" t="s">
        <v>314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6"/>
      <c r="U216" s="87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152</v>
      </c>
      <c r="AU216" s="19" t="s">
        <v>86</v>
      </c>
    </row>
    <row r="217" s="13" customFormat="1">
      <c r="A217" s="13"/>
      <c r="B217" s="226"/>
      <c r="C217" s="227"/>
      <c r="D217" s="224" t="s">
        <v>156</v>
      </c>
      <c r="E217" s="228" t="s">
        <v>19</v>
      </c>
      <c r="F217" s="229" t="s">
        <v>315</v>
      </c>
      <c r="G217" s="227"/>
      <c r="H217" s="230">
        <v>28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4"/>
      <c r="U217" s="235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156</v>
      </c>
      <c r="AU217" s="236" t="s">
        <v>86</v>
      </c>
      <c r="AV217" s="13" t="s">
        <v>86</v>
      </c>
      <c r="AW217" s="13" t="s">
        <v>37</v>
      </c>
      <c r="AX217" s="13" t="s">
        <v>76</v>
      </c>
      <c r="AY217" s="236" t="s">
        <v>144</v>
      </c>
    </row>
    <row r="218" s="13" customFormat="1">
      <c r="A218" s="13"/>
      <c r="B218" s="226"/>
      <c r="C218" s="227"/>
      <c r="D218" s="224" t="s">
        <v>156</v>
      </c>
      <c r="E218" s="228" t="s">
        <v>19</v>
      </c>
      <c r="F218" s="229" t="s">
        <v>316</v>
      </c>
      <c r="G218" s="227"/>
      <c r="H218" s="230">
        <v>1180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4"/>
      <c r="U218" s="235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156</v>
      </c>
      <c r="AU218" s="236" t="s">
        <v>86</v>
      </c>
      <c r="AV218" s="13" t="s">
        <v>86</v>
      </c>
      <c r="AW218" s="13" t="s">
        <v>37</v>
      </c>
      <c r="AX218" s="13" t="s">
        <v>76</v>
      </c>
      <c r="AY218" s="236" t="s">
        <v>144</v>
      </c>
    </row>
    <row r="219" s="14" customFormat="1">
      <c r="A219" s="14"/>
      <c r="B219" s="237"/>
      <c r="C219" s="238"/>
      <c r="D219" s="224" t="s">
        <v>156</v>
      </c>
      <c r="E219" s="239" t="s">
        <v>19</v>
      </c>
      <c r="F219" s="240" t="s">
        <v>157</v>
      </c>
      <c r="G219" s="238"/>
      <c r="H219" s="241">
        <v>1208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5"/>
      <c r="U219" s="246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156</v>
      </c>
      <c r="AU219" s="247" t="s">
        <v>86</v>
      </c>
      <c r="AV219" s="14" t="s">
        <v>150</v>
      </c>
      <c r="AW219" s="14" t="s">
        <v>37</v>
      </c>
      <c r="AX219" s="14" t="s">
        <v>84</v>
      </c>
      <c r="AY219" s="247" t="s">
        <v>144</v>
      </c>
    </row>
    <row r="220" s="2" customFormat="1" ht="16.5" customHeight="1">
      <c r="A220" s="40"/>
      <c r="B220" s="41"/>
      <c r="C220" s="206" t="s">
        <v>317</v>
      </c>
      <c r="D220" s="206" t="s">
        <v>146</v>
      </c>
      <c r="E220" s="207" t="s">
        <v>318</v>
      </c>
      <c r="F220" s="208" t="s">
        <v>319</v>
      </c>
      <c r="G220" s="209" t="s">
        <v>101</v>
      </c>
      <c r="H220" s="210">
        <v>44</v>
      </c>
      <c r="I220" s="211"/>
      <c r="J220" s="212">
        <f>ROUND(I220*H220,2)</f>
        <v>0</v>
      </c>
      <c r="K220" s="208" t="s">
        <v>149</v>
      </c>
      <c r="L220" s="46"/>
      <c r="M220" s="213" t="s">
        <v>19</v>
      </c>
      <c r="N220" s="214" t="s">
        <v>47</v>
      </c>
      <c r="O220" s="86"/>
      <c r="P220" s="215">
        <f>O220*H220</f>
        <v>0</v>
      </c>
      <c r="Q220" s="215">
        <v>5.0000000000000002E-05</v>
      </c>
      <c r="R220" s="215">
        <f>Q220*H220</f>
        <v>0.0022000000000000001</v>
      </c>
      <c r="S220" s="215">
        <v>0</v>
      </c>
      <c r="T220" s="215">
        <f>S220*H220</f>
        <v>0</v>
      </c>
      <c r="U220" s="216" t="s">
        <v>19</v>
      </c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150</v>
      </c>
      <c r="AT220" s="217" t="s">
        <v>146</v>
      </c>
      <c r="AU220" s="217" t="s">
        <v>86</v>
      </c>
      <c r="AY220" s="19" t="s">
        <v>144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84</v>
      </c>
      <c r="BK220" s="218">
        <f>ROUND(I220*H220,2)</f>
        <v>0</v>
      </c>
      <c r="BL220" s="19" t="s">
        <v>150</v>
      </c>
      <c r="BM220" s="217" t="s">
        <v>320</v>
      </c>
    </row>
    <row r="221" s="2" customFormat="1">
      <c r="A221" s="40"/>
      <c r="B221" s="41"/>
      <c r="C221" s="42"/>
      <c r="D221" s="219" t="s">
        <v>152</v>
      </c>
      <c r="E221" s="42"/>
      <c r="F221" s="220" t="s">
        <v>321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6"/>
      <c r="U221" s="87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152</v>
      </c>
      <c r="AU221" s="19" t="s">
        <v>86</v>
      </c>
    </row>
    <row r="222" s="13" customFormat="1">
      <c r="A222" s="13"/>
      <c r="B222" s="226"/>
      <c r="C222" s="227"/>
      <c r="D222" s="224" t="s">
        <v>156</v>
      </c>
      <c r="E222" s="228" t="s">
        <v>19</v>
      </c>
      <c r="F222" s="229" t="s">
        <v>322</v>
      </c>
      <c r="G222" s="227"/>
      <c r="H222" s="230">
        <v>44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4"/>
      <c r="U222" s="235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156</v>
      </c>
      <c r="AU222" s="236" t="s">
        <v>86</v>
      </c>
      <c r="AV222" s="13" t="s">
        <v>86</v>
      </c>
      <c r="AW222" s="13" t="s">
        <v>37</v>
      </c>
      <c r="AX222" s="13" t="s">
        <v>84</v>
      </c>
      <c r="AY222" s="236" t="s">
        <v>144</v>
      </c>
    </row>
    <row r="223" s="2" customFormat="1" ht="16.5" customHeight="1">
      <c r="A223" s="40"/>
      <c r="B223" s="41"/>
      <c r="C223" s="206" t="s">
        <v>323</v>
      </c>
      <c r="D223" s="206" t="s">
        <v>146</v>
      </c>
      <c r="E223" s="207" t="s">
        <v>324</v>
      </c>
      <c r="F223" s="208" t="s">
        <v>325</v>
      </c>
      <c r="G223" s="209" t="s">
        <v>101</v>
      </c>
      <c r="H223" s="210">
        <v>28</v>
      </c>
      <c r="I223" s="211"/>
      <c r="J223" s="212">
        <f>ROUND(I223*H223,2)</f>
        <v>0</v>
      </c>
      <c r="K223" s="208" t="s">
        <v>149</v>
      </c>
      <c r="L223" s="46"/>
      <c r="M223" s="213" t="s">
        <v>19</v>
      </c>
      <c r="N223" s="214" t="s">
        <v>47</v>
      </c>
      <c r="O223" s="86"/>
      <c r="P223" s="215">
        <f>O223*H223</f>
        <v>0</v>
      </c>
      <c r="Q223" s="215">
        <v>0.00020000000000000001</v>
      </c>
      <c r="R223" s="215">
        <f>Q223*H223</f>
        <v>0.0055999999999999999</v>
      </c>
      <c r="S223" s="215">
        <v>0</v>
      </c>
      <c r="T223" s="215">
        <f>S223*H223</f>
        <v>0</v>
      </c>
      <c r="U223" s="216" t="s">
        <v>19</v>
      </c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150</v>
      </c>
      <c r="AT223" s="217" t="s">
        <v>146</v>
      </c>
      <c r="AU223" s="217" t="s">
        <v>86</v>
      </c>
      <c r="AY223" s="19" t="s">
        <v>144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84</v>
      </c>
      <c r="BK223" s="218">
        <f>ROUND(I223*H223,2)</f>
        <v>0</v>
      </c>
      <c r="BL223" s="19" t="s">
        <v>150</v>
      </c>
      <c r="BM223" s="217" t="s">
        <v>326</v>
      </c>
    </row>
    <row r="224" s="2" customFormat="1">
      <c r="A224" s="40"/>
      <c r="B224" s="41"/>
      <c r="C224" s="42"/>
      <c r="D224" s="219" t="s">
        <v>152</v>
      </c>
      <c r="E224" s="42"/>
      <c r="F224" s="220" t="s">
        <v>327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6"/>
      <c r="U224" s="87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152</v>
      </c>
      <c r="AU224" s="19" t="s">
        <v>86</v>
      </c>
    </row>
    <row r="225" s="13" customFormat="1">
      <c r="A225" s="13"/>
      <c r="B225" s="226"/>
      <c r="C225" s="227"/>
      <c r="D225" s="224" t="s">
        <v>156</v>
      </c>
      <c r="E225" s="228" t="s">
        <v>19</v>
      </c>
      <c r="F225" s="229" t="s">
        <v>328</v>
      </c>
      <c r="G225" s="227"/>
      <c r="H225" s="230">
        <v>28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4"/>
      <c r="U225" s="235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156</v>
      </c>
      <c r="AU225" s="236" t="s">
        <v>86</v>
      </c>
      <c r="AV225" s="13" t="s">
        <v>86</v>
      </c>
      <c r="AW225" s="13" t="s">
        <v>37</v>
      </c>
      <c r="AX225" s="13" t="s">
        <v>84</v>
      </c>
      <c r="AY225" s="236" t="s">
        <v>144</v>
      </c>
    </row>
    <row r="226" s="2" customFormat="1" ht="16.5" customHeight="1">
      <c r="A226" s="40"/>
      <c r="B226" s="41"/>
      <c r="C226" s="206" t="s">
        <v>329</v>
      </c>
      <c r="D226" s="206" t="s">
        <v>146</v>
      </c>
      <c r="E226" s="207" t="s">
        <v>330</v>
      </c>
      <c r="F226" s="208" t="s">
        <v>331</v>
      </c>
      <c r="G226" s="209" t="s">
        <v>92</v>
      </c>
      <c r="H226" s="210">
        <v>20.5</v>
      </c>
      <c r="I226" s="211"/>
      <c r="J226" s="212">
        <f>ROUND(I226*H226,2)</f>
        <v>0</v>
      </c>
      <c r="K226" s="208" t="s">
        <v>149</v>
      </c>
      <c r="L226" s="46"/>
      <c r="M226" s="213" t="s">
        <v>19</v>
      </c>
      <c r="N226" s="214" t="s">
        <v>47</v>
      </c>
      <c r="O226" s="86"/>
      <c r="P226" s="215">
        <f>O226*H226</f>
        <v>0</v>
      </c>
      <c r="Q226" s="215">
        <v>0.0011999999999999999</v>
      </c>
      <c r="R226" s="215">
        <f>Q226*H226</f>
        <v>0.024599999999999997</v>
      </c>
      <c r="S226" s="215">
        <v>0</v>
      </c>
      <c r="T226" s="215">
        <f>S226*H226</f>
        <v>0</v>
      </c>
      <c r="U226" s="216" t="s">
        <v>19</v>
      </c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150</v>
      </c>
      <c r="AT226" s="217" t="s">
        <v>146</v>
      </c>
      <c r="AU226" s="217" t="s">
        <v>86</v>
      </c>
      <c r="AY226" s="19" t="s">
        <v>144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84</v>
      </c>
      <c r="BK226" s="218">
        <f>ROUND(I226*H226,2)</f>
        <v>0</v>
      </c>
      <c r="BL226" s="19" t="s">
        <v>150</v>
      </c>
      <c r="BM226" s="217" t="s">
        <v>332</v>
      </c>
    </row>
    <row r="227" s="2" customFormat="1">
      <c r="A227" s="40"/>
      <c r="B227" s="41"/>
      <c r="C227" s="42"/>
      <c r="D227" s="219" t="s">
        <v>152</v>
      </c>
      <c r="E227" s="42"/>
      <c r="F227" s="220" t="s">
        <v>333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6"/>
      <c r="U227" s="87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152</v>
      </c>
      <c r="AU227" s="19" t="s">
        <v>86</v>
      </c>
    </row>
    <row r="228" s="13" customFormat="1">
      <c r="A228" s="13"/>
      <c r="B228" s="226"/>
      <c r="C228" s="227"/>
      <c r="D228" s="224" t="s">
        <v>156</v>
      </c>
      <c r="E228" s="228" t="s">
        <v>19</v>
      </c>
      <c r="F228" s="229" t="s">
        <v>334</v>
      </c>
      <c r="G228" s="227"/>
      <c r="H228" s="230">
        <v>18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4"/>
      <c r="U228" s="235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156</v>
      </c>
      <c r="AU228" s="236" t="s">
        <v>86</v>
      </c>
      <c r="AV228" s="13" t="s">
        <v>86</v>
      </c>
      <c r="AW228" s="13" t="s">
        <v>37</v>
      </c>
      <c r="AX228" s="13" t="s">
        <v>76</v>
      </c>
      <c r="AY228" s="236" t="s">
        <v>144</v>
      </c>
    </row>
    <row r="229" s="13" customFormat="1">
      <c r="A229" s="13"/>
      <c r="B229" s="226"/>
      <c r="C229" s="227"/>
      <c r="D229" s="224" t="s">
        <v>156</v>
      </c>
      <c r="E229" s="228" t="s">
        <v>19</v>
      </c>
      <c r="F229" s="229" t="s">
        <v>335</v>
      </c>
      <c r="G229" s="227"/>
      <c r="H229" s="230">
        <v>2.5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4"/>
      <c r="U229" s="235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156</v>
      </c>
      <c r="AU229" s="236" t="s">
        <v>86</v>
      </c>
      <c r="AV229" s="13" t="s">
        <v>86</v>
      </c>
      <c r="AW229" s="13" t="s">
        <v>37</v>
      </c>
      <c r="AX229" s="13" t="s">
        <v>76</v>
      </c>
      <c r="AY229" s="236" t="s">
        <v>144</v>
      </c>
    </row>
    <row r="230" s="14" customFormat="1">
      <c r="A230" s="14"/>
      <c r="B230" s="237"/>
      <c r="C230" s="238"/>
      <c r="D230" s="224" t="s">
        <v>156</v>
      </c>
      <c r="E230" s="239" t="s">
        <v>19</v>
      </c>
      <c r="F230" s="240" t="s">
        <v>157</v>
      </c>
      <c r="G230" s="238"/>
      <c r="H230" s="241">
        <v>20.5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5"/>
      <c r="U230" s="24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156</v>
      </c>
      <c r="AU230" s="247" t="s">
        <v>86</v>
      </c>
      <c r="AV230" s="14" t="s">
        <v>150</v>
      </c>
      <c r="AW230" s="14" t="s">
        <v>37</v>
      </c>
      <c r="AX230" s="14" t="s">
        <v>84</v>
      </c>
      <c r="AY230" s="247" t="s">
        <v>144</v>
      </c>
    </row>
    <row r="231" s="2" customFormat="1" ht="16.5" customHeight="1">
      <c r="A231" s="40"/>
      <c r="B231" s="41"/>
      <c r="C231" s="206" t="s">
        <v>336</v>
      </c>
      <c r="D231" s="206" t="s">
        <v>146</v>
      </c>
      <c r="E231" s="207" t="s">
        <v>337</v>
      </c>
      <c r="F231" s="208" t="s">
        <v>338</v>
      </c>
      <c r="G231" s="209" t="s">
        <v>101</v>
      </c>
      <c r="H231" s="210">
        <v>1208</v>
      </c>
      <c r="I231" s="211"/>
      <c r="J231" s="212">
        <f>ROUND(I231*H231,2)</f>
        <v>0</v>
      </c>
      <c r="K231" s="208" t="s">
        <v>149</v>
      </c>
      <c r="L231" s="46"/>
      <c r="M231" s="213" t="s">
        <v>19</v>
      </c>
      <c r="N231" s="214" t="s">
        <v>47</v>
      </c>
      <c r="O231" s="86"/>
      <c r="P231" s="215">
        <f>O231*H231</f>
        <v>0</v>
      </c>
      <c r="Q231" s="215">
        <v>0.00020000000000000001</v>
      </c>
      <c r="R231" s="215">
        <f>Q231*H231</f>
        <v>0.24160000000000001</v>
      </c>
      <c r="S231" s="215">
        <v>0</v>
      </c>
      <c r="T231" s="215">
        <f>S231*H231</f>
        <v>0</v>
      </c>
      <c r="U231" s="216" t="s">
        <v>19</v>
      </c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150</v>
      </c>
      <c r="AT231" s="217" t="s">
        <v>146</v>
      </c>
      <c r="AU231" s="217" t="s">
        <v>86</v>
      </c>
      <c r="AY231" s="19" t="s">
        <v>144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84</v>
      </c>
      <c r="BK231" s="218">
        <f>ROUND(I231*H231,2)</f>
        <v>0</v>
      </c>
      <c r="BL231" s="19" t="s">
        <v>150</v>
      </c>
      <c r="BM231" s="217" t="s">
        <v>339</v>
      </c>
    </row>
    <row r="232" s="2" customFormat="1">
      <c r="A232" s="40"/>
      <c r="B232" s="41"/>
      <c r="C232" s="42"/>
      <c r="D232" s="219" t="s">
        <v>152</v>
      </c>
      <c r="E232" s="42"/>
      <c r="F232" s="220" t="s">
        <v>340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6"/>
      <c r="U232" s="87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152</v>
      </c>
      <c r="AU232" s="19" t="s">
        <v>86</v>
      </c>
    </row>
    <row r="233" s="13" customFormat="1">
      <c r="A233" s="13"/>
      <c r="B233" s="226"/>
      <c r="C233" s="227"/>
      <c r="D233" s="224" t="s">
        <v>156</v>
      </c>
      <c r="E233" s="228" t="s">
        <v>19</v>
      </c>
      <c r="F233" s="229" t="s">
        <v>315</v>
      </c>
      <c r="G233" s="227"/>
      <c r="H233" s="230">
        <v>28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4"/>
      <c r="U233" s="235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156</v>
      </c>
      <c r="AU233" s="236" t="s">
        <v>86</v>
      </c>
      <c r="AV233" s="13" t="s">
        <v>86</v>
      </c>
      <c r="AW233" s="13" t="s">
        <v>37</v>
      </c>
      <c r="AX233" s="13" t="s">
        <v>76</v>
      </c>
      <c r="AY233" s="236" t="s">
        <v>144</v>
      </c>
    </row>
    <row r="234" s="13" customFormat="1">
      <c r="A234" s="13"/>
      <c r="B234" s="226"/>
      <c r="C234" s="227"/>
      <c r="D234" s="224" t="s">
        <v>156</v>
      </c>
      <c r="E234" s="228" t="s">
        <v>19</v>
      </c>
      <c r="F234" s="229" t="s">
        <v>316</v>
      </c>
      <c r="G234" s="227"/>
      <c r="H234" s="230">
        <v>1180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4"/>
      <c r="U234" s="235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156</v>
      </c>
      <c r="AU234" s="236" t="s">
        <v>86</v>
      </c>
      <c r="AV234" s="13" t="s">
        <v>86</v>
      </c>
      <c r="AW234" s="13" t="s">
        <v>37</v>
      </c>
      <c r="AX234" s="13" t="s">
        <v>76</v>
      </c>
      <c r="AY234" s="236" t="s">
        <v>144</v>
      </c>
    </row>
    <row r="235" s="14" customFormat="1">
      <c r="A235" s="14"/>
      <c r="B235" s="237"/>
      <c r="C235" s="238"/>
      <c r="D235" s="224" t="s">
        <v>156</v>
      </c>
      <c r="E235" s="239" t="s">
        <v>19</v>
      </c>
      <c r="F235" s="240" t="s">
        <v>157</v>
      </c>
      <c r="G235" s="238"/>
      <c r="H235" s="241">
        <v>1208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5"/>
      <c r="U235" s="246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156</v>
      </c>
      <c r="AU235" s="247" t="s">
        <v>86</v>
      </c>
      <c r="AV235" s="14" t="s">
        <v>150</v>
      </c>
      <c r="AW235" s="14" t="s">
        <v>37</v>
      </c>
      <c r="AX235" s="14" t="s">
        <v>84</v>
      </c>
      <c r="AY235" s="247" t="s">
        <v>144</v>
      </c>
    </row>
    <row r="236" s="2" customFormat="1" ht="21.75" customHeight="1">
      <c r="A236" s="40"/>
      <c r="B236" s="41"/>
      <c r="C236" s="206" t="s">
        <v>341</v>
      </c>
      <c r="D236" s="206" t="s">
        <v>146</v>
      </c>
      <c r="E236" s="207" t="s">
        <v>342</v>
      </c>
      <c r="F236" s="208" t="s">
        <v>343</v>
      </c>
      <c r="G236" s="209" t="s">
        <v>101</v>
      </c>
      <c r="H236" s="210">
        <v>44</v>
      </c>
      <c r="I236" s="211"/>
      <c r="J236" s="212">
        <f>ROUND(I236*H236,2)</f>
        <v>0</v>
      </c>
      <c r="K236" s="208" t="s">
        <v>149</v>
      </c>
      <c r="L236" s="46"/>
      <c r="M236" s="213" t="s">
        <v>19</v>
      </c>
      <c r="N236" s="214" t="s">
        <v>47</v>
      </c>
      <c r="O236" s="86"/>
      <c r="P236" s="215">
        <f>O236*H236</f>
        <v>0</v>
      </c>
      <c r="Q236" s="215">
        <v>6.9999999999999994E-05</v>
      </c>
      <c r="R236" s="215">
        <f>Q236*H236</f>
        <v>0.0030799999999999998</v>
      </c>
      <c r="S236" s="215">
        <v>0</v>
      </c>
      <c r="T236" s="215">
        <f>S236*H236</f>
        <v>0</v>
      </c>
      <c r="U236" s="216" t="s">
        <v>19</v>
      </c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150</v>
      </c>
      <c r="AT236" s="217" t="s">
        <v>146</v>
      </c>
      <c r="AU236" s="217" t="s">
        <v>86</v>
      </c>
      <c r="AY236" s="19" t="s">
        <v>144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84</v>
      </c>
      <c r="BK236" s="218">
        <f>ROUND(I236*H236,2)</f>
        <v>0</v>
      </c>
      <c r="BL236" s="19" t="s">
        <v>150</v>
      </c>
      <c r="BM236" s="217" t="s">
        <v>344</v>
      </c>
    </row>
    <row r="237" s="2" customFormat="1">
      <c r="A237" s="40"/>
      <c r="B237" s="41"/>
      <c r="C237" s="42"/>
      <c r="D237" s="219" t="s">
        <v>152</v>
      </c>
      <c r="E237" s="42"/>
      <c r="F237" s="220" t="s">
        <v>345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6"/>
      <c r="U237" s="87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152</v>
      </c>
      <c r="AU237" s="19" t="s">
        <v>86</v>
      </c>
    </row>
    <row r="238" s="13" customFormat="1">
      <c r="A238" s="13"/>
      <c r="B238" s="226"/>
      <c r="C238" s="227"/>
      <c r="D238" s="224" t="s">
        <v>156</v>
      </c>
      <c r="E238" s="228" t="s">
        <v>19</v>
      </c>
      <c r="F238" s="229" t="s">
        <v>322</v>
      </c>
      <c r="G238" s="227"/>
      <c r="H238" s="230">
        <v>44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4"/>
      <c r="U238" s="235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156</v>
      </c>
      <c r="AU238" s="236" t="s">
        <v>86</v>
      </c>
      <c r="AV238" s="13" t="s">
        <v>86</v>
      </c>
      <c r="AW238" s="13" t="s">
        <v>37</v>
      </c>
      <c r="AX238" s="13" t="s">
        <v>84</v>
      </c>
      <c r="AY238" s="236" t="s">
        <v>144</v>
      </c>
    </row>
    <row r="239" s="2" customFormat="1" ht="16.5" customHeight="1">
      <c r="A239" s="40"/>
      <c r="B239" s="41"/>
      <c r="C239" s="206" t="s">
        <v>346</v>
      </c>
      <c r="D239" s="206" t="s">
        <v>146</v>
      </c>
      <c r="E239" s="207" t="s">
        <v>347</v>
      </c>
      <c r="F239" s="208" t="s">
        <v>348</v>
      </c>
      <c r="G239" s="209" t="s">
        <v>101</v>
      </c>
      <c r="H239" s="210">
        <v>28</v>
      </c>
      <c r="I239" s="211"/>
      <c r="J239" s="212">
        <f>ROUND(I239*H239,2)</f>
        <v>0</v>
      </c>
      <c r="K239" s="208" t="s">
        <v>149</v>
      </c>
      <c r="L239" s="46"/>
      <c r="M239" s="213" t="s">
        <v>19</v>
      </c>
      <c r="N239" s="214" t="s">
        <v>47</v>
      </c>
      <c r="O239" s="86"/>
      <c r="P239" s="215">
        <f>O239*H239</f>
        <v>0</v>
      </c>
      <c r="Q239" s="215">
        <v>0.00040000000000000002</v>
      </c>
      <c r="R239" s="215">
        <f>Q239*H239</f>
        <v>0.0112</v>
      </c>
      <c r="S239" s="215">
        <v>0</v>
      </c>
      <c r="T239" s="215">
        <f>S239*H239</f>
        <v>0</v>
      </c>
      <c r="U239" s="216" t="s">
        <v>19</v>
      </c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150</v>
      </c>
      <c r="AT239" s="217" t="s">
        <v>146</v>
      </c>
      <c r="AU239" s="217" t="s">
        <v>86</v>
      </c>
      <c r="AY239" s="19" t="s">
        <v>144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84</v>
      </c>
      <c r="BK239" s="218">
        <f>ROUND(I239*H239,2)</f>
        <v>0</v>
      </c>
      <c r="BL239" s="19" t="s">
        <v>150</v>
      </c>
      <c r="BM239" s="217" t="s">
        <v>349</v>
      </c>
    </row>
    <row r="240" s="2" customFormat="1">
      <c r="A240" s="40"/>
      <c r="B240" s="41"/>
      <c r="C240" s="42"/>
      <c r="D240" s="219" t="s">
        <v>152</v>
      </c>
      <c r="E240" s="42"/>
      <c r="F240" s="220" t="s">
        <v>350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6"/>
      <c r="U240" s="87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152</v>
      </c>
      <c r="AU240" s="19" t="s">
        <v>86</v>
      </c>
    </row>
    <row r="241" s="13" customFormat="1">
      <c r="A241" s="13"/>
      <c r="B241" s="226"/>
      <c r="C241" s="227"/>
      <c r="D241" s="224" t="s">
        <v>156</v>
      </c>
      <c r="E241" s="228" t="s">
        <v>19</v>
      </c>
      <c r="F241" s="229" t="s">
        <v>328</v>
      </c>
      <c r="G241" s="227"/>
      <c r="H241" s="230">
        <v>28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4"/>
      <c r="U241" s="235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156</v>
      </c>
      <c r="AU241" s="236" t="s">
        <v>86</v>
      </c>
      <c r="AV241" s="13" t="s">
        <v>86</v>
      </c>
      <c r="AW241" s="13" t="s">
        <v>37</v>
      </c>
      <c r="AX241" s="13" t="s">
        <v>84</v>
      </c>
      <c r="AY241" s="236" t="s">
        <v>144</v>
      </c>
    </row>
    <row r="242" s="2" customFormat="1" ht="21.75" customHeight="1">
      <c r="A242" s="40"/>
      <c r="B242" s="41"/>
      <c r="C242" s="206" t="s">
        <v>351</v>
      </c>
      <c r="D242" s="206" t="s">
        <v>146</v>
      </c>
      <c r="E242" s="207" t="s">
        <v>352</v>
      </c>
      <c r="F242" s="208" t="s">
        <v>353</v>
      </c>
      <c r="G242" s="209" t="s">
        <v>92</v>
      </c>
      <c r="H242" s="210">
        <v>20.5</v>
      </c>
      <c r="I242" s="211"/>
      <c r="J242" s="212">
        <f>ROUND(I242*H242,2)</f>
        <v>0</v>
      </c>
      <c r="K242" s="208" t="s">
        <v>149</v>
      </c>
      <c r="L242" s="46"/>
      <c r="M242" s="213" t="s">
        <v>19</v>
      </c>
      <c r="N242" s="214" t="s">
        <v>47</v>
      </c>
      <c r="O242" s="86"/>
      <c r="P242" s="215">
        <f>O242*H242</f>
        <v>0</v>
      </c>
      <c r="Q242" s="215">
        <v>0.0016000000000000001</v>
      </c>
      <c r="R242" s="215">
        <f>Q242*H242</f>
        <v>0.032800000000000003</v>
      </c>
      <c r="S242" s="215">
        <v>0</v>
      </c>
      <c r="T242" s="215">
        <f>S242*H242</f>
        <v>0</v>
      </c>
      <c r="U242" s="216" t="s">
        <v>19</v>
      </c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150</v>
      </c>
      <c r="AT242" s="217" t="s">
        <v>146</v>
      </c>
      <c r="AU242" s="217" t="s">
        <v>86</v>
      </c>
      <c r="AY242" s="19" t="s">
        <v>144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84</v>
      </c>
      <c r="BK242" s="218">
        <f>ROUND(I242*H242,2)</f>
        <v>0</v>
      </c>
      <c r="BL242" s="19" t="s">
        <v>150</v>
      </c>
      <c r="BM242" s="217" t="s">
        <v>354</v>
      </c>
    </row>
    <row r="243" s="2" customFormat="1">
      <c r="A243" s="40"/>
      <c r="B243" s="41"/>
      <c r="C243" s="42"/>
      <c r="D243" s="219" t="s">
        <v>152</v>
      </c>
      <c r="E243" s="42"/>
      <c r="F243" s="220" t="s">
        <v>355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6"/>
      <c r="U243" s="87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152</v>
      </c>
      <c r="AU243" s="19" t="s">
        <v>86</v>
      </c>
    </row>
    <row r="244" s="13" customFormat="1">
      <c r="A244" s="13"/>
      <c r="B244" s="226"/>
      <c r="C244" s="227"/>
      <c r="D244" s="224" t="s">
        <v>156</v>
      </c>
      <c r="E244" s="228" t="s">
        <v>19</v>
      </c>
      <c r="F244" s="229" t="s">
        <v>334</v>
      </c>
      <c r="G244" s="227"/>
      <c r="H244" s="230">
        <v>18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4"/>
      <c r="U244" s="235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156</v>
      </c>
      <c r="AU244" s="236" t="s">
        <v>86</v>
      </c>
      <c r="AV244" s="13" t="s">
        <v>86</v>
      </c>
      <c r="AW244" s="13" t="s">
        <v>37</v>
      </c>
      <c r="AX244" s="13" t="s">
        <v>76</v>
      </c>
      <c r="AY244" s="236" t="s">
        <v>144</v>
      </c>
    </row>
    <row r="245" s="13" customFormat="1">
      <c r="A245" s="13"/>
      <c r="B245" s="226"/>
      <c r="C245" s="227"/>
      <c r="D245" s="224" t="s">
        <v>156</v>
      </c>
      <c r="E245" s="228" t="s">
        <v>19</v>
      </c>
      <c r="F245" s="229" t="s">
        <v>335</v>
      </c>
      <c r="G245" s="227"/>
      <c r="H245" s="230">
        <v>2.5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4"/>
      <c r="U245" s="235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156</v>
      </c>
      <c r="AU245" s="236" t="s">
        <v>86</v>
      </c>
      <c r="AV245" s="13" t="s">
        <v>86</v>
      </c>
      <c r="AW245" s="13" t="s">
        <v>37</v>
      </c>
      <c r="AX245" s="13" t="s">
        <v>76</v>
      </c>
      <c r="AY245" s="236" t="s">
        <v>144</v>
      </c>
    </row>
    <row r="246" s="14" customFormat="1">
      <c r="A246" s="14"/>
      <c r="B246" s="237"/>
      <c r="C246" s="238"/>
      <c r="D246" s="224" t="s">
        <v>156</v>
      </c>
      <c r="E246" s="239" t="s">
        <v>19</v>
      </c>
      <c r="F246" s="240" t="s">
        <v>157</v>
      </c>
      <c r="G246" s="238"/>
      <c r="H246" s="241">
        <v>20.5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5"/>
      <c r="U246" s="246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156</v>
      </c>
      <c r="AU246" s="247" t="s">
        <v>86</v>
      </c>
      <c r="AV246" s="14" t="s">
        <v>150</v>
      </c>
      <c r="AW246" s="14" t="s">
        <v>37</v>
      </c>
      <c r="AX246" s="14" t="s">
        <v>84</v>
      </c>
      <c r="AY246" s="247" t="s">
        <v>144</v>
      </c>
    </row>
    <row r="247" s="2" customFormat="1" ht="24.15" customHeight="1">
      <c r="A247" s="40"/>
      <c r="B247" s="41"/>
      <c r="C247" s="206" t="s">
        <v>356</v>
      </c>
      <c r="D247" s="206" t="s">
        <v>146</v>
      </c>
      <c r="E247" s="207" t="s">
        <v>357</v>
      </c>
      <c r="F247" s="208" t="s">
        <v>358</v>
      </c>
      <c r="G247" s="209" t="s">
        <v>101</v>
      </c>
      <c r="H247" s="210">
        <v>1280</v>
      </c>
      <c r="I247" s="211"/>
      <c r="J247" s="212">
        <f>ROUND(I247*H247,2)</f>
        <v>0</v>
      </c>
      <c r="K247" s="208" t="s">
        <v>149</v>
      </c>
      <c r="L247" s="46"/>
      <c r="M247" s="213" t="s">
        <v>19</v>
      </c>
      <c r="N247" s="214" t="s">
        <v>47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5">
        <f>S247*H247</f>
        <v>0</v>
      </c>
      <c r="U247" s="216" t="s">
        <v>19</v>
      </c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150</v>
      </c>
      <c r="AT247" s="217" t="s">
        <v>146</v>
      </c>
      <c r="AU247" s="217" t="s">
        <v>86</v>
      </c>
      <c r="AY247" s="19" t="s">
        <v>144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84</v>
      </c>
      <c r="BK247" s="218">
        <f>ROUND(I247*H247,2)</f>
        <v>0</v>
      </c>
      <c r="BL247" s="19" t="s">
        <v>150</v>
      </c>
      <c r="BM247" s="217" t="s">
        <v>359</v>
      </c>
    </row>
    <row r="248" s="2" customFormat="1">
      <c r="A248" s="40"/>
      <c r="B248" s="41"/>
      <c r="C248" s="42"/>
      <c r="D248" s="219" t="s">
        <v>152</v>
      </c>
      <c r="E248" s="42"/>
      <c r="F248" s="220" t="s">
        <v>360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6"/>
      <c r="U248" s="87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152</v>
      </c>
      <c r="AU248" s="19" t="s">
        <v>86</v>
      </c>
    </row>
    <row r="249" s="13" customFormat="1">
      <c r="A249" s="13"/>
      <c r="B249" s="226"/>
      <c r="C249" s="227"/>
      <c r="D249" s="224" t="s">
        <v>156</v>
      </c>
      <c r="E249" s="228" t="s">
        <v>19</v>
      </c>
      <c r="F249" s="229" t="s">
        <v>361</v>
      </c>
      <c r="G249" s="227"/>
      <c r="H249" s="230">
        <v>1280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4"/>
      <c r="U249" s="235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156</v>
      </c>
      <c r="AU249" s="236" t="s">
        <v>86</v>
      </c>
      <c r="AV249" s="13" t="s">
        <v>86</v>
      </c>
      <c r="AW249" s="13" t="s">
        <v>37</v>
      </c>
      <c r="AX249" s="13" t="s">
        <v>84</v>
      </c>
      <c r="AY249" s="236" t="s">
        <v>144</v>
      </c>
    </row>
    <row r="250" s="2" customFormat="1" ht="24.15" customHeight="1">
      <c r="A250" s="40"/>
      <c r="B250" s="41"/>
      <c r="C250" s="206" t="s">
        <v>362</v>
      </c>
      <c r="D250" s="206" t="s">
        <v>146</v>
      </c>
      <c r="E250" s="207" t="s">
        <v>363</v>
      </c>
      <c r="F250" s="208" t="s">
        <v>364</v>
      </c>
      <c r="G250" s="209" t="s">
        <v>92</v>
      </c>
      <c r="H250" s="210">
        <v>20.5</v>
      </c>
      <c r="I250" s="211"/>
      <c r="J250" s="212">
        <f>ROUND(I250*H250,2)</f>
        <v>0</v>
      </c>
      <c r="K250" s="208" t="s">
        <v>149</v>
      </c>
      <c r="L250" s="46"/>
      <c r="M250" s="213" t="s">
        <v>19</v>
      </c>
      <c r="N250" s="214" t="s">
        <v>47</v>
      </c>
      <c r="O250" s="86"/>
      <c r="P250" s="215">
        <f>O250*H250</f>
        <v>0</v>
      </c>
      <c r="Q250" s="215">
        <v>1.0000000000000001E-05</v>
      </c>
      <c r="R250" s="215">
        <f>Q250*H250</f>
        <v>0.00020500000000000002</v>
      </c>
      <c r="S250" s="215">
        <v>0</v>
      </c>
      <c r="T250" s="215">
        <f>S250*H250</f>
        <v>0</v>
      </c>
      <c r="U250" s="216" t="s">
        <v>19</v>
      </c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150</v>
      </c>
      <c r="AT250" s="217" t="s">
        <v>146</v>
      </c>
      <c r="AU250" s="217" t="s">
        <v>86</v>
      </c>
      <c r="AY250" s="19" t="s">
        <v>144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84</v>
      </c>
      <c r="BK250" s="218">
        <f>ROUND(I250*H250,2)</f>
        <v>0</v>
      </c>
      <c r="BL250" s="19" t="s">
        <v>150</v>
      </c>
      <c r="BM250" s="217" t="s">
        <v>365</v>
      </c>
    </row>
    <row r="251" s="2" customFormat="1">
      <c r="A251" s="40"/>
      <c r="B251" s="41"/>
      <c r="C251" s="42"/>
      <c r="D251" s="219" t="s">
        <v>152</v>
      </c>
      <c r="E251" s="42"/>
      <c r="F251" s="220" t="s">
        <v>366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6"/>
      <c r="U251" s="87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152</v>
      </c>
      <c r="AU251" s="19" t="s">
        <v>86</v>
      </c>
    </row>
    <row r="252" s="13" customFormat="1">
      <c r="A252" s="13"/>
      <c r="B252" s="226"/>
      <c r="C252" s="227"/>
      <c r="D252" s="224" t="s">
        <v>156</v>
      </c>
      <c r="E252" s="228" t="s">
        <v>19</v>
      </c>
      <c r="F252" s="229" t="s">
        <v>367</v>
      </c>
      <c r="G252" s="227"/>
      <c r="H252" s="230">
        <v>20.5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4"/>
      <c r="U252" s="235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156</v>
      </c>
      <c r="AU252" s="236" t="s">
        <v>86</v>
      </c>
      <c r="AV252" s="13" t="s">
        <v>86</v>
      </c>
      <c r="AW252" s="13" t="s">
        <v>37</v>
      </c>
      <c r="AX252" s="13" t="s">
        <v>84</v>
      </c>
      <c r="AY252" s="236" t="s">
        <v>144</v>
      </c>
    </row>
    <row r="253" s="2" customFormat="1" ht="24.15" customHeight="1">
      <c r="A253" s="40"/>
      <c r="B253" s="41"/>
      <c r="C253" s="206" t="s">
        <v>368</v>
      </c>
      <c r="D253" s="206" t="s">
        <v>146</v>
      </c>
      <c r="E253" s="207" t="s">
        <v>369</v>
      </c>
      <c r="F253" s="208" t="s">
        <v>370</v>
      </c>
      <c r="G253" s="209" t="s">
        <v>101</v>
      </c>
      <c r="H253" s="210">
        <v>36</v>
      </c>
      <c r="I253" s="211"/>
      <c r="J253" s="212">
        <f>ROUND(I253*H253,2)</f>
        <v>0</v>
      </c>
      <c r="K253" s="208" t="s">
        <v>149</v>
      </c>
      <c r="L253" s="46"/>
      <c r="M253" s="213" t="s">
        <v>19</v>
      </c>
      <c r="N253" s="214" t="s">
        <v>47</v>
      </c>
      <c r="O253" s="86"/>
      <c r="P253" s="215">
        <f>O253*H253</f>
        <v>0</v>
      </c>
      <c r="Q253" s="215">
        <v>0.15540000000000001</v>
      </c>
      <c r="R253" s="215">
        <f>Q253*H253</f>
        <v>5.5944000000000003</v>
      </c>
      <c r="S253" s="215">
        <v>0</v>
      </c>
      <c r="T253" s="215">
        <f>S253*H253</f>
        <v>0</v>
      </c>
      <c r="U253" s="216" t="s">
        <v>19</v>
      </c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150</v>
      </c>
      <c r="AT253" s="217" t="s">
        <v>146</v>
      </c>
      <c r="AU253" s="217" t="s">
        <v>86</v>
      </c>
      <c r="AY253" s="19" t="s">
        <v>144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84</v>
      </c>
      <c r="BK253" s="218">
        <f>ROUND(I253*H253,2)</f>
        <v>0</v>
      </c>
      <c r="BL253" s="19" t="s">
        <v>150</v>
      </c>
      <c r="BM253" s="217" t="s">
        <v>371</v>
      </c>
    </row>
    <row r="254" s="2" customFormat="1">
      <c r="A254" s="40"/>
      <c r="B254" s="41"/>
      <c r="C254" s="42"/>
      <c r="D254" s="219" t="s">
        <v>152</v>
      </c>
      <c r="E254" s="42"/>
      <c r="F254" s="220" t="s">
        <v>372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6"/>
      <c r="U254" s="87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152</v>
      </c>
      <c r="AU254" s="19" t="s">
        <v>86</v>
      </c>
    </row>
    <row r="255" s="2" customFormat="1" ht="16.5" customHeight="1">
      <c r="A255" s="40"/>
      <c r="B255" s="41"/>
      <c r="C255" s="248" t="s">
        <v>373</v>
      </c>
      <c r="D255" s="248" t="s">
        <v>172</v>
      </c>
      <c r="E255" s="249" t="s">
        <v>374</v>
      </c>
      <c r="F255" s="250" t="s">
        <v>375</v>
      </c>
      <c r="G255" s="251" t="s">
        <v>101</v>
      </c>
      <c r="H255" s="252">
        <v>36.719999999999999</v>
      </c>
      <c r="I255" s="253"/>
      <c r="J255" s="254">
        <f>ROUND(I255*H255,2)</f>
        <v>0</v>
      </c>
      <c r="K255" s="250" t="s">
        <v>149</v>
      </c>
      <c r="L255" s="255"/>
      <c r="M255" s="256" t="s">
        <v>19</v>
      </c>
      <c r="N255" s="257" t="s">
        <v>47</v>
      </c>
      <c r="O255" s="86"/>
      <c r="P255" s="215">
        <f>O255*H255</f>
        <v>0</v>
      </c>
      <c r="Q255" s="215">
        <v>0.080000000000000002</v>
      </c>
      <c r="R255" s="215">
        <f>Q255*H255</f>
        <v>2.9375999999999998</v>
      </c>
      <c r="S255" s="215">
        <v>0</v>
      </c>
      <c r="T255" s="215">
        <f>S255*H255</f>
        <v>0</v>
      </c>
      <c r="U255" s="216" t="s">
        <v>19</v>
      </c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176</v>
      </c>
      <c r="AT255" s="217" t="s">
        <v>172</v>
      </c>
      <c r="AU255" s="217" t="s">
        <v>86</v>
      </c>
      <c r="AY255" s="19" t="s">
        <v>144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84</v>
      </c>
      <c r="BK255" s="218">
        <f>ROUND(I255*H255,2)</f>
        <v>0</v>
      </c>
      <c r="BL255" s="19" t="s">
        <v>150</v>
      </c>
      <c r="BM255" s="217" t="s">
        <v>376</v>
      </c>
    </row>
    <row r="256" s="13" customFormat="1">
      <c r="A256" s="13"/>
      <c r="B256" s="226"/>
      <c r="C256" s="227"/>
      <c r="D256" s="224" t="s">
        <v>156</v>
      </c>
      <c r="E256" s="227"/>
      <c r="F256" s="229" t="s">
        <v>377</v>
      </c>
      <c r="G256" s="227"/>
      <c r="H256" s="230">
        <v>36.719999999999999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4"/>
      <c r="U256" s="235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156</v>
      </c>
      <c r="AU256" s="236" t="s">
        <v>86</v>
      </c>
      <c r="AV256" s="13" t="s">
        <v>86</v>
      </c>
      <c r="AW256" s="13" t="s">
        <v>4</v>
      </c>
      <c r="AX256" s="13" t="s">
        <v>84</v>
      </c>
      <c r="AY256" s="236" t="s">
        <v>144</v>
      </c>
    </row>
    <row r="257" s="2" customFormat="1" ht="33" customHeight="1">
      <c r="A257" s="40"/>
      <c r="B257" s="41"/>
      <c r="C257" s="206" t="s">
        <v>378</v>
      </c>
      <c r="D257" s="206" t="s">
        <v>146</v>
      </c>
      <c r="E257" s="207" t="s">
        <v>379</v>
      </c>
      <c r="F257" s="208" t="s">
        <v>380</v>
      </c>
      <c r="G257" s="209" t="s">
        <v>101</v>
      </c>
      <c r="H257" s="210">
        <v>111</v>
      </c>
      <c r="I257" s="211"/>
      <c r="J257" s="212">
        <f>ROUND(I257*H257,2)</f>
        <v>0</v>
      </c>
      <c r="K257" s="208" t="s">
        <v>149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0.00060999999999999997</v>
      </c>
      <c r="R257" s="215">
        <f>Q257*H257</f>
        <v>0.067709999999999992</v>
      </c>
      <c r="S257" s="215">
        <v>0</v>
      </c>
      <c r="T257" s="215">
        <f>S257*H257</f>
        <v>0</v>
      </c>
      <c r="U257" s="216" t="s">
        <v>19</v>
      </c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150</v>
      </c>
      <c r="AT257" s="217" t="s">
        <v>146</v>
      </c>
      <c r="AU257" s="217" t="s">
        <v>86</v>
      </c>
      <c r="AY257" s="19" t="s">
        <v>144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84</v>
      </c>
      <c r="BK257" s="218">
        <f>ROUND(I257*H257,2)</f>
        <v>0</v>
      </c>
      <c r="BL257" s="19" t="s">
        <v>150</v>
      </c>
      <c r="BM257" s="217" t="s">
        <v>381</v>
      </c>
    </row>
    <row r="258" s="2" customFormat="1">
      <c r="A258" s="40"/>
      <c r="B258" s="41"/>
      <c r="C258" s="42"/>
      <c r="D258" s="219" t="s">
        <v>152</v>
      </c>
      <c r="E258" s="42"/>
      <c r="F258" s="220" t="s">
        <v>382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6"/>
      <c r="U258" s="87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152</v>
      </c>
      <c r="AU258" s="19" t="s">
        <v>86</v>
      </c>
    </row>
    <row r="259" s="13" customFormat="1">
      <c r="A259" s="13"/>
      <c r="B259" s="226"/>
      <c r="C259" s="227"/>
      <c r="D259" s="224" t="s">
        <v>156</v>
      </c>
      <c r="E259" s="228" t="s">
        <v>19</v>
      </c>
      <c r="F259" s="229" t="s">
        <v>383</v>
      </c>
      <c r="G259" s="227"/>
      <c r="H259" s="230">
        <v>17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4"/>
      <c r="U259" s="235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156</v>
      </c>
      <c r="AU259" s="236" t="s">
        <v>86</v>
      </c>
      <c r="AV259" s="13" t="s">
        <v>86</v>
      </c>
      <c r="AW259" s="13" t="s">
        <v>37</v>
      </c>
      <c r="AX259" s="13" t="s">
        <v>76</v>
      </c>
      <c r="AY259" s="236" t="s">
        <v>144</v>
      </c>
    </row>
    <row r="260" s="13" customFormat="1">
      <c r="A260" s="13"/>
      <c r="B260" s="226"/>
      <c r="C260" s="227"/>
      <c r="D260" s="224" t="s">
        <v>156</v>
      </c>
      <c r="E260" s="228" t="s">
        <v>19</v>
      </c>
      <c r="F260" s="229" t="s">
        <v>384</v>
      </c>
      <c r="G260" s="227"/>
      <c r="H260" s="230">
        <v>94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4"/>
      <c r="U260" s="235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156</v>
      </c>
      <c r="AU260" s="236" t="s">
        <v>86</v>
      </c>
      <c r="AV260" s="13" t="s">
        <v>86</v>
      </c>
      <c r="AW260" s="13" t="s">
        <v>37</v>
      </c>
      <c r="AX260" s="13" t="s">
        <v>76</v>
      </c>
      <c r="AY260" s="236" t="s">
        <v>144</v>
      </c>
    </row>
    <row r="261" s="14" customFormat="1">
      <c r="A261" s="14"/>
      <c r="B261" s="237"/>
      <c r="C261" s="238"/>
      <c r="D261" s="224" t="s">
        <v>156</v>
      </c>
      <c r="E261" s="239" t="s">
        <v>19</v>
      </c>
      <c r="F261" s="240" t="s">
        <v>157</v>
      </c>
      <c r="G261" s="238"/>
      <c r="H261" s="241">
        <v>111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5"/>
      <c r="U261" s="246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156</v>
      </c>
      <c r="AU261" s="247" t="s">
        <v>86</v>
      </c>
      <c r="AV261" s="14" t="s">
        <v>150</v>
      </c>
      <c r="AW261" s="14" t="s">
        <v>37</v>
      </c>
      <c r="AX261" s="14" t="s">
        <v>84</v>
      </c>
      <c r="AY261" s="247" t="s">
        <v>144</v>
      </c>
    </row>
    <row r="262" s="2" customFormat="1" ht="44.25" customHeight="1">
      <c r="A262" s="40"/>
      <c r="B262" s="41"/>
      <c r="C262" s="206" t="s">
        <v>385</v>
      </c>
      <c r="D262" s="206" t="s">
        <v>146</v>
      </c>
      <c r="E262" s="207" t="s">
        <v>386</v>
      </c>
      <c r="F262" s="208" t="s">
        <v>387</v>
      </c>
      <c r="G262" s="209" t="s">
        <v>101</v>
      </c>
      <c r="H262" s="210">
        <v>591</v>
      </c>
      <c r="I262" s="211"/>
      <c r="J262" s="212">
        <f>ROUND(I262*H262,2)</f>
        <v>0</v>
      </c>
      <c r="K262" s="208" t="s">
        <v>149</v>
      </c>
      <c r="L262" s="46"/>
      <c r="M262" s="213" t="s">
        <v>19</v>
      </c>
      <c r="N262" s="214" t="s">
        <v>47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0.19400000000000001</v>
      </c>
      <c r="T262" s="215">
        <f>S262*H262</f>
        <v>114.654</v>
      </c>
      <c r="U262" s="216" t="s">
        <v>19</v>
      </c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150</v>
      </c>
      <c r="AT262" s="217" t="s">
        <v>146</v>
      </c>
      <c r="AU262" s="217" t="s">
        <v>86</v>
      </c>
      <c r="AY262" s="19" t="s">
        <v>144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84</v>
      </c>
      <c r="BK262" s="218">
        <f>ROUND(I262*H262,2)</f>
        <v>0</v>
      </c>
      <c r="BL262" s="19" t="s">
        <v>150</v>
      </c>
      <c r="BM262" s="217" t="s">
        <v>388</v>
      </c>
    </row>
    <row r="263" s="2" customFormat="1">
      <c r="A263" s="40"/>
      <c r="B263" s="41"/>
      <c r="C263" s="42"/>
      <c r="D263" s="219" t="s">
        <v>152</v>
      </c>
      <c r="E263" s="42"/>
      <c r="F263" s="220" t="s">
        <v>389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6"/>
      <c r="U263" s="87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152</v>
      </c>
      <c r="AU263" s="19" t="s">
        <v>86</v>
      </c>
    </row>
    <row r="264" s="13" customFormat="1">
      <c r="A264" s="13"/>
      <c r="B264" s="226"/>
      <c r="C264" s="227"/>
      <c r="D264" s="224" t="s">
        <v>156</v>
      </c>
      <c r="E264" s="228" t="s">
        <v>19</v>
      </c>
      <c r="F264" s="229" t="s">
        <v>390</v>
      </c>
      <c r="G264" s="227"/>
      <c r="H264" s="230">
        <v>591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4"/>
      <c r="U264" s="235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156</v>
      </c>
      <c r="AU264" s="236" t="s">
        <v>86</v>
      </c>
      <c r="AV264" s="13" t="s">
        <v>86</v>
      </c>
      <c r="AW264" s="13" t="s">
        <v>37</v>
      </c>
      <c r="AX264" s="13" t="s">
        <v>84</v>
      </c>
      <c r="AY264" s="236" t="s">
        <v>144</v>
      </c>
    </row>
    <row r="265" s="2" customFormat="1" ht="21.75" customHeight="1">
      <c r="A265" s="40"/>
      <c r="B265" s="41"/>
      <c r="C265" s="206" t="s">
        <v>391</v>
      </c>
      <c r="D265" s="206" t="s">
        <v>146</v>
      </c>
      <c r="E265" s="207" t="s">
        <v>392</v>
      </c>
      <c r="F265" s="208" t="s">
        <v>393</v>
      </c>
      <c r="G265" s="209" t="s">
        <v>92</v>
      </c>
      <c r="H265" s="210">
        <v>3998</v>
      </c>
      <c r="I265" s="211"/>
      <c r="J265" s="212">
        <f>ROUND(I265*H265,2)</f>
        <v>0</v>
      </c>
      <c r="K265" s="208" t="s">
        <v>149</v>
      </c>
      <c r="L265" s="46"/>
      <c r="M265" s="213" t="s">
        <v>19</v>
      </c>
      <c r="N265" s="214" t="s">
        <v>47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0.01</v>
      </c>
      <c r="T265" s="215">
        <f>S265*H265</f>
        <v>39.980000000000004</v>
      </c>
      <c r="U265" s="216" t="s">
        <v>19</v>
      </c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150</v>
      </c>
      <c r="AT265" s="217" t="s">
        <v>146</v>
      </c>
      <c r="AU265" s="217" t="s">
        <v>86</v>
      </c>
      <c r="AY265" s="19" t="s">
        <v>144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84</v>
      </c>
      <c r="BK265" s="218">
        <f>ROUND(I265*H265,2)</f>
        <v>0</v>
      </c>
      <c r="BL265" s="19" t="s">
        <v>150</v>
      </c>
      <c r="BM265" s="217" t="s">
        <v>394</v>
      </c>
    </row>
    <row r="266" s="2" customFormat="1">
      <c r="A266" s="40"/>
      <c r="B266" s="41"/>
      <c r="C266" s="42"/>
      <c r="D266" s="219" t="s">
        <v>152</v>
      </c>
      <c r="E266" s="42"/>
      <c r="F266" s="220" t="s">
        <v>395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6"/>
      <c r="U266" s="87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152</v>
      </c>
      <c r="AU266" s="19" t="s">
        <v>86</v>
      </c>
    </row>
    <row r="267" s="13" customFormat="1">
      <c r="A267" s="13"/>
      <c r="B267" s="226"/>
      <c r="C267" s="227"/>
      <c r="D267" s="224" t="s">
        <v>156</v>
      </c>
      <c r="E267" s="228" t="s">
        <v>19</v>
      </c>
      <c r="F267" s="229" t="s">
        <v>277</v>
      </c>
      <c r="G267" s="227"/>
      <c r="H267" s="230">
        <v>84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4"/>
      <c r="U267" s="235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156</v>
      </c>
      <c r="AU267" s="236" t="s">
        <v>86</v>
      </c>
      <c r="AV267" s="13" t="s">
        <v>86</v>
      </c>
      <c r="AW267" s="13" t="s">
        <v>37</v>
      </c>
      <c r="AX267" s="13" t="s">
        <v>76</v>
      </c>
      <c r="AY267" s="236" t="s">
        <v>144</v>
      </c>
    </row>
    <row r="268" s="13" customFormat="1">
      <c r="A268" s="13"/>
      <c r="B268" s="226"/>
      <c r="C268" s="227"/>
      <c r="D268" s="224" t="s">
        <v>156</v>
      </c>
      <c r="E268" s="228" t="s">
        <v>19</v>
      </c>
      <c r="F268" s="229" t="s">
        <v>106</v>
      </c>
      <c r="G268" s="227"/>
      <c r="H268" s="230">
        <v>1987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4"/>
      <c r="U268" s="235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156</v>
      </c>
      <c r="AU268" s="236" t="s">
        <v>86</v>
      </c>
      <c r="AV268" s="13" t="s">
        <v>86</v>
      </c>
      <c r="AW268" s="13" t="s">
        <v>37</v>
      </c>
      <c r="AX268" s="13" t="s">
        <v>76</v>
      </c>
      <c r="AY268" s="236" t="s">
        <v>144</v>
      </c>
    </row>
    <row r="269" s="13" customFormat="1">
      <c r="A269" s="13"/>
      <c r="B269" s="226"/>
      <c r="C269" s="227"/>
      <c r="D269" s="224" t="s">
        <v>156</v>
      </c>
      <c r="E269" s="228" t="s">
        <v>19</v>
      </c>
      <c r="F269" s="229" t="s">
        <v>90</v>
      </c>
      <c r="G269" s="227"/>
      <c r="H269" s="230">
        <v>1927</v>
      </c>
      <c r="I269" s="231"/>
      <c r="J269" s="227"/>
      <c r="K269" s="227"/>
      <c r="L269" s="232"/>
      <c r="M269" s="233"/>
      <c r="N269" s="234"/>
      <c r="O269" s="234"/>
      <c r="P269" s="234"/>
      <c r="Q269" s="234"/>
      <c r="R269" s="234"/>
      <c r="S269" s="234"/>
      <c r="T269" s="234"/>
      <c r="U269" s="235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156</v>
      </c>
      <c r="AU269" s="236" t="s">
        <v>86</v>
      </c>
      <c r="AV269" s="13" t="s">
        <v>86</v>
      </c>
      <c r="AW269" s="13" t="s">
        <v>37</v>
      </c>
      <c r="AX269" s="13" t="s">
        <v>76</v>
      </c>
      <c r="AY269" s="236" t="s">
        <v>144</v>
      </c>
    </row>
    <row r="270" s="14" customFormat="1">
      <c r="A270" s="14"/>
      <c r="B270" s="237"/>
      <c r="C270" s="238"/>
      <c r="D270" s="224" t="s">
        <v>156</v>
      </c>
      <c r="E270" s="239" t="s">
        <v>19</v>
      </c>
      <c r="F270" s="240" t="s">
        <v>157</v>
      </c>
      <c r="G270" s="238"/>
      <c r="H270" s="241">
        <v>3998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5"/>
      <c r="U270" s="246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156</v>
      </c>
      <c r="AU270" s="247" t="s">
        <v>86</v>
      </c>
      <c r="AV270" s="14" t="s">
        <v>150</v>
      </c>
      <c r="AW270" s="14" t="s">
        <v>37</v>
      </c>
      <c r="AX270" s="14" t="s">
        <v>84</v>
      </c>
      <c r="AY270" s="247" t="s">
        <v>144</v>
      </c>
    </row>
    <row r="271" s="2" customFormat="1" ht="24.15" customHeight="1">
      <c r="A271" s="40"/>
      <c r="B271" s="41"/>
      <c r="C271" s="206" t="s">
        <v>102</v>
      </c>
      <c r="D271" s="206" t="s">
        <v>146</v>
      </c>
      <c r="E271" s="207" t="s">
        <v>396</v>
      </c>
      <c r="F271" s="208" t="s">
        <v>397</v>
      </c>
      <c r="G271" s="209" t="s">
        <v>294</v>
      </c>
      <c r="H271" s="210">
        <v>2</v>
      </c>
      <c r="I271" s="211"/>
      <c r="J271" s="212">
        <f>ROUND(I271*H271,2)</f>
        <v>0</v>
      </c>
      <c r="K271" s="208" t="s">
        <v>149</v>
      </c>
      <c r="L271" s="46"/>
      <c r="M271" s="213" t="s">
        <v>19</v>
      </c>
      <c r="N271" s="214" t="s">
        <v>47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0.0020999999999999999</v>
      </c>
      <c r="T271" s="215">
        <f>S271*H271</f>
        <v>0.0041999999999999997</v>
      </c>
      <c r="U271" s="216" t="s">
        <v>19</v>
      </c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150</v>
      </c>
      <c r="AT271" s="217" t="s">
        <v>146</v>
      </c>
      <c r="AU271" s="217" t="s">
        <v>86</v>
      </c>
      <c r="AY271" s="19" t="s">
        <v>144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84</v>
      </c>
      <c r="BK271" s="218">
        <f>ROUND(I271*H271,2)</f>
        <v>0</v>
      </c>
      <c r="BL271" s="19" t="s">
        <v>150</v>
      </c>
      <c r="BM271" s="217" t="s">
        <v>398</v>
      </c>
    </row>
    <row r="272" s="2" customFormat="1">
      <c r="A272" s="40"/>
      <c r="B272" s="41"/>
      <c r="C272" s="42"/>
      <c r="D272" s="219" t="s">
        <v>152</v>
      </c>
      <c r="E272" s="42"/>
      <c r="F272" s="220" t="s">
        <v>399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6"/>
      <c r="U272" s="87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152</v>
      </c>
      <c r="AU272" s="19" t="s">
        <v>86</v>
      </c>
    </row>
    <row r="273" s="13" customFormat="1">
      <c r="A273" s="13"/>
      <c r="B273" s="226"/>
      <c r="C273" s="227"/>
      <c r="D273" s="224" t="s">
        <v>156</v>
      </c>
      <c r="E273" s="228" t="s">
        <v>19</v>
      </c>
      <c r="F273" s="229" t="s">
        <v>400</v>
      </c>
      <c r="G273" s="227"/>
      <c r="H273" s="230">
        <v>2</v>
      </c>
      <c r="I273" s="231"/>
      <c r="J273" s="227"/>
      <c r="K273" s="227"/>
      <c r="L273" s="232"/>
      <c r="M273" s="233"/>
      <c r="N273" s="234"/>
      <c r="O273" s="234"/>
      <c r="P273" s="234"/>
      <c r="Q273" s="234"/>
      <c r="R273" s="234"/>
      <c r="S273" s="234"/>
      <c r="T273" s="234"/>
      <c r="U273" s="235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156</v>
      </c>
      <c r="AU273" s="236" t="s">
        <v>86</v>
      </c>
      <c r="AV273" s="13" t="s">
        <v>86</v>
      </c>
      <c r="AW273" s="13" t="s">
        <v>37</v>
      </c>
      <c r="AX273" s="13" t="s">
        <v>84</v>
      </c>
      <c r="AY273" s="236" t="s">
        <v>144</v>
      </c>
    </row>
    <row r="274" s="12" customFormat="1" ht="22.8" customHeight="1">
      <c r="A274" s="12"/>
      <c r="B274" s="190"/>
      <c r="C274" s="191"/>
      <c r="D274" s="192" t="s">
        <v>75</v>
      </c>
      <c r="E274" s="204" t="s">
        <v>401</v>
      </c>
      <c r="F274" s="204" t="s">
        <v>402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SUM(P275:P317)</f>
        <v>0</v>
      </c>
      <c r="Q274" s="198"/>
      <c r="R274" s="199">
        <f>SUM(R275:R317)</f>
        <v>0</v>
      </c>
      <c r="S274" s="198"/>
      <c r="T274" s="199">
        <f>SUM(T275:T317)</f>
        <v>0</v>
      </c>
      <c r="U274" s="200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84</v>
      </c>
      <c r="AT274" s="202" t="s">
        <v>75</v>
      </c>
      <c r="AU274" s="202" t="s">
        <v>84</v>
      </c>
      <c r="AY274" s="201" t="s">
        <v>144</v>
      </c>
      <c r="BK274" s="203">
        <f>SUM(BK275:BK317)</f>
        <v>0</v>
      </c>
    </row>
    <row r="275" s="2" customFormat="1" ht="24.15" customHeight="1">
      <c r="A275" s="40"/>
      <c r="B275" s="41"/>
      <c r="C275" s="206" t="s">
        <v>403</v>
      </c>
      <c r="D275" s="206" t="s">
        <v>146</v>
      </c>
      <c r="E275" s="207" t="s">
        <v>404</v>
      </c>
      <c r="F275" s="208" t="s">
        <v>405</v>
      </c>
      <c r="G275" s="209" t="s">
        <v>175</v>
      </c>
      <c r="H275" s="210">
        <v>8.8000000000000007</v>
      </c>
      <c r="I275" s="211"/>
      <c r="J275" s="212">
        <f>ROUND(I275*H275,2)</f>
        <v>0</v>
      </c>
      <c r="K275" s="208" t="s">
        <v>149</v>
      </c>
      <c r="L275" s="46"/>
      <c r="M275" s="213" t="s">
        <v>19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5">
        <f>S275*H275</f>
        <v>0</v>
      </c>
      <c r="U275" s="216" t="s">
        <v>19</v>
      </c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150</v>
      </c>
      <c r="AT275" s="217" t="s">
        <v>146</v>
      </c>
      <c r="AU275" s="217" t="s">
        <v>86</v>
      </c>
      <c r="AY275" s="19" t="s">
        <v>144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84</v>
      </c>
      <c r="BK275" s="218">
        <f>ROUND(I275*H275,2)</f>
        <v>0</v>
      </c>
      <c r="BL275" s="19" t="s">
        <v>150</v>
      </c>
      <c r="BM275" s="217" t="s">
        <v>406</v>
      </c>
    </row>
    <row r="276" s="2" customFormat="1">
      <c r="A276" s="40"/>
      <c r="B276" s="41"/>
      <c r="C276" s="42"/>
      <c r="D276" s="219" t="s">
        <v>152</v>
      </c>
      <c r="E276" s="42"/>
      <c r="F276" s="220" t="s">
        <v>407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6"/>
      <c r="U276" s="87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152</v>
      </c>
      <c r="AU276" s="19" t="s">
        <v>86</v>
      </c>
    </row>
    <row r="277" s="13" customFormat="1">
      <c r="A277" s="13"/>
      <c r="B277" s="226"/>
      <c r="C277" s="227"/>
      <c r="D277" s="224" t="s">
        <v>156</v>
      </c>
      <c r="E277" s="228" t="s">
        <v>19</v>
      </c>
      <c r="F277" s="229" t="s">
        <v>408</v>
      </c>
      <c r="G277" s="227"/>
      <c r="H277" s="230">
        <v>8.8000000000000007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4"/>
      <c r="U277" s="235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156</v>
      </c>
      <c r="AU277" s="236" t="s">
        <v>86</v>
      </c>
      <c r="AV277" s="13" t="s">
        <v>86</v>
      </c>
      <c r="AW277" s="13" t="s">
        <v>37</v>
      </c>
      <c r="AX277" s="13" t="s">
        <v>84</v>
      </c>
      <c r="AY277" s="236" t="s">
        <v>144</v>
      </c>
    </row>
    <row r="278" s="2" customFormat="1" ht="24.15" customHeight="1">
      <c r="A278" s="40"/>
      <c r="B278" s="41"/>
      <c r="C278" s="206" t="s">
        <v>409</v>
      </c>
      <c r="D278" s="206" t="s">
        <v>146</v>
      </c>
      <c r="E278" s="207" t="s">
        <v>410</v>
      </c>
      <c r="F278" s="208" t="s">
        <v>411</v>
      </c>
      <c r="G278" s="209" t="s">
        <v>175</v>
      </c>
      <c r="H278" s="210">
        <v>2211.4209999999998</v>
      </c>
      <c r="I278" s="211"/>
      <c r="J278" s="212">
        <f>ROUND(I278*H278,2)</f>
        <v>0</v>
      </c>
      <c r="K278" s="208" t="s">
        <v>149</v>
      </c>
      <c r="L278" s="46"/>
      <c r="M278" s="213" t="s">
        <v>19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5">
        <f>S278*H278</f>
        <v>0</v>
      </c>
      <c r="U278" s="216" t="s">
        <v>19</v>
      </c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150</v>
      </c>
      <c r="AT278" s="217" t="s">
        <v>146</v>
      </c>
      <c r="AU278" s="217" t="s">
        <v>86</v>
      </c>
      <c r="AY278" s="19" t="s">
        <v>144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84</v>
      </c>
      <c r="BK278" s="218">
        <f>ROUND(I278*H278,2)</f>
        <v>0</v>
      </c>
      <c r="BL278" s="19" t="s">
        <v>150</v>
      </c>
      <c r="BM278" s="217" t="s">
        <v>412</v>
      </c>
    </row>
    <row r="279" s="2" customFormat="1">
      <c r="A279" s="40"/>
      <c r="B279" s="41"/>
      <c r="C279" s="42"/>
      <c r="D279" s="219" t="s">
        <v>152</v>
      </c>
      <c r="E279" s="42"/>
      <c r="F279" s="220" t="s">
        <v>413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6"/>
      <c r="U279" s="87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152</v>
      </c>
      <c r="AU279" s="19" t="s">
        <v>86</v>
      </c>
    </row>
    <row r="280" s="13" customFormat="1">
      <c r="A280" s="13"/>
      <c r="B280" s="226"/>
      <c r="C280" s="227"/>
      <c r="D280" s="224" t="s">
        <v>156</v>
      </c>
      <c r="E280" s="228" t="s">
        <v>19</v>
      </c>
      <c r="F280" s="229" t="s">
        <v>190</v>
      </c>
      <c r="G280" s="227"/>
      <c r="H280" s="230">
        <v>41.726999999999997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4"/>
      <c r="U280" s="235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156</v>
      </c>
      <c r="AU280" s="236" t="s">
        <v>86</v>
      </c>
      <c r="AV280" s="13" t="s">
        <v>86</v>
      </c>
      <c r="AW280" s="13" t="s">
        <v>37</v>
      </c>
      <c r="AX280" s="13" t="s">
        <v>76</v>
      </c>
      <c r="AY280" s="236" t="s">
        <v>144</v>
      </c>
    </row>
    <row r="281" s="13" customFormat="1">
      <c r="A281" s="13"/>
      <c r="B281" s="226"/>
      <c r="C281" s="227"/>
      <c r="D281" s="224" t="s">
        <v>156</v>
      </c>
      <c r="E281" s="228" t="s">
        <v>19</v>
      </c>
      <c r="F281" s="229" t="s">
        <v>414</v>
      </c>
      <c r="G281" s="227"/>
      <c r="H281" s="230">
        <v>346.86000000000001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4"/>
      <c r="U281" s="235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156</v>
      </c>
      <c r="AU281" s="236" t="s">
        <v>86</v>
      </c>
      <c r="AV281" s="13" t="s">
        <v>86</v>
      </c>
      <c r="AW281" s="13" t="s">
        <v>37</v>
      </c>
      <c r="AX281" s="13" t="s">
        <v>76</v>
      </c>
      <c r="AY281" s="236" t="s">
        <v>144</v>
      </c>
    </row>
    <row r="282" s="13" customFormat="1">
      <c r="A282" s="13"/>
      <c r="B282" s="226"/>
      <c r="C282" s="227"/>
      <c r="D282" s="224" t="s">
        <v>156</v>
      </c>
      <c r="E282" s="228" t="s">
        <v>19</v>
      </c>
      <c r="F282" s="229" t="s">
        <v>192</v>
      </c>
      <c r="G282" s="227"/>
      <c r="H282" s="230">
        <v>177.30000000000001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4"/>
      <c r="U282" s="235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156</v>
      </c>
      <c r="AU282" s="236" t="s">
        <v>86</v>
      </c>
      <c r="AV282" s="13" t="s">
        <v>86</v>
      </c>
      <c r="AW282" s="13" t="s">
        <v>37</v>
      </c>
      <c r="AX282" s="13" t="s">
        <v>76</v>
      </c>
      <c r="AY282" s="236" t="s">
        <v>144</v>
      </c>
    </row>
    <row r="283" s="15" customFormat="1">
      <c r="A283" s="15"/>
      <c r="B283" s="258"/>
      <c r="C283" s="259"/>
      <c r="D283" s="224" t="s">
        <v>156</v>
      </c>
      <c r="E283" s="260" t="s">
        <v>19</v>
      </c>
      <c r="F283" s="261" t="s">
        <v>415</v>
      </c>
      <c r="G283" s="259"/>
      <c r="H283" s="262">
        <v>565.88699999999994</v>
      </c>
      <c r="I283" s="263"/>
      <c r="J283" s="259"/>
      <c r="K283" s="259"/>
      <c r="L283" s="264"/>
      <c r="M283" s="265"/>
      <c r="N283" s="266"/>
      <c r="O283" s="266"/>
      <c r="P283" s="266"/>
      <c r="Q283" s="266"/>
      <c r="R283" s="266"/>
      <c r="S283" s="266"/>
      <c r="T283" s="266"/>
      <c r="U283" s="267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8" t="s">
        <v>156</v>
      </c>
      <c r="AU283" s="268" t="s">
        <v>86</v>
      </c>
      <c r="AV283" s="15" t="s">
        <v>94</v>
      </c>
      <c r="AW283" s="15" t="s">
        <v>37</v>
      </c>
      <c r="AX283" s="15" t="s">
        <v>76</v>
      </c>
      <c r="AY283" s="268" t="s">
        <v>144</v>
      </c>
    </row>
    <row r="284" s="13" customFormat="1">
      <c r="A284" s="13"/>
      <c r="B284" s="226"/>
      <c r="C284" s="227"/>
      <c r="D284" s="224" t="s">
        <v>156</v>
      </c>
      <c r="E284" s="228" t="s">
        <v>19</v>
      </c>
      <c r="F284" s="229" t="s">
        <v>416</v>
      </c>
      <c r="G284" s="227"/>
      <c r="H284" s="230">
        <v>38.25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4"/>
      <c r="U284" s="235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156</v>
      </c>
      <c r="AU284" s="236" t="s">
        <v>86</v>
      </c>
      <c r="AV284" s="13" t="s">
        <v>86</v>
      </c>
      <c r="AW284" s="13" t="s">
        <v>37</v>
      </c>
      <c r="AX284" s="13" t="s">
        <v>76</v>
      </c>
      <c r="AY284" s="236" t="s">
        <v>144</v>
      </c>
    </row>
    <row r="285" s="13" customFormat="1">
      <c r="A285" s="13"/>
      <c r="B285" s="226"/>
      <c r="C285" s="227"/>
      <c r="D285" s="224" t="s">
        <v>156</v>
      </c>
      <c r="E285" s="228" t="s">
        <v>19</v>
      </c>
      <c r="F285" s="229" t="s">
        <v>417</v>
      </c>
      <c r="G285" s="227"/>
      <c r="H285" s="230">
        <v>529.92499999999995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4"/>
      <c r="U285" s="235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156</v>
      </c>
      <c r="AU285" s="236" t="s">
        <v>86</v>
      </c>
      <c r="AV285" s="13" t="s">
        <v>86</v>
      </c>
      <c r="AW285" s="13" t="s">
        <v>37</v>
      </c>
      <c r="AX285" s="13" t="s">
        <v>76</v>
      </c>
      <c r="AY285" s="236" t="s">
        <v>144</v>
      </c>
    </row>
    <row r="286" s="15" customFormat="1">
      <c r="A286" s="15"/>
      <c r="B286" s="258"/>
      <c r="C286" s="259"/>
      <c r="D286" s="224" t="s">
        <v>156</v>
      </c>
      <c r="E286" s="260" t="s">
        <v>19</v>
      </c>
      <c r="F286" s="261" t="s">
        <v>415</v>
      </c>
      <c r="G286" s="259"/>
      <c r="H286" s="262">
        <v>568.17499999999995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6"/>
      <c r="U286" s="267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8" t="s">
        <v>156</v>
      </c>
      <c r="AU286" s="268" t="s">
        <v>86</v>
      </c>
      <c r="AV286" s="15" t="s">
        <v>94</v>
      </c>
      <c r="AW286" s="15" t="s">
        <v>37</v>
      </c>
      <c r="AX286" s="15" t="s">
        <v>76</v>
      </c>
      <c r="AY286" s="268" t="s">
        <v>144</v>
      </c>
    </row>
    <row r="287" s="14" customFormat="1">
      <c r="A287" s="14"/>
      <c r="B287" s="237"/>
      <c r="C287" s="238"/>
      <c r="D287" s="224" t="s">
        <v>156</v>
      </c>
      <c r="E287" s="239" t="s">
        <v>19</v>
      </c>
      <c r="F287" s="240" t="s">
        <v>157</v>
      </c>
      <c r="G287" s="238"/>
      <c r="H287" s="241">
        <v>1134.0619999999999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5"/>
      <c r="U287" s="246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156</v>
      </c>
      <c r="AU287" s="247" t="s">
        <v>86</v>
      </c>
      <c r="AV287" s="14" t="s">
        <v>150</v>
      </c>
      <c r="AW287" s="14" t="s">
        <v>37</v>
      </c>
      <c r="AX287" s="14" t="s">
        <v>84</v>
      </c>
      <c r="AY287" s="247" t="s">
        <v>144</v>
      </c>
    </row>
    <row r="288" s="13" customFormat="1">
      <c r="A288" s="13"/>
      <c r="B288" s="226"/>
      <c r="C288" s="227"/>
      <c r="D288" s="224" t="s">
        <v>156</v>
      </c>
      <c r="E288" s="227"/>
      <c r="F288" s="229" t="s">
        <v>418</v>
      </c>
      <c r="G288" s="227"/>
      <c r="H288" s="230">
        <v>2211.4209999999998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4"/>
      <c r="U288" s="235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156</v>
      </c>
      <c r="AU288" s="236" t="s">
        <v>86</v>
      </c>
      <c r="AV288" s="13" t="s">
        <v>86</v>
      </c>
      <c r="AW288" s="13" t="s">
        <v>4</v>
      </c>
      <c r="AX288" s="13" t="s">
        <v>84</v>
      </c>
      <c r="AY288" s="236" t="s">
        <v>144</v>
      </c>
    </row>
    <row r="289" s="2" customFormat="1" ht="24.15" customHeight="1">
      <c r="A289" s="40"/>
      <c r="B289" s="41"/>
      <c r="C289" s="206" t="s">
        <v>419</v>
      </c>
      <c r="D289" s="206" t="s">
        <v>146</v>
      </c>
      <c r="E289" s="207" t="s">
        <v>420</v>
      </c>
      <c r="F289" s="208" t="s">
        <v>421</v>
      </c>
      <c r="G289" s="209" t="s">
        <v>175</v>
      </c>
      <c r="H289" s="210">
        <v>695.39999999999998</v>
      </c>
      <c r="I289" s="211"/>
      <c r="J289" s="212">
        <f>ROUND(I289*H289,2)</f>
        <v>0</v>
      </c>
      <c r="K289" s="208" t="s">
        <v>149</v>
      </c>
      <c r="L289" s="46"/>
      <c r="M289" s="213" t="s">
        <v>19</v>
      </c>
      <c r="N289" s="214" t="s">
        <v>47</v>
      </c>
      <c r="O289" s="86"/>
      <c r="P289" s="215">
        <f>O289*H289</f>
        <v>0</v>
      </c>
      <c r="Q289" s="215">
        <v>0</v>
      </c>
      <c r="R289" s="215">
        <f>Q289*H289</f>
        <v>0</v>
      </c>
      <c r="S289" s="215">
        <v>0</v>
      </c>
      <c r="T289" s="215">
        <f>S289*H289</f>
        <v>0</v>
      </c>
      <c r="U289" s="216" t="s">
        <v>19</v>
      </c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150</v>
      </c>
      <c r="AT289" s="217" t="s">
        <v>146</v>
      </c>
      <c r="AU289" s="217" t="s">
        <v>86</v>
      </c>
      <c r="AY289" s="19" t="s">
        <v>144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84</v>
      </c>
      <c r="BK289" s="218">
        <f>ROUND(I289*H289,2)</f>
        <v>0</v>
      </c>
      <c r="BL289" s="19" t="s">
        <v>150</v>
      </c>
      <c r="BM289" s="217" t="s">
        <v>422</v>
      </c>
    </row>
    <row r="290" s="2" customFormat="1">
      <c r="A290" s="40"/>
      <c r="B290" s="41"/>
      <c r="C290" s="42"/>
      <c r="D290" s="219" t="s">
        <v>152</v>
      </c>
      <c r="E290" s="42"/>
      <c r="F290" s="220" t="s">
        <v>423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6"/>
      <c r="U290" s="87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152</v>
      </c>
      <c r="AU290" s="19" t="s">
        <v>86</v>
      </c>
    </row>
    <row r="291" s="13" customFormat="1">
      <c r="A291" s="13"/>
      <c r="B291" s="226"/>
      <c r="C291" s="227"/>
      <c r="D291" s="224" t="s">
        <v>156</v>
      </c>
      <c r="E291" s="228" t="s">
        <v>19</v>
      </c>
      <c r="F291" s="229" t="s">
        <v>424</v>
      </c>
      <c r="G291" s="227"/>
      <c r="H291" s="230">
        <v>695.39999999999998</v>
      </c>
      <c r="I291" s="231"/>
      <c r="J291" s="227"/>
      <c r="K291" s="227"/>
      <c r="L291" s="232"/>
      <c r="M291" s="233"/>
      <c r="N291" s="234"/>
      <c r="O291" s="234"/>
      <c r="P291" s="234"/>
      <c r="Q291" s="234"/>
      <c r="R291" s="234"/>
      <c r="S291" s="234"/>
      <c r="T291" s="234"/>
      <c r="U291" s="235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156</v>
      </c>
      <c r="AU291" s="236" t="s">
        <v>86</v>
      </c>
      <c r="AV291" s="13" t="s">
        <v>86</v>
      </c>
      <c r="AW291" s="13" t="s">
        <v>37</v>
      </c>
      <c r="AX291" s="13" t="s">
        <v>76</v>
      </c>
      <c r="AY291" s="236" t="s">
        <v>144</v>
      </c>
    </row>
    <row r="292" s="14" customFormat="1">
      <c r="A292" s="14"/>
      <c r="B292" s="237"/>
      <c r="C292" s="238"/>
      <c r="D292" s="224" t="s">
        <v>156</v>
      </c>
      <c r="E292" s="239" t="s">
        <v>19</v>
      </c>
      <c r="F292" s="240" t="s">
        <v>157</v>
      </c>
      <c r="G292" s="238"/>
      <c r="H292" s="241">
        <v>695.39999999999998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5"/>
      <c r="U292" s="246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156</v>
      </c>
      <c r="AU292" s="247" t="s">
        <v>86</v>
      </c>
      <c r="AV292" s="14" t="s">
        <v>150</v>
      </c>
      <c r="AW292" s="14" t="s">
        <v>37</v>
      </c>
      <c r="AX292" s="14" t="s">
        <v>84</v>
      </c>
      <c r="AY292" s="247" t="s">
        <v>144</v>
      </c>
    </row>
    <row r="293" s="2" customFormat="1" ht="16.5" customHeight="1">
      <c r="A293" s="40"/>
      <c r="B293" s="41"/>
      <c r="C293" s="206" t="s">
        <v>425</v>
      </c>
      <c r="D293" s="206" t="s">
        <v>146</v>
      </c>
      <c r="E293" s="207" t="s">
        <v>426</v>
      </c>
      <c r="F293" s="208" t="s">
        <v>427</v>
      </c>
      <c r="G293" s="209" t="s">
        <v>175</v>
      </c>
      <c r="H293" s="210">
        <v>1084.6980000000001</v>
      </c>
      <c r="I293" s="211"/>
      <c r="J293" s="212">
        <f>ROUND(I293*H293,2)</f>
        <v>0</v>
      </c>
      <c r="K293" s="208" t="s">
        <v>149</v>
      </c>
      <c r="L293" s="46"/>
      <c r="M293" s="213" t="s">
        <v>19</v>
      </c>
      <c r="N293" s="214" t="s">
        <v>47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5">
        <f>S293*H293</f>
        <v>0</v>
      </c>
      <c r="U293" s="216" t="s">
        <v>19</v>
      </c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150</v>
      </c>
      <c r="AT293" s="217" t="s">
        <v>146</v>
      </c>
      <c r="AU293" s="217" t="s">
        <v>86</v>
      </c>
      <c r="AY293" s="19" t="s">
        <v>144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84</v>
      </c>
      <c r="BK293" s="218">
        <f>ROUND(I293*H293,2)</f>
        <v>0</v>
      </c>
      <c r="BL293" s="19" t="s">
        <v>150</v>
      </c>
      <c r="BM293" s="217" t="s">
        <v>428</v>
      </c>
    </row>
    <row r="294" s="2" customFormat="1">
      <c r="A294" s="40"/>
      <c r="B294" s="41"/>
      <c r="C294" s="42"/>
      <c r="D294" s="219" t="s">
        <v>152</v>
      </c>
      <c r="E294" s="42"/>
      <c r="F294" s="220" t="s">
        <v>429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6"/>
      <c r="U294" s="87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152</v>
      </c>
      <c r="AU294" s="19" t="s">
        <v>86</v>
      </c>
    </row>
    <row r="295" s="13" customFormat="1">
      <c r="A295" s="13"/>
      <c r="B295" s="226"/>
      <c r="C295" s="227"/>
      <c r="D295" s="224" t="s">
        <v>156</v>
      </c>
      <c r="E295" s="228" t="s">
        <v>19</v>
      </c>
      <c r="F295" s="229" t="s">
        <v>430</v>
      </c>
      <c r="G295" s="227"/>
      <c r="H295" s="230">
        <v>34.773000000000003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4"/>
      <c r="U295" s="235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156</v>
      </c>
      <c r="AU295" s="236" t="s">
        <v>86</v>
      </c>
      <c r="AV295" s="13" t="s">
        <v>86</v>
      </c>
      <c r="AW295" s="13" t="s">
        <v>37</v>
      </c>
      <c r="AX295" s="13" t="s">
        <v>76</v>
      </c>
      <c r="AY295" s="236" t="s">
        <v>144</v>
      </c>
    </row>
    <row r="296" s="13" customFormat="1">
      <c r="A296" s="13"/>
      <c r="B296" s="226"/>
      <c r="C296" s="227"/>
      <c r="D296" s="224" t="s">
        <v>156</v>
      </c>
      <c r="E296" s="228" t="s">
        <v>19</v>
      </c>
      <c r="F296" s="229" t="s">
        <v>431</v>
      </c>
      <c r="G296" s="227"/>
      <c r="H296" s="230">
        <v>481.75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4"/>
      <c r="U296" s="235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156</v>
      </c>
      <c r="AU296" s="236" t="s">
        <v>86</v>
      </c>
      <c r="AV296" s="13" t="s">
        <v>86</v>
      </c>
      <c r="AW296" s="13" t="s">
        <v>37</v>
      </c>
      <c r="AX296" s="13" t="s">
        <v>76</v>
      </c>
      <c r="AY296" s="236" t="s">
        <v>144</v>
      </c>
    </row>
    <row r="297" s="14" customFormat="1">
      <c r="A297" s="14"/>
      <c r="B297" s="237"/>
      <c r="C297" s="238"/>
      <c r="D297" s="224" t="s">
        <v>156</v>
      </c>
      <c r="E297" s="239" t="s">
        <v>19</v>
      </c>
      <c r="F297" s="240" t="s">
        <v>157</v>
      </c>
      <c r="G297" s="238"/>
      <c r="H297" s="241">
        <v>516.52300000000002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5"/>
      <c r="U297" s="246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156</v>
      </c>
      <c r="AU297" s="247" t="s">
        <v>86</v>
      </c>
      <c r="AV297" s="14" t="s">
        <v>150</v>
      </c>
      <c r="AW297" s="14" t="s">
        <v>37</v>
      </c>
      <c r="AX297" s="14" t="s">
        <v>84</v>
      </c>
      <c r="AY297" s="247" t="s">
        <v>144</v>
      </c>
    </row>
    <row r="298" s="13" customFormat="1">
      <c r="A298" s="13"/>
      <c r="B298" s="226"/>
      <c r="C298" s="227"/>
      <c r="D298" s="224" t="s">
        <v>156</v>
      </c>
      <c r="E298" s="227"/>
      <c r="F298" s="229" t="s">
        <v>432</v>
      </c>
      <c r="G298" s="227"/>
      <c r="H298" s="230">
        <v>1084.6980000000001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4"/>
      <c r="U298" s="235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156</v>
      </c>
      <c r="AU298" s="236" t="s">
        <v>86</v>
      </c>
      <c r="AV298" s="13" t="s">
        <v>86</v>
      </c>
      <c r="AW298" s="13" t="s">
        <v>4</v>
      </c>
      <c r="AX298" s="13" t="s">
        <v>84</v>
      </c>
      <c r="AY298" s="236" t="s">
        <v>144</v>
      </c>
    </row>
    <row r="299" s="2" customFormat="1" ht="21.75" customHeight="1">
      <c r="A299" s="40"/>
      <c r="B299" s="41"/>
      <c r="C299" s="206" t="s">
        <v>433</v>
      </c>
      <c r="D299" s="206" t="s">
        <v>146</v>
      </c>
      <c r="E299" s="207" t="s">
        <v>434</v>
      </c>
      <c r="F299" s="208" t="s">
        <v>435</v>
      </c>
      <c r="G299" s="209" t="s">
        <v>175</v>
      </c>
      <c r="H299" s="210">
        <v>1220.723</v>
      </c>
      <c r="I299" s="211"/>
      <c r="J299" s="212">
        <f>ROUND(I299*H299,2)</f>
        <v>0</v>
      </c>
      <c r="K299" s="208" t="s">
        <v>149</v>
      </c>
      <c r="L299" s="46"/>
      <c r="M299" s="213" t="s">
        <v>19</v>
      </c>
      <c r="N299" s="214" t="s">
        <v>47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5">
        <f>S299*H299</f>
        <v>0</v>
      </c>
      <c r="U299" s="216" t="s">
        <v>19</v>
      </c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150</v>
      </c>
      <c r="AT299" s="217" t="s">
        <v>146</v>
      </c>
      <c r="AU299" s="217" t="s">
        <v>86</v>
      </c>
      <c r="AY299" s="19" t="s">
        <v>144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84</v>
      </c>
      <c r="BK299" s="218">
        <f>ROUND(I299*H299,2)</f>
        <v>0</v>
      </c>
      <c r="BL299" s="19" t="s">
        <v>150</v>
      </c>
      <c r="BM299" s="217" t="s">
        <v>436</v>
      </c>
    </row>
    <row r="300" s="2" customFormat="1">
      <c r="A300" s="40"/>
      <c r="B300" s="41"/>
      <c r="C300" s="42"/>
      <c r="D300" s="219" t="s">
        <v>152</v>
      </c>
      <c r="E300" s="42"/>
      <c r="F300" s="220" t="s">
        <v>437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6"/>
      <c r="U300" s="87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152</v>
      </c>
      <c r="AU300" s="19" t="s">
        <v>86</v>
      </c>
    </row>
    <row r="301" s="13" customFormat="1">
      <c r="A301" s="13"/>
      <c r="B301" s="226"/>
      <c r="C301" s="227"/>
      <c r="D301" s="224" t="s">
        <v>156</v>
      </c>
      <c r="E301" s="228" t="s">
        <v>19</v>
      </c>
      <c r="F301" s="229" t="s">
        <v>408</v>
      </c>
      <c r="G301" s="227"/>
      <c r="H301" s="230">
        <v>8.8000000000000007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4"/>
      <c r="U301" s="235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156</v>
      </c>
      <c r="AU301" s="236" t="s">
        <v>86</v>
      </c>
      <c r="AV301" s="13" t="s">
        <v>86</v>
      </c>
      <c r="AW301" s="13" t="s">
        <v>37</v>
      </c>
      <c r="AX301" s="13" t="s">
        <v>76</v>
      </c>
      <c r="AY301" s="236" t="s">
        <v>144</v>
      </c>
    </row>
    <row r="302" s="13" customFormat="1">
      <c r="A302" s="13"/>
      <c r="B302" s="226"/>
      <c r="C302" s="227"/>
      <c r="D302" s="224" t="s">
        <v>156</v>
      </c>
      <c r="E302" s="228" t="s">
        <v>19</v>
      </c>
      <c r="F302" s="229" t="s">
        <v>438</v>
      </c>
      <c r="G302" s="227"/>
      <c r="H302" s="230">
        <v>695.39999999999998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4"/>
      <c r="U302" s="235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156</v>
      </c>
      <c r="AU302" s="236" t="s">
        <v>86</v>
      </c>
      <c r="AV302" s="13" t="s">
        <v>86</v>
      </c>
      <c r="AW302" s="13" t="s">
        <v>37</v>
      </c>
      <c r="AX302" s="13" t="s">
        <v>76</v>
      </c>
      <c r="AY302" s="236" t="s">
        <v>144</v>
      </c>
    </row>
    <row r="303" s="15" customFormat="1">
      <c r="A303" s="15"/>
      <c r="B303" s="258"/>
      <c r="C303" s="259"/>
      <c r="D303" s="224" t="s">
        <v>156</v>
      </c>
      <c r="E303" s="260" t="s">
        <v>19</v>
      </c>
      <c r="F303" s="261" t="s">
        <v>415</v>
      </c>
      <c r="G303" s="259"/>
      <c r="H303" s="262">
        <v>704.19999999999993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6"/>
      <c r="U303" s="267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8" t="s">
        <v>156</v>
      </c>
      <c r="AU303" s="268" t="s">
        <v>86</v>
      </c>
      <c r="AV303" s="15" t="s">
        <v>94</v>
      </c>
      <c r="AW303" s="15" t="s">
        <v>37</v>
      </c>
      <c r="AX303" s="15" t="s">
        <v>76</v>
      </c>
      <c r="AY303" s="268" t="s">
        <v>144</v>
      </c>
    </row>
    <row r="304" s="13" customFormat="1">
      <c r="A304" s="13"/>
      <c r="B304" s="226"/>
      <c r="C304" s="227"/>
      <c r="D304" s="224" t="s">
        <v>156</v>
      </c>
      <c r="E304" s="228" t="s">
        <v>19</v>
      </c>
      <c r="F304" s="229" t="s">
        <v>430</v>
      </c>
      <c r="G304" s="227"/>
      <c r="H304" s="230">
        <v>34.773000000000003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4"/>
      <c r="U304" s="235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156</v>
      </c>
      <c r="AU304" s="236" t="s">
        <v>86</v>
      </c>
      <c r="AV304" s="13" t="s">
        <v>86</v>
      </c>
      <c r="AW304" s="13" t="s">
        <v>37</v>
      </c>
      <c r="AX304" s="13" t="s">
        <v>76</v>
      </c>
      <c r="AY304" s="236" t="s">
        <v>144</v>
      </c>
    </row>
    <row r="305" s="13" customFormat="1">
      <c r="A305" s="13"/>
      <c r="B305" s="226"/>
      <c r="C305" s="227"/>
      <c r="D305" s="224" t="s">
        <v>156</v>
      </c>
      <c r="E305" s="228" t="s">
        <v>19</v>
      </c>
      <c r="F305" s="229" t="s">
        <v>431</v>
      </c>
      <c r="G305" s="227"/>
      <c r="H305" s="230">
        <v>481.75</v>
      </c>
      <c r="I305" s="231"/>
      <c r="J305" s="227"/>
      <c r="K305" s="227"/>
      <c r="L305" s="232"/>
      <c r="M305" s="233"/>
      <c r="N305" s="234"/>
      <c r="O305" s="234"/>
      <c r="P305" s="234"/>
      <c r="Q305" s="234"/>
      <c r="R305" s="234"/>
      <c r="S305" s="234"/>
      <c r="T305" s="234"/>
      <c r="U305" s="235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156</v>
      </c>
      <c r="AU305" s="236" t="s">
        <v>86</v>
      </c>
      <c r="AV305" s="13" t="s">
        <v>86</v>
      </c>
      <c r="AW305" s="13" t="s">
        <v>37</v>
      </c>
      <c r="AX305" s="13" t="s">
        <v>76</v>
      </c>
      <c r="AY305" s="236" t="s">
        <v>144</v>
      </c>
    </row>
    <row r="306" s="15" customFormat="1">
      <c r="A306" s="15"/>
      <c r="B306" s="258"/>
      <c r="C306" s="259"/>
      <c r="D306" s="224" t="s">
        <v>156</v>
      </c>
      <c r="E306" s="260" t="s">
        <v>19</v>
      </c>
      <c r="F306" s="261" t="s">
        <v>415</v>
      </c>
      <c r="G306" s="259"/>
      <c r="H306" s="262">
        <v>516.52300000000002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6"/>
      <c r="U306" s="267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8" t="s">
        <v>156</v>
      </c>
      <c r="AU306" s="268" t="s">
        <v>86</v>
      </c>
      <c r="AV306" s="15" t="s">
        <v>94</v>
      </c>
      <c r="AW306" s="15" t="s">
        <v>37</v>
      </c>
      <c r="AX306" s="15" t="s">
        <v>76</v>
      </c>
      <c r="AY306" s="268" t="s">
        <v>144</v>
      </c>
    </row>
    <row r="307" s="14" customFormat="1">
      <c r="A307" s="14"/>
      <c r="B307" s="237"/>
      <c r="C307" s="238"/>
      <c r="D307" s="224" t="s">
        <v>156</v>
      </c>
      <c r="E307" s="239" t="s">
        <v>19</v>
      </c>
      <c r="F307" s="240" t="s">
        <v>157</v>
      </c>
      <c r="G307" s="238"/>
      <c r="H307" s="241">
        <v>1220.723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5"/>
      <c r="U307" s="246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156</v>
      </c>
      <c r="AU307" s="247" t="s">
        <v>86</v>
      </c>
      <c r="AV307" s="14" t="s">
        <v>150</v>
      </c>
      <c r="AW307" s="14" t="s">
        <v>37</v>
      </c>
      <c r="AX307" s="14" t="s">
        <v>84</v>
      </c>
      <c r="AY307" s="247" t="s">
        <v>144</v>
      </c>
    </row>
    <row r="308" s="2" customFormat="1" ht="24.15" customHeight="1">
      <c r="A308" s="40"/>
      <c r="B308" s="41"/>
      <c r="C308" s="206" t="s">
        <v>439</v>
      </c>
      <c r="D308" s="206" t="s">
        <v>146</v>
      </c>
      <c r="E308" s="207" t="s">
        <v>440</v>
      </c>
      <c r="F308" s="208" t="s">
        <v>441</v>
      </c>
      <c r="G308" s="209" t="s">
        <v>175</v>
      </c>
      <c r="H308" s="210">
        <v>35400.966999999997</v>
      </c>
      <c r="I308" s="211"/>
      <c r="J308" s="212">
        <f>ROUND(I308*H308,2)</f>
        <v>0</v>
      </c>
      <c r="K308" s="208" t="s">
        <v>149</v>
      </c>
      <c r="L308" s="46"/>
      <c r="M308" s="213" t="s">
        <v>19</v>
      </c>
      <c r="N308" s="214" t="s">
        <v>47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5">
        <f>S308*H308</f>
        <v>0</v>
      </c>
      <c r="U308" s="216" t="s">
        <v>19</v>
      </c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150</v>
      </c>
      <c r="AT308" s="217" t="s">
        <v>146</v>
      </c>
      <c r="AU308" s="217" t="s">
        <v>86</v>
      </c>
      <c r="AY308" s="19" t="s">
        <v>144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84</v>
      </c>
      <c r="BK308" s="218">
        <f>ROUND(I308*H308,2)</f>
        <v>0</v>
      </c>
      <c r="BL308" s="19" t="s">
        <v>150</v>
      </c>
      <c r="BM308" s="217" t="s">
        <v>442</v>
      </c>
    </row>
    <row r="309" s="2" customFormat="1">
      <c r="A309" s="40"/>
      <c r="B309" s="41"/>
      <c r="C309" s="42"/>
      <c r="D309" s="219" t="s">
        <v>152</v>
      </c>
      <c r="E309" s="42"/>
      <c r="F309" s="220" t="s">
        <v>443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6"/>
      <c r="U309" s="87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152</v>
      </c>
      <c r="AU309" s="19" t="s">
        <v>86</v>
      </c>
    </row>
    <row r="310" s="13" customFormat="1">
      <c r="A310" s="13"/>
      <c r="B310" s="226"/>
      <c r="C310" s="227"/>
      <c r="D310" s="224" t="s">
        <v>156</v>
      </c>
      <c r="E310" s="228" t="s">
        <v>19</v>
      </c>
      <c r="F310" s="229" t="s">
        <v>408</v>
      </c>
      <c r="G310" s="227"/>
      <c r="H310" s="230">
        <v>8.8000000000000007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4"/>
      <c r="U310" s="235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156</v>
      </c>
      <c r="AU310" s="236" t="s">
        <v>86</v>
      </c>
      <c r="AV310" s="13" t="s">
        <v>86</v>
      </c>
      <c r="AW310" s="13" t="s">
        <v>37</v>
      </c>
      <c r="AX310" s="13" t="s">
        <v>76</v>
      </c>
      <c r="AY310" s="236" t="s">
        <v>144</v>
      </c>
    </row>
    <row r="311" s="13" customFormat="1">
      <c r="A311" s="13"/>
      <c r="B311" s="226"/>
      <c r="C311" s="227"/>
      <c r="D311" s="224" t="s">
        <v>156</v>
      </c>
      <c r="E311" s="228" t="s">
        <v>19</v>
      </c>
      <c r="F311" s="229" t="s">
        <v>438</v>
      </c>
      <c r="G311" s="227"/>
      <c r="H311" s="230">
        <v>695.39999999999998</v>
      </c>
      <c r="I311" s="231"/>
      <c r="J311" s="227"/>
      <c r="K311" s="227"/>
      <c r="L311" s="232"/>
      <c r="M311" s="233"/>
      <c r="N311" s="234"/>
      <c r="O311" s="234"/>
      <c r="P311" s="234"/>
      <c r="Q311" s="234"/>
      <c r="R311" s="234"/>
      <c r="S311" s="234"/>
      <c r="T311" s="234"/>
      <c r="U311" s="235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156</v>
      </c>
      <c r="AU311" s="236" t="s">
        <v>86</v>
      </c>
      <c r="AV311" s="13" t="s">
        <v>86</v>
      </c>
      <c r="AW311" s="13" t="s">
        <v>37</v>
      </c>
      <c r="AX311" s="13" t="s">
        <v>76</v>
      </c>
      <c r="AY311" s="236" t="s">
        <v>144</v>
      </c>
    </row>
    <row r="312" s="15" customFormat="1">
      <c r="A312" s="15"/>
      <c r="B312" s="258"/>
      <c r="C312" s="259"/>
      <c r="D312" s="224" t="s">
        <v>156</v>
      </c>
      <c r="E312" s="260" t="s">
        <v>19</v>
      </c>
      <c r="F312" s="261" t="s">
        <v>415</v>
      </c>
      <c r="G312" s="259"/>
      <c r="H312" s="262">
        <v>704.19999999999993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6"/>
      <c r="U312" s="267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8" t="s">
        <v>156</v>
      </c>
      <c r="AU312" s="268" t="s">
        <v>86</v>
      </c>
      <c r="AV312" s="15" t="s">
        <v>94</v>
      </c>
      <c r="AW312" s="15" t="s">
        <v>37</v>
      </c>
      <c r="AX312" s="15" t="s">
        <v>76</v>
      </c>
      <c r="AY312" s="268" t="s">
        <v>144</v>
      </c>
    </row>
    <row r="313" s="13" customFormat="1">
      <c r="A313" s="13"/>
      <c r="B313" s="226"/>
      <c r="C313" s="227"/>
      <c r="D313" s="224" t="s">
        <v>156</v>
      </c>
      <c r="E313" s="228" t="s">
        <v>19</v>
      </c>
      <c r="F313" s="229" t="s">
        <v>444</v>
      </c>
      <c r="G313" s="227"/>
      <c r="H313" s="230">
        <v>34.773000000000003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4"/>
      <c r="U313" s="235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156</v>
      </c>
      <c r="AU313" s="236" t="s">
        <v>86</v>
      </c>
      <c r="AV313" s="13" t="s">
        <v>86</v>
      </c>
      <c r="AW313" s="13" t="s">
        <v>37</v>
      </c>
      <c r="AX313" s="13" t="s">
        <v>76</v>
      </c>
      <c r="AY313" s="236" t="s">
        <v>144</v>
      </c>
    </row>
    <row r="314" s="13" customFormat="1">
      <c r="A314" s="13"/>
      <c r="B314" s="226"/>
      <c r="C314" s="227"/>
      <c r="D314" s="224" t="s">
        <v>156</v>
      </c>
      <c r="E314" s="228" t="s">
        <v>19</v>
      </c>
      <c r="F314" s="229" t="s">
        <v>445</v>
      </c>
      <c r="G314" s="227"/>
      <c r="H314" s="230">
        <v>481.75</v>
      </c>
      <c r="I314" s="231"/>
      <c r="J314" s="227"/>
      <c r="K314" s="227"/>
      <c r="L314" s="232"/>
      <c r="M314" s="233"/>
      <c r="N314" s="234"/>
      <c r="O314" s="234"/>
      <c r="P314" s="234"/>
      <c r="Q314" s="234"/>
      <c r="R314" s="234"/>
      <c r="S314" s="234"/>
      <c r="T314" s="234"/>
      <c r="U314" s="235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156</v>
      </c>
      <c r="AU314" s="236" t="s">
        <v>86</v>
      </c>
      <c r="AV314" s="13" t="s">
        <v>86</v>
      </c>
      <c r="AW314" s="13" t="s">
        <v>37</v>
      </c>
      <c r="AX314" s="13" t="s">
        <v>76</v>
      </c>
      <c r="AY314" s="236" t="s">
        <v>144</v>
      </c>
    </row>
    <row r="315" s="15" customFormat="1">
      <c r="A315" s="15"/>
      <c r="B315" s="258"/>
      <c r="C315" s="259"/>
      <c r="D315" s="224" t="s">
        <v>156</v>
      </c>
      <c r="E315" s="260" t="s">
        <v>19</v>
      </c>
      <c r="F315" s="261" t="s">
        <v>415</v>
      </c>
      <c r="G315" s="259"/>
      <c r="H315" s="262">
        <v>516.52300000000002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6"/>
      <c r="U315" s="267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8" t="s">
        <v>156</v>
      </c>
      <c r="AU315" s="268" t="s">
        <v>86</v>
      </c>
      <c r="AV315" s="15" t="s">
        <v>94</v>
      </c>
      <c r="AW315" s="15" t="s">
        <v>37</v>
      </c>
      <c r="AX315" s="15" t="s">
        <v>76</v>
      </c>
      <c r="AY315" s="268" t="s">
        <v>144</v>
      </c>
    </row>
    <row r="316" s="14" customFormat="1">
      <c r="A316" s="14"/>
      <c r="B316" s="237"/>
      <c r="C316" s="238"/>
      <c r="D316" s="224" t="s">
        <v>156</v>
      </c>
      <c r="E316" s="239" t="s">
        <v>19</v>
      </c>
      <c r="F316" s="240" t="s">
        <v>157</v>
      </c>
      <c r="G316" s="238"/>
      <c r="H316" s="241">
        <v>1220.723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5"/>
      <c r="U316" s="246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156</v>
      </c>
      <c r="AU316" s="247" t="s">
        <v>86</v>
      </c>
      <c r="AV316" s="14" t="s">
        <v>150</v>
      </c>
      <c r="AW316" s="14" t="s">
        <v>37</v>
      </c>
      <c r="AX316" s="14" t="s">
        <v>84</v>
      </c>
      <c r="AY316" s="247" t="s">
        <v>144</v>
      </c>
    </row>
    <row r="317" s="13" customFormat="1">
      <c r="A317" s="13"/>
      <c r="B317" s="226"/>
      <c r="C317" s="227"/>
      <c r="D317" s="224" t="s">
        <v>156</v>
      </c>
      <c r="E317" s="227"/>
      <c r="F317" s="229" t="s">
        <v>446</v>
      </c>
      <c r="G317" s="227"/>
      <c r="H317" s="230">
        <v>35400.966999999997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4"/>
      <c r="U317" s="235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156</v>
      </c>
      <c r="AU317" s="236" t="s">
        <v>86</v>
      </c>
      <c r="AV317" s="13" t="s">
        <v>86</v>
      </c>
      <c r="AW317" s="13" t="s">
        <v>4</v>
      </c>
      <c r="AX317" s="13" t="s">
        <v>84</v>
      </c>
      <c r="AY317" s="236" t="s">
        <v>144</v>
      </c>
    </row>
    <row r="318" s="12" customFormat="1" ht="22.8" customHeight="1">
      <c r="A318" s="12"/>
      <c r="B318" s="190"/>
      <c r="C318" s="191"/>
      <c r="D318" s="192" t="s">
        <v>75</v>
      </c>
      <c r="E318" s="204" t="s">
        <v>447</v>
      </c>
      <c r="F318" s="204" t="s">
        <v>448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SUM(P319:P320)</f>
        <v>0</v>
      </c>
      <c r="Q318" s="198"/>
      <c r="R318" s="199">
        <f>SUM(R319:R320)</f>
        <v>0</v>
      </c>
      <c r="S318" s="198"/>
      <c r="T318" s="199">
        <f>SUM(T319:T320)</f>
        <v>0</v>
      </c>
      <c r="U318" s="200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84</v>
      </c>
      <c r="AT318" s="202" t="s">
        <v>75</v>
      </c>
      <c r="AU318" s="202" t="s">
        <v>84</v>
      </c>
      <c r="AY318" s="201" t="s">
        <v>144</v>
      </c>
      <c r="BK318" s="203">
        <f>SUM(BK319:BK320)</f>
        <v>0</v>
      </c>
    </row>
    <row r="319" s="2" customFormat="1" ht="24.15" customHeight="1">
      <c r="A319" s="40"/>
      <c r="B319" s="41"/>
      <c r="C319" s="206" t="s">
        <v>449</v>
      </c>
      <c r="D319" s="206" t="s">
        <v>146</v>
      </c>
      <c r="E319" s="207" t="s">
        <v>450</v>
      </c>
      <c r="F319" s="208" t="s">
        <v>451</v>
      </c>
      <c r="G319" s="209" t="s">
        <v>175</v>
      </c>
      <c r="H319" s="210">
        <v>702.899</v>
      </c>
      <c r="I319" s="211"/>
      <c r="J319" s="212">
        <f>ROUND(I319*H319,2)</f>
        <v>0</v>
      </c>
      <c r="K319" s="208" t="s">
        <v>149</v>
      </c>
      <c r="L319" s="46"/>
      <c r="M319" s="213" t="s">
        <v>19</v>
      </c>
      <c r="N319" s="214" t="s">
        <v>47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5">
        <f>S319*H319</f>
        <v>0</v>
      </c>
      <c r="U319" s="216" t="s">
        <v>19</v>
      </c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150</v>
      </c>
      <c r="AT319" s="217" t="s">
        <v>146</v>
      </c>
      <c r="AU319" s="217" t="s">
        <v>86</v>
      </c>
      <c r="AY319" s="19" t="s">
        <v>144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84</v>
      </c>
      <c r="BK319" s="218">
        <f>ROUND(I319*H319,2)</f>
        <v>0</v>
      </c>
      <c r="BL319" s="19" t="s">
        <v>150</v>
      </c>
      <c r="BM319" s="217" t="s">
        <v>452</v>
      </c>
    </row>
    <row r="320" s="2" customFormat="1">
      <c r="A320" s="40"/>
      <c r="B320" s="41"/>
      <c r="C320" s="42"/>
      <c r="D320" s="219" t="s">
        <v>152</v>
      </c>
      <c r="E320" s="42"/>
      <c r="F320" s="220" t="s">
        <v>453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6"/>
      <c r="U320" s="87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152</v>
      </c>
      <c r="AU320" s="19" t="s">
        <v>86</v>
      </c>
    </row>
    <row r="321" s="12" customFormat="1" ht="25.92" customHeight="1">
      <c r="A321" s="12"/>
      <c r="B321" s="190"/>
      <c r="C321" s="191"/>
      <c r="D321" s="192" t="s">
        <v>75</v>
      </c>
      <c r="E321" s="193" t="s">
        <v>172</v>
      </c>
      <c r="F321" s="193" t="s">
        <v>454</v>
      </c>
      <c r="G321" s="191"/>
      <c r="H321" s="191"/>
      <c r="I321" s="194"/>
      <c r="J321" s="195">
        <f>BK321</f>
        <v>0</v>
      </c>
      <c r="K321" s="191"/>
      <c r="L321" s="196"/>
      <c r="M321" s="197"/>
      <c r="N321" s="198"/>
      <c r="O321" s="198"/>
      <c r="P321" s="199">
        <f>P322+P328</f>
        <v>0</v>
      </c>
      <c r="Q321" s="198"/>
      <c r="R321" s="199">
        <f>R322+R328</f>
        <v>0.021340000000000001</v>
      </c>
      <c r="S321" s="198"/>
      <c r="T321" s="199">
        <f>T322+T328</f>
        <v>0</v>
      </c>
      <c r="U321" s="200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1" t="s">
        <v>94</v>
      </c>
      <c r="AT321" s="202" t="s">
        <v>75</v>
      </c>
      <c r="AU321" s="202" t="s">
        <v>76</v>
      </c>
      <c r="AY321" s="201" t="s">
        <v>144</v>
      </c>
      <c r="BK321" s="203">
        <f>BK322+BK328</f>
        <v>0</v>
      </c>
    </row>
    <row r="322" s="12" customFormat="1" ht="22.8" customHeight="1">
      <c r="A322" s="12"/>
      <c r="B322" s="190"/>
      <c r="C322" s="191"/>
      <c r="D322" s="192" t="s">
        <v>75</v>
      </c>
      <c r="E322" s="204" t="s">
        <v>455</v>
      </c>
      <c r="F322" s="204" t="s">
        <v>456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SUM(P323:P327)</f>
        <v>0</v>
      </c>
      <c r="Q322" s="198"/>
      <c r="R322" s="199">
        <f>SUM(R323:R327)</f>
        <v>0.021340000000000001</v>
      </c>
      <c r="S322" s="198"/>
      <c r="T322" s="199">
        <f>SUM(T323:T327)</f>
        <v>0</v>
      </c>
      <c r="U322" s="200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94</v>
      </c>
      <c r="AT322" s="202" t="s">
        <v>75</v>
      </c>
      <c r="AU322" s="202" t="s">
        <v>84</v>
      </c>
      <c r="AY322" s="201" t="s">
        <v>144</v>
      </c>
      <c r="BK322" s="203">
        <f>SUM(BK323:BK327)</f>
        <v>0</v>
      </c>
    </row>
    <row r="323" s="2" customFormat="1" ht="16.5" customHeight="1">
      <c r="A323" s="40"/>
      <c r="B323" s="41"/>
      <c r="C323" s="206" t="s">
        <v>457</v>
      </c>
      <c r="D323" s="206" t="s">
        <v>146</v>
      </c>
      <c r="E323" s="207" t="s">
        <v>458</v>
      </c>
      <c r="F323" s="208" t="s">
        <v>459</v>
      </c>
      <c r="G323" s="209" t="s">
        <v>101</v>
      </c>
      <c r="H323" s="210">
        <v>20</v>
      </c>
      <c r="I323" s="211"/>
      <c r="J323" s="212">
        <f>ROUND(I323*H323,2)</f>
        <v>0</v>
      </c>
      <c r="K323" s="208" t="s">
        <v>149</v>
      </c>
      <c r="L323" s="46"/>
      <c r="M323" s="213" t="s">
        <v>19</v>
      </c>
      <c r="N323" s="214" t="s">
        <v>47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5">
        <f>S323*H323</f>
        <v>0</v>
      </c>
      <c r="U323" s="216" t="s">
        <v>19</v>
      </c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460</v>
      </c>
      <c r="AT323" s="217" t="s">
        <v>146</v>
      </c>
      <c r="AU323" s="217" t="s">
        <v>86</v>
      </c>
      <c r="AY323" s="19" t="s">
        <v>144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84</v>
      </c>
      <c r="BK323" s="218">
        <f>ROUND(I323*H323,2)</f>
        <v>0</v>
      </c>
      <c r="BL323" s="19" t="s">
        <v>460</v>
      </c>
      <c r="BM323" s="217" t="s">
        <v>461</v>
      </c>
    </row>
    <row r="324" s="2" customFormat="1">
      <c r="A324" s="40"/>
      <c r="B324" s="41"/>
      <c r="C324" s="42"/>
      <c r="D324" s="219" t="s">
        <v>152</v>
      </c>
      <c r="E324" s="42"/>
      <c r="F324" s="220" t="s">
        <v>462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6"/>
      <c r="U324" s="87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152</v>
      </c>
      <c r="AU324" s="19" t="s">
        <v>86</v>
      </c>
    </row>
    <row r="325" s="13" customFormat="1">
      <c r="A325" s="13"/>
      <c r="B325" s="226"/>
      <c r="C325" s="227"/>
      <c r="D325" s="224" t="s">
        <v>156</v>
      </c>
      <c r="E325" s="228" t="s">
        <v>19</v>
      </c>
      <c r="F325" s="229" t="s">
        <v>103</v>
      </c>
      <c r="G325" s="227"/>
      <c r="H325" s="230">
        <v>20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4"/>
      <c r="U325" s="235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156</v>
      </c>
      <c r="AU325" s="236" t="s">
        <v>86</v>
      </c>
      <c r="AV325" s="13" t="s">
        <v>86</v>
      </c>
      <c r="AW325" s="13" t="s">
        <v>37</v>
      </c>
      <c r="AX325" s="13" t="s">
        <v>84</v>
      </c>
      <c r="AY325" s="236" t="s">
        <v>144</v>
      </c>
    </row>
    <row r="326" s="2" customFormat="1" ht="16.5" customHeight="1">
      <c r="A326" s="40"/>
      <c r="B326" s="41"/>
      <c r="C326" s="248" t="s">
        <v>463</v>
      </c>
      <c r="D326" s="248" t="s">
        <v>172</v>
      </c>
      <c r="E326" s="249" t="s">
        <v>464</v>
      </c>
      <c r="F326" s="250" t="s">
        <v>465</v>
      </c>
      <c r="G326" s="251" t="s">
        <v>101</v>
      </c>
      <c r="H326" s="252">
        <v>22</v>
      </c>
      <c r="I326" s="253"/>
      <c r="J326" s="254">
        <f>ROUND(I326*H326,2)</f>
        <v>0</v>
      </c>
      <c r="K326" s="250" t="s">
        <v>149</v>
      </c>
      <c r="L326" s="255"/>
      <c r="M326" s="256" t="s">
        <v>19</v>
      </c>
      <c r="N326" s="257" t="s">
        <v>47</v>
      </c>
      <c r="O326" s="86"/>
      <c r="P326" s="215">
        <f>O326*H326</f>
        <v>0</v>
      </c>
      <c r="Q326" s="215">
        <v>0.00097000000000000005</v>
      </c>
      <c r="R326" s="215">
        <f>Q326*H326</f>
        <v>0.021340000000000001</v>
      </c>
      <c r="S326" s="215">
        <v>0</v>
      </c>
      <c r="T326" s="215">
        <f>S326*H326</f>
        <v>0</v>
      </c>
      <c r="U326" s="216" t="s">
        <v>19</v>
      </c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466</v>
      </c>
      <c r="AT326" s="217" t="s">
        <v>172</v>
      </c>
      <c r="AU326" s="217" t="s">
        <v>86</v>
      </c>
      <c r="AY326" s="19" t="s">
        <v>144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84</v>
      </c>
      <c r="BK326" s="218">
        <f>ROUND(I326*H326,2)</f>
        <v>0</v>
      </c>
      <c r="BL326" s="19" t="s">
        <v>466</v>
      </c>
      <c r="BM326" s="217" t="s">
        <v>467</v>
      </c>
    </row>
    <row r="327" s="13" customFormat="1">
      <c r="A327" s="13"/>
      <c r="B327" s="226"/>
      <c r="C327" s="227"/>
      <c r="D327" s="224" t="s">
        <v>156</v>
      </c>
      <c r="E327" s="227"/>
      <c r="F327" s="229" t="s">
        <v>468</v>
      </c>
      <c r="G327" s="227"/>
      <c r="H327" s="230">
        <v>22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4"/>
      <c r="U327" s="235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156</v>
      </c>
      <c r="AU327" s="236" t="s">
        <v>86</v>
      </c>
      <c r="AV327" s="13" t="s">
        <v>86</v>
      </c>
      <c r="AW327" s="13" t="s">
        <v>4</v>
      </c>
      <c r="AX327" s="13" t="s">
        <v>84</v>
      </c>
      <c r="AY327" s="236" t="s">
        <v>144</v>
      </c>
    </row>
    <row r="328" s="12" customFormat="1" ht="22.8" customHeight="1">
      <c r="A328" s="12"/>
      <c r="B328" s="190"/>
      <c r="C328" s="191"/>
      <c r="D328" s="192" t="s">
        <v>75</v>
      </c>
      <c r="E328" s="204" t="s">
        <v>469</v>
      </c>
      <c r="F328" s="204" t="s">
        <v>470</v>
      </c>
      <c r="G328" s="191"/>
      <c r="H328" s="191"/>
      <c r="I328" s="194"/>
      <c r="J328" s="205">
        <f>BK328</f>
        <v>0</v>
      </c>
      <c r="K328" s="191"/>
      <c r="L328" s="196"/>
      <c r="M328" s="197"/>
      <c r="N328" s="198"/>
      <c r="O328" s="198"/>
      <c r="P328" s="199">
        <f>SUM(P329:P334)</f>
        <v>0</v>
      </c>
      <c r="Q328" s="198"/>
      <c r="R328" s="199">
        <f>SUM(R329:R334)</f>
        <v>0</v>
      </c>
      <c r="S328" s="198"/>
      <c r="T328" s="199">
        <f>SUM(T329:T334)</f>
        <v>0</v>
      </c>
      <c r="U328" s="200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01" t="s">
        <v>94</v>
      </c>
      <c r="AT328" s="202" t="s">
        <v>75</v>
      </c>
      <c r="AU328" s="202" t="s">
        <v>84</v>
      </c>
      <c r="AY328" s="201" t="s">
        <v>144</v>
      </c>
      <c r="BK328" s="203">
        <f>SUM(BK329:BK334)</f>
        <v>0</v>
      </c>
    </row>
    <row r="329" s="2" customFormat="1" ht="37.8" customHeight="1">
      <c r="A329" s="40"/>
      <c r="B329" s="41"/>
      <c r="C329" s="206" t="s">
        <v>471</v>
      </c>
      <c r="D329" s="206" t="s">
        <v>146</v>
      </c>
      <c r="E329" s="207" t="s">
        <v>472</v>
      </c>
      <c r="F329" s="208" t="s">
        <v>473</v>
      </c>
      <c r="G329" s="209" t="s">
        <v>101</v>
      </c>
      <c r="H329" s="210">
        <v>20</v>
      </c>
      <c r="I329" s="211"/>
      <c r="J329" s="212">
        <f>ROUND(I329*H329,2)</f>
        <v>0</v>
      </c>
      <c r="K329" s="208" t="s">
        <v>149</v>
      </c>
      <c r="L329" s="46"/>
      <c r="M329" s="213" t="s">
        <v>19</v>
      </c>
      <c r="N329" s="214" t="s">
        <v>47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</v>
      </c>
      <c r="T329" s="215">
        <f>S329*H329</f>
        <v>0</v>
      </c>
      <c r="U329" s="216" t="s">
        <v>19</v>
      </c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460</v>
      </c>
      <c r="AT329" s="217" t="s">
        <v>146</v>
      </c>
      <c r="AU329" s="217" t="s">
        <v>86</v>
      </c>
      <c r="AY329" s="19" t="s">
        <v>144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84</v>
      </c>
      <c r="BK329" s="218">
        <f>ROUND(I329*H329,2)</f>
        <v>0</v>
      </c>
      <c r="BL329" s="19" t="s">
        <v>460</v>
      </c>
      <c r="BM329" s="217" t="s">
        <v>474</v>
      </c>
    </row>
    <row r="330" s="2" customFormat="1">
      <c r="A330" s="40"/>
      <c r="B330" s="41"/>
      <c r="C330" s="42"/>
      <c r="D330" s="219" t="s">
        <v>152</v>
      </c>
      <c r="E330" s="42"/>
      <c r="F330" s="220" t="s">
        <v>475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6"/>
      <c r="U330" s="87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152</v>
      </c>
      <c r="AU330" s="19" t="s">
        <v>86</v>
      </c>
    </row>
    <row r="331" s="13" customFormat="1">
      <c r="A331" s="13"/>
      <c r="B331" s="226"/>
      <c r="C331" s="227"/>
      <c r="D331" s="224" t="s">
        <v>156</v>
      </c>
      <c r="E331" s="228" t="s">
        <v>19</v>
      </c>
      <c r="F331" s="229" t="s">
        <v>103</v>
      </c>
      <c r="G331" s="227"/>
      <c r="H331" s="230">
        <v>20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4"/>
      <c r="U331" s="235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156</v>
      </c>
      <c r="AU331" s="236" t="s">
        <v>86</v>
      </c>
      <c r="AV331" s="13" t="s">
        <v>86</v>
      </c>
      <c r="AW331" s="13" t="s">
        <v>37</v>
      </c>
      <c r="AX331" s="13" t="s">
        <v>84</v>
      </c>
      <c r="AY331" s="236" t="s">
        <v>144</v>
      </c>
    </row>
    <row r="332" s="2" customFormat="1" ht="33" customHeight="1">
      <c r="A332" s="40"/>
      <c r="B332" s="41"/>
      <c r="C332" s="206" t="s">
        <v>476</v>
      </c>
      <c r="D332" s="206" t="s">
        <v>146</v>
      </c>
      <c r="E332" s="207" t="s">
        <v>477</v>
      </c>
      <c r="F332" s="208" t="s">
        <v>478</v>
      </c>
      <c r="G332" s="209" t="s">
        <v>101</v>
      </c>
      <c r="H332" s="210">
        <v>20</v>
      </c>
      <c r="I332" s="211"/>
      <c r="J332" s="212">
        <f>ROUND(I332*H332,2)</f>
        <v>0</v>
      </c>
      <c r="K332" s="208" t="s">
        <v>149</v>
      </c>
      <c r="L332" s="46"/>
      <c r="M332" s="213" t="s">
        <v>19</v>
      </c>
      <c r="N332" s="214" t="s">
        <v>47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5">
        <f>S332*H332</f>
        <v>0</v>
      </c>
      <c r="U332" s="216" t="s">
        <v>19</v>
      </c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460</v>
      </c>
      <c r="AT332" s="217" t="s">
        <v>146</v>
      </c>
      <c r="AU332" s="217" t="s">
        <v>86</v>
      </c>
      <c r="AY332" s="19" t="s">
        <v>144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84</v>
      </c>
      <c r="BK332" s="218">
        <f>ROUND(I332*H332,2)</f>
        <v>0</v>
      </c>
      <c r="BL332" s="19" t="s">
        <v>460</v>
      </c>
      <c r="BM332" s="217" t="s">
        <v>479</v>
      </c>
    </row>
    <row r="333" s="2" customFormat="1">
      <c r="A333" s="40"/>
      <c r="B333" s="41"/>
      <c r="C333" s="42"/>
      <c r="D333" s="219" t="s">
        <v>152</v>
      </c>
      <c r="E333" s="42"/>
      <c r="F333" s="220" t="s">
        <v>480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6"/>
      <c r="U333" s="87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152</v>
      </c>
      <c r="AU333" s="19" t="s">
        <v>86</v>
      </c>
    </row>
    <row r="334" s="13" customFormat="1">
      <c r="A334" s="13"/>
      <c r="B334" s="226"/>
      <c r="C334" s="227"/>
      <c r="D334" s="224" t="s">
        <v>156</v>
      </c>
      <c r="E334" s="228" t="s">
        <v>19</v>
      </c>
      <c r="F334" s="229" t="s">
        <v>103</v>
      </c>
      <c r="G334" s="227"/>
      <c r="H334" s="230">
        <v>20</v>
      </c>
      <c r="I334" s="231"/>
      <c r="J334" s="227"/>
      <c r="K334" s="227"/>
      <c r="L334" s="232"/>
      <c r="M334" s="269"/>
      <c r="N334" s="270"/>
      <c r="O334" s="270"/>
      <c r="P334" s="270"/>
      <c r="Q334" s="270"/>
      <c r="R334" s="270"/>
      <c r="S334" s="270"/>
      <c r="T334" s="270"/>
      <c r="U334" s="271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6" t="s">
        <v>156</v>
      </c>
      <c r="AU334" s="236" t="s">
        <v>86</v>
      </c>
      <c r="AV334" s="13" t="s">
        <v>86</v>
      </c>
      <c r="AW334" s="13" t="s">
        <v>37</v>
      </c>
      <c r="AX334" s="13" t="s">
        <v>84</v>
      </c>
      <c r="AY334" s="236" t="s">
        <v>144</v>
      </c>
    </row>
    <row r="335" s="2" customFormat="1" ht="6.96" customHeight="1">
      <c r="A335" s="40"/>
      <c r="B335" s="61"/>
      <c r="C335" s="62"/>
      <c r="D335" s="62"/>
      <c r="E335" s="62"/>
      <c r="F335" s="62"/>
      <c r="G335" s="62"/>
      <c r="H335" s="62"/>
      <c r="I335" s="62"/>
      <c r="J335" s="62"/>
      <c r="K335" s="62"/>
      <c r="L335" s="46"/>
      <c r="M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</row>
  </sheetData>
  <sheetProtection sheet="1" autoFilter="0" formatColumns="0" formatRows="0" objects="1" scenarios="1" spinCount="100000" saltValue="j8WFjNy0bzTRdU5zMW4pSy/qZiksz8NpgTstWS3ZUiXpyY08fGpp+dc+Cribzwzq4n2muRrRugvXQdGojsrejA==" hashValue="qrxyGyx1RsUW0YDKQnyXpmqVWHIS4PJaU1aUbrI/2oixvM2WbjlIpYt8PTLmPDqoVQkgcAj+5S2uiAuOuMN7rg==" algorithmName="SHA-512" password="CDD7"/>
  <autoFilter ref="C88:K33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223"/>
    <hyperlink ref="F99" r:id="rId2" display="https://podminky.urs.cz/item/CS_URS_2024_01/113154232"/>
    <hyperlink ref="F103" r:id="rId3" display="https://podminky.urs.cz/item/CS_URS_2024_01/113154333"/>
    <hyperlink ref="F108" r:id="rId4" display="https://podminky.urs.cz/item/CS_URS_2024_01/113154334"/>
    <hyperlink ref="F115" r:id="rId5" display="https://podminky.urs.cz/item/CS_URS_2024_01/113202111"/>
    <hyperlink ref="F119" r:id="rId6" display="https://podminky.urs.cz/item/CS_URS_2024_01/122351104"/>
    <hyperlink ref="F125" r:id="rId7" display="https://podminky.urs.cz/item/CS_URS_2024_01/162751137"/>
    <hyperlink ref="F131" r:id="rId8" display="https://podminky.urs.cz/item/CS_URS_2024_01/162751139"/>
    <hyperlink ref="F138" r:id="rId9" display="https://podminky.urs.cz/item/CS_URS_2024_01/181006122"/>
    <hyperlink ref="F141" r:id="rId10" display="https://podminky.urs.cz/item/CS_URS_2024_01/181451122"/>
    <hyperlink ref="F146" r:id="rId11" display="https://podminky.urs.cz/item/CS_URS_2024_01/181951114"/>
    <hyperlink ref="F152" r:id="rId12" display="https://podminky.urs.cz/item/CS_URS_2024_01/564861111"/>
    <hyperlink ref="F156" r:id="rId13" display="https://podminky.urs.cz/item/CS_URS_2024_01/564871011"/>
    <hyperlink ref="F160" r:id="rId14" display="https://podminky.urs.cz/item/CS_URS_2024_01/564871116"/>
    <hyperlink ref="F166" r:id="rId15" display="https://podminky.urs.cz/item/CS_URS_2024_01/565135101"/>
    <hyperlink ref="F170" r:id="rId16" display="https://podminky.urs.cz/item/CS_URS_2024_01/565135121"/>
    <hyperlink ref="F174" r:id="rId17" display="https://podminky.urs.cz/item/CS_URS_2024_01/569851111"/>
    <hyperlink ref="F177" r:id="rId18" display="https://podminky.urs.cz/item/CS_URS_2024_01/573231106"/>
    <hyperlink ref="F183" r:id="rId19" display="https://podminky.urs.cz/item/CS_URS_2024_01/573231108"/>
    <hyperlink ref="F188" r:id="rId20" display="https://podminky.urs.cz/item/CS_URS_2024_01/577134121"/>
    <hyperlink ref="F195" r:id="rId21" display="https://podminky.urs.cz/item/CS_URS_2024_01/577145122"/>
    <hyperlink ref="F200" r:id="rId22" display="https://podminky.urs.cz/item/CS_URS_2024_01/577155122"/>
    <hyperlink ref="F206" r:id="rId23" display="https://podminky.urs.cz/item/CS_URS_2024_01/899132212"/>
    <hyperlink ref="F210" r:id="rId24" display="https://podminky.urs.cz/item/CS_URS_2024_01/912211111"/>
    <hyperlink ref="F216" r:id="rId25" display="https://podminky.urs.cz/item/CS_URS_2024_01/915111111"/>
    <hyperlink ref="F221" r:id="rId26" display="https://podminky.urs.cz/item/CS_URS_2024_01/915111121"/>
    <hyperlink ref="F224" r:id="rId27" display="https://podminky.urs.cz/item/CS_URS_2024_01/915121111"/>
    <hyperlink ref="F227" r:id="rId28" display="https://podminky.urs.cz/item/CS_URS_2024_01/915131111"/>
    <hyperlink ref="F232" r:id="rId29" display="https://podminky.urs.cz/item/CS_URS_2024_01/915211111"/>
    <hyperlink ref="F237" r:id="rId30" display="https://podminky.urs.cz/item/CS_URS_2024_01/915211121"/>
    <hyperlink ref="F240" r:id="rId31" display="https://podminky.urs.cz/item/CS_URS_2024_01/915221111"/>
    <hyperlink ref="F243" r:id="rId32" display="https://podminky.urs.cz/item/CS_URS_2024_01/915231111"/>
    <hyperlink ref="F248" r:id="rId33" display="https://podminky.urs.cz/item/CS_URS_2024_01/915611111"/>
    <hyperlink ref="F251" r:id="rId34" display="https://podminky.urs.cz/item/CS_URS_2024_01/915621111"/>
    <hyperlink ref="F254" r:id="rId35" display="https://podminky.urs.cz/item/CS_URS_2024_01/916131213"/>
    <hyperlink ref="F258" r:id="rId36" display="https://podminky.urs.cz/item/CS_URS_2024_01/919732211"/>
    <hyperlink ref="F263" r:id="rId37" display="https://podminky.urs.cz/item/CS_URS_2024_01/938902112"/>
    <hyperlink ref="F266" r:id="rId38" display="https://podminky.urs.cz/item/CS_URS_2024_01/938908411"/>
    <hyperlink ref="F272" r:id="rId39" display="https://podminky.urs.cz/item/CS_URS_2024_01/966006255"/>
    <hyperlink ref="F276" r:id="rId40" display="https://podminky.urs.cz/item/CS_URS_2024_01/997013861"/>
    <hyperlink ref="F279" r:id="rId41" display="https://podminky.urs.cz/item/CS_URS_2024_01/997013873"/>
    <hyperlink ref="F290" r:id="rId42" display="https://podminky.urs.cz/item/CS_URS_2024_01/997013875"/>
    <hyperlink ref="F294" r:id="rId43" display="https://podminky.urs.cz/item/CS_URS_2024_01/997221611"/>
    <hyperlink ref="F300" r:id="rId44" display="https://podminky.urs.cz/item/CS_URS_2024_01/997231111"/>
    <hyperlink ref="F309" r:id="rId45" display="https://podminky.urs.cz/item/CS_URS_2024_01/997231119"/>
    <hyperlink ref="F320" r:id="rId46" display="https://podminky.urs.cz/item/CS_URS_2024_01/998225111"/>
    <hyperlink ref="F324" r:id="rId47" display="https://podminky.urs.cz/item/CS_URS_2024_01/230202032"/>
    <hyperlink ref="F330" r:id="rId48" display="https://podminky.urs.cz/item/CS_URS_2024_01/460171293"/>
    <hyperlink ref="F333" r:id="rId49" display="https://podminky.urs.cz/item/CS_URS_2024_01/4604513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2"/>
      <c r="AT3" s="19" t="s">
        <v>86</v>
      </c>
    </row>
    <row r="4" s="1" customFormat="1" ht="24.96" customHeight="1">
      <c r="B4" s="22"/>
      <c r="D4" s="133" t="s">
        <v>98</v>
      </c>
      <c r="L4" s="22"/>
      <c r="M4" s="13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5" t="s">
        <v>16</v>
      </c>
      <c r="L6" s="22"/>
    </row>
    <row r="7" s="1" customFormat="1" ht="16.5" customHeight="1">
      <c r="B7" s="22"/>
      <c r="E7" s="136" t="str">
        <f>'Rekapitulace stavby'!K6</f>
        <v>Rekonstrukce komunikace v ul. Na Horizontu, Louny</v>
      </c>
      <c r="F7" s="135"/>
      <c r="G7" s="135"/>
      <c r="H7" s="135"/>
      <c r="L7" s="22"/>
    </row>
    <row r="8" s="2" customFormat="1" ht="12" customHeight="1">
      <c r="A8" s="40"/>
      <c r="B8" s="46"/>
      <c r="C8" s="40"/>
      <c r="D8" s="135" t="s">
        <v>112</v>
      </c>
      <c r="E8" s="40"/>
      <c r="F8" s="40"/>
      <c r="G8" s="40"/>
      <c r="H8" s="40"/>
      <c r="I8" s="40"/>
      <c r="J8" s="40"/>
      <c r="K8" s="40"/>
      <c r="L8" s="13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8" t="s">
        <v>481</v>
      </c>
      <c r="F9" s="40"/>
      <c r="G9" s="40"/>
      <c r="H9" s="40"/>
      <c r="I9" s="40"/>
      <c r="J9" s="40"/>
      <c r="K9" s="40"/>
      <c r="L9" s="13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5" t="s">
        <v>18</v>
      </c>
      <c r="E11" s="40"/>
      <c r="F11" s="139" t="s">
        <v>19</v>
      </c>
      <c r="G11" s="40"/>
      <c r="H11" s="40"/>
      <c r="I11" s="135" t="s">
        <v>20</v>
      </c>
      <c r="J11" s="139" t="s">
        <v>19</v>
      </c>
      <c r="K11" s="40"/>
      <c r="L11" s="13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5" t="s">
        <v>21</v>
      </c>
      <c r="E12" s="40"/>
      <c r="F12" s="139" t="s">
        <v>22</v>
      </c>
      <c r="G12" s="40"/>
      <c r="H12" s="40"/>
      <c r="I12" s="135" t="s">
        <v>23</v>
      </c>
      <c r="J12" s="140" t="str">
        <f>'Rekapitulace stavby'!AN8</f>
        <v>31. 3. 2024</v>
      </c>
      <c r="K12" s="40"/>
      <c r="L12" s="13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5" t="s">
        <v>25</v>
      </c>
      <c r="E14" s="40"/>
      <c r="F14" s="40"/>
      <c r="G14" s="40"/>
      <c r="H14" s="40"/>
      <c r="I14" s="135" t="s">
        <v>26</v>
      </c>
      <c r="J14" s="139" t="s">
        <v>27</v>
      </c>
      <c r="K14" s="40"/>
      <c r="L14" s="13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9" t="s">
        <v>28</v>
      </c>
      <c r="F15" s="40"/>
      <c r="G15" s="40"/>
      <c r="H15" s="40"/>
      <c r="I15" s="135" t="s">
        <v>29</v>
      </c>
      <c r="J15" s="139" t="s">
        <v>30</v>
      </c>
      <c r="K15" s="40"/>
      <c r="L15" s="13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5" t="s">
        <v>31</v>
      </c>
      <c r="E17" s="40"/>
      <c r="F17" s="40"/>
      <c r="G17" s="40"/>
      <c r="H17" s="40"/>
      <c r="I17" s="135" t="s">
        <v>26</v>
      </c>
      <c r="J17" s="35" t="str">
        <f>'Rekapitulace stavby'!AN13</f>
        <v>Vyplň údaj</v>
      </c>
      <c r="K17" s="40"/>
      <c r="L17" s="13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9"/>
      <c r="G18" s="139"/>
      <c r="H18" s="139"/>
      <c r="I18" s="135" t="s">
        <v>29</v>
      </c>
      <c r="J18" s="35" t="str">
        <f>'Rekapitulace stavby'!AN14</f>
        <v>Vyplň údaj</v>
      </c>
      <c r="K18" s="40"/>
      <c r="L18" s="13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5" t="s">
        <v>33</v>
      </c>
      <c r="E20" s="40"/>
      <c r="F20" s="40"/>
      <c r="G20" s="40"/>
      <c r="H20" s="40"/>
      <c r="I20" s="135" t="s">
        <v>26</v>
      </c>
      <c r="J20" s="139" t="s">
        <v>34</v>
      </c>
      <c r="K20" s="40"/>
      <c r="L20" s="13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9" t="s">
        <v>35</v>
      </c>
      <c r="F21" s="40"/>
      <c r="G21" s="40"/>
      <c r="H21" s="40"/>
      <c r="I21" s="135" t="s">
        <v>29</v>
      </c>
      <c r="J21" s="139" t="s">
        <v>36</v>
      </c>
      <c r="K21" s="40"/>
      <c r="L21" s="13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5" t="s">
        <v>38</v>
      </c>
      <c r="E23" s="40"/>
      <c r="F23" s="40"/>
      <c r="G23" s="40"/>
      <c r="H23" s="40"/>
      <c r="I23" s="135" t="s">
        <v>26</v>
      </c>
      <c r="J23" s="139" t="s">
        <v>19</v>
      </c>
      <c r="K23" s="40"/>
      <c r="L23" s="13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9" t="s">
        <v>39</v>
      </c>
      <c r="F24" s="40"/>
      <c r="G24" s="40"/>
      <c r="H24" s="40"/>
      <c r="I24" s="135" t="s">
        <v>29</v>
      </c>
      <c r="J24" s="139" t="s">
        <v>19</v>
      </c>
      <c r="K24" s="40"/>
      <c r="L24" s="13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5" t="s">
        <v>40</v>
      </c>
      <c r="E26" s="40"/>
      <c r="F26" s="40"/>
      <c r="G26" s="40"/>
      <c r="H26" s="40"/>
      <c r="I26" s="40"/>
      <c r="J26" s="40"/>
      <c r="K26" s="40"/>
      <c r="L26" s="13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5"/>
      <c r="E29" s="145"/>
      <c r="F29" s="145"/>
      <c r="G29" s="145"/>
      <c r="H29" s="145"/>
      <c r="I29" s="145"/>
      <c r="J29" s="145"/>
      <c r="K29" s="145"/>
      <c r="L29" s="13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6" t="s">
        <v>42</v>
      </c>
      <c r="E30" s="40"/>
      <c r="F30" s="40"/>
      <c r="G30" s="40"/>
      <c r="H30" s="40"/>
      <c r="I30" s="40"/>
      <c r="J30" s="147">
        <f>ROUND(J83, 2)</f>
        <v>0</v>
      </c>
      <c r="K30" s="40"/>
      <c r="L30" s="13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5"/>
      <c r="E31" s="145"/>
      <c r="F31" s="145"/>
      <c r="G31" s="145"/>
      <c r="H31" s="145"/>
      <c r="I31" s="145"/>
      <c r="J31" s="145"/>
      <c r="K31" s="145"/>
      <c r="L31" s="13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8" t="s">
        <v>44</v>
      </c>
      <c r="G32" s="40"/>
      <c r="H32" s="40"/>
      <c r="I32" s="148" t="s">
        <v>43</v>
      </c>
      <c r="J32" s="148" t="s">
        <v>45</v>
      </c>
      <c r="K32" s="40"/>
      <c r="L32" s="13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9" t="s">
        <v>46</v>
      </c>
      <c r="E33" s="135" t="s">
        <v>47</v>
      </c>
      <c r="F33" s="150">
        <f>ROUND((SUM(BE83:BE114)),  2)</f>
        <v>0</v>
      </c>
      <c r="G33" s="40"/>
      <c r="H33" s="40"/>
      <c r="I33" s="151">
        <v>0.20999999999999999</v>
      </c>
      <c r="J33" s="150">
        <f>ROUND(((SUM(BE83:BE114))*I33),  2)</f>
        <v>0</v>
      </c>
      <c r="K33" s="40"/>
      <c r="L33" s="13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5" t="s">
        <v>48</v>
      </c>
      <c r="F34" s="150">
        <f>ROUND((SUM(BF83:BF114)),  2)</f>
        <v>0</v>
      </c>
      <c r="G34" s="40"/>
      <c r="H34" s="40"/>
      <c r="I34" s="151">
        <v>0.12</v>
      </c>
      <c r="J34" s="150">
        <f>ROUND(((SUM(BF83:BF114))*I34),  2)</f>
        <v>0</v>
      </c>
      <c r="K34" s="40"/>
      <c r="L34" s="13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5" t="s">
        <v>49</v>
      </c>
      <c r="F35" s="150">
        <f>ROUND((SUM(BG83:BG114)),  2)</f>
        <v>0</v>
      </c>
      <c r="G35" s="40"/>
      <c r="H35" s="40"/>
      <c r="I35" s="151">
        <v>0.20999999999999999</v>
      </c>
      <c r="J35" s="150">
        <f>0</f>
        <v>0</v>
      </c>
      <c r="K35" s="40"/>
      <c r="L35" s="13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5" t="s">
        <v>50</v>
      </c>
      <c r="F36" s="150">
        <f>ROUND((SUM(BH83:BH114)),  2)</f>
        <v>0</v>
      </c>
      <c r="G36" s="40"/>
      <c r="H36" s="40"/>
      <c r="I36" s="151">
        <v>0.12</v>
      </c>
      <c r="J36" s="150">
        <f>0</f>
        <v>0</v>
      </c>
      <c r="K36" s="40"/>
      <c r="L36" s="13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5" t="s">
        <v>51</v>
      </c>
      <c r="F37" s="150">
        <f>ROUND((SUM(BI83:BI114)),  2)</f>
        <v>0</v>
      </c>
      <c r="G37" s="40"/>
      <c r="H37" s="40"/>
      <c r="I37" s="151">
        <v>0</v>
      </c>
      <c r="J37" s="150">
        <f>0</f>
        <v>0</v>
      </c>
      <c r="K37" s="40"/>
      <c r="L37" s="13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2"/>
      <c r="D39" s="153" t="s">
        <v>52</v>
      </c>
      <c r="E39" s="154"/>
      <c r="F39" s="154"/>
      <c r="G39" s="155" t="s">
        <v>53</v>
      </c>
      <c r="H39" s="156" t="s">
        <v>54</v>
      </c>
      <c r="I39" s="154"/>
      <c r="J39" s="157">
        <f>SUM(J30:J37)</f>
        <v>0</v>
      </c>
      <c r="K39" s="158"/>
      <c r="L39" s="13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114</v>
      </c>
      <c r="D45" s="42"/>
      <c r="E45" s="42"/>
      <c r="F45" s="42"/>
      <c r="G45" s="42"/>
      <c r="H45" s="42"/>
      <c r="I45" s="42"/>
      <c r="J45" s="42"/>
      <c r="K45" s="42"/>
      <c r="L45" s="13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3" t="str">
        <f>E7</f>
        <v>Rekonstrukce komunikace v ul. Na Horizontu, Louny</v>
      </c>
      <c r="F48" s="34"/>
      <c r="G48" s="34"/>
      <c r="H48" s="34"/>
      <c r="I48" s="42"/>
      <c r="J48" s="42"/>
      <c r="K48" s="42"/>
      <c r="L48" s="13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112</v>
      </c>
      <c r="D49" s="42"/>
      <c r="E49" s="42"/>
      <c r="F49" s="42"/>
      <c r="G49" s="42"/>
      <c r="H49" s="42"/>
      <c r="I49" s="42"/>
      <c r="J49" s="42"/>
      <c r="K49" s="42"/>
      <c r="L49" s="13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Louny, ul. Na Horizontu</v>
      </c>
      <c r="G52" s="42"/>
      <c r="H52" s="42"/>
      <c r="I52" s="34" t="s">
        <v>23</v>
      </c>
      <c r="J52" s="74" t="str">
        <f>IF(J12="","",J12)</f>
        <v>31. 3. 2024</v>
      </c>
      <c r="K52" s="42"/>
      <c r="L52" s="13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Louny</v>
      </c>
      <c r="G54" s="42"/>
      <c r="H54" s="42"/>
      <c r="I54" s="34" t="s">
        <v>33</v>
      </c>
      <c r="J54" s="38" t="str">
        <f>E21</f>
        <v>Pavepro s.r.o.</v>
      </c>
      <c r="K54" s="42"/>
      <c r="L54" s="13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>Ing. Jan Sedláček</v>
      </c>
      <c r="K55" s="42"/>
      <c r="L55" s="13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4" t="s">
        <v>115</v>
      </c>
      <c r="D57" s="165"/>
      <c r="E57" s="165"/>
      <c r="F57" s="165"/>
      <c r="G57" s="165"/>
      <c r="H57" s="165"/>
      <c r="I57" s="165"/>
      <c r="J57" s="166" t="s">
        <v>116</v>
      </c>
      <c r="K57" s="165"/>
      <c r="L57" s="13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7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117</v>
      </c>
    </row>
    <row r="60" s="9" customFormat="1" ht="24.96" customHeight="1">
      <c r="A60" s="9"/>
      <c r="B60" s="168"/>
      <c r="C60" s="169"/>
      <c r="D60" s="170" t="s">
        <v>481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482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483</v>
      </c>
      <c r="E62" s="177"/>
      <c r="F62" s="177"/>
      <c r="G62" s="177"/>
      <c r="H62" s="177"/>
      <c r="I62" s="177"/>
      <c r="J62" s="178">
        <f>J98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484</v>
      </c>
      <c r="E63" s="177"/>
      <c r="F63" s="177"/>
      <c r="G63" s="177"/>
      <c r="H63" s="177"/>
      <c r="I63" s="177"/>
      <c r="J63" s="178">
        <f>J105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128</v>
      </c>
      <c r="D70" s="42"/>
      <c r="E70" s="42"/>
      <c r="F70" s="42"/>
      <c r="G70" s="42"/>
      <c r="H70" s="42"/>
      <c r="I70" s="42"/>
      <c r="J70" s="42"/>
      <c r="K70" s="42"/>
      <c r="L70" s="13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3" t="str">
        <f>E7</f>
        <v>Rekonstrukce komunikace v ul. Na Horizontu, Louny</v>
      </c>
      <c r="F73" s="34"/>
      <c r="G73" s="34"/>
      <c r="H73" s="34"/>
      <c r="I73" s="42"/>
      <c r="J73" s="42"/>
      <c r="K73" s="42"/>
      <c r="L73" s="13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112</v>
      </c>
      <c r="D74" s="42"/>
      <c r="E74" s="42"/>
      <c r="F74" s="42"/>
      <c r="G74" s="42"/>
      <c r="H74" s="42"/>
      <c r="I74" s="42"/>
      <c r="J74" s="42"/>
      <c r="K74" s="42"/>
      <c r="L74" s="13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</v>
      </c>
      <c r="F75" s="42"/>
      <c r="G75" s="42"/>
      <c r="H75" s="42"/>
      <c r="I75" s="42"/>
      <c r="J75" s="42"/>
      <c r="K75" s="42"/>
      <c r="L75" s="13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Louny, ul. Na Horizontu</v>
      </c>
      <c r="G77" s="42"/>
      <c r="H77" s="42"/>
      <c r="I77" s="34" t="s">
        <v>23</v>
      </c>
      <c r="J77" s="74" t="str">
        <f>IF(J12="","",J12)</f>
        <v>31. 3. 2024</v>
      </c>
      <c r="K77" s="42"/>
      <c r="L77" s="13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Louny</v>
      </c>
      <c r="G79" s="42"/>
      <c r="H79" s="42"/>
      <c r="I79" s="34" t="s">
        <v>33</v>
      </c>
      <c r="J79" s="38" t="str">
        <f>E21</f>
        <v>Pavepro s.r.o.</v>
      </c>
      <c r="K79" s="42"/>
      <c r="L79" s="13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>Ing. Jan Sedláček</v>
      </c>
      <c r="K80" s="42"/>
      <c r="L80" s="13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0"/>
      <c r="B82" s="181"/>
      <c r="C82" s="182" t="s">
        <v>129</v>
      </c>
      <c r="D82" s="183" t="s">
        <v>61</v>
      </c>
      <c r="E82" s="183" t="s">
        <v>57</v>
      </c>
      <c r="F82" s="183" t="s">
        <v>58</v>
      </c>
      <c r="G82" s="183" t="s">
        <v>130</v>
      </c>
      <c r="H82" s="183" t="s">
        <v>131</v>
      </c>
      <c r="I82" s="183" t="s">
        <v>132</v>
      </c>
      <c r="J82" s="183" t="s">
        <v>116</v>
      </c>
      <c r="K82" s="184" t="s">
        <v>133</v>
      </c>
      <c r="L82" s="185"/>
      <c r="M82" s="94" t="s">
        <v>19</v>
      </c>
      <c r="N82" s="95" t="s">
        <v>46</v>
      </c>
      <c r="O82" s="95" t="s">
        <v>134</v>
      </c>
      <c r="P82" s="95" t="s">
        <v>135</v>
      </c>
      <c r="Q82" s="95" t="s">
        <v>136</v>
      </c>
      <c r="R82" s="95" t="s">
        <v>137</v>
      </c>
      <c r="S82" s="95" t="s">
        <v>138</v>
      </c>
      <c r="T82" s="95" t="s">
        <v>139</v>
      </c>
      <c r="U82" s="96" t="s">
        <v>140</v>
      </c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0"/>
      <c r="B83" s="41"/>
      <c r="C83" s="101" t="s">
        <v>141</v>
      </c>
      <c r="D83" s="42"/>
      <c r="E83" s="42"/>
      <c r="F83" s="42"/>
      <c r="G83" s="42"/>
      <c r="H83" s="42"/>
      <c r="I83" s="42"/>
      <c r="J83" s="186">
        <f>BK83</f>
        <v>0</v>
      </c>
      <c r="K83" s="42"/>
      <c r="L83" s="46"/>
      <c r="M83" s="97"/>
      <c r="N83" s="187"/>
      <c r="O83" s="98"/>
      <c r="P83" s="188">
        <f>P84</f>
        <v>0</v>
      </c>
      <c r="Q83" s="98"/>
      <c r="R83" s="188">
        <f>R84</f>
        <v>0</v>
      </c>
      <c r="S83" s="98"/>
      <c r="T83" s="188">
        <f>T84</f>
        <v>0</v>
      </c>
      <c r="U83" s="99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117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87</v>
      </c>
      <c r="F84" s="193" t="s">
        <v>88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P85+P98+P105</f>
        <v>0</v>
      </c>
      <c r="Q84" s="198"/>
      <c r="R84" s="199">
        <f>R85+R98+R105</f>
        <v>0</v>
      </c>
      <c r="S84" s="198"/>
      <c r="T84" s="199">
        <f>T85+T98+T105</f>
        <v>0</v>
      </c>
      <c r="U84" s="200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171</v>
      </c>
      <c r="AT84" s="202" t="s">
        <v>75</v>
      </c>
      <c r="AU84" s="202" t="s">
        <v>76</v>
      </c>
      <c r="AY84" s="201" t="s">
        <v>144</v>
      </c>
      <c r="BK84" s="203">
        <f>BK85+BK98+BK105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485</v>
      </c>
      <c r="F85" s="204" t="s">
        <v>486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SUM(P86:P97)</f>
        <v>0</v>
      </c>
      <c r="Q85" s="198"/>
      <c r="R85" s="199">
        <f>SUM(R86:R97)</f>
        <v>0</v>
      </c>
      <c r="S85" s="198"/>
      <c r="T85" s="199">
        <f>SUM(T86:T97)</f>
        <v>0</v>
      </c>
      <c r="U85" s="200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171</v>
      </c>
      <c r="AT85" s="202" t="s">
        <v>75</v>
      </c>
      <c r="AU85" s="202" t="s">
        <v>84</v>
      </c>
      <c r="AY85" s="201" t="s">
        <v>144</v>
      </c>
      <c r="BK85" s="203">
        <f>SUM(BK86:BK97)</f>
        <v>0</v>
      </c>
    </row>
    <row r="86" s="2" customFormat="1" ht="16.5" customHeight="1">
      <c r="A86" s="40"/>
      <c r="B86" s="41"/>
      <c r="C86" s="206" t="s">
        <v>84</v>
      </c>
      <c r="D86" s="206" t="s">
        <v>146</v>
      </c>
      <c r="E86" s="207" t="s">
        <v>487</v>
      </c>
      <c r="F86" s="208" t="s">
        <v>486</v>
      </c>
      <c r="G86" s="209" t="s">
        <v>488</v>
      </c>
      <c r="H86" s="210">
        <v>1</v>
      </c>
      <c r="I86" s="211"/>
      <c r="J86" s="212">
        <f>ROUND(I86*H86,2)</f>
        <v>0</v>
      </c>
      <c r="K86" s="208" t="s">
        <v>149</v>
      </c>
      <c r="L86" s="46"/>
      <c r="M86" s="213" t="s">
        <v>19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5">
        <f>S86*H86</f>
        <v>0</v>
      </c>
      <c r="U86" s="216" t="s">
        <v>19</v>
      </c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489</v>
      </c>
      <c r="AT86" s="217" t="s">
        <v>146</v>
      </c>
      <c r="AU86" s="217" t="s">
        <v>86</v>
      </c>
      <c r="AY86" s="19" t="s">
        <v>144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84</v>
      </c>
      <c r="BK86" s="218">
        <f>ROUND(I86*H86,2)</f>
        <v>0</v>
      </c>
      <c r="BL86" s="19" t="s">
        <v>489</v>
      </c>
      <c r="BM86" s="217" t="s">
        <v>490</v>
      </c>
    </row>
    <row r="87" s="2" customFormat="1">
      <c r="A87" s="40"/>
      <c r="B87" s="41"/>
      <c r="C87" s="42"/>
      <c r="D87" s="219" t="s">
        <v>152</v>
      </c>
      <c r="E87" s="42"/>
      <c r="F87" s="220" t="s">
        <v>491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6"/>
      <c r="U87" s="87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152</v>
      </c>
      <c r="AU87" s="19" t="s">
        <v>86</v>
      </c>
    </row>
    <row r="88" s="2" customFormat="1" ht="16.5" customHeight="1">
      <c r="A88" s="40"/>
      <c r="B88" s="41"/>
      <c r="C88" s="206" t="s">
        <v>86</v>
      </c>
      <c r="D88" s="206" t="s">
        <v>146</v>
      </c>
      <c r="E88" s="207" t="s">
        <v>492</v>
      </c>
      <c r="F88" s="208" t="s">
        <v>493</v>
      </c>
      <c r="G88" s="209" t="s">
        <v>488</v>
      </c>
      <c r="H88" s="210">
        <v>1</v>
      </c>
      <c r="I88" s="211"/>
      <c r="J88" s="212">
        <f>ROUND(I88*H88,2)</f>
        <v>0</v>
      </c>
      <c r="K88" s="208" t="s">
        <v>149</v>
      </c>
      <c r="L88" s="46"/>
      <c r="M88" s="213" t="s">
        <v>19</v>
      </c>
      <c r="N88" s="214" t="s">
        <v>47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5">
        <f>S88*H88</f>
        <v>0</v>
      </c>
      <c r="U88" s="216" t="s">
        <v>19</v>
      </c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489</v>
      </c>
      <c r="AT88" s="217" t="s">
        <v>146</v>
      </c>
      <c r="AU88" s="217" t="s">
        <v>86</v>
      </c>
      <c r="AY88" s="19" t="s">
        <v>144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84</v>
      </c>
      <c r="BK88" s="218">
        <f>ROUND(I88*H88,2)</f>
        <v>0</v>
      </c>
      <c r="BL88" s="19" t="s">
        <v>489</v>
      </c>
      <c r="BM88" s="217" t="s">
        <v>494</v>
      </c>
    </row>
    <row r="89" s="2" customFormat="1">
      <c r="A89" s="40"/>
      <c r="B89" s="41"/>
      <c r="C89" s="42"/>
      <c r="D89" s="219" t="s">
        <v>152</v>
      </c>
      <c r="E89" s="42"/>
      <c r="F89" s="220" t="s">
        <v>495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6"/>
      <c r="U89" s="87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152</v>
      </c>
      <c r="AU89" s="19" t="s">
        <v>86</v>
      </c>
    </row>
    <row r="90" s="2" customFormat="1" ht="16.5" customHeight="1">
      <c r="A90" s="40"/>
      <c r="B90" s="41"/>
      <c r="C90" s="206" t="s">
        <v>94</v>
      </c>
      <c r="D90" s="206" t="s">
        <v>146</v>
      </c>
      <c r="E90" s="207" t="s">
        <v>496</v>
      </c>
      <c r="F90" s="208" t="s">
        <v>497</v>
      </c>
      <c r="G90" s="209" t="s">
        <v>488</v>
      </c>
      <c r="H90" s="210">
        <v>1</v>
      </c>
      <c r="I90" s="211"/>
      <c r="J90" s="212">
        <f>ROUND(I90*H90,2)</f>
        <v>0</v>
      </c>
      <c r="K90" s="208" t="s">
        <v>149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5">
        <f>S90*H90</f>
        <v>0</v>
      </c>
      <c r="U90" s="216" t="s">
        <v>19</v>
      </c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489</v>
      </c>
      <c r="AT90" s="217" t="s">
        <v>146</v>
      </c>
      <c r="AU90" s="217" t="s">
        <v>86</v>
      </c>
      <c r="AY90" s="19" t="s">
        <v>144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84</v>
      </c>
      <c r="BK90" s="218">
        <f>ROUND(I90*H90,2)</f>
        <v>0</v>
      </c>
      <c r="BL90" s="19" t="s">
        <v>489</v>
      </c>
      <c r="BM90" s="217" t="s">
        <v>498</v>
      </c>
    </row>
    <row r="91" s="2" customFormat="1">
      <c r="A91" s="40"/>
      <c r="B91" s="41"/>
      <c r="C91" s="42"/>
      <c r="D91" s="219" t="s">
        <v>152</v>
      </c>
      <c r="E91" s="42"/>
      <c r="F91" s="220" t="s">
        <v>499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6"/>
      <c r="U91" s="87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152</v>
      </c>
      <c r="AU91" s="19" t="s">
        <v>86</v>
      </c>
    </row>
    <row r="92" s="2" customFormat="1" ht="16.5" customHeight="1">
      <c r="A92" s="40"/>
      <c r="B92" s="41"/>
      <c r="C92" s="206" t="s">
        <v>150</v>
      </c>
      <c r="D92" s="206" t="s">
        <v>146</v>
      </c>
      <c r="E92" s="207" t="s">
        <v>500</v>
      </c>
      <c r="F92" s="208" t="s">
        <v>501</v>
      </c>
      <c r="G92" s="209" t="s">
        <v>488</v>
      </c>
      <c r="H92" s="210">
        <v>1</v>
      </c>
      <c r="I92" s="211"/>
      <c r="J92" s="212">
        <f>ROUND(I92*H92,2)</f>
        <v>0</v>
      </c>
      <c r="K92" s="208" t="s">
        <v>149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5">
        <f>S92*H92</f>
        <v>0</v>
      </c>
      <c r="U92" s="216" t="s">
        <v>19</v>
      </c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489</v>
      </c>
      <c r="AT92" s="217" t="s">
        <v>146</v>
      </c>
      <c r="AU92" s="217" t="s">
        <v>86</v>
      </c>
      <c r="AY92" s="19" t="s">
        <v>144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84</v>
      </c>
      <c r="BK92" s="218">
        <f>ROUND(I92*H92,2)</f>
        <v>0</v>
      </c>
      <c r="BL92" s="19" t="s">
        <v>489</v>
      </c>
      <c r="BM92" s="217" t="s">
        <v>502</v>
      </c>
    </row>
    <row r="93" s="2" customFormat="1">
      <c r="A93" s="40"/>
      <c r="B93" s="41"/>
      <c r="C93" s="42"/>
      <c r="D93" s="219" t="s">
        <v>152</v>
      </c>
      <c r="E93" s="42"/>
      <c r="F93" s="220" t="s">
        <v>503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6"/>
      <c r="U93" s="87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152</v>
      </c>
      <c r="AU93" s="19" t="s">
        <v>86</v>
      </c>
    </row>
    <row r="94" s="2" customFormat="1">
      <c r="A94" s="40"/>
      <c r="B94" s="41"/>
      <c r="C94" s="42"/>
      <c r="D94" s="224" t="s">
        <v>154</v>
      </c>
      <c r="E94" s="42"/>
      <c r="F94" s="225" t="s">
        <v>504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6"/>
      <c r="U94" s="87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154</v>
      </c>
      <c r="AU94" s="19" t="s">
        <v>86</v>
      </c>
    </row>
    <row r="95" s="2" customFormat="1" ht="16.5" customHeight="1">
      <c r="A95" s="40"/>
      <c r="B95" s="41"/>
      <c r="C95" s="206" t="s">
        <v>171</v>
      </c>
      <c r="D95" s="206" t="s">
        <v>146</v>
      </c>
      <c r="E95" s="207" t="s">
        <v>505</v>
      </c>
      <c r="F95" s="208" t="s">
        <v>506</v>
      </c>
      <c r="G95" s="209" t="s">
        <v>488</v>
      </c>
      <c r="H95" s="210">
        <v>1</v>
      </c>
      <c r="I95" s="211"/>
      <c r="J95" s="212">
        <f>ROUND(I95*H95,2)</f>
        <v>0</v>
      </c>
      <c r="K95" s="208" t="s">
        <v>149</v>
      </c>
      <c r="L95" s="46"/>
      <c r="M95" s="213" t="s">
        <v>19</v>
      </c>
      <c r="N95" s="214" t="s">
        <v>47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5">
        <f>S95*H95</f>
        <v>0</v>
      </c>
      <c r="U95" s="216" t="s">
        <v>19</v>
      </c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489</v>
      </c>
      <c r="AT95" s="217" t="s">
        <v>146</v>
      </c>
      <c r="AU95" s="217" t="s">
        <v>86</v>
      </c>
      <c r="AY95" s="19" t="s">
        <v>144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84</v>
      </c>
      <c r="BK95" s="218">
        <f>ROUND(I95*H95,2)</f>
        <v>0</v>
      </c>
      <c r="BL95" s="19" t="s">
        <v>489</v>
      </c>
      <c r="BM95" s="217" t="s">
        <v>507</v>
      </c>
    </row>
    <row r="96" s="2" customFormat="1">
      <c r="A96" s="40"/>
      <c r="B96" s="41"/>
      <c r="C96" s="42"/>
      <c r="D96" s="219" t="s">
        <v>152</v>
      </c>
      <c r="E96" s="42"/>
      <c r="F96" s="220" t="s">
        <v>508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6"/>
      <c r="U96" s="87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152</v>
      </c>
      <c r="AU96" s="19" t="s">
        <v>86</v>
      </c>
    </row>
    <row r="97" s="2" customFormat="1">
      <c r="A97" s="40"/>
      <c r="B97" s="41"/>
      <c r="C97" s="42"/>
      <c r="D97" s="224" t="s">
        <v>154</v>
      </c>
      <c r="E97" s="42"/>
      <c r="F97" s="225" t="s">
        <v>509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6"/>
      <c r="U97" s="87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154</v>
      </c>
      <c r="AU97" s="19" t="s">
        <v>86</v>
      </c>
    </row>
    <row r="98" s="12" customFormat="1" ht="22.8" customHeight="1">
      <c r="A98" s="12"/>
      <c r="B98" s="190"/>
      <c r="C98" s="191"/>
      <c r="D98" s="192" t="s">
        <v>75</v>
      </c>
      <c r="E98" s="204" t="s">
        <v>510</v>
      </c>
      <c r="F98" s="204" t="s">
        <v>511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SUM(P99:P104)</f>
        <v>0</v>
      </c>
      <c r="Q98" s="198"/>
      <c r="R98" s="199">
        <f>SUM(R99:R104)</f>
        <v>0</v>
      </c>
      <c r="S98" s="198"/>
      <c r="T98" s="199">
        <f>SUM(T99:T104)</f>
        <v>0</v>
      </c>
      <c r="U98" s="200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171</v>
      </c>
      <c r="AT98" s="202" t="s">
        <v>75</v>
      </c>
      <c r="AU98" s="202" t="s">
        <v>84</v>
      </c>
      <c r="AY98" s="201" t="s">
        <v>144</v>
      </c>
      <c r="BK98" s="203">
        <f>SUM(BK99:BK104)</f>
        <v>0</v>
      </c>
    </row>
    <row r="99" s="2" customFormat="1" ht="16.5" customHeight="1">
      <c r="A99" s="40"/>
      <c r="B99" s="41"/>
      <c r="C99" s="206" t="s">
        <v>179</v>
      </c>
      <c r="D99" s="206" t="s">
        <v>146</v>
      </c>
      <c r="E99" s="207" t="s">
        <v>512</v>
      </c>
      <c r="F99" s="208" t="s">
        <v>511</v>
      </c>
      <c r="G99" s="209" t="s">
        <v>488</v>
      </c>
      <c r="H99" s="210">
        <v>1</v>
      </c>
      <c r="I99" s="211"/>
      <c r="J99" s="212">
        <f>ROUND(I99*H99,2)</f>
        <v>0</v>
      </c>
      <c r="K99" s="208" t="s">
        <v>149</v>
      </c>
      <c r="L99" s="46"/>
      <c r="M99" s="213" t="s">
        <v>19</v>
      </c>
      <c r="N99" s="214" t="s">
        <v>47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5">
        <f>S99*H99</f>
        <v>0</v>
      </c>
      <c r="U99" s="216" t="s">
        <v>19</v>
      </c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489</v>
      </c>
      <c r="AT99" s="217" t="s">
        <v>146</v>
      </c>
      <c r="AU99" s="217" t="s">
        <v>86</v>
      </c>
      <c r="AY99" s="19" t="s">
        <v>144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84</v>
      </c>
      <c r="BK99" s="218">
        <f>ROUND(I99*H99,2)</f>
        <v>0</v>
      </c>
      <c r="BL99" s="19" t="s">
        <v>489</v>
      </c>
      <c r="BM99" s="217" t="s">
        <v>513</v>
      </c>
    </row>
    <row r="100" s="2" customFormat="1">
      <c r="A100" s="40"/>
      <c r="B100" s="41"/>
      <c r="C100" s="42"/>
      <c r="D100" s="219" t="s">
        <v>152</v>
      </c>
      <c r="E100" s="42"/>
      <c r="F100" s="220" t="s">
        <v>514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6"/>
      <c r="U100" s="87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152</v>
      </c>
      <c r="AU100" s="19" t="s">
        <v>86</v>
      </c>
    </row>
    <row r="101" s="2" customFormat="1">
      <c r="A101" s="40"/>
      <c r="B101" s="41"/>
      <c r="C101" s="42"/>
      <c r="D101" s="224" t="s">
        <v>154</v>
      </c>
      <c r="E101" s="42"/>
      <c r="F101" s="225" t="s">
        <v>515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6"/>
      <c r="U101" s="87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154</v>
      </c>
      <c r="AU101" s="19" t="s">
        <v>86</v>
      </c>
    </row>
    <row r="102" s="2" customFormat="1" ht="16.5" customHeight="1">
      <c r="A102" s="40"/>
      <c r="B102" s="41"/>
      <c r="C102" s="206" t="s">
        <v>184</v>
      </c>
      <c r="D102" s="206" t="s">
        <v>146</v>
      </c>
      <c r="E102" s="207" t="s">
        <v>516</v>
      </c>
      <c r="F102" s="208" t="s">
        <v>517</v>
      </c>
      <c r="G102" s="209" t="s">
        <v>488</v>
      </c>
      <c r="H102" s="210">
        <v>1</v>
      </c>
      <c r="I102" s="211"/>
      <c r="J102" s="212">
        <f>ROUND(I102*H102,2)</f>
        <v>0</v>
      </c>
      <c r="K102" s="208" t="s">
        <v>149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5">
        <f>S102*H102</f>
        <v>0</v>
      </c>
      <c r="U102" s="216" t="s">
        <v>19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489</v>
      </c>
      <c r="AT102" s="217" t="s">
        <v>146</v>
      </c>
      <c r="AU102" s="217" t="s">
        <v>86</v>
      </c>
      <c r="AY102" s="19" t="s">
        <v>144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84</v>
      </c>
      <c r="BK102" s="218">
        <f>ROUND(I102*H102,2)</f>
        <v>0</v>
      </c>
      <c r="BL102" s="19" t="s">
        <v>489</v>
      </c>
      <c r="BM102" s="217" t="s">
        <v>518</v>
      </c>
    </row>
    <row r="103" s="2" customFormat="1">
      <c r="A103" s="40"/>
      <c r="B103" s="41"/>
      <c r="C103" s="42"/>
      <c r="D103" s="219" t="s">
        <v>152</v>
      </c>
      <c r="E103" s="42"/>
      <c r="F103" s="220" t="s">
        <v>519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6"/>
      <c r="U103" s="87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152</v>
      </c>
      <c r="AU103" s="19" t="s">
        <v>86</v>
      </c>
    </row>
    <row r="104" s="2" customFormat="1">
      <c r="A104" s="40"/>
      <c r="B104" s="41"/>
      <c r="C104" s="42"/>
      <c r="D104" s="224" t="s">
        <v>154</v>
      </c>
      <c r="E104" s="42"/>
      <c r="F104" s="225" t="s">
        <v>520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6"/>
      <c r="U104" s="87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154</v>
      </c>
      <c r="AU104" s="19" t="s">
        <v>86</v>
      </c>
    </row>
    <row r="105" s="12" customFormat="1" ht="22.8" customHeight="1">
      <c r="A105" s="12"/>
      <c r="B105" s="190"/>
      <c r="C105" s="191"/>
      <c r="D105" s="192" t="s">
        <v>75</v>
      </c>
      <c r="E105" s="204" t="s">
        <v>521</v>
      </c>
      <c r="F105" s="204" t="s">
        <v>522</v>
      </c>
      <c r="G105" s="191"/>
      <c r="H105" s="191"/>
      <c r="I105" s="194"/>
      <c r="J105" s="205">
        <f>BK105</f>
        <v>0</v>
      </c>
      <c r="K105" s="191"/>
      <c r="L105" s="196"/>
      <c r="M105" s="197"/>
      <c r="N105" s="198"/>
      <c r="O105" s="198"/>
      <c r="P105" s="199">
        <f>SUM(P106:P114)</f>
        <v>0</v>
      </c>
      <c r="Q105" s="198"/>
      <c r="R105" s="199">
        <f>SUM(R106:R114)</f>
        <v>0</v>
      </c>
      <c r="S105" s="198"/>
      <c r="T105" s="199">
        <f>SUM(T106:T114)</f>
        <v>0</v>
      </c>
      <c r="U105" s="200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1" t="s">
        <v>171</v>
      </c>
      <c r="AT105" s="202" t="s">
        <v>75</v>
      </c>
      <c r="AU105" s="202" t="s">
        <v>84</v>
      </c>
      <c r="AY105" s="201" t="s">
        <v>144</v>
      </c>
      <c r="BK105" s="203">
        <f>SUM(BK106:BK114)</f>
        <v>0</v>
      </c>
    </row>
    <row r="106" s="2" customFormat="1" ht="16.5" customHeight="1">
      <c r="A106" s="40"/>
      <c r="B106" s="41"/>
      <c r="C106" s="206" t="s">
        <v>176</v>
      </c>
      <c r="D106" s="206" t="s">
        <v>146</v>
      </c>
      <c r="E106" s="207" t="s">
        <v>523</v>
      </c>
      <c r="F106" s="208" t="s">
        <v>524</v>
      </c>
      <c r="G106" s="209" t="s">
        <v>488</v>
      </c>
      <c r="H106" s="210">
        <v>1</v>
      </c>
      <c r="I106" s="211"/>
      <c r="J106" s="212">
        <f>ROUND(I106*H106,2)</f>
        <v>0</v>
      </c>
      <c r="K106" s="208" t="s">
        <v>149</v>
      </c>
      <c r="L106" s="46"/>
      <c r="M106" s="213" t="s">
        <v>19</v>
      </c>
      <c r="N106" s="214" t="s">
        <v>47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5">
        <f>S106*H106</f>
        <v>0</v>
      </c>
      <c r="U106" s="216" t="s">
        <v>19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489</v>
      </c>
      <c r="AT106" s="217" t="s">
        <v>146</v>
      </c>
      <c r="AU106" s="217" t="s">
        <v>86</v>
      </c>
      <c r="AY106" s="19" t="s">
        <v>144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84</v>
      </c>
      <c r="BK106" s="218">
        <f>ROUND(I106*H106,2)</f>
        <v>0</v>
      </c>
      <c r="BL106" s="19" t="s">
        <v>489</v>
      </c>
      <c r="BM106" s="217" t="s">
        <v>525</v>
      </c>
    </row>
    <row r="107" s="2" customFormat="1">
      <c r="A107" s="40"/>
      <c r="B107" s="41"/>
      <c r="C107" s="42"/>
      <c r="D107" s="219" t="s">
        <v>152</v>
      </c>
      <c r="E107" s="42"/>
      <c r="F107" s="220" t="s">
        <v>526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6"/>
      <c r="U107" s="87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152</v>
      </c>
      <c r="AU107" s="19" t="s">
        <v>86</v>
      </c>
    </row>
    <row r="108" s="2" customFormat="1">
      <c r="A108" s="40"/>
      <c r="B108" s="41"/>
      <c r="C108" s="42"/>
      <c r="D108" s="224" t="s">
        <v>154</v>
      </c>
      <c r="E108" s="42"/>
      <c r="F108" s="225" t="s">
        <v>527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6"/>
      <c r="U108" s="87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154</v>
      </c>
      <c r="AU108" s="19" t="s">
        <v>86</v>
      </c>
    </row>
    <row r="109" s="2" customFormat="1" ht="16.5" customHeight="1">
      <c r="A109" s="40"/>
      <c r="B109" s="41"/>
      <c r="C109" s="206" t="s">
        <v>197</v>
      </c>
      <c r="D109" s="206" t="s">
        <v>146</v>
      </c>
      <c r="E109" s="207" t="s">
        <v>528</v>
      </c>
      <c r="F109" s="208" t="s">
        <v>529</v>
      </c>
      <c r="G109" s="209" t="s">
        <v>488</v>
      </c>
      <c r="H109" s="210">
        <v>1</v>
      </c>
      <c r="I109" s="211"/>
      <c r="J109" s="212">
        <f>ROUND(I109*H109,2)</f>
        <v>0</v>
      </c>
      <c r="K109" s="208" t="s">
        <v>149</v>
      </c>
      <c r="L109" s="46"/>
      <c r="M109" s="213" t="s">
        <v>19</v>
      </c>
      <c r="N109" s="214" t="s">
        <v>47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5">
        <f>S109*H109</f>
        <v>0</v>
      </c>
      <c r="U109" s="216" t="s">
        <v>19</v>
      </c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489</v>
      </c>
      <c r="AT109" s="217" t="s">
        <v>146</v>
      </c>
      <c r="AU109" s="217" t="s">
        <v>86</v>
      </c>
      <c r="AY109" s="19" t="s">
        <v>144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84</v>
      </c>
      <c r="BK109" s="218">
        <f>ROUND(I109*H109,2)</f>
        <v>0</v>
      </c>
      <c r="BL109" s="19" t="s">
        <v>489</v>
      </c>
      <c r="BM109" s="217" t="s">
        <v>530</v>
      </c>
    </row>
    <row r="110" s="2" customFormat="1">
      <c r="A110" s="40"/>
      <c r="B110" s="41"/>
      <c r="C110" s="42"/>
      <c r="D110" s="219" t="s">
        <v>152</v>
      </c>
      <c r="E110" s="42"/>
      <c r="F110" s="220" t="s">
        <v>531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6"/>
      <c r="U110" s="87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152</v>
      </c>
      <c r="AU110" s="19" t="s">
        <v>86</v>
      </c>
    </row>
    <row r="111" s="2" customFormat="1">
      <c r="A111" s="40"/>
      <c r="B111" s="41"/>
      <c r="C111" s="42"/>
      <c r="D111" s="224" t="s">
        <v>154</v>
      </c>
      <c r="E111" s="42"/>
      <c r="F111" s="225" t="s">
        <v>532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6"/>
      <c r="U111" s="87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154</v>
      </c>
      <c r="AU111" s="19" t="s">
        <v>86</v>
      </c>
    </row>
    <row r="112" s="2" customFormat="1" ht="16.5" customHeight="1">
      <c r="A112" s="40"/>
      <c r="B112" s="41"/>
      <c r="C112" s="206" t="s">
        <v>203</v>
      </c>
      <c r="D112" s="206" t="s">
        <v>146</v>
      </c>
      <c r="E112" s="207" t="s">
        <v>533</v>
      </c>
      <c r="F112" s="208" t="s">
        <v>534</v>
      </c>
      <c r="G112" s="209" t="s">
        <v>488</v>
      </c>
      <c r="H112" s="210">
        <v>1</v>
      </c>
      <c r="I112" s="211"/>
      <c r="J112" s="212">
        <f>ROUND(I112*H112,2)</f>
        <v>0</v>
      </c>
      <c r="K112" s="208" t="s">
        <v>149</v>
      </c>
      <c r="L112" s="46"/>
      <c r="M112" s="213" t="s">
        <v>19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5">
        <f>S112*H112</f>
        <v>0</v>
      </c>
      <c r="U112" s="216" t="s">
        <v>19</v>
      </c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489</v>
      </c>
      <c r="AT112" s="217" t="s">
        <v>146</v>
      </c>
      <c r="AU112" s="217" t="s">
        <v>86</v>
      </c>
      <c r="AY112" s="19" t="s">
        <v>144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84</v>
      </c>
      <c r="BK112" s="218">
        <f>ROUND(I112*H112,2)</f>
        <v>0</v>
      </c>
      <c r="BL112" s="19" t="s">
        <v>489</v>
      </c>
      <c r="BM112" s="217" t="s">
        <v>535</v>
      </c>
    </row>
    <row r="113" s="2" customFormat="1">
      <c r="A113" s="40"/>
      <c r="B113" s="41"/>
      <c r="C113" s="42"/>
      <c r="D113" s="219" t="s">
        <v>152</v>
      </c>
      <c r="E113" s="42"/>
      <c r="F113" s="220" t="s">
        <v>536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6"/>
      <c r="U113" s="87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152</v>
      </c>
      <c r="AU113" s="19" t="s">
        <v>86</v>
      </c>
    </row>
    <row r="114" s="2" customFormat="1">
      <c r="A114" s="40"/>
      <c r="B114" s="41"/>
      <c r="C114" s="42"/>
      <c r="D114" s="224" t="s">
        <v>154</v>
      </c>
      <c r="E114" s="42"/>
      <c r="F114" s="225" t="s">
        <v>537</v>
      </c>
      <c r="G114" s="42"/>
      <c r="H114" s="42"/>
      <c r="I114" s="221"/>
      <c r="J114" s="42"/>
      <c r="K114" s="42"/>
      <c r="L114" s="46"/>
      <c r="M114" s="272"/>
      <c r="N114" s="273"/>
      <c r="O114" s="274"/>
      <c r="P114" s="274"/>
      <c r="Q114" s="274"/>
      <c r="R114" s="274"/>
      <c r="S114" s="274"/>
      <c r="T114" s="274"/>
      <c r="U114" s="275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154</v>
      </c>
      <c r="AU114" s="19" t="s">
        <v>86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62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woDjZ3jHda5CboaHg/cqkKF/WyvXxPOsJ0da323rbpVOpTbttUXlEdPIfybrktwHw18NTdlUyOTGWjfs6LydtQ==" hashValue="xIbKeNqJViEQZ+hchCUspalyBZV9rmI0JIxizBzef4pUgnKvnnN0JMJsEUW18ucgtI4LRC3TbK58URPpLXTDqQ==" algorithmName="SHA-512" password="CDD7"/>
  <autoFilter ref="C82:K11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10001000"/>
    <hyperlink ref="F89" r:id="rId2" display="https://podminky.urs.cz/item/CS_URS_2024_01/012103000"/>
    <hyperlink ref="F91" r:id="rId3" display="https://podminky.urs.cz/item/CS_URS_2024_01/012203000"/>
    <hyperlink ref="F93" r:id="rId4" display="https://podminky.urs.cz/item/CS_URS_2024_01/012303000"/>
    <hyperlink ref="F96" r:id="rId5" display="https://podminky.urs.cz/item/CS_URS_2024_01/013002000"/>
    <hyperlink ref="F100" r:id="rId6" display="https://podminky.urs.cz/item/CS_URS_2024_01/030001000"/>
    <hyperlink ref="F103" r:id="rId7" display="https://podminky.urs.cz/item/CS_URS_2024_01/034303000"/>
    <hyperlink ref="F107" r:id="rId8" display="https://podminky.urs.cz/item/CS_URS_2024_01/043154000"/>
    <hyperlink ref="F110" r:id="rId9" display="https://podminky.urs.cz/item/CS_URS_2024_01/045002000"/>
    <hyperlink ref="F113" r:id="rId10" display="https://podminky.urs.cz/item/CS_URS_2024_01/049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3" t="s">
        <v>538</v>
      </c>
      <c r="H4" s="22"/>
    </row>
    <row r="5" s="1" customFormat="1" ht="12" customHeight="1">
      <c r="B5" s="22"/>
      <c r="C5" s="276" t="s">
        <v>13</v>
      </c>
      <c r="D5" s="143" t="s">
        <v>14</v>
      </c>
      <c r="E5" s="1"/>
      <c r="F5" s="1"/>
      <c r="H5" s="22"/>
    </row>
    <row r="6" s="1" customFormat="1" ht="36.96" customHeight="1">
      <c r="B6" s="22"/>
      <c r="C6" s="277" t="s">
        <v>16</v>
      </c>
      <c r="D6" s="278" t="s">
        <v>17</v>
      </c>
      <c r="E6" s="1"/>
      <c r="F6" s="1"/>
      <c r="H6" s="22"/>
    </row>
    <row r="7" s="1" customFormat="1" ht="16.5" customHeight="1">
      <c r="B7" s="22"/>
      <c r="C7" s="135" t="s">
        <v>23</v>
      </c>
      <c r="D7" s="140" t="str">
        <f>'Rekapitulace stavby'!AN8</f>
        <v>31. 3. 2024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0"/>
      <c r="B9" s="279"/>
      <c r="C9" s="280" t="s">
        <v>57</v>
      </c>
      <c r="D9" s="281" t="s">
        <v>58</v>
      </c>
      <c r="E9" s="281" t="s">
        <v>130</v>
      </c>
      <c r="F9" s="282" t="s">
        <v>539</v>
      </c>
      <c r="G9" s="180"/>
      <c r="H9" s="279"/>
    </row>
    <row r="10" s="2" customFormat="1" ht="26.4" customHeight="1">
      <c r="A10" s="40"/>
      <c r="B10" s="46"/>
      <c r="C10" s="283" t="s">
        <v>540</v>
      </c>
      <c r="D10" s="283" t="s">
        <v>82</v>
      </c>
      <c r="E10" s="40"/>
      <c r="F10" s="40"/>
      <c r="G10" s="40"/>
      <c r="H10" s="46"/>
    </row>
    <row r="11" s="2" customFormat="1" ht="16.8" customHeight="1">
      <c r="A11" s="40"/>
      <c r="B11" s="46"/>
      <c r="C11" s="284" t="s">
        <v>103</v>
      </c>
      <c r="D11" s="285" t="s">
        <v>104</v>
      </c>
      <c r="E11" s="286" t="s">
        <v>101</v>
      </c>
      <c r="F11" s="287">
        <v>20</v>
      </c>
      <c r="G11" s="40"/>
      <c r="H11" s="46"/>
    </row>
    <row r="12" s="2" customFormat="1" ht="16.8" customHeight="1">
      <c r="A12" s="40"/>
      <c r="B12" s="46"/>
      <c r="C12" s="288" t="s">
        <v>19</v>
      </c>
      <c r="D12" s="288" t="s">
        <v>541</v>
      </c>
      <c r="E12" s="19" t="s">
        <v>19</v>
      </c>
      <c r="F12" s="289">
        <v>20</v>
      </c>
      <c r="G12" s="40"/>
      <c r="H12" s="46"/>
    </row>
    <row r="13" s="2" customFormat="1" ht="16.8" customHeight="1">
      <c r="A13" s="40"/>
      <c r="B13" s="46"/>
      <c r="C13" s="288" t="s">
        <v>19</v>
      </c>
      <c r="D13" s="288" t="s">
        <v>157</v>
      </c>
      <c r="E13" s="19" t="s">
        <v>19</v>
      </c>
      <c r="F13" s="289">
        <v>20</v>
      </c>
      <c r="G13" s="40"/>
      <c r="H13" s="46"/>
    </row>
    <row r="14" s="2" customFormat="1" ht="16.8" customHeight="1">
      <c r="A14" s="40"/>
      <c r="B14" s="46"/>
      <c r="C14" s="290" t="s">
        <v>542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288" t="s">
        <v>458</v>
      </c>
      <c r="D15" s="288" t="s">
        <v>543</v>
      </c>
      <c r="E15" s="19" t="s">
        <v>101</v>
      </c>
      <c r="F15" s="289">
        <v>20</v>
      </c>
      <c r="G15" s="40"/>
      <c r="H15" s="46"/>
    </row>
    <row r="16" s="2" customFormat="1" ht="16.8" customHeight="1">
      <c r="A16" s="40"/>
      <c r="B16" s="46"/>
      <c r="C16" s="288" t="s">
        <v>472</v>
      </c>
      <c r="D16" s="288" t="s">
        <v>544</v>
      </c>
      <c r="E16" s="19" t="s">
        <v>101</v>
      </c>
      <c r="F16" s="289">
        <v>20</v>
      </c>
      <c r="G16" s="40"/>
      <c r="H16" s="46"/>
    </row>
    <row r="17" s="2" customFormat="1" ht="16.8" customHeight="1">
      <c r="A17" s="40"/>
      <c r="B17" s="46"/>
      <c r="C17" s="288" t="s">
        <v>477</v>
      </c>
      <c r="D17" s="288" t="s">
        <v>545</v>
      </c>
      <c r="E17" s="19" t="s">
        <v>101</v>
      </c>
      <c r="F17" s="289">
        <v>20</v>
      </c>
      <c r="G17" s="40"/>
      <c r="H17" s="46"/>
    </row>
    <row r="18" s="2" customFormat="1" ht="16.8" customHeight="1">
      <c r="A18" s="40"/>
      <c r="B18" s="46"/>
      <c r="C18" s="284" t="s">
        <v>99</v>
      </c>
      <c r="D18" s="285" t="s">
        <v>100</v>
      </c>
      <c r="E18" s="286" t="s">
        <v>101</v>
      </c>
      <c r="F18" s="287">
        <v>43</v>
      </c>
      <c r="G18" s="40"/>
      <c r="H18" s="46"/>
    </row>
    <row r="19" s="2" customFormat="1" ht="16.8" customHeight="1">
      <c r="A19" s="40"/>
      <c r="B19" s="46"/>
      <c r="C19" s="288" t="s">
        <v>19</v>
      </c>
      <c r="D19" s="288" t="s">
        <v>546</v>
      </c>
      <c r="E19" s="19" t="s">
        <v>19</v>
      </c>
      <c r="F19" s="289">
        <v>36</v>
      </c>
      <c r="G19" s="40"/>
      <c r="H19" s="46"/>
    </row>
    <row r="20" s="2" customFormat="1" ht="16.8" customHeight="1">
      <c r="A20" s="40"/>
      <c r="B20" s="46"/>
      <c r="C20" s="288" t="s">
        <v>19</v>
      </c>
      <c r="D20" s="288" t="s">
        <v>547</v>
      </c>
      <c r="E20" s="19" t="s">
        <v>19</v>
      </c>
      <c r="F20" s="289">
        <v>7</v>
      </c>
      <c r="G20" s="40"/>
      <c r="H20" s="46"/>
    </row>
    <row r="21" s="2" customFormat="1" ht="16.8" customHeight="1">
      <c r="A21" s="40"/>
      <c r="B21" s="46"/>
      <c r="C21" s="288" t="s">
        <v>19</v>
      </c>
      <c r="D21" s="288" t="s">
        <v>157</v>
      </c>
      <c r="E21" s="19" t="s">
        <v>19</v>
      </c>
      <c r="F21" s="289">
        <v>43</v>
      </c>
      <c r="G21" s="40"/>
      <c r="H21" s="46"/>
    </row>
    <row r="22" s="2" customFormat="1" ht="16.8" customHeight="1">
      <c r="A22" s="40"/>
      <c r="B22" s="46"/>
      <c r="C22" s="290" t="s">
        <v>542</v>
      </c>
      <c r="D22" s="40"/>
      <c r="E22" s="40"/>
      <c r="F22" s="40"/>
      <c r="G22" s="40"/>
      <c r="H22" s="46"/>
    </row>
    <row r="23" s="2" customFormat="1" ht="16.8" customHeight="1">
      <c r="A23" s="40"/>
      <c r="B23" s="46"/>
      <c r="C23" s="288" t="s">
        <v>180</v>
      </c>
      <c r="D23" s="288" t="s">
        <v>548</v>
      </c>
      <c r="E23" s="19" t="s">
        <v>101</v>
      </c>
      <c r="F23" s="289">
        <v>43</v>
      </c>
      <c r="G23" s="40"/>
      <c r="H23" s="46"/>
    </row>
    <row r="24" s="2" customFormat="1" ht="16.8" customHeight="1">
      <c r="A24" s="40"/>
      <c r="B24" s="46"/>
      <c r="C24" s="284" t="s">
        <v>95</v>
      </c>
      <c r="D24" s="285" t="s">
        <v>96</v>
      </c>
      <c r="E24" s="286" t="s">
        <v>92</v>
      </c>
      <c r="F24" s="287">
        <v>139.09</v>
      </c>
      <c r="G24" s="40"/>
      <c r="H24" s="46"/>
    </row>
    <row r="25" s="2" customFormat="1" ht="16.8" customHeight="1">
      <c r="A25" s="40"/>
      <c r="B25" s="46"/>
      <c r="C25" s="288" t="s">
        <v>19</v>
      </c>
      <c r="D25" s="288" t="s">
        <v>549</v>
      </c>
      <c r="E25" s="19" t="s">
        <v>19</v>
      </c>
      <c r="F25" s="289">
        <v>139.09</v>
      </c>
      <c r="G25" s="40"/>
      <c r="H25" s="46"/>
    </row>
    <row r="26" s="2" customFormat="1" ht="16.8" customHeight="1">
      <c r="A26" s="40"/>
      <c r="B26" s="46"/>
      <c r="C26" s="288" t="s">
        <v>19</v>
      </c>
      <c r="D26" s="288" t="s">
        <v>157</v>
      </c>
      <c r="E26" s="19" t="s">
        <v>19</v>
      </c>
      <c r="F26" s="289">
        <v>139.09</v>
      </c>
      <c r="G26" s="40"/>
      <c r="H26" s="46"/>
    </row>
    <row r="27" s="2" customFormat="1" ht="16.8" customHeight="1">
      <c r="A27" s="40"/>
      <c r="B27" s="46"/>
      <c r="C27" s="290" t="s">
        <v>542</v>
      </c>
      <c r="D27" s="40"/>
      <c r="E27" s="40"/>
      <c r="F27" s="40"/>
      <c r="G27" s="40"/>
      <c r="H27" s="46"/>
    </row>
    <row r="28" s="2" customFormat="1" ht="16.8" customHeight="1">
      <c r="A28" s="40"/>
      <c r="B28" s="46"/>
      <c r="C28" s="288" t="s">
        <v>147</v>
      </c>
      <c r="D28" s="288" t="s">
        <v>550</v>
      </c>
      <c r="E28" s="19" t="s">
        <v>92</v>
      </c>
      <c r="F28" s="289">
        <v>2066.0900000000001</v>
      </c>
      <c r="G28" s="40"/>
      <c r="H28" s="46"/>
    </row>
    <row r="29" s="2" customFormat="1" ht="16.8" customHeight="1">
      <c r="A29" s="40"/>
      <c r="B29" s="46"/>
      <c r="C29" s="288" t="s">
        <v>163</v>
      </c>
      <c r="D29" s="288" t="s">
        <v>551</v>
      </c>
      <c r="E29" s="19" t="s">
        <v>92</v>
      </c>
      <c r="F29" s="289">
        <v>2126.0900000000001</v>
      </c>
      <c r="G29" s="40"/>
      <c r="H29" s="46"/>
    </row>
    <row r="30" s="2" customFormat="1" ht="16.8" customHeight="1">
      <c r="A30" s="40"/>
      <c r="B30" s="46"/>
      <c r="C30" s="288" t="s">
        <v>185</v>
      </c>
      <c r="D30" s="288" t="s">
        <v>552</v>
      </c>
      <c r="E30" s="19" t="s">
        <v>187</v>
      </c>
      <c r="F30" s="289">
        <v>565.88699999999994</v>
      </c>
      <c r="G30" s="40"/>
      <c r="H30" s="46"/>
    </row>
    <row r="31" s="2" customFormat="1" ht="16.8" customHeight="1">
      <c r="A31" s="40"/>
      <c r="B31" s="46"/>
      <c r="C31" s="288" t="s">
        <v>193</v>
      </c>
      <c r="D31" s="288" t="s">
        <v>553</v>
      </c>
      <c r="E31" s="19" t="s">
        <v>187</v>
      </c>
      <c r="F31" s="289">
        <v>565.88699999999994</v>
      </c>
      <c r="G31" s="40"/>
      <c r="H31" s="46"/>
    </row>
    <row r="32" s="2" customFormat="1" ht="16.8" customHeight="1">
      <c r="A32" s="40"/>
      <c r="B32" s="46"/>
      <c r="C32" s="288" t="s">
        <v>198</v>
      </c>
      <c r="D32" s="288" t="s">
        <v>554</v>
      </c>
      <c r="E32" s="19" t="s">
        <v>187</v>
      </c>
      <c r="F32" s="289">
        <v>5658.8699999999999</v>
      </c>
      <c r="G32" s="40"/>
      <c r="H32" s="46"/>
    </row>
    <row r="33" s="2" customFormat="1" ht="16.8" customHeight="1">
      <c r="A33" s="40"/>
      <c r="B33" s="46"/>
      <c r="C33" s="288" t="s">
        <v>220</v>
      </c>
      <c r="D33" s="288" t="s">
        <v>555</v>
      </c>
      <c r="E33" s="19" t="s">
        <v>92</v>
      </c>
      <c r="F33" s="289">
        <v>1295.29</v>
      </c>
      <c r="G33" s="40"/>
      <c r="H33" s="46"/>
    </row>
    <row r="34" s="2" customFormat="1" ht="16.8" customHeight="1">
      <c r="A34" s="40"/>
      <c r="B34" s="46"/>
      <c r="C34" s="288" t="s">
        <v>226</v>
      </c>
      <c r="D34" s="288" t="s">
        <v>556</v>
      </c>
      <c r="E34" s="19" t="s">
        <v>92</v>
      </c>
      <c r="F34" s="289">
        <v>139.09</v>
      </c>
      <c r="G34" s="40"/>
      <c r="H34" s="46"/>
    </row>
    <row r="35" s="2" customFormat="1" ht="16.8" customHeight="1">
      <c r="A35" s="40"/>
      <c r="B35" s="46"/>
      <c r="C35" s="288" t="s">
        <v>238</v>
      </c>
      <c r="D35" s="288" t="s">
        <v>557</v>
      </c>
      <c r="E35" s="19" t="s">
        <v>92</v>
      </c>
      <c r="F35" s="289">
        <v>1295.29</v>
      </c>
      <c r="G35" s="40"/>
      <c r="H35" s="46"/>
    </row>
    <row r="36" s="2" customFormat="1" ht="16.8" customHeight="1">
      <c r="A36" s="40"/>
      <c r="B36" s="46"/>
      <c r="C36" s="288" t="s">
        <v>244</v>
      </c>
      <c r="D36" s="288" t="s">
        <v>558</v>
      </c>
      <c r="E36" s="19" t="s">
        <v>92</v>
      </c>
      <c r="F36" s="289">
        <v>139.09</v>
      </c>
      <c r="G36" s="40"/>
      <c r="H36" s="46"/>
    </row>
    <row r="37" s="2" customFormat="1" ht="16.8" customHeight="1">
      <c r="A37" s="40"/>
      <c r="B37" s="46"/>
      <c r="C37" s="288" t="s">
        <v>410</v>
      </c>
      <c r="D37" s="288" t="s">
        <v>411</v>
      </c>
      <c r="E37" s="19" t="s">
        <v>175</v>
      </c>
      <c r="F37" s="289">
        <v>2211.4209999999998</v>
      </c>
      <c r="G37" s="40"/>
      <c r="H37" s="46"/>
    </row>
    <row r="38" s="2" customFormat="1" ht="16.8" customHeight="1">
      <c r="A38" s="40"/>
      <c r="B38" s="46"/>
      <c r="C38" s="288" t="s">
        <v>426</v>
      </c>
      <c r="D38" s="288" t="s">
        <v>559</v>
      </c>
      <c r="E38" s="19" t="s">
        <v>175</v>
      </c>
      <c r="F38" s="289">
        <v>1084.6980000000001</v>
      </c>
      <c r="G38" s="40"/>
      <c r="H38" s="46"/>
    </row>
    <row r="39" s="2" customFormat="1" ht="16.8" customHeight="1">
      <c r="A39" s="40"/>
      <c r="B39" s="46"/>
      <c r="C39" s="288" t="s">
        <v>434</v>
      </c>
      <c r="D39" s="288" t="s">
        <v>560</v>
      </c>
      <c r="E39" s="19" t="s">
        <v>175</v>
      </c>
      <c r="F39" s="289">
        <v>1220.723</v>
      </c>
      <c r="G39" s="40"/>
      <c r="H39" s="46"/>
    </row>
    <row r="40" s="2" customFormat="1" ht="16.8" customHeight="1">
      <c r="A40" s="40"/>
      <c r="B40" s="46"/>
      <c r="C40" s="288" t="s">
        <v>440</v>
      </c>
      <c r="D40" s="288" t="s">
        <v>561</v>
      </c>
      <c r="E40" s="19" t="s">
        <v>175</v>
      </c>
      <c r="F40" s="289">
        <v>35400.966999999997</v>
      </c>
      <c r="G40" s="40"/>
      <c r="H40" s="46"/>
    </row>
    <row r="41" s="2" customFormat="1" ht="16.8" customHeight="1">
      <c r="A41" s="40"/>
      <c r="B41" s="46"/>
      <c r="C41" s="284" t="s">
        <v>106</v>
      </c>
      <c r="D41" s="285" t="s">
        <v>107</v>
      </c>
      <c r="E41" s="286" t="s">
        <v>92</v>
      </c>
      <c r="F41" s="287">
        <v>1987</v>
      </c>
      <c r="G41" s="40"/>
      <c r="H41" s="46"/>
    </row>
    <row r="42" s="2" customFormat="1" ht="16.8" customHeight="1">
      <c r="A42" s="40"/>
      <c r="B42" s="46"/>
      <c r="C42" s="288" t="s">
        <v>19</v>
      </c>
      <c r="D42" s="288" t="s">
        <v>562</v>
      </c>
      <c r="E42" s="19" t="s">
        <v>19</v>
      </c>
      <c r="F42" s="289">
        <v>1987</v>
      </c>
      <c r="G42" s="40"/>
      <c r="H42" s="46"/>
    </row>
    <row r="43" s="2" customFormat="1" ht="16.8" customHeight="1">
      <c r="A43" s="40"/>
      <c r="B43" s="46"/>
      <c r="C43" s="288" t="s">
        <v>19</v>
      </c>
      <c r="D43" s="288" t="s">
        <v>157</v>
      </c>
      <c r="E43" s="19" t="s">
        <v>19</v>
      </c>
      <c r="F43" s="289">
        <v>1987</v>
      </c>
      <c r="G43" s="40"/>
      <c r="H43" s="46"/>
    </row>
    <row r="44" s="2" customFormat="1" ht="16.8" customHeight="1">
      <c r="A44" s="40"/>
      <c r="B44" s="46"/>
      <c r="C44" s="290" t="s">
        <v>542</v>
      </c>
      <c r="D44" s="40"/>
      <c r="E44" s="40"/>
      <c r="F44" s="40"/>
      <c r="G44" s="40"/>
      <c r="H44" s="46"/>
    </row>
    <row r="45" s="2" customFormat="1" ht="16.8" customHeight="1">
      <c r="A45" s="40"/>
      <c r="B45" s="46"/>
      <c r="C45" s="288" t="s">
        <v>163</v>
      </c>
      <c r="D45" s="288" t="s">
        <v>551</v>
      </c>
      <c r="E45" s="19" t="s">
        <v>92</v>
      </c>
      <c r="F45" s="289">
        <v>2126.0900000000001</v>
      </c>
      <c r="G45" s="40"/>
      <c r="H45" s="46"/>
    </row>
    <row r="46" s="2" customFormat="1" ht="16.8" customHeight="1">
      <c r="A46" s="40"/>
      <c r="B46" s="46"/>
      <c r="C46" s="288" t="s">
        <v>260</v>
      </c>
      <c r="D46" s="288" t="s">
        <v>563</v>
      </c>
      <c r="E46" s="19" t="s">
        <v>92</v>
      </c>
      <c r="F46" s="289">
        <v>5925</v>
      </c>
      <c r="G46" s="40"/>
      <c r="H46" s="46"/>
    </row>
    <row r="47" s="2" customFormat="1" ht="16.8" customHeight="1">
      <c r="A47" s="40"/>
      <c r="B47" s="46"/>
      <c r="C47" s="288" t="s">
        <v>267</v>
      </c>
      <c r="D47" s="288" t="s">
        <v>564</v>
      </c>
      <c r="E47" s="19" t="s">
        <v>92</v>
      </c>
      <c r="F47" s="289">
        <v>1987</v>
      </c>
      <c r="G47" s="40"/>
      <c r="H47" s="46"/>
    </row>
    <row r="48" s="2" customFormat="1" ht="16.8" customHeight="1">
      <c r="A48" s="40"/>
      <c r="B48" s="46"/>
      <c r="C48" s="288" t="s">
        <v>272</v>
      </c>
      <c r="D48" s="288" t="s">
        <v>565</v>
      </c>
      <c r="E48" s="19" t="s">
        <v>92</v>
      </c>
      <c r="F48" s="289">
        <v>3998</v>
      </c>
      <c r="G48" s="40"/>
      <c r="H48" s="46"/>
    </row>
    <row r="49" s="2" customFormat="1" ht="16.8" customHeight="1">
      <c r="A49" s="40"/>
      <c r="B49" s="46"/>
      <c r="C49" s="288" t="s">
        <v>279</v>
      </c>
      <c r="D49" s="288" t="s">
        <v>566</v>
      </c>
      <c r="E49" s="19" t="s">
        <v>92</v>
      </c>
      <c r="F49" s="289">
        <v>1987</v>
      </c>
      <c r="G49" s="40"/>
      <c r="H49" s="46"/>
    </row>
    <row r="50" s="2" customFormat="1" ht="16.8" customHeight="1">
      <c r="A50" s="40"/>
      <c r="B50" s="46"/>
      <c r="C50" s="288" t="s">
        <v>392</v>
      </c>
      <c r="D50" s="288" t="s">
        <v>567</v>
      </c>
      <c r="E50" s="19" t="s">
        <v>92</v>
      </c>
      <c r="F50" s="289">
        <v>3998</v>
      </c>
      <c r="G50" s="40"/>
      <c r="H50" s="46"/>
    </row>
    <row r="51" s="2" customFormat="1" ht="16.8" customHeight="1">
      <c r="A51" s="40"/>
      <c r="B51" s="46"/>
      <c r="C51" s="284" t="s">
        <v>90</v>
      </c>
      <c r="D51" s="285" t="s">
        <v>91</v>
      </c>
      <c r="E51" s="286" t="s">
        <v>92</v>
      </c>
      <c r="F51" s="287">
        <v>1927</v>
      </c>
      <c r="G51" s="40"/>
      <c r="H51" s="46"/>
    </row>
    <row r="52" s="2" customFormat="1" ht="16.8" customHeight="1">
      <c r="A52" s="40"/>
      <c r="B52" s="46"/>
      <c r="C52" s="288" t="s">
        <v>19</v>
      </c>
      <c r="D52" s="288" t="s">
        <v>568</v>
      </c>
      <c r="E52" s="19" t="s">
        <v>19</v>
      </c>
      <c r="F52" s="289">
        <v>1927</v>
      </c>
      <c r="G52" s="40"/>
      <c r="H52" s="46"/>
    </row>
    <row r="53" s="2" customFormat="1" ht="16.8" customHeight="1">
      <c r="A53" s="40"/>
      <c r="B53" s="46"/>
      <c r="C53" s="288" t="s">
        <v>19</v>
      </c>
      <c r="D53" s="288" t="s">
        <v>157</v>
      </c>
      <c r="E53" s="19" t="s">
        <v>19</v>
      </c>
      <c r="F53" s="289">
        <v>1927</v>
      </c>
      <c r="G53" s="40"/>
      <c r="H53" s="46"/>
    </row>
    <row r="54" s="2" customFormat="1" ht="16.8" customHeight="1">
      <c r="A54" s="40"/>
      <c r="B54" s="46"/>
      <c r="C54" s="290" t="s">
        <v>542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288" t="s">
        <v>147</v>
      </c>
      <c r="D55" s="288" t="s">
        <v>550</v>
      </c>
      <c r="E55" s="19" t="s">
        <v>92</v>
      </c>
      <c r="F55" s="289">
        <v>2066.0900000000001</v>
      </c>
      <c r="G55" s="40"/>
      <c r="H55" s="46"/>
    </row>
    <row r="56" s="2" customFormat="1" ht="16.8" customHeight="1">
      <c r="A56" s="40"/>
      <c r="B56" s="46"/>
      <c r="C56" s="288" t="s">
        <v>167</v>
      </c>
      <c r="D56" s="288" t="s">
        <v>569</v>
      </c>
      <c r="E56" s="19" t="s">
        <v>92</v>
      </c>
      <c r="F56" s="289">
        <v>1927</v>
      </c>
      <c r="G56" s="40"/>
      <c r="H56" s="46"/>
    </row>
    <row r="57" s="2" customFormat="1" ht="16.8" customHeight="1">
      <c r="A57" s="40"/>
      <c r="B57" s="46"/>
      <c r="C57" s="288" t="s">
        <v>232</v>
      </c>
      <c r="D57" s="288" t="s">
        <v>570</v>
      </c>
      <c r="E57" s="19" t="s">
        <v>92</v>
      </c>
      <c r="F57" s="289">
        <v>1927</v>
      </c>
      <c r="G57" s="40"/>
      <c r="H57" s="46"/>
    </row>
    <row r="58" s="2" customFormat="1" ht="16.8" customHeight="1">
      <c r="A58" s="40"/>
      <c r="B58" s="46"/>
      <c r="C58" s="288" t="s">
        <v>250</v>
      </c>
      <c r="D58" s="288" t="s">
        <v>571</v>
      </c>
      <c r="E58" s="19" t="s">
        <v>92</v>
      </c>
      <c r="F58" s="289">
        <v>1927</v>
      </c>
      <c r="G58" s="40"/>
      <c r="H58" s="46"/>
    </row>
    <row r="59" s="2" customFormat="1" ht="16.8" customHeight="1">
      <c r="A59" s="40"/>
      <c r="B59" s="46"/>
      <c r="C59" s="288" t="s">
        <v>260</v>
      </c>
      <c r="D59" s="288" t="s">
        <v>563</v>
      </c>
      <c r="E59" s="19" t="s">
        <v>92</v>
      </c>
      <c r="F59" s="289">
        <v>5925</v>
      </c>
      <c r="G59" s="40"/>
      <c r="H59" s="46"/>
    </row>
    <row r="60" s="2" customFormat="1" ht="16.8" customHeight="1">
      <c r="A60" s="40"/>
      <c r="B60" s="46"/>
      <c r="C60" s="288" t="s">
        <v>272</v>
      </c>
      <c r="D60" s="288" t="s">
        <v>565</v>
      </c>
      <c r="E60" s="19" t="s">
        <v>92</v>
      </c>
      <c r="F60" s="289">
        <v>3998</v>
      </c>
      <c r="G60" s="40"/>
      <c r="H60" s="46"/>
    </row>
    <row r="61" s="2" customFormat="1" ht="16.8" customHeight="1">
      <c r="A61" s="40"/>
      <c r="B61" s="46"/>
      <c r="C61" s="288" t="s">
        <v>285</v>
      </c>
      <c r="D61" s="288" t="s">
        <v>572</v>
      </c>
      <c r="E61" s="19" t="s">
        <v>92</v>
      </c>
      <c r="F61" s="289">
        <v>1927</v>
      </c>
      <c r="G61" s="40"/>
      <c r="H61" s="46"/>
    </row>
    <row r="62" s="2" customFormat="1" ht="16.8" customHeight="1">
      <c r="A62" s="40"/>
      <c r="B62" s="46"/>
      <c r="C62" s="288" t="s">
        <v>392</v>
      </c>
      <c r="D62" s="288" t="s">
        <v>567</v>
      </c>
      <c r="E62" s="19" t="s">
        <v>92</v>
      </c>
      <c r="F62" s="289">
        <v>3998</v>
      </c>
      <c r="G62" s="40"/>
      <c r="H62" s="46"/>
    </row>
    <row r="63" s="2" customFormat="1" ht="16.8" customHeight="1">
      <c r="A63" s="40"/>
      <c r="B63" s="46"/>
      <c r="C63" s="288" t="s">
        <v>410</v>
      </c>
      <c r="D63" s="288" t="s">
        <v>411</v>
      </c>
      <c r="E63" s="19" t="s">
        <v>175</v>
      </c>
      <c r="F63" s="289">
        <v>2211.4209999999998</v>
      </c>
      <c r="G63" s="40"/>
      <c r="H63" s="46"/>
    </row>
    <row r="64" s="2" customFormat="1" ht="16.8" customHeight="1">
      <c r="A64" s="40"/>
      <c r="B64" s="46"/>
      <c r="C64" s="288" t="s">
        <v>426</v>
      </c>
      <c r="D64" s="288" t="s">
        <v>559</v>
      </c>
      <c r="E64" s="19" t="s">
        <v>175</v>
      </c>
      <c r="F64" s="289">
        <v>1084.6980000000001</v>
      </c>
      <c r="G64" s="40"/>
      <c r="H64" s="46"/>
    </row>
    <row r="65" s="2" customFormat="1" ht="16.8" customHeight="1">
      <c r="A65" s="40"/>
      <c r="B65" s="46"/>
      <c r="C65" s="288" t="s">
        <v>434</v>
      </c>
      <c r="D65" s="288" t="s">
        <v>560</v>
      </c>
      <c r="E65" s="19" t="s">
        <v>175</v>
      </c>
      <c r="F65" s="289">
        <v>1220.723</v>
      </c>
      <c r="G65" s="40"/>
      <c r="H65" s="46"/>
    </row>
    <row r="66" s="2" customFormat="1" ht="16.8" customHeight="1">
      <c r="A66" s="40"/>
      <c r="B66" s="46"/>
      <c r="C66" s="288" t="s">
        <v>440</v>
      </c>
      <c r="D66" s="288" t="s">
        <v>561</v>
      </c>
      <c r="E66" s="19" t="s">
        <v>175</v>
      </c>
      <c r="F66" s="289">
        <v>35400.966999999997</v>
      </c>
      <c r="G66" s="40"/>
      <c r="H66" s="46"/>
    </row>
    <row r="67" s="2" customFormat="1" ht="16.8" customHeight="1">
      <c r="A67" s="40"/>
      <c r="B67" s="46"/>
      <c r="C67" s="284" t="s">
        <v>109</v>
      </c>
      <c r="D67" s="285" t="s">
        <v>110</v>
      </c>
      <c r="E67" s="286" t="s">
        <v>92</v>
      </c>
      <c r="F67" s="287">
        <v>1156.2000000000001</v>
      </c>
      <c r="G67" s="40"/>
      <c r="H67" s="46"/>
    </row>
    <row r="68" s="2" customFormat="1" ht="16.8" customHeight="1">
      <c r="A68" s="40"/>
      <c r="B68" s="46"/>
      <c r="C68" s="288" t="s">
        <v>19</v>
      </c>
      <c r="D68" s="288" t="s">
        <v>573</v>
      </c>
      <c r="E68" s="19" t="s">
        <v>19</v>
      </c>
      <c r="F68" s="289">
        <v>1156.2000000000001</v>
      </c>
      <c r="G68" s="40"/>
      <c r="H68" s="46"/>
    </row>
    <row r="69" s="2" customFormat="1" ht="16.8" customHeight="1">
      <c r="A69" s="40"/>
      <c r="B69" s="46"/>
      <c r="C69" s="288" t="s">
        <v>19</v>
      </c>
      <c r="D69" s="288" t="s">
        <v>157</v>
      </c>
      <c r="E69" s="19" t="s">
        <v>19</v>
      </c>
      <c r="F69" s="289">
        <v>1156.2000000000001</v>
      </c>
      <c r="G69" s="40"/>
      <c r="H69" s="46"/>
    </row>
    <row r="70" s="2" customFormat="1" ht="16.8" customHeight="1">
      <c r="A70" s="40"/>
      <c r="B70" s="46"/>
      <c r="C70" s="290" t="s">
        <v>542</v>
      </c>
      <c r="D70" s="40"/>
      <c r="E70" s="40"/>
      <c r="F70" s="40"/>
      <c r="G70" s="40"/>
      <c r="H70" s="46"/>
    </row>
    <row r="71" s="2" customFormat="1" ht="16.8" customHeight="1">
      <c r="A71" s="40"/>
      <c r="B71" s="46"/>
      <c r="C71" s="288" t="s">
        <v>185</v>
      </c>
      <c r="D71" s="288" t="s">
        <v>552</v>
      </c>
      <c r="E71" s="19" t="s">
        <v>187</v>
      </c>
      <c r="F71" s="289">
        <v>565.88699999999994</v>
      </c>
      <c r="G71" s="40"/>
      <c r="H71" s="46"/>
    </row>
    <row r="72" s="2" customFormat="1" ht="16.8" customHeight="1">
      <c r="A72" s="40"/>
      <c r="B72" s="46"/>
      <c r="C72" s="288" t="s">
        <v>193</v>
      </c>
      <c r="D72" s="288" t="s">
        <v>553</v>
      </c>
      <c r="E72" s="19" t="s">
        <v>187</v>
      </c>
      <c r="F72" s="289">
        <v>565.88699999999994</v>
      </c>
      <c r="G72" s="40"/>
      <c r="H72" s="46"/>
    </row>
    <row r="73" s="2" customFormat="1" ht="16.8" customHeight="1">
      <c r="A73" s="40"/>
      <c r="B73" s="46"/>
      <c r="C73" s="288" t="s">
        <v>198</v>
      </c>
      <c r="D73" s="288" t="s">
        <v>554</v>
      </c>
      <c r="E73" s="19" t="s">
        <v>187</v>
      </c>
      <c r="F73" s="289">
        <v>5658.8699999999999</v>
      </c>
      <c r="G73" s="40"/>
      <c r="H73" s="46"/>
    </row>
    <row r="74" s="2" customFormat="1" ht="16.8" customHeight="1">
      <c r="A74" s="40"/>
      <c r="B74" s="46"/>
      <c r="C74" s="288" t="s">
        <v>220</v>
      </c>
      <c r="D74" s="288" t="s">
        <v>555</v>
      </c>
      <c r="E74" s="19" t="s">
        <v>92</v>
      </c>
      <c r="F74" s="289">
        <v>1295.29</v>
      </c>
      <c r="G74" s="40"/>
      <c r="H74" s="46"/>
    </row>
    <row r="75" s="2" customFormat="1" ht="16.8" customHeight="1">
      <c r="A75" s="40"/>
      <c r="B75" s="46"/>
      <c r="C75" s="288" t="s">
        <v>238</v>
      </c>
      <c r="D75" s="288" t="s">
        <v>557</v>
      </c>
      <c r="E75" s="19" t="s">
        <v>92</v>
      </c>
      <c r="F75" s="289">
        <v>1295.29</v>
      </c>
      <c r="G75" s="40"/>
      <c r="H75" s="46"/>
    </row>
    <row r="76" s="2" customFormat="1" ht="16.8" customHeight="1">
      <c r="A76" s="40"/>
      <c r="B76" s="46"/>
      <c r="C76" s="288" t="s">
        <v>410</v>
      </c>
      <c r="D76" s="288" t="s">
        <v>411</v>
      </c>
      <c r="E76" s="19" t="s">
        <v>175</v>
      </c>
      <c r="F76" s="289">
        <v>2211.4209999999998</v>
      </c>
      <c r="G76" s="40"/>
      <c r="H76" s="46"/>
    </row>
    <row r="77" s="2" customFormat="1" ht="7.44" customHeight="1">
      <c r="A77" s="40"/>
      <c r="B77" s="159"/>
      <c r="C77" s="160"/>
      <c r="D77" s="160"/>
      <c r="E77" s="160"/>
      <c r="F77" s="160"/>
      <c r="G77" s="160"/>
      <c r="H77" s="46"/>
    </row>
    <row r="78" s="2" customFormat="1">
      <c r="A78" s="40"/>
      <c r="B78" s="40"/>
      <c r="C78" s="40"/>
      <c r="D78" s="40"/>
      <c r="E78" s="40"/>
      <c r="F78" s="40"/>
      <c r="G78" s="40"/>
      <c r="H78" s="40"/>
    </row>
  </sheetData>
  <sheetProtection sheet="1" formatColumns="0" formatRows="0" objects="1" scenarios="1" spinCount="100000" saltValue="c9Hi8hjrZ46iP5GUJv8EFwcoCYElnyQ7qBr+RMzAOv8V4l63y9EjGhr46Qr3Ovvyr8P1k6hMhg9RcuV+JaI+zw==" hashValue="fwDY5hzF5KOapN0Js48nE9tOgOt5bzTIAHjsO2qV2jNpDBlQVgTrUCezcod8OcUKQEpD+EUY0KHXJDJ1+sTMqw==" algorithmName="SHA-512" password="CDD7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574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575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576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577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578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579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580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581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582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583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584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83</v>
      </c>
      <c r="F18" s="302" t="s">
        <v>585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586</v>
      </c>
      <c r="F19" s="302" t="s">
        <v>587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588</v>
      </c>
      <c r="F20" s="302" t="s">
        <v>589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590</v>
      </c>
      <c r="F21" s="302" t="s">
        <v>591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592</v>
      </c>
      <c r="F22" s="302" t="s">
        <v>593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594</v>
      </c>
      <c r="F23" s="302" t="s">
        <v>595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596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597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598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599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600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601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602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603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604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129</v>
      </c>
      <c r="F36" s="302"/>
      <c r="G36" s="302" t="s">
        <v>605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606</v>
      </c>
      <c r="F37" s="302"/>
      <c r="G37" s="302" t="s">
        <v>607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57</v>
      </c>
      <c r="F38" s="302"/>
      <c r="G38" s="302" t="s">
        <v>608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58</v>
      </c>
      <c r="F39" s="302"/>
      <c r="G39" s="302" t="s">
        <v>609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130</v>
      </c>
      <c r="F40" s="302"/>
      <c r="G40" s="302" t="s">
        <v>610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131</v>
      </c>
      <c r="F41" s="302"/>
      <c r="G41" s="302" t="s">
        <v>611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612</v>
      </c>
      <c r="F42" s="302"/>
      <c r="G42" s="302" t="s">
        <v>613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614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615</v>
      </c>
      <c r="F44" s="302"/>
      <c r="G44" s="302" t="s">
        <v>616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133</v>
      </c>
      <c r="F45" s="302"/>
      <c r="G45" s="302" t="s">
        <v>617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618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619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620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621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622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623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624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625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626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627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628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629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630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631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632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633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634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635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636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637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638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639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640</v>
      </c>
      <c r="D76" s="320"/>
      <c r="E76" s="320"/>
      <c r="F76" s="320" t="s">
        <v>641</v>
      </c>
      <c r="G76" s="321"/>
      <c r="H76" s="320" t="s">
        <v>58</v>
      </c>
      <c r="I76" s="320" t="s">
        <v>61</v>
      </c>
      <c r="J76" s="320" t="s">
        <v>642</v>
      </c>
      <c r="K76" s="319"/>
    </row>
    <row r="77" s="1" customFormat="1" ht="17.25" customHeight="1">
      <c r="B77" s="317"/>
      <c r="C77" s="322" t="s">
        <v>643</v>
      </c>
      <c r="D77" s="322"/>
      <c r="E77" s="322"/>
      <c r="F77" s="323" t="s">
        <v>644</v>
      </c>
      <c r="G77" s="324"/>
      <c r="H77" s="322"/>
      <c r="I77" s="322"/>
      <c r="J77" s="322" t="s">
        <v>645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57</v>
      </c>
      <c r="D79" s="327"/>
      <c r="E79" s="327"/>
      <c r="F79" s="328" t="s">
        <v>646</v>
      </c>
      <c r="G79" s="329"/>
      <c r="H79" s="305" t="s">
        <v>647</v>
      </c>
      <c r="I79" s="305" t="s">
        <v>648</v>
      </c>
      <c r="J79" s="305">
        <v>20</v>
      </c>
      <c r="K79" s="319"/>
    </row>
    <row r="80" s="1" customFormat="1" ht="15" customHeight="1">
      <c r="B80" s="317"/>
      <c r="C80" s="305" t="s">
        <v>649</v>
      </c>
      <c r="D80" s="305"/>
      <c r="E80" s="305"/>
      <c r="F80" s="328" t="s">
        <v>646</v>
      </c>
      <c r="G80" s="329"/>
      <c r="H80" s="305" t="s">
        <v>650</v>
      </c>
      <c r="I80" s="305" t="s">
        <v>648</v>
      </c>
      <c r="J80" s="305">
        <v>120</v>
      </c>
      <c r="K80" s="319"/>
    </row>
    <row r="81" s="1" customFormat="1" ht="15" customHeight="1">
      <c r="B81" s="330"/>
      <c r="C81" s="305" t="s">
        <v>651</v>
      </c>
      <c r="D81" s="305"/>
      <c r="E81" s="305"/>
      <c r="F81" s="328" t="s">
        <v>652</v>
      </c>
      <c r="G81" s="329"/>
      <c r="H81" s="305" t="s">
        <v>653</v>
      </c>
      <c r="I81" s="305" t="s">
        <v>648</v>
      </c>
      <c r="J81" s="305">
        <v>50</v>
      </c>
      <c r="K81" s="319"/>
    </row>
    <row r="82" s="1" customFormat="1" ht="15" customHeight="1">
      <c r="B82" s="330"/>
      <c r="C82" s="305" t="s">
        <v>654</v>
      </c>
      <c r="D82" s="305"/>
      <c r="E82" s="305"/>
      <c r="F82" s="328" t="s">
        <v>646</v>
      </c>
      <c r="G82" s="329"/>
      <c r="H82" s="305" t="s">
        <v>655</v>
      </c>
      <c r="I82" s="305" t="s">
        <v>656</v>
      </c>
      <c r="J82" s="305"/>
      <c r="K82" s="319"/>
    </row>
    <row r="83" s="1" customFormat="1" ht="15" customHeight="1">
      <c r="B83" s="330"/>
      <c r="C83" s="331" t="s">
        <v>657</v>
      </c>
      <c r="D83" s="331"/>
      <c r="E83" s="331"/>
      <c r="F83" s="332" t="s">
        <v>652</v>
      </c>
      <c r="G83" s="331"/>
      <c r="H83" s="331" t="s">
        <v>658</v>
      </c>
      <c r="I83" s="331" t="s">
        <v>648</v>
      </c>
      <c r="J83" s="331">
        <v>15</v>
      </c>
      <c r="K83" s="319"/>
    </row>
    <row r="84" s="1" customFormat="1" ht="15" customHeight="1">
      <c r="B84" s="330"/>
      <c r="C84" s="331" t="s">
        <v>659</v>
      </c>
      <c r="D84" s="331"/>
      <c r="E84" s="331"/>
      <c r="F84" s="332" t="s">
        <v>652</v>
      </c>
      <c r="G84" s="331"/>
      <c r="H84" s="331" t="s">
        <v>660</v>
      </c>
      <c r="I84" s="331" t="s">
        <v>648</v>
      </c>
      <c r="J84" s="331">
        <v>15</v>
      </c>
      <c r="K84" s="319"/>
    </row>
    <row r="85" s="1" customFormat="1" ht="15" customHeight="1">
      <c r="B85" s="330"/>
      <c r="C85" s="331" t="s">
        <v>661</v>
      </c>
      <c r="D85" s="331"/>
      <c r="E85" s="331"/>
      <c r="F85" s="332" t="s">
        <v>652</v>
      </c>
      <c r="G85" s="331"/>
      <c r="H85" s="331" t="s">
        <v>662</v>
      </c>
      <c r="I85" s="331" t="s">
        <v>648</v>
      </c>
      <c r="J85" s="331">
        <v>20</v>
      </c>
      <c r="K85" s="319"/>
    </row>
    <row r="86" s="1" customFormat="1" ht="15" customHeight="1">
      <c r="B86" s="330"/>
      <c r="C86" s="331" t="s">
        <v>663</v>
      </c>
      <c r="D86" s="331"/>
      <c r="E86" s="331"/>
      <c r="F86" s="332" t="s">
        <v>652</v>
      </c>
      <c r="G86" s="331"/>
      <c r="H86" s="331" t="s">
        <v>664</v>
      </c>
      <c r="I86" s="331" t="s">
        <v>648</v>
      </c>
      <c r="J86" s="331">
        <v>20</v>
      </c>
      <c r="K86" s="319"/>
    </row>
    <row r="87" s="1" customFormat="1" ht="15" customHeight="1">
      <c r="B87" s="330"/>
      <c r="C87" s="305" t="s">
        <v>665</v>
      </c>
      <c r="D87" s="305"/>
      <c r="E87" s="305"/>
      <c r="F87" s="328" t="s">
        <v>652</v>
      </c>
      <c r="G87" s="329"/>
      <c r="H87" s="305" t="s">
        <v>666</v>
      </c>
      <c r="I87" s="305" t="s">
        <v>648</v>
      </c>
      <c r="J87" s="305">
        <v>50</v>
      </c>
      <c r="K87" s="319"/>
    </row>
    <row r="88" s="1" customFormat="1" ht="15" customHeight="1">
      <c r="B88" s="330"/>
      <c r="C88" s="305" t="s">
        <v>667</v>
      </c>
      <c r="D88" s="305"/>
      <c r="E88" s="305"/>
      <c r="F88" s="328" t="s">
        <v>652</v>
      </c>
      <c r="G88" s="329"/>
      <c r="H88" s="305" t="s">
        <v>668</v>
      </c>
      <c r="I88" s="305" t="s">
        <v>648</v>
      </c>
      <c r="J88" s="305">
        <v>20</v>
      </c>
      <c r="K88" s="319"/>
    </row>
    <row r="89" s="1" customFormat="1" ht="15" customHeight="1">
      <c r="B89" s="330"/>
      <c r="C89" s="305" t="s">
        <v>669</v>
      </c>
      <c r="D89" s="305"/>
      <c r="E89" s="305"/>
      <c r="F89" s="328" t="s">
        <v>652</v>
      </c>
      <c r="G89" s="329"/>
      <c r="H89" s="305" t="s">
        <v>670</v>
      </c>
      <c r="I89" s="305" t="s">
        <v>648</v>
      </c>
      <c r="J89" s="305">
        <v>20</v>
      </c>
      <c r="K89" s="319"/>
    </row>
    <row r="90" s="1" customFormat="1" ht="15" customHeight="1">
      <c r="B90" s="330"/>
      <c r="C90" s="305" t="s">
        <v>671</v>
      </c>
      <c r="D90" s="305"/>
      <c r="E90" s="305"/>
      <c r="F90" s="328" t="s">
        <v>652</v>
      </c>
      <c r="G90" s="329"/>
      <c r="H90" s="305" t="s">
        <v>672</v>
      </c>
      <c r="I90" s="305" t="s">
        <v>648</v>
      </c>
      <c r="J90" s="305">
        <v>50</v>
      </c>
      <c r="K90" s="319"/>
    </row>
    <row r="91" s="1" customFormat="1" ht="15" customHeight="1">
      <c r="B91" s="330"/>
      <c r="C91" s="305" t="s">
        <v>673</v>
      </c>
      <c r="D91" s="305"/>
      <c r="E91" s="305"/>
      <c r="F91" s="328" t="s">
        <v>652</v>
      </c>
      <c r="G91" s="329"/>
      <c r="H91" s="305" t="s">
        <v>673</v>
      </c>
      <c r="I91" s="305" t="s">
        <v>648</v>
      </c>
      <c r="J91" s="305">
        <v>50</v>
      </c>
      <c r="K91" s="319"/>
    </row>
    <row r="92" s="1" customFormat="1" ht="15" customHeight="1">
      <c r="B92" s="330"/>
      <c r="C92" s="305" t="s">
        <v>674</v>
      </c>
      <c r="D92" s="305"/>
      <c r="E92" s="305"/>
      <c r="F92" s="328" t="s">
        <v>652</v>
      </c>
      <c r="G92" s="329"/>
      <c r="H92" s="305" t="s">
        <v>675</v>
      </c>
      <c r="I92" s="305" t="s">
        <v>648</v>
      </c>
      <c r="J92" s="305">
        <v>255</v>
      </c>
      <c r="K92" s="319"/>
    </row>
    <row r="93" s="1" customFormat="1" ht="15" customHeight="1">
      <c r="B93" s="330"/>
      <c r="C93" s="305" t="s">
        <v>676</v>
      </c>
      <c r="D93" s="305"/>
      <c r="E93" s="305"/>
      <c r="F93" s="328" t="s">
        <v>646</v>
      </c>
      <c r="G93" s="329"/>
      <c r="H93" s="305" t="s">
        <v>677</v>
      </c>
      <c r="I93" s="305" t="s">
        <v>678</v>
      </c>
      <c r="J93" s="305"/>
      <c r="K93" s="319"/>
    </row>
    <row r="94" s="1" customFormat="1" ht="15" customHeight="1">
      <c r="B94" s="330"/>
      <c r="C94" s="305" t="s">
        <v>679</v>
      </c>
      <c r="D94" s="305"/>
      <c r="E94" s="305"/>
      <c r="F94" s="328" t="s">
        <v>646</v>
      </c>
      <c r="G94" s="329"/>
      <c r="H94" s="305" t="s">
        <v>680</v>
      </c>
      <c r="I94" s="305" t="s">
        <v>681</v>
      </c>
      <c r="J94" s="305"/>
      <c r="K94" s="319"/>
    </row>
    <row r="95" s="1" customFormat="1" ht="15" customHeight="1">
      <c r="B95" s="330"/>
      <c r="C95" s="305" t="s">
        <v>682</v>
      </c>
      <c r="D95" s="305"/>
      <c r="E95" s="305"/>
      <c r="F95" s="328" t="s">
        <v>646</v>
      </c>
      <c r="G95" s="329"/>
      <c r="H95" s="305" t="s">
        <v>682</v>
      </c>
      <c r="I95" s="305" t="s">
        <v>681</v>
      </c>
      <c r="J95" s="305"/>
      <c r="K95" s="319"/>
    </row>
    <row r="96" s="1" customFormat="1" ht="15" customHeight="1">
      <c r="B96" s="330"/>
      <c r="C96" s="305" t="s">
        <v>42</v>
      </c>
      <c r="D96" s="305"/>
      <c r="E96" s="305"/>
      <c r="F96" s="328" t="s">
        <v>646</v>
      </c>
      <c r="G96" s="329"/>
      <c r="H96" s="305" t="s">
        <v>683</v>
      </c>
      <c r="I96" s="305" t="s">
        <v>681</v>
      </c>
      <c r="J96" s="305"/>
      <c r="K96" s="319"/>
    </row>
    <row r="97" s="1" customFormat="1" ht="15" customHeight="1">
      <c r="B97" s="330"/>
      <c r="C97" s="305" t="s">
        <v>52</v>
      </c>
      <c r="D97" s="305"/>
      <c r="E97" s="305"/>
      <c r="F97" s="328" t="s">
        <v>646</v>
      </c>
      <c r="G97" s="329"/>
      <c r="H97" s="305" t="s">
        <v>684</v>
      </c>
      <c r="I97" s="305" t="s">
        <v>681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685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640</v>
      </c>
      <c r="D103" s="320"/>
      <c r="E103" s="320"/>
      <c r="F103" s="320" t="s">
        <v>641</v>
      </c>
      <c r="G103" s="321"/>
      <c r="H103" s="320" t="s">
        <v>58</v>
      </c>
      <c r="I103" s="320" t="s">
        <v>61</v>
      </c>
      <c r="J103" s="320" t="s">
        <v>642</v>
      </c>
      <c r="K103" s="319"/>
    </row>
    <row r="104" s="1" customFormat="1" ht="17.25" customHeight="1">
      <c r="B104" s="317"/>
      <c r="C104" s="322" t="s">
        <v>643</v>
      </c>
      <c r="D104" s="322"/>
      <c r="E104" s="322"/>
      <c r="F104" s="323" t="s">
        <v>644</v>
      </c>
      <c r="G104" s="324"/>
      <c r="H104" s="322"/>
      <c r="I104" s="322"/>
      <c r="J104" s="322" t="s">
        <v>645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57</v>
      </c>
      <c r="D106" s="327"/>
      <c r="E106" s="327"/>
      <c r="F106" s="328" t="s">
        <v>646</v>
      </c>
      <c r="G106" s="305"/>
      <c r="H106" s="305" t="s">
        <v>686</v>
      </c>
      <c r="I106" s="305" t="s">
        <v>648</v>
      </c>
      <c r="J106" s="305">
        <v>20</v>
      </c>
      <c r="K106" s="319"/>
    </row>
    <row r="107" s="1" customFormat="1" ht="15" customHeight="1">
      <c r="B107" s="317"/>
      <c r="C107" s="305" t="s">
        <v>649</v>
      </c>
      <c r="D107" s="305"/>
      <c r="E107" s="305"/>
      <c r="F107" s="328" t="s">
        <v>646</v>
      </c>
      <c r="G107" s="305"/>
      <c r="H107" s="305" t="s">
        <v>686</v>
      </c>
      <c r="I107" s="305" t="s">
        <v>648</v>
      </c>
      <c r="J107" s="305">
        <v>120</v>
      </c>
      <c r="K107" s="319"/>
    </row>
    <row r="108" s="1" customFormat="1" ht="15" customHeight="1">
      <c r="B108" s="330"/>
      <c r="C108" s="305" t="s">
        <v>651</v>
      </c>
      <c r="D108" s="305"/>
      <c r="E108" s="305"/>
      <c r="F108" s="328" t="s">
        <v>652</v>
      </c>
      <c r="G108" s="305"/>
      <c r="H108" s="305" t="s">
        <v>686</v>
      </c>
      <c r="I108" s="305" t="s">
        <v>648</v>
      </c>
      <c r="J108" s="305">
        <v>50</v>
      </c>
      <c r="K108" s="319"/>
    </row>
    <row r="109" s="1" customFormat="1" ht="15" customHeight="1">
      <c r="B109" s="330"/>
      <c r="C109" s="305" t="s">
        <v>654</v>
      </c>
      <c r="D109" s="305"/>
      <c r="E109" s="305"/>
      <c r="F109" s="328" t="s">
        <v>646</v>
      </c>
      <c r="G109" s="305"/>
      <c r="H109" s="305" t="s">
        <v>686</v>
      </c>
      <c r="I109" s="305" t="s">
        <v>656</v>
      </c>
      <c r="J109" s="305"/>
      <c r="K109" s="319"/>
    </row>
    <row r="110" s="1" customFormat="1" ht="15" customHeight="1">
      <c r="B110" s="330"/>
      <c r="C110" s="305" t="s">
        <v>665</v>
      </c>
      <c r="D110" s="305"/>
      <c r="E110" s="305"/>
      <c r="F110" s="328" t="s">
        <v>652</v>
      </c>
      <c r="G110" s="305"/>
      <c r="H110" s="305" t="s">
        <v>686</v>
      </c>
      <c r="I110" s="305" t="s">
        <v>648</v>
      </c>
      <c r="J110" s="305">
        <v>50</v>
      </c>
      <c r="K110" s="319"/>
    </row>
    <row r="111" s="1" customFormat="1" ht="15" customHeight="1">
      <c r="B111" s="330"/>
      <c r="C111" s="305" t="s">
        <v>673</v>
      </c>
      <c r="D111" s="305"/>
      <c r="E111" s="305"/>
      <c r="F111" s="328" t="s">
        <v>652</v>
      </c>
      <c r="G111" s="305"/>
      <c r="H111" s="305" t="s">
        <v>686</v>
      </c>
      <c r="I111" s="305" t="s">
        <v>648</v>
      </c>
      <c r="J111" s="305">
        <v>50</v>
      </c>
      <c r="K111" s="319"/>
    </row>
    <row r="112" s="1" customFormat="1" ht="15" customHeight="1">
      <c r="B112" s="330"/>
      <c r="C112" s="305" t="s">
        <v>671</v>
      </c>
      <c r="D112" s="305"/>
      <c r="E112" s="305"/>
      <c r="F112" s="328" t="s">
        <v>652</v>
      </c>
      <c r="G112" s="305"/>
      <c r="H112" s="305" t="s">
        <v>686</v>
      </c>
      <c r="I112" s="305" t="s">
        <v>648</v>
      </c>
      <c r="J112" s="305">
        <v>50</v>
      </c>
      <c r="K112" s="319"/>
    </row>
    <row r="113" s="1" customFormat="1" ht="15" customHeight="1">
      <c r="B113" s="330"/>
      <c r="C113" s="305" t="s">
        <v>57</v>
      </c>
      <c r="D113" s="305"/>
      <c r="E113" s="305"/>
      <c r="F113" s="328" t="s">
        <v>646</v>
      </c>
      <c r="G113" s="305"/>
      <c r="H113" s="305" t="s">
        <v>687</v>
      </c>
      <c r="I113" s="305" t="s">
        <v>648</v>
      </c>
      <c r="J113" s="305">
        <v>20</v>
      </c>
      <c r="K113" s="319"/>
    </row>
    <row r="114" s="1" customFormat="1" ht="15" customHeight="1">
      <c r="B114" s="330"/>
      <c r="C114" s="305" t="s">
        <v>688</v>
      </c>
      <c r="D114" s="305"/>
      <c r="E114" s="305"/>
      <c r="F114" s="328" t="s">
        <v>646</v>
      </c>
      <c r="G114" s="305"/>
      <c r="H114" s="305" t="s">
        <v>689</v>
      </c>
      <c r="I114" s="305" t="s">
        <v>648</v>
      </c>
      <c r="J114" s="305">
        <v>120</v>
      </c>
      <c r="K114" s="319"/>
    </row>
    <row r="115" s="1" customFormat="1" ht="15" customHeight="1">
      <c r="B115" s="330"/>
      <c r="C115" s="305" t="s">
        <v>42</v>
      </c>
      <c r="D115" s="305"/>
      <c r="E115" s="305"/>
      <c r="F115" s="328" t="s">
        <v>646</v>
      </c>
      <c r="G115" s="305"/>
      <c r="H115" s="305" t="s">
        <v>690</v>
      </c>
      <c r="I115" s="305" t="s">
        <v>681</v>
      </c>
      <c r="J115" s="305"/>
      <c r="K115" s="319"/>
    </row>
    <row r="116" s="1" customFormat="1" ht="15" customHeight="1">
      <c r="B116" s="330"/>
      <c r="C116" s="305" t="s">
        <v>52</v>
      </c>
      <c r="D116" s="305"/>
      <c r="E116" s="305"/>
      <c r="F116" s="328" t="s">
        <v>646</v>
      </c>
      <c r="G116" s="305"/>
      <c r="H116" s="305" t="s">
        <v>691</v>
      </c>
      <c r="I116" s="305" t="s">
        <v>681</v>
      </c>
      <c r="J116" s="305"/>
      <c r="K116" s="319"/>
    </row>
    <row r="117" s="1" customFormat="1" ht="15" customHeight="1">
      <c r="B117" s="330"/>
      <c r="C117" s="305" t="s">
        <v>61</v>
      </c>
      <c r="D117" s="305"/>
      <c r="E117" s="305"/>
      <c r="F117" s="328" t="s">
        <v>646</v>
      </c>
      <c r="G117" s="305"/>
      <c r="H117" s="305" t="s">
        <v>692</v>
      </c>
      <c r="I117" s="305" t="s">
        <v>693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694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640</v>
      </c>
      <c r="D123" s="320"/>
      <c r="E123" s="320"/>
      <c r="F123" s="320" t="s">
        <v>641</v>
      </c>
      <c r="G123" s="321"/>
      <c r="H123" s="320" t="s">
        <v>58</v>
      </c>
      <c r="I123" s="320" t="s">
        <v>61</v>
      </c>
      <c r="J123" s="320" t="s">
        <v>642</v>
      </c>
      <c r="K123" s="349"/>
    </row>
    <row r="124" s="1" customFormat="1" ht="17.25" customHeight="1">
      <c r="B124" s="348"/>
      <c r="C124" s="322" t="s">
        <v>643</v>
      </c>
      <c r="D124" s="322"/>
      <c r="E124" s="322"/>
      <c r="F124" s="323" t="s">
        <v>644</v>
      </c>
      <c r="G124" s="324"/>
      <c r="H124" s="322"/>
      <c r="I124" s="322"/>
      <c r="J124" s="322" t="s">
        <v>645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649</v>
      </c>
      <c r="D126" s="327"/>
      <c r="E126" s="327"/>
      <c r="F126" s="328" t="s">
        <v>646</v>
      </c>
      <c r="G126" s="305"/>
      <c r="H126" s="305" t="s">
        <v>686</v>
      </c>
      <c r="I126" s="305" t="s">
        <v>648</v>
      </c>
      <c r="J126" s="305">
        <v>120</v>
      </c>
      <c r="K126" s="353"/>
    </row>
    <row r="127" s="1" customFormat="1" ht="15" customHeight="1">
      <c r="B127" s="350"/>
      <c r="C127" s="305" t="s">
        <v>695</v>
      </c>
      <c r="D127" s="305"/>
      <c r="E127" s="305"/>
      <c r="F127" s="328" t="s">
        <v>646</v>
      </c>
      <c r="G127" s="305"/>
      <c r="H127" s="305" t="s">
        <v>696</v>
      </c>
      <c r="I127" s="305" t="s">
        <v>648</v>
      </c>
      <c r="J127" s="305" t="s">
        <v>697</v>
      </c>
      <c r="K127" s="353"/>
    </row>
    <row r="128" s="1" customFormat="1" ht="15" customHeight="1">
      <c r="B128" s="350"/>
      <c r="C128" s="305" t="s">
        <v>594</v>
      </c>
      <c r="D128" s="305"/>
      <c r="E128" s="305"/>
      <c r="F128" s="328" t="s">
        <v>646</v>
      </c>
      <c r="G128" s="305"/>
      <c r="H128" s="305" t="s">
        <v>698</v>
      </c>
      <c r="I128" s="305" t="s">
        <v>648</v>
      </c>
      <c r="J128" s="305" t="s">
        <v>697</v>
      </c>
      <c r="K128" s="353"/>
    </row>
    <row r="129" s="1" customFormat="1" ht="15" customHeight="1">
      <c r="B129" s="350"/>
      <c r="C129" s="305" t="s">
        <v>657</v>
      </c>
      <c r="D129" s="305"/>
      <c r="E129" s="305"/>
      <c r="F129" s="328" t="s">
        <v>652</v>
      </c>
      <c r="G129" s="305"/>
      <c r="H129" s="305" t="s">
        <v>658</v>
      </c>
      <c r="I129" s="305" t="s">
        <v>648</v>
      </c>
      <c r="J129" s="305">
        <v>15</v>
      </c>
      <c r="K129" s="353"/>
    </row>
    <row r="130" s="1" customFormat="1" ht="15" customHeight="1">
      <c r="B130" s="350"/>
      <c r="C130" s="331" t="s">
        <v>659</v>
      </c>
      <c r="D130" s="331"/>
      <c r="E130" s="331"/>
      <c r="F130" s="332" t="s">
        <v>652</v>
      </c>
      <c r="G130" s="331"/>
      <c r="H130" s="331" t="s">
        <v>660</v>
      </c>
      <c r="I130" s="331" t="s">
        <v>648</v>
      </c>
      <c r="J130" s="331">
        <v>15</v>
      </c>
      <c r="K130" s="353"/>
    </row>
    <row r="131" s="1" customFormat="1" ht="15" customHeight="1">
      <c r="B131" s="350"/>
      <c r="C131" s="331" t="s">
        <v>661</v>
      </c>
      <c r="D131" s="331"/>
      <c r="E131" s="331"/>
      <c r="F131" s="332" t="s">
        <v>652</v>
      </c>
      <c r="G131" s="331"/>
      <c r="H131" s="331" t="s">
        <v>662</v>
      </c>
      <c r="I131" s="331" t="s">
        <v>648</v>
      </c>
      <c r="J131" s="331">
        <v>20</v>
      </c>
      <c r="K131" s="353"/>
    </row>
    <row r="132" s="1" customFormat="1" ht="15" customHeight="1">
      <c r="B132" s="350"/>
      <c r="C132" s="331" t="s">
        <v>663</v>
      </c>
      <c r="D132" s="331"/>
      <c r="E132" s="331"/>
      <c r="F132" s="332" t="s">
        <v>652</v>
      </c>
      <c r="G132" s="331"/>
      <c r="H132" s="331" t="s">
        <v>664</v>
      </c>
      <c r="I132" s="331" t="s">
        <v>648</v>
      </c>
      <c r="J132" s="331">
        <v>20</v>
      </c>
      <c r="K132" s="353"/>
    </row>
    <row r="133" s="1" customFormat="1" ht="15" customHeight="1">
      <c r="B133" s="350"/>
      <c r="C133" s="305" t="s">
        <v>651</v>
      </c>
      <c r="D133" s="305"/>
      <c r="E133" s="305"/>
      <c r="F133" s="328" t="s">
        <v>652</v>
      </c>
      <c r="G133" s="305"/>
      <c r="H133" s="305" t="s">
        <v>686</v>
      </c>
      <c r="I133" s="305" t="s">
        <v>648</v>
      </c>
      <c r="J133" s="305">
        <v>50</v>
      </c>
      <c r="K133" s="353"/>
    </row>
    <row r="134" s="1" customFormat="1" ht="15" customHeight="1">
      <c r="B134" s="350"/>
      <c r="C134" s="305" t="s">
        <v>665</v>
      </c>
      <c r="D134" s="305"/>
      <c r="E134" s="305"/>
      <c r="F134" s="328" t="s">
        <v>652</v>
      </c>
      <c r="G134" s="305"/>
      <c r="H134" s="305" t="s">
        <v>686</v>
      </c>
      <c r="I134" s="305" t="s">
        <v>648</v>
      </c>
      <c r="J134" s="305">
        <v>50</v>
      </c>
      <c r="K134" s="353"/>
    </row>
    <row r="135" s="1" customFormat="1" ht="15" customHeight="1">
      <c r="B135" s="350"/>
      <c r="C135" s="305" t="s">
        <v>671</v>
      </c>
      <c r="D135" s="305"/>
      <c r="E135" s="305"/>
      <c r="F135" s="328" t="s">
        <v>652</v>
      </c>
      <c r="G135" s="305"/>
      <c r="H135" s="305" t="s">
        <v>686</v>
      </c>
      <c r="I135" s="305" t="s">
        <v>648</v>
      </c>
      <c r="J135" s="305">
        <v>50</v>
      </c>
      <c r="K135" s="353"/>
    </row>
    <row r="136" s="1" customFormat="1" ht="15" customHeight="1">
      <c r="B136" s="350"/>
      <c r="C136" s="305" t="s">
        <v>673</v>
      </c>
      <c r="D136" s="305"/>
      <c r="E136" s="305"/>
      <c r="F136" s="328" t="s">
        <v>652</v>
      </c>
      <c r="G136" s="305"/>
      <c r="H136" s="305" t="s">
        <v>686</v>
      </c>
      <c r="I136" s="305" t="s">
        <v>648</v>
      </c>
      <c r="J136" s="305">
        <v>50</v>
      </c>
      <c r="K136" s="353"/>
    </row>
    <row r="137" s="1" customFormat="1" ht="15" customHeight="1">
      <c r="B137" s="350"/>
      <c r="C137" s="305" t="s">
        <v>674</v>
      </c>
      <c r="D137" s="305"/>
      <c r="E137" s="305"/>
      <c r="F137" s="328" t="s">
        <v>652</v>
      </c>
      <c r="G137" s="305"/>
      <c r="H137" s="305" t="s">
        <v>699</v>
      </c>
      <c r="I137" s="305" t="s">
        <v>648</v>
      </c>
      <c r="J137" s="305">
        <v>255</v>
      </c>
      <c r="K137" s="353"/>
    </row>
    <row r="138" s="1" customFormat="1" ht="15" customHeight="1">
      <c r="B138" s="350"/>
      <c r="C138" s="305" t="s">
        <v>676</v>
      </c>
      <c r="D138" s="305"/>
      <c r="E138" s="305"/>
      <c r="F138" s="328" t="s">
        <v>646</v>
      </c>
      <c r="G138" s="305"/>
      <c r="H138" s="305" t="s">
        <v>700</v>
      </c>
      <c r="I138" s="305" t="s">
        <v>678</v>
      </c>
      <c r="J138" s="305"/>
      <c r="K138" s="353"/>
    </row>
    <row r="139" s="1" customFormat="1" ht="15" customHeight="1">
      <c r="B139" s="350"/>
      <c r="C139" s="305" t="s">
        <v>679</v>
      </c>
      <c r="D139" s="305"/>
      <c r="E139" s="305"/>
      <c r="F139" s="328" t="s">
        <v>646</v>
      </c>
      <c r="G139" s="305"/>
      <c r="H139" s="305" t="s">
        <v>701</v>
      </c>
      <c r="I139" s="305" t="s">
        <v>681</v>
      </c>
      <c r="J139" s="305"/>
      <c r="K139" s="353"/>
    </row>
    <row r="140" s="1" customFormat="1" ht="15" customHeight="1">
      <c r="B140" s="350"/>
      <c r="C140" s="305" t="s">
        <v>682</v>
      </c>
      <c r="D140" s="305"/>
      <c r="E140" s="305"/>
      <c r="F140" s="328" t="s">
        <v>646</v>
      </c>
      <c r="G140" s="305"/>
      <c r="H140" s="305" t="s">
        <v>682</v>
      </c>
      <c r="I140" s="305" t="s">
        <v>681</v>
      </c>
      <c r="J140" s="305"/>
      <c r="K140" s="353"/>
    </row>
    <row r="141" s="1" customFormat="1" ht="15" customHeight="1">
      <c r="B141" s="350"/>
      <c r="C141" s="305" t="s">
        <v>42</v>
      </c>
      <c r="D141" s="305"/>
      <c r="E141" s="305"/>
      <c r="F141" s="328" t="s">
        <v>646</v>
      </c>
      <c r="G141" s="305"/>
      <c r="H141" s="305" t="s">
        <v>702</v>
      </c>
      <c r="I141" s="305" t="s">
        <v>681</v>
      </c>
      <c r="J141" s="305"/>
      <c r="K141" s="353"/>
    </row>
    <row r="142" s="1" customFormat="1" ht="15" customHeight="1">
      <c r="B142" s="350"/>
      <c r="C142" s="305" t="s">
        <v>703</v>
      </c>
      <c r="D142" s="305"/>
      <c r="E142" s="305"/>
      <c r="F142" s="328" t="s">
        <v>646</v>
      </c>
      <c r="G142" s="305"/>
      <c r="H142" s="305" t="s">
        <v>704</v>
      </c>
      <c r="I142" s="305" t="s">
        <v>681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705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640</v>
      </c>
      <c r="D148" s="320"/>
      <c r="E148" s="320"/>
      <c r="F148" s="320" t="s">
        <v>641</v>
      </c>
      <c r="G148" s="321"/>
      <c r="H148" s="320" t="s">
        <v>58</v>
      </c>
      <c r="I148" s="320" t="s">
        <v>61</v>
      </c>
      <c r="J148" s="320" t="s">
        <v>642</v>
      </c>
      <c r="K148" s="319"/>
    </row>
    <row r="149" s="1" customFormat="1" ht="17.25" customHeight="1">
      <c r="B149" s="317"/>
      <c r="C149" s="322" t="s">
        <v>643</v>
      </c>
      <c r="D149" s="322"/>
      <c r="E149" s="322"/>
      <c r="F149" s="323" t="s">
        <v>644</v>
      </c>
      <c r="G149" s="324"/>
      <c r="H149" s="322"/>
      <c r="I149" s="322"/>
      <c r="J149" s="322" t="s">
        <v>645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649</v>
      </c>
      <c r="D151" s="305"/>
      <c r="E151" s="305"/>
      <c r="F151" s="358" t="s">
        <v>646</v>
      </c>
      <c r="G151" s="305"/>
      <c r="H151" s="357" t="s">
        <v>686</v>
      </c>
      <c r="I151" s="357" t="s">
        <v>648</v>
      </c>
      <c r="J151" s="357">
        <v>120</v>
      </c>
      <c r="K151" s="353"/>
    </row>
    <row r="152" s="1" customFormat="1" ht="15" customHeight="1">
      <c r="B152" s="330"/>
      <c r="C152" s="357" t="s">
        <v>695</v>
      </c>
      <c r="D152" s="305"/>
      <c r="E152" s="305"/>
      <c r="F152" s="358" t="s">
        <v>646</v>
      </c>
      <c r="G152" s="305"/>
      <c r="H152" s="357" t="s">
        <v>706</v>
      </c>
      <c r="I152" s="357" t="s">
        <v>648</v>
      </c>
      <c r="J152" s="357" t="s">
        <v>697</v>
      </c>
      <c r="K152" s="353"/>
    </row>
    <row r="153" s="1" customFormat="1" ht="15" customHeight="1">
      <c r="B153" s="330"/>
      <c r="C153" s="357" t="s">
        <v>594</v>
      </c>
      <c r="D153" s="305"/>
      <c r="E153" s="305"/>
      <c r="F153" s="358" t="s">
        <v>646</v>
      </c>
      <c r="G153" s="305"/>
      <c r="H153" s="357" t="s">
        <v>707</v>
      </c>
      <c r="I153" s="357" t="s">
        <v>648</v>
      </c>
      <c r="J153" s="357" t="s">
        <v>697</v>
      </c>
      <c r="K153" s="353"/>
    </row>
    <row r="154" s="1" customFormat="1" ht="15" customHeight="1">
      <c r="B154" s="330"/>
      <c r="C154" s="357" t="s">
        <v>651</v>
      </c>
      <c r="D154" s="305"/>
      <c r="E154" s="305"/>
      <c r="F154" s="358" t="s">
        <v>652</v>
      </c>
      <c r="G154" s="305"/>
      <c r="H154" s="357" t="s">
        <v>686</v>
      </c>
      <c r="I154" s="357" t="s">
        <v>648</v>
      </c>
      <c r="J154" s="357">
        <v>50</v>
      </c>
      <c r="K154" s="353"/>
    </row>
    <row r="155" s="1" customFormat="1" ht="15" customHeight="1">
      <c r="B155" s="330"/>
      <c r="C155" s="357" t="s">
        <v>654</v>
      </c>
      <c r="D155" s="305"/>
      <c r="E155" s="305"/>
      <c r="F155" s="358" t="s">
        <v>646</v>
      </c>
      <c r="G155" s="305"/>
      <c r="H155" s="357" t="s">
        <v>686</v>
      </c>
      <c r="I155" s="357" t="s">
        <v>656</v>
      </c>
      <c r="J155" s="357"/>
      <c r="K155" s="353"/>
    </row>
    <row r="156" s="1" customFormat="1" ht="15" customHeight="1">
      <c r="B156" s="330"/>
      <c r="C156" s="357" t="s">
        <v>665</v>
      </c>
      <c r="D156" s="305"/>
      <c r="E156" s="305"/>
      <c r="F156" s="358" t="s">
        <v>652</v>
      </c>
      <c r="G156" s="305"/>
      <c r="H156" s="357" t="s">
        <v>686</v>
      </c>
      <c r="I156" s="357" t="s">
        <v>648</v>
      </c>
      <c r="J156" s="357">
        <v>50</v>
      </c>
      <c r="K156" s="353"/>
    </row>
    <row r="157" s="1" customFormat="1" ht="15" customHeight="1">
      <c r="B157" s="330"/>
      <c r="C157" s="357" t="s">
        <v>673</v>
      </c>
      <c r="D157" s="305"/>
      <c r="E157" s="305"/>
      <c r="F157" s="358" t="s">
        <v>652</v>
      </c>
      <c r="G157" s="305"/>
      <c r="H157" s="357" t="s">
        <v>686</v>
      </c>
      <c r="I157" s="357" t="s">
        <v>648</v>
      </c>
      <c r="J157" s="357">
        <v>50</v>
      </c>
      <c r="K157" s="353"/>
    </row>
    <row r="158" s="1" customFormat="1" ht="15" customHeight="1">
      <c r="B158" s="330"/>
      <c r="C158" s="357" t="s">
        <v>671</v>
      </c>
      <c r="D158" s="305"/>
      <c r="E158" s="305"/>
      <c r="F158" s="358" t="s">
        <v>652</v>
      </c>
      <c r="G158" s="305"/>
      <c r="H158" s="357" t="s">
        <v>686</v>
      </c>
      <c r="I158" s="357" t="s">
        <v>648</v>
      </c>
      <c r="J158" s="357">
        <v>50</v>
      </c>
      <c r="K158" s="353"/>
    </row>
    <row r="159" s="1" customFormat="1" ht="15" customHeight="1">
      <c r="B159" s="330"/>
      <c r="C159" s="357" t="s">
        <v>115</v>
      </c>
      <c r="D159" s="305"/>
      <c r="E159" s="305"/>
      <c r="F159" s="358" t="s">
        <v>646</v>
      </c>
      <c r="G159" s="305"/>
      <c r="H159" s="357" t="s">
        <v>708</v>
      </c>
      <c r="I159" s="357" t="s">
        <v>648</v>
      </c>
      <c r="J159" s="357" t="s">
        <v>709</v>
      </c>
      <c r="K159" s="353"/>
    </row>
    <row r="160" s="1" customFormat="1" ht="15" customHeight="1">
      <c r="B160" s="330"/>
      <c r="C160" s="357" t="s">
        <v>710</v>
      </c>
      <c r="D160" s="305"/>
      <c r="E160" s="305"/>
      <c r="F160" s="358" t="s">
        <v>646</v>
      </c>
      <c r="G160" s="305"/>
      <c r="H160" s="357" t="s">
        <v>711</v>
      </c>
      <c r="I160" s="357" t="s">
        <v>681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712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640</v>
      </c>
      <c r="D166" s="320"/>
      <c r="E166" s="320"/>
      <c r="F166" s="320" t="s">
        <v>641</v>
      </c>
      <c r="G166" s="362"/>
      <c r="H166" s="363" t="s">
        <v>58</v>
      </c>
      <c r="I166" s="363" t="s">
        <v>61</v>
      </c>
      <c r="J166" s="320" t="s">
        <v>642</v>
      </c>
      <c r="K166" s="297"/>
    </row>
    <row r="167" s="1" customFormat="1" ht="17.25" customHeight="1">
      <c r="B167" s="298"/>
      <c r="C167" s="322" t="s">
        <v>643</v>
      </c>
      <c r="D167" s="322"/>
      <c r="E167" s="322"/>
      <c r="F167" s="323" t="s">
        <v>644</v>
      </c>
      <c r="G167" s="364"/>
      <c r="H167" s="365"/>
      <c r="I167" s="365"/>
      <c r="J167" s="322" t="s">
        <v>645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649</v>
      </c>
      <c r="D169" s="305"/>
      <c r="E169" s="305"/>
      <c r="F169" s="328" t="s">
        <v>646</v>
      </c>
      <c r="G169" s="305"/>
      <c r="H169" s="305" t="s">
        <v>686</v>
      </c>
      <c r="I169" s="305" t="s">
        <v>648</v>
      </c>
      <c r="J169" s="305">
        <v>120</v>
      </c>
      <c r="K169" s="353"/>
    </row>
    <row r="170" s="1" customFormat="1" ht="15" customHeight="1">
      <c r="B170" s="330"/>
      <c r="C170" s="305" t="s">
        <v>695</v>
      </c>
      <c r="D170" s="305"/>
      <c r="E170" s="305"/>
      <c r="F170" s="328" t="s">
        <v>646</v>
      </c>
      <c r="G170" s="305"/>
      <c r="H170" s="305" t="s">
        <v>696</v>
      </c>
      <c r="I170" s="305" t="s">
        <v>648</v>
      </c>
      <c r="J170" s="305" t="s">
        <v>697</v>
      </c>
      <c r="K170" s="353"/>
    </row>
    <row r="171" s="1" customFormat="1" ht="15" customHeight="1">
      <c r="B171" s="330"/>
      <c r="C171" s="305" t="s">
        <v>594</v>
      </c>
      <c r="D171" s="305"/>
      <c r="E171" s="305"/>
      <c r="F171" s="328" t="s">
        <v>646</v>
      </c>
      <c r="G171" s="305"/>
      <c r="H171" s="305" t="s">
        <v>713</v>
      </c>
      <c r="I171" s="305" t="s">
        <v>648</v>
      </c>
      <c r="J171" s="305" t="s">
        <v>697</v>
      </c>
      <c r="K171" s="353"/>
    </row>
    <row r="172" s="1" customFormat="1" ht="15" customHeight="1">
      <c r="B172" s="330"/>
      <c r="C172" s="305" t="s">
        <v>651</v>
      </c>
      <c r="D172" s="305"/>
      <c r="E172" s="305"/>
      <c r="F172" s="328" t="s">
        <v>652</v>
      </c>
      <c r="G172" s="305"/>
      <c r="H172" s="305" t="s">
        <v>713</v>
      </c>
      <c r="I172" s="305" t="s">
        <v>648</v>
      </c>
      <c r="J172" s="305">
        <v>50</v>
      </c>
      <c r="K172" s="353"/>
    </row>
    <row r="173" s="1" customFormat="1" ht="15" customHeight="1">
      <c r="B173" s="330"/>
      <c r="C173" s="305" t="s">
        <v>654</v>
      </c>
      <c r="D173" s="305"/>
      <c r="E173" s="305"/>
      <c r="F173" s="328" t="s">
        <v>646</v>
      </c>
      <c r="G173" s="305"/>
      <c r="H173" s="305" t="s">
        <v>713</v>
      </c>
      <c r="I173" s="305" t="s">
        <v>656</v>
      </c>
      <c r="J173" s="305"/>
      <c r="K173" s="353"/>
    </row>
    <row r="174" s="1" customFormat="1" ht="15" customHeight="1">
      <c r="B174" s="330"/>
      <c r="C174" s="305" t="s">
        <v>665</v>
      </c>
      <c r="D174" s="305"/>
      <c r="E174" s="305"/>
      <c r="F174" s="328" t="s">
        <v>652</v>
      </c>
      <c r="G174" s="305"/>
      <c r="H174" s="305" t="s">
        <v>713</v>
      </c>
      <c r="I174" s="305" t="s">
        <v>648</v>
      </c>
      <c r="J174" s="305">
        <v>50</v>
      </c>
      <c r="K174" s="353"/>
    </row>
    <row r="175" s="1" customFormat="1" ht="15" customHeight="1">
      <c r="B175" s="330"/>
      <c r="C175" s="305" t="s">
        <v>673</v>
      </c>
      <c r="D175" s="305"/>
      <c r="E175" s="305"/>
      <c r="F175" s="328" t="s">
        <v>652</v>
      </c>
      <c r="G175" s="305"/>
      <c r="H175" s="305" t="s">
        <v>713</v>
      </c>
      <c r="I175" s="305" t="s">
        <v>648</v>
      </c>
      <c r="J175" s="305">
        <v>50</v>
      </c>
      <c r="K175" s="353"/>
    </row>
    <row r="176" s="1" customFormat="1" ht="15" customHeight="1">
      <c r="B176" s="330"/>
      <c r="C176" s="305" t="s">
        <v>671</v>
      </c>
      <c r="D176" s="305"/>
      <c r="E176" s="305"/>
      <c r="F176" s="328" t="s">
        <v>652</v>
      </c>
      <c r="G176" s="305"/>
      <c r="H176" s="305" t="s">
        <v>713</v>
      </c>
      <c r="I176" s="305" t="s">
        <v>648</v>
      </c>
      <c r="J176" s="305">
        <v>50</v>
      </c>
      <c r="K176" s="353"/>
    </row>
    <row r="177" s="1" customFormat="1" ht="15" customHeight="1">
      <c r="B177" s="330"/>
      <c r="C177" s="305" t="s">
        <v>129</v>
      </c>
      <c r="D177" s="305"/>
      <c r="E177" s="305"/>
      <c r="F177" s="328" t="s">
        <v>646</v>
      </c>
      <c r="G177" s="305"/>
      <c r="H177" s="305" t="s">
        <v>714</v>
      </c>
      <c r="I177" s="305" t="s">
        <v>715</v>
      </c>
      <c r="J177" s="305"/>
      <c r="K177" s="353"/>
    </row>
    <row r="178" s="1" customFormat="1" ht="15" customHeight="1">
      <c r="B178" s="330"/>
      <c r="C178" s="305" t="s">
        <v>61</v>
      </c>
      <c r="D178" s="305"/>
      <c r="E178" s="305"/>
      <c r="F178" s="328" t="s">
        <v>646</v>
      </c>
      <c r="G178" s="305"/>
      <c r="H178" s="305" t="s">
        <v>716</v>
      </c>
      <c r="I178" s="305" t="s">
        <v>717</v>
      </c>
      <c r="J178" s="305">
        <v>1</v>
      </c>
      <c r="K178" s="353"/>
    </row>
    <row r="179" s="1" customFormat="1" ht="15" customHeight="1">
      <c r="B179" s="330"/>
      <c r="C179" s="305" t="s">
        <v>57</v>
      </c>
      <c r="D179" s="305"/>
      <c r="E179" s="305"/>
      <c r="F179" s="328" t="s">
        <v>646</v>
      </c>
      <c r="G179" s="305"/>
      <c r="H179" s="305" t="s">
        <v>718</v>
      </c>
      <c r="I179" s="305" t="s">
        <v>648</v>
      </c>
      <c r="J179" s="305">
        <v>20</v>
      </c>
      <c r="K179" s="353"/>
    </row>
    <row r="180" s="1" customFormat="1" ht="15" customHeight="1">
      <c r="B180" s="330"/>
      <c r="C180" s="305" t="s">
        <v>58</v>
      </c>
      <c r="D180" s="305"/>
      <c r="E180" s="305"/>
      <c r="F180" s="328" t="s">
        <v>646</v>
      </c>
      <c r="G180" s="305"/>
      <c r="H180" s="305" t="s">
        <v>719</v>
      </c>
      <c r="I180" s="305" t="s">
        <v>648</v>
      </c>
      <c r="J180" s="305">
        <v>255</v>
      </c>
      <c r="K180" s="353"/>
    </row>
    <row r="181" s="1" customFormat="1" ht="15" customHeight="1">
      <c r="B181" s="330"/>
      <c r="C181" s="305" t="s">
        <v>130</v>
      </c>
      <c r="D181" s="305"/>
      <c r="E181" s="305"/>
      <c r="F181" s="328" t="s">
        <v>646</v>
      </c>
      <c r="G181" s="305"/>
      <c r="H181" s="305" t="s">
        <v>610</v>
      </c>
      <c r="I181" s="305" t="s">
        <v>648</v>
      </c>
      <c r="J181" s="305">
        <v>10</v>
      </c>
      <c r="K181" s="353"/>
    </row>
    <row r="182" s="1" customFormat="1" ht="15" customHeight="1">
      <c r="B182" s="330"/>
      <c r="C182" s="305" t="s">
        <v>131</v>
      </c>
      <c r="D182" s="305"/>
      <c r="E182" s="305"/>
      <c r="F182" s="328" t="s">
        <v>646</v>
      </c>
      <c r="G182" s="305"/>
      <c r="H182" s="305" t="s">
        <v>720</v>
      </c>
      <c r="I182" s="305" t="s">
        <v>681</v>
      </c>
      <c r="J182" s="305"/>
      <c r="K182" s="353"/>
    </row>
    <row r="183" s="1" customFormat="1" ht="15" customHeight="1">
      <c r="B183" s="330"/>
      <c r="C183" s="305" t="s">
        <v>721</v>
      </c>
      <c r="D183" s="305"/>
      <c r="E183" s="305"/>
      <c r="F183" s="328" t="s">
        <v>646</v>
      </c>
      <c r="G183" s="305"/>
      <c r="H183" s="305" t="s">
        <v>722</v>
      </c>
      <c r="I183" s="305" t="s">
        <v>681</v>
      </c>
      <c r="J183" s="305"/>
      <c r="K183" s="353"/>
    </row>
    <row r="184" s="1" customFormat="1" ht="15" customHeight="1">
      <c r="B184" s="330"/>
      <c r="C184" s="305" t="s">
        <v>710</v>
      </c>
      <c r="D184" s="305"/>
      <c r="E184" s="305"/>
      <c r="F184" s="328" t="s">
        <v>646</v>
      </c>
      <c r="G184" s="305"/>
      <c r="H184" s="305" t="s">
        <v>723</v>
      </c>
      <c r="I184" s="305" t="s">
        <v>681</v>
      </c>
      <c r="J184" s="305"/>
      <c r="K184" s="353"/>
    </row>
    <row r="185" s="1" customFormat="1" ht="15" customHeight="1">
      <c r="B185" s="330"/>
      <c r="C185" s="305" t="s">
        <v>133</v>
      </c>
      <c r="D185" s="305"/>
      <c r="E185" s="305"/>
      <c r="F185" s="328" t="s">
        <v>652</v>
      </c>
      <c r="G185" s="305"/>
      <c r="H185" s="305" t="s">
        <v>724</v>
      </c>
      <c r="I185" s="305" t="s">
        <v>648</v>
      </c>
      <c r="J185" s="305">
        <v>50</v>
      </c>
      <c r="K185" s="353"/>
    </row>
    <row r="186" s="1" customFormat="1" ht="15" customHeight="1">
      <c r="B186" s="330"/>
      <c r="C186" s="305" t="s">
        <v>725</v>
      </c>
      <c r="D186" s="305"/>
      <c r="E186" s="305"/>
      <c r="F186" s="328" t="s">
        <v>652</v>
      </c>
      <c r="G186" s="305"/>
      <c r="H186" s="305" t="s">
        <v>726</v>
      </c>
      <c r="I186" s="305" t="s">
        <v>727</v>
      </c>
      <c r="J186" s="305"/>
      <c r="K186" s="353"/>
    </row>
    <row r="187" s="1" customFormat="1" ht="15" customHeight="1">
      <c r="B187" s="330"/>
      <c r="C187" s="305" t="s">
        <v>728</v>
      </c>
      <c r="D187" s="305"/>
      <c r="E187" s="305"/>
      <c r="F187" s="328" t="s">
        <v>652</v>
      </c>
      <c r="G187" s="305"/>
      <c r="H187" s="305" t="s">
        <v>729</v>
      </c>
      <c r="I187" s="305" t="s">
        <v>727</v>
      </c>
      <c r="J187" s="305"/>
      <c r="K187" s="353"/>
    </row>
    <row r="188" s="1" customFormat="1" ht="15" customHeight="1">
      <c r="B188" s="330"/>
      <c r="C188" s="305" t="s">
        <v>730</v>
      </c>
      <c r="D188" s="305"/>
      <c r="E188" s="305"/>
      <c r="F188" s="328" t="s">
        <v>652</v>
      </c>
      <c r="G188" s="305"/>
      <c r="H188" s="305" t="s">
        <v>731</v>
      </c>
      <c r="I188" s="305" t="s">
        <v>727</v>
      </c>
      <c r="J188" s="305"/>
      <c r="K188" s="353"/>
    </row>
    <row r="189" s="1" customFormat="1" ht="15" customHeight="1">
      <c r="B189" s="330"/>
      <c r="C189" s="366" t="s">
        <v>732</v>
      </c>
      <c r="D189" s="305"/>
      <c r="E189" s="305"/>
      <c r="F189" s="328" t="s">
        <v>652</v>
      </c>
      <c r="G189" s="305"/>
      <c r="H189" s="305" t="s">
        <v>733</v>
      </c>
      <c r="I189" s="305" t="s">
        <v>734</v>
      </c>
      <c r="J189" s="367" t="s">
        <v>735</v>
      </c>
      <c r="K189" s="353"/>
    </row>
    <row r="190" s="17" customFormat="1" ht="15" customHeight="1">
      <c r="B190" s="368"/>
      <c r="C190" s="369" t="s">
        <v>736</v>
      </c>
      <c r="D190" s="370"/>
      <c r="E190" s="370"/>
      <c r="F190" s="371" t="s">
        <v>652</v>
      </c>
      <c r="G190" s="370"/>
      <c r="H190" s="370" t="s">
        <v>737</v>
      </c>
      <c r="I190" s="370" t="s">
        <v>734</v>
      </c>
      <c r="J190" s="372" t="s">
        <v>735</v>
      </c>
      <c r="K190" s="373"/>
    </row>
    <row r="191" s="1" customFormat="1" ht="15" customHeight="1">
      <c r="B191" s="330"/>
      <c r="C191" s="366" t="s">
        <v>46</v>
      </c>
      <c r="D191" s="305"/>
      <c r="E191" s="305"/>
      <c r="F191" s="328" t="s">
        <v>646</v>
      </c>
      <c r="G191" s="305"/>
      <c r="H191" s="302" t="s">
        <v>738</v>
      </c>
      <c r="I191" s="305" t="s">
        <v>739</v>
      </c>
      <c r="J191" s="305"/>
      <c r="K191" s="353"/>
    </row>
    <row r="192" s="1" customFormat="1" ht="15" customHeight="1">
      <c r="B192" s="330"/>
      <c r="C192" s="366" t="s">
        <v>740</v>
      </c>
      <c r="D192" s="305"/>
      <c r="E192" s="305"/>
      <c r="F192" s="328" t="s">
        <v>646</v>
      </c>
      <c r="G192" s="305"/>
      <c r="H192" s="305" t="s">
        <v>741</v>
      </c>
      <c r="I192" s="305" t="s">
        <v>681</v>
      </c>
      <c r="J192" s="305"/>
      <c r="K192" s="353"/>
    </row>
    <row r="193" s="1" customFormat="1" ht="15" customHeight="1">
      <c r="B193" s="330"/>
      <c r="C193" s="366" t="s">
        <v>742</v>
      </c>
      <c r="D193" s="305"/>
      <c r="E193" s="305"/>
      <c r="F193" s="328" t="s">
        <v>646</v>
      </c>
      <c r="G193" s="305"/>
      <c r="H193" s="305" t="s">
        <v>743</v>
      </c>
      <c r="I193" s="305" t="s">
        <v>681</v>
      </c>
      <c r="J193" s="305"/>
      <c r="K193" s="353"/>
    </row>
    <row r="194" s="1" customFormat="1" ht="15" customHeight="1">
      <c r="B194" s="330"/>
      <c r="C194" s="366" t="s">
        <v>744</v>
      </c>
      <c r="D194" s="305"/>
      <c r="E194" s="305"/>
      <c r="F194" s="328" t="s">
        <v>652</v>
      </c>
      <c r="G194" s="305"/>
      <c r="H194" s="305" t="s">
        <v>745</v>
      </c>
      <c r="I194" s="305" t="s">
        <v>681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746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747</v>
      </c>
      <c r="D201" s="375"/>
      <c r="E201" s="375"/>
      <c r="F201" s="375" t="s">
        <v>748</v>
      </c>
      <c r="G201" s="376"/>
      <c r="H201" s="375" t="s">
        <v>749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739</v>
      </c>
      <c r="D203" s="305"/>
      <c r="E203" s="305"/>
      <c r="F203" s="328" t="s">
        <v>47</v>
      </c>
      <c r="G203" s="305"/>
      <c r="H203" s="305" t="s">
        <v>750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48</v>
      </c>
      <c r="G204" s="305"/>
      <c r="H204" s="305" t="s">
        <v>751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51</v>
      </c>
      <c r="G205" s="305"/>
      <c r="H205" s="305" t="s">
        <v>752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49</v>
      </c>
      <c r="G206" s="305"/>
      <c r="H206" s="305" t="s">
        <v>753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50</v>
      </c>
      <c r="G207" s="305"/>
      <c r="H207" s="305" t="s">
        <v>754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693</v>
      </c>
      <c r="D209" s="305"/>
      <c r="E209" s="305"/>
      <c r="F209" s="328" t="s">
        <v>83</v>
      </c>
      <c r="G209" s="305"/>
      <c r="H209" s="305" t="s">
        <v>755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588</v>
      </c>
      <c r="G210" s="305"/>
      <c r="H210" s="305" t="s">
        <v>589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586</v>
      </c>
      <c r="G211" s="305"/>
      <c r="H211" s="305" t="s">
        <v>756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590</v>
      </c>
      <c r="G212" s="366"/>
      <c r="H212" s="357" t="s">
        <v>591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592</v>
      </c>
      <c r="G213" s="366"/>
      <c r="H213" s="357" t="s">
        <v>757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717</v>
      </c>
      <c r="D215" s="305"/>
      <c r="E215" s="305"/>
      <c r="F215" s="328">
        <v>1</v>
      </c>
      <c r="G215" s="366"/>
      <c r="H215" s="357" t="s">
        <v>758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759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760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761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1416FF102F448BB8BB47DA700A985" ma:contentTypeVersion="15" ma:contentTypeDescription="Vytvoří nový dokument" ma:contentTypeScope="" ma:versionID="ae193618a336e58d9ed2dba4da9ca32c">
  <xsd:schema xmlns:xsd="http://www.w3.org/2001/XMLSchema" xmlns:xs="http://www.w3.org/2001/XMLSchema" xmlns:p="http://schemas.microsoft.com/office/2006/metadata/properties" xmlns:ns2="7f9f0c35-e019-4005-8450-8fc74332d1f1" xmlns:ns3="767e0606-45e6-4037-8847-58e56c247e46" targetNamespace="http://schemas.microsoft.com/office/2006/metadata/properties" ma:root="true" ma:fieldsID="6d4504822c63c2c0fe4e6f5c1d19fbc8" ns2:_="" ns3:_="">
    <xsd:import namespace="7f9f0c35-e019-4005-8450-8fc74332d1f1"/>
    <xsd:import namespace="767e0606-45e6-4037-8847-58e56c247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0c35-e019-4005-8450-8fc7433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d76d87-98d4-44a4-a38a-539c4bc8f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e0606-45e6-4037-8847-58e56c247e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b3e747c-7c20-4c2f-9bd7-57c1679c8773}" ma:internalName="TaxCatchAll" ma:showField="CatchAllData" ma:web="767e0606-45e6-4037-8847-58e56c247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FE5ED-8662-4CDF-925E-15BB3B480BBE}"/>
</file>

<file path=customXml/itemProps2.xml><?xml version="1.0" encoding="utf-8"?>
<ds:datastoreItem xmlns:ds="http://schemas.openxmlformats.org/officeDocument/2006/customXml" ds:itemID="{38B5EE0F-A231-406B-ACFF-B217B0E6A04B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Sedláček (Pavepro)</dc:creator>
  <cp:lastModifiedBy>Jan Sedláček (Pavepro)</cp:lastModifiedBy>
  <dcterms:created xsi:type="dcterms:W3CDTF">2024-05-27T08:25:18Z</dcterms:created>
  <dcterms:modified xsi:type="dcterms:W3CDTF">2024-05-27T08:25:22Z</dcterms:modified>
</cp:coreProperties>
</file>