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VZ\Louny\Svoz odpadu\01_SD\01_ZD\"/>
    </mc:Choice>
  </mc:AlternateContent>
  <xr:revisionPtr revIDLastSave="0" documentId="13_ncr:1_{0F45C55C-7FA8-47B0-987E-3A84B561E6D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Výkaz výměr" sheetId="2" r:id="rId1"/>
    <sheet name="Nabídková cena" sheetId="1" r:id="rId2"/>
    <sheet name="Stanovení nabídkové cen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C44" i="1"/>
  <c r="C40" i="1"/>
  <c r="C36" i="1"/>
  <c r="C32" i="1"/>
  <c r="C28" i="1"/>
  <c r="C24" i="1"/>
  <c r="C20" i="1"/>
  <c r="C16" i="1"/>
  <c r="C12" i="1"/>
  <c r="C8" i="1"/>
  <c r="E19" i="3"/>
  <c r="F19" i="3" s="1"/>
  <c r="E21" i="3"/>
  <c r="F21" i="3" s="1"/>
  <c r="E17" i="3"/>
  <c r="F17" i="3" s="1"/>
  <c r="E16" i="3"/>
  <c r="F16" i="3" s="1"/>
  <c r="E15" i="3"/>
  <c r="F15" i="3" s="1"/>
  <c r="F50" i="3"/>
  <c r="E50" i="3"/>
  <c r="D50" i="3"/>
  <c r="F47" i="3"/>
  <c r="E47" i="3"/>
  <c r="D47" i="3"/>
  <c r="C47" i="3"/>
  <c r="C50" i="3"/>
  <c r="F54" i="3"/>
  <c r="F55" i="3" s="1"/>
  <c r="E54" i="3"/>
  <c r="E55" i="3" s="1"/>
  <c r="D54" i="3"/>
  <c r="D55" i="3" s="1"/>
  <c r="C54" i="3"/>
  <c r="C55" i="3" s="1"/>
  <c r="G54" i="3"/>
  <c r="G55" i="3" s="1"/>
  <c r="F48" i="3"/>
  <c r="E48" i="3"/>
  <c r="D48" i="3"/>
  <c r="C48" i="3"/>
  <c r="E49" i="3" l="1"/>
  <c r="C49" i="3"/>
  <c r="F46" i="3"/>
  <c r="D46" i="3"/>
  <c r="F49" i="3"/>
  <c r="E46" i="3"/>
  <c r="D49" i="3"/>
  <c r="C46" i="3"/>
  <c r="E25" i="3" l="1"/>
  <c r="F25" i="3" s="1"/>
  <c r="E32" i="3" l="1"/>
  <c r="F32" i="3" s="1"/>
  <c r="E31" i="3"/>
  <c r="E24" i="3"/>
  <c r="F24" i="3" s="1"/>
  <c r="G46" i="3" l="1"/>
  <c r="C51" i="3"/>
  <c r="C52" i="3" s="1"/>
  <c r="D51" i="3"/>
  <c r="D52" i="3" s="1"/>
  <c r="E51" i="3"/>
  <c r="E52" i="3" s="1"/>
  <c r="F51" i="3"/>
  <c r="F52" i="3" s="1"/>
  <c r="C57" i="3"/>
  <c r="C58" i="3" s="1"/>
  <c r="D57" i="3"/>
  <c r="D58" i="3" s="1"/>
  <c r="E57" i="3"/>
  <c r="E58" i="3" s="1"/>
  <c r="F57" i="3"/>
  <c r="F58" i="3" s="1"/>
  <c r="G57" i="3"/>
  <c r="G58" i="3" s="1"/>
  <c r="G60" i="3" s="1"/>
  <c r="F31" i="3"/>
  <c r="E30" i="3"/>
  <c r="F30" i="3" s="1"/>
  <c r="E29" i="3"/>
  <c r="F29" i="3" s="1"/>
  <c r="E28" i="3"/>
  <c r="F28" i="3" s="1"/>
  <c r="E27" i="3"/>
  <c r="F27" i="3" s="1"/>
  <c r="E26" i="3"/>
  <c r="F26" i="3" s="1"/>
  <c r="E23" i="3"/>
  <c r="F23" i="3" s="1"/>
  <c r="E22" i="3"/>
  <c r="F22" i="3" s="1"/>
  <c r="E20" i="3"/>
  <c r="F20" i="3" s="1"/>
  <c r="E18" i="3"/>
  <c r="F18" i="3" s="1"/>
  <c r="F60" i="3" l="1"/>
  <c r="F33" i="3"/>
  <c r="E60" i="3"/>
  <c r="D60" i="3"/>
  <c r="C60" i="3"/>
  <c r="G68" i="3" l="1"/>
  <c r="F68" i="3"/>
  <c r="D68" i="3"/>
  <c r="E68" i="3"/>
  <c r="C68" i="3"/>
  <c r="F61" i="3"/>
  <c r="F69" i="3" s="1"/>
  <c r="C61" i="3"/>
  <c r="C69" i="3" s="1"/>
  <c r="D61" i="3"/>
  <c r="D69" i="3" s="1"/>
  <c r="E61" i="3"/>
  <c r="E69" i="3" s="1"/>
  <c r="G69" i="3"/>
  <c r="F67" i="3" l="1"/>
  <c r="E67" i="3"/>
  <c r="D67" i="3"/>
  <c r="G67" i="3"/>
  <c r="C67" i="3"/>
  <c r="D8" i="3"/>
  <c r="E8" i="3" s="1"/>
  <c r="C66" i="3" l="1"/>
  <c r="E66" i="3"/>
  <c r="D66" i="3"/>
  <c r="D70" i="3" s="1"/>
  <c r="G66" i="3"/>
  <c r="G70" i="3" s="1"/>
  <c r="F66" i="3"/>
  <c r="E70" i="3"/>
  <c r="C31" i="1" l="1"/>
  <c r="C33" i="1" s="1"/>
  <c r="C43" i="1"/>
  <c r="C45" i="1" s="1"/>
  <c r="C39" i="1"/>
  <c r="C41" i="1" s="1"/>
  <c r="C27" i="1"/>
  <c r="C29" i="1" s="1"/>
  <c r="C35" i="1"/>
  <c r="C37" i="1" s="1"/>
  <c r="F70" i="3"/>
  <c r="C19" i="1" s="1"/>
  <c r="C21" i="1" s="1"/>
  <c r="C70" i="3"/>
  <c r="C7" i="1" s="1"/>
  <c r="C15" i="1"/>
  <c r="C17" i="1" s="1"/>
  <c r="C23" i="1"/>
  <c r="C25" i="1" s="1"/>
  <c r="C11" i="1"/>
  <c r="C13" i="1" s="1"/>
  <c r="C47" i="1" l="1"/>
  <c r="C51" i="1" s="1"/>
  <c r="C9" i="1"/>
</calcChain>
</file>

<file path=xl/sharedStrings.xml><?xml version="1.0" encoding="utf-8"?>
<sst xmlns="http://schemas.openxmlformats.org/spreadsheetml/2006/main" count="203" uniqueCount="140">
  <si>
    <t>1 měsíc</t>
  </si>
  <si>
    <t>Jednotkové množství</t>
  </si>
  <si>
    <t>t</t>
  </si>
  <si>
    <t>Výkaz výměr - stanovení nabídkové ceny</t>
  </si>
  <si>
    <t>Výkaz Výměr</t>
  </si>
  <si>
    <t>Kat. číslo odpadu</t>
  </si>
  <si>
    <t>Název druhu odpadu</t>
  </si>
  <si>
    <t>Kategorie odpadu</t>
  </si>
  <si>
    <t>Množství odpadu  (t)</t>
  </si>
  <si>
    <t>Jednotková cena bez DPH (za 1 t)</t>
  </si>
  <si>
    <t>Cena celkem bez DPH</t>
  </si>
  <si>
    <t>O</t>
  </si>
  <si>
    <t>N</t>
  </si>
  <si>
    <t>ČINNOST</t>
  </si>
  <si>
    <t>Cena celkem</t>
  </si>
  <si>
    <t>Nabídková cena dle výkazu výměr - Stanovení nabídkové ceny</t>
  </si>
  <si>
    <t>* Za  správnost stanovené sazby DPH nese odpovědnost účastník zadávacího řízení.</t>
  </si>
  <si>
    <t>Účastník:</t>
  </si>
  <si>
    <t>Jednotková cena bez DPH (za 1 t)*</t>
  </si>
  <si>
    <t>Odpad – nakládání</t>
  </si>
  <si>
    <t>* účastník je oprávněn ocenit položku nulou, případně záporným číslem, záporně oceněná položka bude chápana jako platba zadavateli za převzaté odpady.</t>
  </si>
  <si>
    <t>Poplatek za uložení odpadu na skládku</t>
  </si>
  <si>
    <t>v zákonné výši</t>
  </si>
  <si>
    <t xml:space="preserve">Nakládání s odpady </t>
  </si>
  <si>
    <t>Výkaz výměr - Odpad - nakládání</t>
  </si>
  <si>
    <t xml:space="preserve">Barvy, tiskařské barvy, lepidla, pryskyřice obsahující nebezpečné látky </t>
  </si>
  <si>
    <t>Poplatek za skládkování</t>
  </si>
  <si>
    <t>ROK:</t>
  </si>
  <si>
    <t>Poplatek za skládkování celkem</t>
  </si>
  <si>
    <t>Nakládání s odpady</t>
  </si>
  <si>
    <t>Cena celkem za rok*</t>
  </si>
  <si>
    <t>** ceny jsou uvedeny bez poplatku za uložení odpadu na skládku, poplatek bude k ceně připočten v aktuální výši dle zákona.</t>
  </si>
  <si>
    <r>
      <rPr>
        <b/>
        <u/>
        <sz val="18"/>
        <color theme="1"/>
        <rFont val="Times New Roman"/>
        <family val="1"/>
        <charset val="238"/>
      </rPr>
      <t>Návod pro vyplnění:</t>
    </r>
    <r>
      <rPr>
        <b/>
        <sz val="18"/>
        <color theme="1"/>
        <rFont val="Times New Roman"/>
        <family val="1"/>
        <charset val="238"/>
      </rPr>
      <t xml:space="preserve"> účastník vyplní pouze vyznačená, tzn. odemčená a podbarvená pole - žlutě, na všech záložkách  </t>
    </r>
  </si>
  <si>
    <t>Sklo (kat. č. 200102)</t>
  </si>
  <si>
    <t>Kovy (kat. č. 200140)</t>
  </si>
  <si>
    <t>Barvy, tiskařské barvy, lepidla, pryskyřice obsahující nebezpečné látky (kat. č. 200127)</t>
  </si>
  <si>
    <t>Objemný odpad (kat. č. 20 03 07) - jiné nakládání než skládkování</t>
  </si>
  <si>
    <t>Objemný odpad (kat. č. 20 03 07) - skládkování**</t>
  </si>
  <si>
    <t xml:space="preserve">Plasty </t>
  </si>
  <si>
    <t xml:space="preserve">Množství skládkovného odpadu </t>
  </si>
  <si>
    <t>Cena za nakládání</t>
  </si>
  <si>
    <t>Jednotková cena za 1 t</t>
  </si>
  <si>
    <t>Provoz sběrného dvora</t>
  </si>
  <si>
    <t>Výkaz výměr - provoz sběrného dvora</t>
  </si>
  <si>
    <t>Jednotková cena bez DPH (za jeden měsíc provozu sběrného dvora)*</t>
  </si>
  <si>
    <t>Náklady na provoz Sběrného dvora (na  technické a administrativní vybavení, obsluhu a případné další náklady)</t>
  </si>
  <si>
    <t>Délka provozování</t>
  </si>
  <si>
    <t>Počet měsíců</t>
  </si>
  <si>
    <t>Délka provozování - měsíc</t>
  </si>
  <si>
    <t>Cena za provoz Sběrného dvora za rok bez DPH</t>
  </si>
  <si>
    <t>Papír a lepenka</t>
  </si>
  <si>
    <t>Sklo</t>
  </si>
  <si>
    <t>Textil</t>
  </si>
  <si>
    <t>Rozpouštědla</t>
  </si>
  <si>
    <t>Olej a tuk neuvedený pod číslem 200125</t>
  </si>
  <si>
    <t xml:space="preserve">Dřevo neuvedené pod číslem 200137 </t>
  </si>
  <si>
    <t>Biologicky rozložitelný odpad</t>
  </si>
  <si>
    <t>Příspěvek na provoz Sběrného dvora (na  technické a administrativní vybavení, obsluhu a případné další náklady)</t>
  </si>
  <si>
    <t>Objemný odpad (kat. č. 20 03 07) - skládkování</t>
  </si>
  <si>
    <t xml:space="preserve">Kyseliny (kat. č. 20 01 14) </t>
  </si>
  <si>
    <t>Nabídková cena bez DPH v Kč za 10 let</t>
  </si>
  <si>
    <t>Výše DPH v Kč za 10 let</t>
  </si>
  <si>
    <t>Nabídková cena včetně DPH v Kč za 10 let</t>
  </si>
  <si>
    <t>Kyseliny</t>
  </si>
  <si>
    <t>rok 2026</t>
  </si>
  <si>
    <t>rok 2027</t>
  </si>
  <si>
    <t>rok 2028</t>
  </si>
  <si>
    <t>rok 2029</t>
  </si>
  <si>
    <t>rok 2030 a další</t>
  </si>
  <si>
    <t>-</t>
  </si>
  <si>
    <t>rok 2030 a dálší</t>
  </si>
  <si>
    <t>Cena celkem za rok 2026 bez DPH (Kč)</t>
  </si>
  <si>
    <t>Výše DPH za rok 2026 (Kč)</t>
  </si>
  <si>
    <t>Cena celkem za rok 2026 včetně DPH (Kč)</t>
  </si>
  <si>
    <t>Cena celkem za rok 2027 bez DPH (Kč)</t>
  </si>
  <si>
    <t>Výše DPH za rok 2027 (Kč)</t>
  </si>
  <si>
    <t>Cena celkem za rok 2027 včetně DPH (Kč)</t>
  </si>
  <si>
    <t>Cena celkem za rok 2028 bez DPH (Kč)</t>
  </si>
  <si>
    <t>Výše DPH za rok 2028 (Kč)</t>
  </si>
  <si>
    <t>Cena celkem za rok 2028 včetně DPH (Kč)</t>
  </si>
  <si>
    <t>Cena celkem za rok 2029 bez DPH (Kč)</t>
  </si>
  <si>
    <t>Výše DPH za rok 2029 (Kč)</t>
  </si>
  <si>
    <t>Cena celkem za rok 2029 včetně DPH (Kč)</t>
  </si>
  <si>
    <t>Cena celkem za rok 2030 bez DPH (Kč)</t>
  </si>
  <si>
    <t>Výše DPH za rok 2030 (Kč)</t>
  </si>
  <si>
    <t>Cena celkem za rok 2030 včetně DPH (Kč)</t>
  </si>
  <si>
    <t>Cena celkem za rok 2031 bez DPH (Kč)</t>
  </si>
  <si>
    <t>Výše DPH za rok 2031 (Kč)</t>
  </si>
  <si>
    <t>Cena celkem za rok 2031 včetně DPH (Kč)</t>
  </si>
  <si>
    <t>Cena celkem za rok 2032 bez DPH (Kč)</t>
  </si>
  <si>
    <t>Výše DPH za rok 2032 (Kč)</t>
  </si>
  <si>
    <t>Cena celkem za rok 2032 včetně DPH (Kč)</t>
  </si>
  <si>
    <t>Cena celkem za rok 2033 bez DPH (Kč)</t>
  </si>
  <si>
    <t>Výše DPH za rok 2033 (Kč)</t>
  </si>
  <si>
    <t>Cena celkem za rok 2033 včetně DPH (Kč)</t>
  </si>
  <si>
    <t>Cena celkem za rok 2034 bez DPH (Kč)</t>
  </si>
  <si>
    <t>Výše DPH za rok 2034 (Kč)</t>
  </si>
  <si>
    <t>Cena celkem za rok 2034  včetně DPH (Kč)</t>
  </si>
  <si>
    <t>Cena celkem za rok 2035 bez DPH (Kč)</t>
  </si>
  <si>
    <t>Výše DPH za rok 2035  (Kč)</t>
  </si>
  <si>
    <t>Cena celkem za rok 2035 včetně DPH (Kč)</t>
  </si>
  <si>
    <t xml:space="preserve">Návod k vyplnění: Účastník je oprávněn upravovat pouze žlutě podbravené buňky. </t>
  </si>
  <si>
    <t>Zásady (kat. č. 20 01 15)</t>
  </si>
  <si>
    <t>Zásady</t>
  </si>
  <si>
    <t xml:space="preserve">* cena zahrnuje veškeré činnosti stanovené v bodě 3 zadávací dokumentace </t>
  </si>
  <si>
    <t>Směsný komunální odpad (kat. č. 20 03 01) - jiné nakládání než skládkování</t>
  </si>
  <si>
    <t xml:space="preserve">Pozn. 1 : U ostatních odpadů (mimo výše uvedených Směsného komunálního odpadu a Objemných odpadů), pokud budou uloženy na skládku se předpokládá, že budou uloženy jako zbytkový odpad (případně nebezpečný), a tudíž se nepředpokládá, že by v průběhu trvání smlouvy docházelo k výrzné změně výše poplatku (příloha č.9 k zákonu 541/2020 Sb., o odpadech). V případě, že takovéto odpady plánuje uchazeč ukládat na skládku, pak zákonný poplatek (za zbytkový odpad) bude již součástí nabídkové ceny za 1 tunu. V případě změny výše poplatku, nebo jiného důvodu znemožňujícího ukládat odpad na skládku jako zbytkový odpad, bude každý takový případ posouzen v průběhu smlouvy individuálně a poplatek upraven dle zákonné výše. </t>
  </si>
  <si>
    <t>Směsný komunální odpad (kat. č. 20 03 01) - skládkování</t>
  </si>
  <si>
    <t>Směsný komunální odpad (kat. č. 20 03 01) jiné nakládání než skládkování</t>
  </si>
  <si>
    <t>Množství produkovaného SKO *</t>
  </si>
  <si>
    <t>Množství produkovaného objemného odpadu *</t>
  </si>
  <si>
    <t>Cena za nakládání s SKO a  objemným odpadem celkem</t>
  </si>
  <si>
    <t>Nakládání s SKO a objemnými odpady</t>
  </si>
  <si>
    <t xml:space="preserve">Jedlý olej a tuk </t>
  </si>
  <si>
    <t xml:space="preserve">Nakládání s SKO a objemnými odpady </t>
  </si>
  <si>
    <t>Směsné stavební a demoliční odpady neuvedené pod čísly 17 09 01, 17 09 02 a 17 09 03</t>
  </si>
  <si>
    <t>Směsné stavební a demoliční odpady neuvedené pod čísly 17 09 01, 17 09 02 a 17 09 03 (kat. č. 17 09 04)</t>
  </si>
  <si>
    <t>Stavební materiály obsahující azbest (kat. č. 17 06 05)</t>
  </si>
  <si>
    <t xml:space="preserve">Směsi nebo oddělené frakce betonu, cihel, tašek a keramických výrobků neuvedené pod číslem 17 01 06 </t>
  </si>
  <si>
    <t>Směsi nebo oddělené frakce betonu, cihel, tašek a keramických výrobků neuvedené pod číslem 17 01 06 (kat. č. 17 01 07)</t>
  </si>
  <si>
    <t>Oděvy (kat. č. 20 01 10)</t>
  </si>
  <si>
    <t>Textil (kat. č. 20 01 11)</t>
  </si>
  <si>
    <t>Rozpouštědla (kat. č. 20 01 13)</t>
  </si>
  <si>
    <t>Papír a lepenka (kat. č. 20 01 01)</t>
  </si>
  <si>
    <t>Jedlý olej a tuk (kat. č. 20 01 25)</t>
  </si>
  <si>
    <t>Olej a tuk neuvedený pod číslem 20 01 25 (kat. č. 20 01 26)</t>
  </si>
  <si>
    <t>Dřevo neuvedené pod číslem 20 01 37 (kat. č. 20 01 38)</t>
  </si>
  <si>
    <t>Plasty (kat. č. 20 01 39)</t>
  </si>
  <si>
    <t>Celkem nakládání s odpady  (bez odpadů 20 03 01u 20 03 07)</t>
  </si>
  <si>
    <t xml:space="preserve">Kovy </t>
  </si>
  <si>
    <t>Biologicky rozložitelný odpad (kat. č. 20 02 01)</t>
  </si>
  <si>
    <t>Směsný komunální odpad (kat. č. 20 03 01)** - skládkování</t>
  </si>
  <si>
    <t>Poplatek za 1 t</t>
  </si>
  <si>
    <t>Lze uvést 0 až 300 t</t>
  </si>
  <si>
    <t>Lze uvést 0 až 1300 t</t>
  </si>
  <si>
    <t xml:space="preserve">Stavební materiály obsahující azbest </t>
  </si>
  <si>
    <t>Oděvy</t>
  </si>
  <si>
    <r>
      <t xml:space="preserve">*jedná se o předpokládané (pro stanovení nabídkové ceny závazné) množství odpadu </t>
    </r>
    <r>
      <rPr>
        <b/>
        <i/>
        <sz val="12"/>
        <color rgb="FFFF0000"/>
        <rFont val="Times New Roman"/>
        <family val="1"/>
        <charset val="238"/>
      </rPr>
      <t xml:space="preserve">1600 </t>
    </r>
    <r>
      <rPr>
        <b/>
        <i/>
        <sz val="12"/>
        <color theme="1"/>
        <rFont val="Times New Roman"/>
        <family val="1"/>
        <charset val="238"/>
      </rPr>
      <t xml:space="preserve">t (kódy 200301 a 200307), jehož produkce se předpokládá a které by mohlo být uloženo na skládce. V případě, že uchazeč bude s převzatým odpadem nakládat jiným konečným způsobem než skládkováním, (např. energetické využití), pak je oprávněn o toto množství výše uvednou hodnotu ponížit, (doplní ho do podžluceného pole) což se promítne do řádku Poplatek za skládkování. Uchazeč současně do nabídky uvede jakým jiným způsobem bude s odpadem (kódy 202301 a 200307) nakládat a toto sdělení (zejména množství odpadů 200301 a 200307, které nebude skládkováno) bude pro uchazeče závazné a bude zapracováno do smlouvy o dílo před jejím podpisem. Předpokládá se, že na žádný SKO a Objemný odpad uložený na skládku nebude uplatněna sleva na poplatek za skládkování. Od roku 2030 nebude v souladu se zákonem žádný SKO a objemný odpad skládkován.    </t>
    </r>
  </si>
  <si>
    <t>Kompozitní a nápojové kartony (kat. č. 20 01 01 01)</t>
  </si>
  <si>
    <t xml:space="preserve">Kompozitní a nápojové kartony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</si>
</sst>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\ _K_č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1">
    <xf numFmtId="0" fontId="0" fillId="0" borderId="0" xfId="0"/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1" xfId="0" applyFont="1" applyBorder="1"/>
    <xf numFmtId="0" fontId="11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8" borderId="0" xfId="0" applyFont="1" applyFill="1" applyAlignment="1">
      <alignment horizontal="center" vertical="center"/>
    </xf>
    <xf numFmtId="165" fontId="16" fillId="8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1" fillId="5" borderId="10" xfId="0" applyFont="1" applyFill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166" fontId="6" fillId="5" borderId="11" xfId="0" applyNumberFormat="1" applyFont="1" applyFill="1" applyBorder="1" applyAlignment="1">
      <alignment horizontal="center" vertical="center" wrapText="1"/>
    </xf>
    <xf numFmtId="166" fontId="6" fillId="2" borderId="15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8" borderId="0" xfId="0" applyFont="1" applyFill="1" applyAlignment="1">
      <alignment horizontal="center" vertical="center" wrapText="1"/>
    </xf>
    <xf numFmtId="166" fontId="6" fillId="5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3" fillId="6" borderId="4" xfId="1" applyFont="1" applyFill="1" applyBorder="1" applyAlignment="1" applyProtection="1">
      <alignment horizontal="center" vertical="center"/>
    </xf>
    <xf numFmtId="164" fontId="3" fillId="6" borderId="1" xfId="1" applyFont="1" applyFill="1" applyBorder="1" applyAlignment="1" applyProtection="1">
      <alignment horizontal="center" vertical="center"/>
    </xf>
    <xf numFmtId="0" fontId="3" fillId="8" borderId="21" xfId="0" applyFont="1" applyFill="1" applyBorder="1" applyAlignment="1">
      <alignment wrapText="1"/>
    </xf>
    <xf numFmtId="0" fontId="6" fillId="8" borderId="21" xfId="0" applyFont="1" applyFill="1" applyBorder="1"/>
    <xf numFmtId="0" fontId="13" fillId="8" borderId="2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8" borderId="20" xfId="0" applyFont="1" applyFill="1" applyBorder="1" applyAlignment="1">
      <alignment wrapText="1"/>
    </xf>
    <xf numFmtId="0" fontId="6" fillId="8" borderId="35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6" fillId="6" borderId="6" xfId="0" applyFont="1" applyFill="1" applyBorder="1" applyAlignment="1">
      <alignment horizontal="center"/>
    </xf>
    <xf numFmtId="4" fontId="6" fillId="6" borderId="32" xfId="0" applyNumberFormat="1" applyFont="1" applyFill="1" applyBorder="1" applyAlignment="1">
      <alignment horizontal="center" vertical="center"/>
    </xf>
    <xf numFmtId="4" fontId="6" fillId="6" borderId="23" xfId="0" applyNumberFormat="1" applyFont="1" applyFill="1" applyBorder="1" applyAlignment="1">
      <alignment horizontal="center" vertical="center"/>
    </xf>
    <xf numFmtId="4" fontId="6" fillId="6" borderId="24" xfId="0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11" fillId="8" borderId="38" xfId="0" applyFont="1" applyFill="1" applyBorder="1" applyAlignment="1">
      <alignment horizontal="left" vertical="center" wrapText="1"/>
    </xf>
    <xf numFmtId="4" fontId="6" fillId="0" borderId="33" xfId="0" applyNumberFormat="1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11" fillId="8" borderId="39" xfId="0" applyFont="1" applyFill="1" applyBorder="1" applyAlignment="1">
      <alignment horizontal="left" vertical="center" wrapText="1"/>
    </xf>
    <xf numFmtId="4" fontId="6" fillId="0" borderId="3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0" fontId="11" fillId="10" borderId="40" xfId="0" applyFont="1" applyFill="1" applyBorder="1" applyAlignment="1">
      <alignment horizontal="left" vertical="center" wrapText="1"/>
    </xf>
    <xf numFmtId="4" fontId="6" fillId="10" borderId="34" xfId="0" applyNumberFormat="1" applyFont="1" applyFill="1" applyBorder="1" applyAlignment="1">
      <alignment horizontal="center" vertical="center"/>
    </xf>
    <xf numFmtId="4" fontId="6" fillId="10" borderId="25" xfId="0" applyNumberFormat="1" applyFont="1" applyFill="1" applyBorder="1" applyAlignment="1">
      <alignment horizontal="center" vertical="center"/>
    </xf>
    <xf numFmtId="4" fontId="6" fillId="10" borderId="26" xfId="0" applyNumberFormat="1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4" fontId="6" fillId="8" borderId="34" xfId="0" applyNumberFormat="1" applyFont="1" applyFill="1" applyBorder="1" applyAlignment="1">
      <alignment horizontal="center" vertical="center"/>
    </xf>
    <xf numFmtId="4" fontId="6" fillId="8" borderId="25" xfId="0" applyNumberFormat="1" applyFont="1" applyFill="1" applyBorder="1" applyAlignment="1">
      <alignment horizontal="center" vertical="center"/>
    </xf>
    <xf numFmtId="4" fontId="6" fillId="8" borderId="26" xfId="0" applyNumberFormat="1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16" fillId="10" borderId="40" xfId="0" applyFont="1" applyFill="1" applyBorder="1" applyAlignment="1">
      <alignment horizontal="left" vertical="center" wrapText="1"/>
    </xf>
    <xf numFmtId="4" fontId="3" fillId="10" borderId="33" xfId="0" applyNumberFormat="1" applyFont="1" applyFill="1" applyBorder="1" applyAlignment="1">
      <alignment horizontal="center" vertical="center"/>
    </xf>
    <xf numFmtId="4" fontId="3" fillId="10" borderId="25" xfId="0" applyNumberFormat="1" applyFont="1" applyFill="1" applyBorder="1" applyAlignment="1">
      <alignment horizontal="center" vertical="center"/>
    </xf>
    <xf numFmtId="4" fontId="3" fillId="10" borderId="26" xfId="0" applyNumberFormat="1" applyFont="1" applyFill="1" applyBorder="1" applyAlignment="1">
      <alignment horizontal="center" vertical="center"/>
    </xf>
    <xf numFmtId="4" fontId="6" fillId="8" borderId="3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1" fillId="0" borderId="0" xfId="0" applyFont="1"/>
    <xf numFmtId="0" fontId="20" fillId="4" borderId="1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6" fillId="10" borderId="5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wrapText="1"/>
    </xf>
    <xf numFmtId="0" fontId="6" fillId="0" borderId="37" xfId="0" applyFont="1" applyBorder="1" applyAlignment="1">
      <alignment horizontal="left"/>
    </xf>
    <xf numFmtId="4" fontId="6" fillId="6" borderId="27" xfId="0" applyNumberFormat="1" applyFont="1" applyFill="1" applyBorder="1" applyAlignment="1">
      <alignment horizontal="center" vertical="center"/>
    </xf>
    <xf numFmtId="4" fontId="6" fillId="6" borderId="21" xfId="0" applyNumberFormat="1" applyFont="1" applyFill="1" applyBorder="1" applyAlignment="1">
      <alignment horizontal="center" vertical="center"/>
    </xf>
    <xf numFmtId="4" fontId="6" fillId="6" borderId="28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wrapText="1"/>
    </xf>
    <xf numFmtId="4" fontId="6" fillId="2" borderId="29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4" fontId="6" fillId="2" borderId="3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165" fontId="6" fillId="8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165" fontId="6" fillId="9" borderId="1" xfId="0" applyNumberFormat="1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9" xfId="0" applyFont="1" applyBorder="1" applyAlignment="1">
      <alignment vertical="center" wrapText="1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9" fillId="0" borderId="0" xfId="0" applyFont="1" applyAlignment="1">
      <alignment horizontal="justify" vertical="center" wrapText="1"/>
    </xf>
    <xf numFmtId="0" fontId="19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8" fillId="0" borderId="0" xfId="0" applyFont="1" applyAlignment="1">
      <alignment horizontal="left" wrapText="1"/>
    </xf>
    <xf numFmtId="0" fontId="18" fillId="7" borderId="0" xfId="0" applyFont="1" applyFill="1" applyAlignment="1">
      <alignment horizontal="left" wrapText="1"/>
    </xf>
    <xf numFmtId="0" fontId="16" fillId="7" borderId="18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165" fontId="16" fillId="7" borderId="18" xfId="0" applyNumberFormat="1" applyFont="1" applyFill="1" applyBorder="1" applyAlignment="1">
      <alignment horizontal="center" vertical="center"/>
    </xf>
    <xf numFmtId="165" fontId="16" fillId="7" borderId="1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165" fontId="16" fillId="7" borderId="1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 applyProtection="1">
      <alignment horizontal="center" vertic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65" fontId="3" fillId="2" borderId="16" xfId="0" applyNumberFormat="1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165" fontId="16" fillId="3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wrapText="1"/>
    </xf>
    <xf numFmtId="0" fontId="13" fillId="8" borderId="3" xfId="0" applyFont="1" applyFill="1" applyBorder="1" applyAlignment="1">
      <alignment wrapText="1"/>
    </xf>
    <xf numFmtId="0" fontId="13" fillId="8" borderId="4" xfId="0" applyFont="1" applyFill="1" applyBorder="1" applyAlignment="1">
      <alignment wrapText="1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100"/>
  <sheetViews>
    <sheetView tabSelected="1" zoomScaleNormal="100" workbookViewId="0">
      <selection activeCell="C9" sqref="C9"/>
    </sheetView>
  </sheetViews>
  <sheetFormatPr defaultRowHeight="14.4" x14ac:dyDescent="0.3"/>
  <cols>
    <col min="1" max="1" width="41.5546875" customWidth="1"/>
    <col min="2" max="2" width="24.5546875" customWidth="1"/>
    <col min="3" max="3" width="27.6640625" customWidth="1"/>
  </cols>
  <sheetData>
    <row r="1" spans="1:5" x14ac:dyDescent="0.3">
      <c r="A1" s="3"/>
      <c r="B1" s="3"/>
      <c r="C1" s="3"/>
    </row>
    <row r="2" spans="1:5" ht="22.8" x14ac:dyDescent="0.4">
      <c r="A2" s="113" t="s">
        <v>4</v>
      </c>
      <c r="B2" s="114"/>
      <c r="C2" s="114"/>
    </row>
    <row r="3" spans="1:5" x14ac:dyDescent="0.3">
      <c r="A3" s="3"/>
      <c r="B3" s="3"/>
      <c r="C3" s="3"/>
    </row>
    <row r="4" spans="1:5" x14ac:dyDescent="0.3">
      <c r="A4" s="3"/>
      <c r="B4" s="3"/>
      <c r="C4" s="3"/>
    </row>
    <row r="5" spans="1:5" x14ac:dyDescent="0.3">
      <c r="A5" s="3"/>
      <c r="B5" s="3"/>
      <c r="C5" s="3"/>
    </row>
    <row r="6" spans="1:5" ht="15.6" x14ac:dyDescent="0.3">
      <c r="A6" s="112" t="s">
        <v>43</v>
      </c>
      <c r="B6" s="112"/>
      <c r="C6" s="112"/>
    </row>
    <row r="7" spans="1:5" ht="16.2" thickBot="1" x14ac:dyDescent="0.35">
      <c r="A7" s="5"/>
      <c r="B7" s="5"/>
      <c r="C7" s="5"/>
    </row>
    <row r="8" spans="1:5" ht="47.4" thickBot="1" x14ac:dyDescent="0.35">
      <c r="A8" s="6" t="s">
        <v>42</v>
      </c>
      <c r="B8" s="6" t="s">
        <v>46</v>
      </c>
      <c r="C8" s="7" t="s">
        <v>44</v>
      </c>
    </row>
    <row r="9" spans="1:5" ht="47.4" thickBot="1" x14ac:dyDescent="0.35">
      <c r="A9" s="8" t="s">
        <v>57</v>
      </c>
      <c r="B9" s="9" t="s">
        <v>0</v>
      </c>
      <c r="C9" s="2"/>
    </row>
    <row r="10" spans="1:5" x14ac:dyDescent="0.3">
      <c r="A10" s="10"/>
      <c r="B10" s="11"/>
      <c r="C10" s="11"/>
    </row>
    <row r="11" spans="1:5" x14ac:dyDescent="0.3">
      <c r="A11" s="3"/>
      <c r="B11" s="3"/>
      <c r="C11" s="3"/>
    </row>
    <row r="12" spans="1:5" ht="17.25" customHeight="1" x14ac:dyDescent="0.3">
      <c r="A12" s="112" t="s">
        <v>24</v>
      </c>
      <c r="B12" s="112"/>
      <c r="C12" s="112"/>
      <c r="D12" s="3"/>
      <c r="E12" s="3"/>
    </row>
    <row r="13" spans="1:5" ht="15" thickBot="1" x14ac:dyDescent="0.35">
      <c r="A13" s="3"/>
      <c r="B13" s="3"/>
      <c r="C13" s="3"/>
      <c r="D13" s="3"/>
      <c r="E13" s="3"/>
    </row>
    <row r="14" spans="1:5" ht="31.8" thickBot="1" x14ac:dyDescent="0.35">
      <c r="A14" s="12" t="s">
        <v>19</v>
      </c>
      <c r="B14" s="13" t="s">
        <v>1</v>
      </c>
      <c r="C14" s="13" t="s">
        <v>18</v>
      </c>
      <c r="D14" s="3"/>
      <c r="E14" s="3"/>
    </row>
    <row r="15" spans="1:5" ht="47.4" thickBot="1" x14ac:dyDescent="0.35">
      <c r="A15" s="14" t="s">
        <v>119</v>
      </c>
      <c r="B15" s="15" t="s">
        <v>2</v>
      </c>
      <c r="C15" s="1"/>
      <c r="D15" s="3"/>
      <c r="E15" s="3"/>
    </row>
    <row r="16" spans="1:5" ht="31.8" thickBot="1" x14ac:dyDescent="0.35">
      <c r="A16" s="14" t="s">
        <v>117</v>
      </c>
      <c r="B16" s="15" t="s">
        <v>2</v>
      </c>
      <c r="C16" s="1"/>
      <c r="D16" s="3"/>
      <c r="E16" s="3"/>
    </row>
    <row r="17" spans="1:5" ht="47.4" thickBot="1" x14ac:dyDescent="0.35">
      <c r="A17" s="14" t="s">
        <v>116</v>
      </c>
      <c r="B17" s="15" t="s">
        <v>2</v>
      </c>
      <c r="C17" s="1"/>
      <c r="D17" s="3"/>
      <c r="E17" s="3"/>
    </row>
    <row r="18" spans="1:5" ht="16.2" thickBot="1" x14ac:dyDescent="0.35">
      <c r="A18" s="14" t="s">
        <v>123</v>
      </c>
      <c r="B18" s="15" t="s">
        <v>2</v>
      </c>
      <c r="C18" s="1"/>
      <c r="D18" s="3"/>
      <c r="E18" s="3"/>
    </row>
    <row r="19" spans="1:5" ht="31.8" thickBot="1" x14ac:dyDescent="0.35">
      <c r="A19" s="14" t="s">
        <v>138</v>
      </c>
      <c r="B19" s="15" t="s">
        <v>2</v>
      </c>
      <c r="C19" s="1"/>
      <c r="D19" s="3"/>
      <c r="E19" s="3"/>
    </row>
    <row r="20" spans="1:5" ht="16.2" thickBot="1" x14ac:dyDescent="0.35">
      <c r="A20" s="14" t="s">
        <v>33</v>
      </c>
      <c r="B20" s="15" t="s">
        <v>2</v>
      </c>
      <c r="C20" s="1"/>
      <c r="D20" s="3"/>
      <c r="E20" s="3"/>
    </row>
    <row r="21" spans="1:5" ht="16.2" thickBot="1" x14ac:dyDescent="0.35">
      <c r="A21" s="14" t="s">
        <v>120</v>
      </c>
      <c r="B21" s="15"/>
      <c r="C21" s="1"/>
      <c r="D21" s="3"/>
      <c r="E21" s="3"/>
    </row>
    <row r="22" spans="1:5" ht="16.2" thickBot="1" x14ac:dyDescent="0.35">
      <c r="A22" s="14" t="s">
        <v>121</v>
      </c>
      <c r="B22" s="15" t="s">
        <v>2</v>
      </c>
      <c r="C22" s="1"/>
      <c r="D22" s="3"/>
      <c r="E22" s="3"/>
    </row>
    <row r="23" spans="1:5" ht="16.2" thickBot="1" x14ac:dyDescent="0.35">
      <c r="A23" s="14" t="s">
        <v>122</v>
      </c>
      <c r="B23" s="15" t="s">
        <v>2</v>
      </c>
      <c r="C23" s="1"/>
      <c r="D23" s="3"/>
      <c r="E23" s="3"/>
    </row>
    <row r="24" spans="1:5" ht="16.2" thickBot="1" x14ac:dyDescent="0.35">
      <c r="A24" s="14" t="s">
        <v>59</v>
      </c>
      <c r="B24" s="15" t="s">
        <v>2</v>
      </c>
      <c r="C24" s="1"/>
      <c r="D24" s="3"/>
      <c r="E24" s="3"/>
    </row>
    <row r="25" spans="1:5" ht="16.2" thickBot="1" x14ac:dyDescent="0.35">
      <c r="A25" s="14" t="s">
        <v>102</v>
      </c>
      <c r="B25" s="15" t="s">
        <v>2</v>
      </c>
      <c r="C25" s="1"/>
      <c r="D25" s="3"/>
      <c r="E25" s="3"/>
    </row>
    <row r="26" spans="1:5" ht="16.2" thickBot="1" x14ac:dyDescent="0.35">
      <c r="A26" s="14" t="s">
        <v>124</v>
      </c>
      <c r="B26" s="15" t="s">
        <v>2</v>
      </c>
      <c r="C26" s="1"/>
      <c r="D26" s="3"/>
      <c r="E26" s="3"/>
    </row>
    <row r="27" spans="1:5" ht="31.8" thickBot="1" x14ac:dyDescent="0.35">
      <c r="A27" s="14" t="s">
        <v>125</v>
      </c>
      <c r="B27" s="15" t="s">
        <v>2</v>
      </c>
      <c r="C27" s="1"/>
      <c r="D27" s="3"/>
      <c r="E27" s="3"/>
    </row>
    <row r="28" spans="1:5" ht="31.8" thickBot="1" x14ac:dyDescent="0.35">
      <c r="A28" s="14" t="s">
        <v>35</v>
      </c>
      <c r="B28" s="15" t="s">
        <v>2</v>
      </c>
      <c r="C28" s="1"/>
      <c r="D28" s="3"/>
      <c r="E28" s="3"/>
    </row>
    <row r="29" spans="1:5" ht="31.8" thickBot="1" x14ac:dyDescent="0.35">
      <c r="A29" s="14" t="s">
        <v>126</v>
      </c>
      <c r="B29" s="15" t="s">
        <v>2</v>
      </c>
      <c r="C29" s="1"/>
      <c r="D29" s="3"/>
      <c r="E29" s="3"/>
    </row>
    <row r="30" spans="1:5" ht="16.2" thickBot="1" x14ac:dyDescent="0.35">
      <c r="A30" s="14" t="s">
        <v>127</v>
      </c>
      <c r="B30" s="15" t="s">
        <v>2</v>
      </c>
      <c r="C30" s="1"/>
      <c r="D30" s="3"/>
      <c r="E30" s="3"/>
    </row>
    <row r="31" spans="1:5" ht="16.2" thickBot="1" x14ac:dyDescent="0.35">
      <c r="A31" s="14" t="s">
        <v>34</v>
      </c>
      <c r="B31" s="15" t="s">
        <v>2</v>
      </c>
      <c r="C31" s="1"/>
      <c r="D31" s="3"/>
      <c r="E31" s="3"/>
    </row>
    <row r="32" spans="1:5" ht="33" customHeight="1" thickBot="1" x14ac:dyDescent="0.35">
      <c r="A32" s="14" t="s">
        <v>130</v>
      </c>
      <c r="B32" s="15" t="s">
        <v>2</v>
      </c>
      <c r="C32" s="1"/>
      <c r="D32" s="3"/>
      <c r="E32" s="3"/>
    </row>
    <row r="33" spans="1:5" ht="35.25" customHeight="1" thickBot="1" x14ac:dyDescent="0.35">
      <c r="A33" s="16" t="s">
        <v>131</v>
      </c>
      <c r="B33" s="15" t="s">
        <v>2</v>
      </c>
      <c r="C33" s="1"/>
      <c r="D33" s="3"/>
      <c r="E33" s="3"/>
    </row>
    <row r="34" spans="1:5" ht="31.8" thickBot="1" x14ac:dyDescent="0.35">
      <c r="A34" s="16" t="s">
        <v>37</v>
      </c>
      <c r="B34" s="15" t="s">
        <v>2</v>
      </c>
      <c r="C34" s="1"/>
      <c r="D34" s="3"/>
      <c r="E34" s="3"/>
    </row>
    <row r="35" spans="1:5" ht="31.8" thickBot="1" x14ac:dyDescent="0.35">
      <c r="A35" s="17" t="s">
        <v>105</v>
      </c>
      <c r="B35" s="15" t="s">
        <v>2</v>
      </c>
      <c r="C35" s="1"/>
      <c r="D35" s="3"/>
      <c r="E35" s="3"/>
    </row>
    <row r="36" spans="1:5" ht="31.8" thickBot="1" x14ac:dyDescent="0.35">
      <c r="A36" s="14" t="s">
        <v>36</v>
      </c>
      <c r="B36" s="18" t="s">
        <v>2</v>
      </c>
      <c r="C36" s="1"/>
      <c r="D36" s="3"/>
      <c r="E36" s="3"/>
    </row>
    <row r="37" spans="1:5" ht="16.2" thickBot="1" x14ac:dyDescent="0.35">
      <c r="A37" s="19" t="s">
        <v>21</v>
      </c>
      <c r="B37" s="20" t="s">
        <v>2</v>
      </c>
      <c r="C37" s="21" t="s">
        <v>22</v>
      </c>
      <c r="D37" s="3"/>
      <c r="E37" s="3"/>
    </row>
    <row r="38" spans="1:5" ht="30" customHeight="1" x14ac:dyDescent="0.35">
      <c r="A38" s="115" t="s">
        <v>20</v>
      </c>
      <c r="B38" s="115"/>
      <c r="C38" s="115"/>
      <c r="D38" s="3"/>
      <c r="E38" s="3"/>
    </row>
    <row r="39" spans="1:5" ht="33" customHeight="1" x14ac:dyDescent="0.35">
      <c r="A39" s="116" t="s">
        <v>31</v>
      </c>
      <c r="B39" s="116"/>
      <c r="C39" s="116"/>
      <c r="D39" s="3"/>
      <c r="E39" s="3"/>
    </row>
    <row r="40" spans="1:5" x14ac:dyDescent="0.3">
      <c r="A40" s="22"/>
      <c r="B40" s="22"/>
      <c r="C40" s="22"/>
      <c r="D40" s="3"/>
      <c r="E40" s="3"/>
    </row>
    <row r="41" spans="1:5" ht="147" customHeight="1" x14ac:dyDescent="0.3">
      <c r="A41" s="110" t="s">
        <v>106</v>
      </c>
      <c r="B41" s="111"/>
      <c r="C41" s="111"/>
      <c r="D41" s="3"/>
      <c r="E41" s="3"/>
    </row>
    <row r="42" spans="1:5" x14ac:dyDescent="0.3">
      <c r="A42" s="23"/>
      <c r="B42" s="23"/>
      <c r="C42" s="23"/>
      <c r="D42" s="3"/>
      <c r="E42" s="3"/>
    </row>
    <row r="43" spans="1:5" x14ac:dyDescent="0.3">
      <c r="A43" s="22"/>
      <c r="B43" s="22"/>
      <c r="C43" s="22"/>
      <c r="D43" s="3"/>
      <c r="E43" s="3"/>
    </row>
    <row r="44" spans="1:5" x14ac:dyDescent="0.3">
      <c r="A44" s="109" t="s">
        <v>101</v>
      </c>
      <c r="B44" s="109"/>
      <c r="C44" s="109"/>
      <c r="D44" s="3"/>
      <c r="E44" s="3"/>
    </row>
    <row r="45" spans="1:5" x14ac:dyDescent="0.3">
      <c r="A45" s="109"/>
      <c r="B45" s="109"/>
      <c r="C45" s="109"/>
      <c r="D45" s="3"/>
      <c r="E45" s="3"/>
    </row>
    <row r="46" spans="1:5" x14ac:dyDescent="0.3">
      <c r="A46" s="109"/>
      <c r="B46" s="109"/>
      <c r="C46" s="109"/>
      <c r="D46" s="3"/>
      <c r="E46" s="3"/>
    </row>
    <row r="47" spans="1:5" x14ac:dyDescent="0.3">
      <c r="A47" s="109"/>
      <c r="B47" s="109"/>
      <c r="C47" s="109"/>
      <c r="D47" s="3"/>
      <c r="E47" s="3"/>
    </row>
    <row r="48" spans="1:5" x14ac:dyDescent="0.3">
      <c r="A48" s="109"/>
      <c r="B48" s="109"/>
      <c r="C48" s="109"/>
      <c r="D48" s="3"/>
      <c r="E48" s="3"/>
    </row>
    <row r="49" spans="1:5" x14ac:dyDescent="0.3">
      <c r="A49" s="3"/>
      <c r="B49" s="3"/>
      <c r="C49" s="3"/>
      <c r="D49" s="3"/>
      <c r="E49" s="3"/>
    </row>
    <row r="50" spans="1:5" x14ac:dyDescent="0.3">
      <c r="A50" s="3"/>
      <c r="B50" s="3"/>
      <c r="C50" s="3"/>
      <c r="D50" s="3"/>
      <c r="E50" s="3"/>
    </row>
    <row r="51" spans="1:5" x14ac:dyDescent="0.3">
      <c r="A51" s="3"/>
      <c r="B51" s="3"/>
      <c r="C51" s="3"/>
      <c r="D51" s="3"/>
      <c r="E51" s="3"/>
    </row>
    <row r="52" spans="1:5" x14ac:dyDescent="0.3">
      <c r="A52" s="3"/>
      <c r="B52" s="3"/>
      <c r="C52" s="3"/>
      <c r="D52" s="3"/>
      <c r="E52" s="3"/>
    </row>
    <row r="53" spans="1:5" x14ac:dyDescent="0.3">
      <c r="A53" s="3"/>
      <c r="B53" s="3"/>
      <c r="C53" s="3"/>
      <c r="D53" s="3"/>
      <c r="E53" s="3"/>
    </row>
    <row r="54" spans="1:5" x14ac:dyDescent="0.3">
      <c r="A54" s="3"/>
      <c r="B54" s="3"/>
      <c r="C54" s="3"/>
      <c r="D54" s="3"/>
      <c r="E54" s="3"/>
    </row>
    <row r="55" spans="1:5" x14ac:dyDescent="0.3">
      <c r="A55" s="3"/>
      <c r="B55" s="3"/>
      <c r="C55" s="3"/>
      <c r="D55" s="3"/>
      <c r="E55" s="3"/>
    </row>
    <row r="56" spans="1:5" x14ac:dyDescent="0.3">
      <c r="A56" s="3"/>
      <c r="B56" s="3"/>
      <c r="C56" s="3"/>
      <c r="D56" s="3"/>
      <c r="E56" s="3"/>
    </row>
    <row r="57" spans="1:5" x14ac:dyDescent="0.3">
      <c r="A57" s="3"/>
      <c r="B57" s="3"/>
      <c r="C57" s="3"/>
      <c r="D57" s="3"/>
      <c r="E57" s="3"/>
    </row>
    <row r="58" spans="1:5" x14ac:dyDescent="0.3">
      <c r="A58" s="3"/>
      <c r="B58" s="3"/>
      <c r="C58" s="3"/>
      <c r="D58" s="3"/>
      <c r="E58" s="3"/>
    </row>
    <row r="59" spans="1:5" x14ac:dyDescent="0.3">
      <c r="A59" s="3"/>
      <c r="B59" s="3"/>
      <c r="C59" s="3"/>
      <c r="D59" s="3"/>
      <c r="E59" s="3"/>
    </row>
    <row r="60" spans="1:5" x14ac:dyDescent="0.3">
      <c r="A60" s="3"/>
      <c r="B60" s="3"/>
      <c r="C60" s="3"/>
      <c r="D60" s="3"/>
      <c r="E60" s="3"/>
    </row>
    <row r="61" spans="1:5" x14ac:dyDescent="0.3">
      <c r="A61" s="3"/>
      <c r="B61" s="3"/>
      <c r="C61" s="3"/>
      <c r="D61" s="3"/>
      <c r="E61" s="3"/>
    </row>
    <row r="62" spans="1:5" x14ac:dyDescent="0.3">
      <c r="A62" s="3"/>
      <c r="B62" s="3"/>
      <c r="C62" s="3"/>
      <c r="D62" s="3"/>
      <c r="E62" s="3"/>
    </row>
    <row r="63" spans="1:5" x14ac:dyDescent="0.3">
      <c r="A63" s="3"/>
      <c r="B63" s="3"/>
      <c r="C63" s="3"/>
      <c r="D63" s="3"/>
      <c r="E63" s="3"/>
    </row>
    <row r="64" spans="1:5" x14ac:dyDescent="0.3">
      <c r="A64" s="3"/>
      <c r="B64" s="3"/>
      <c r="C64" s="3"/>
      <c r="D64" s="3"/>
      <c r="E64" s="3"/>
    </row>
    <row r="65" spans="1:5" x14ac:dyDescent="0.3">
      <c r="A65" s="3"/>
      <c r="B65" s="3"/>
      <c r="C65" s="3"/>
      <c r="D65" s="3"/>
      <c r="E65" s="3"/>
    </row>
    <row r="66" spans="1:5" x14ac:dyDescent="0.3">
      <c r="A66" s="3"/>
      <c r="B66" s="3"/>
      <c r="C66" s="3"/>
      <c r="D66" s="3"/>
      <c r="E66" s="3"/>
    </row>
    <row r="67" spans="1:5" x14ac:dyDescent="0.3">
      <c r="A67" s="3"/>
      <c r="B67" s="3"/>
      <c r="C67" s="3"/>
      <c r="D67" s="3"/>
      <c r="E67" s="3"/>
    </row>
    <row r="68" spans="1:5" x14ac:dyDescent="0.3">
      <c r="A68" s="3"/>
      <c r="B68" s="3"/>
      <c r="C68" s="3"/>
      <c r="D68" s="3"/>
      <c r="E68" s="3"/>
    </row>
    <row r="69" spans="1:5" x14ac:dyDescent="0.3">
      <c r="A69" s="3"/>
      <c r="B69" s="3"/>
      <c r="C69" s="3"/>
      <c r="D69" s="3"/>
      <c r="E69" s="3"/>
    </row>
    <row r="70" spans="1:5" x14ac:dyDescent="0.3">
      <c r="A70" s="3"/>
      <c r="B70" s="3"/>
      <c r="C70" s="3"/>
      <c r="D70" s="3"/>
      <c r="E70" s="3"/>
    </row>
    <row r="71" spans="1:5" x14ac:dyDescent="0.3">
      <c r="A71" s="3"/>
      <c r="B71" s="3"/>
      <c r="C71" s="3"/>
      <c r="D71" s="3"/>
      <c r="E71" s="3"/>
    </row>
    <row r="72" spans="1:5" x14ac:dyDescent="0.3">
      <c r="A72" s="3"/>
      <c r="B72" s="3"/>
      <c r="C72" s="3"/>
      <c r="D72" s="3"/>
      <c r="E72" s="3"/>
    </row>
    <row r="73" spans="1:5" x14ac:dyDescent="0.3">
      <c r="A73" s="3"/>
      <c r="B73" s="3"/>
      <c r="C73" s="3"/>
      <c r="D73" s="3"/>
      <c r="E73" s="3"/>
    </row>
    <row r="74" spans="1:5" x14ac:dyDescent="0.3">
      <c r="A74" s="3"/>
      <c r="B74" s="3"/>
      <c r="C74" s="3"/>
      <c r="D74" s="3"/>
      <c r="E74" s="3"/>
    </row>
    <row r="75" spans="1:5" x14ac:dyDescent="0.3">
      <c r="A75" s="3"/>
      <c r="B75" s="3"/>
      <c r="C75" s="3"/>
      <c r="D75" s="3"/>
      <c r="E75" s="3"/>
    </row>
    <row r="76" spans="1:5" x14ac:dyDescent="0.3">
      <c r="A76" s="3"/>
      <c r="B76" s="3"/>
      <c r="C76" s="3"/>
      <c r="D76" s="3"/>
      <c r="E76" s="3"/>
    </row>
    <row r="77" spans="1:5" x14ac:dyDescent="0.3">
      <c r="A77" s="3"/>
      <c r="B77" s="3"/>
      <c r="C77" s="3"/>
      <c r="D77" s="3"/>
      <c r="E77" s="3"/>
    </row>
    <row r="78" spans="1:5" x14ac:dyDescent="0.3">
      <c r="A78" s="3"/>
      <c r="B78" s="3"/>
      <c r="C78" s="3"/>
      <c r="D78" s="3"/>
      <c r="E78" s="3"/>
    </row>
    <row r="79" spans="1:5" x14ac:dyDescent="0.3">
      <c r="A79" s="3"/>
      <c r="B79" s="3"/>
      <c r="C79" s="3"/>
      <c r="D79" s="3"/>
      <c r="E79" s="3"/>
    </row>
    <row r="80" spans="1:5" x14ac:dyDescent="0.3">
      <c r="A80" s="3"/>
      <c r="B80" s="3"/>
      <c r="C80" s="3"/>
      <c r="D80" s="3"/>
      <c r="E80" s="3"/>
    </row>
    <row r="81" spans="1:5" x14ac:dyDescent="0.3">
      <c r="A81" s="3"/>
      <c r="B81" s="3"/>
      <c r="C81" s="3"/>
      <c r="D81" s="3"/>
      <c r="E81" s="3"/>
    </row>
    <row r="82" spans="1:5" x14ac:dyDescent="0.3">
      <c r="A82" s="3"/>
      <c r="B82" s="3"/>
      <c r="C82" s="3"/>
      <c r="D82" s="3"/>
      <c r="E82" s="3"/>
    </row>
    <row r="83" spans="1:5" x14ac:dyDescent="0.3">
      <c r="A83" s="3"/>
      <c r="B83" s="3"/>
      <c r="C83" s="3"/>
      <c r="D83" s="3"/>
      <c r="E83" s="3"/>
    </row>
    <row r="84" spans="1:5" x14ac:dyDescent="0.3">
      <c r="A84" s="3"/>
      <c r="B84" s="3"/>
      <c r="C84" s="3"/>
      <c r="D84" s="3"/>
      <c r="E84" s="3"/>
    </row>
    <row r="85" spans="1:5" x14ac:dyDescent="0.3">
      <c r="A85" s="3"/>
      <c r="B85" s="3"/>
      <c r="C85" s="3"/>
      <c r="D85" s="3"/>
      <c r="E85" s="3"/>
    </row>
    <row r="86" spans="1:5" x14ac:dyDescent="0.3">
      <c r="A86" s="3"/>
      <c r="B86" s="3"/>
      <c r="C86" s="3"/>
      <c r="D86" s="3"/>
      <c r="E86" s="3"/>
    </row>
    <row r="87" spans="1:5" x14ac:dyDescent="0.3">
      <c r="A87" s="3"/>
      <c r="B87" s="3"/>
      <c r="C87" s="3"/>
      <c r="D87" s="3"/>
      <c r="E87" s="3"/>
    </row>
    <row r="88" spans="1:5" x14ac:dyDescent="0.3">
      <c r="A88" s="3"/>
      <c r="B88" s="3"/>
      <c r="C88" s="3"/>
      <c r="D88" s="3"/>
      <c r="E88" s="3"/>
    </row>
    <row r="89" spans="1:5" x14ac:dyDescent="0.3">
      <c r="A89" s="3"/>
      <c r="B89" s="3"/>
      <c r="C89" s="3"/>
      <c r="D89" s="3"/>
      <c r="E89" s="3"/>
    </row>
    <row r="90" spans="1:5" x14ac:dyDescent="0.3">
      <c r="A90" s="3"/>
      <c r="B90" s="3"/>
      <c r="C90" s="3"/>
      <c r="D90" s="3"/>
      <c r="E90" s="3"/>
    </row>
    <row r="91" spans="1:5" x14ac:dyDescent="0.3">
      <c r="A91" s="3"/>
      <c r="B91" s="3"/>
      <c r="C91" s="3"/>
      <c r="D91" s="3"/>
      <c r="E91" s="3"/>
    </row>
    <row r="92" spans="1:5" x14ac:dyDescent="0.3">
      <c r="A92" s="3"/>
      <c r="B92" s="3"/>
      <c r="C92" s="3"/>
      <c r="D92" s="3"/>
      <c r="E92" s="3"/>
    </row>
    <row r="93" spans="1:5" x14ac:dyDescent="0.3">
      <c r="A93" s="3"/>
      <c r="B93" s="3"/>
      <c r="C93" s="3"/>
      <c r="D93" s="3"/>
      <c r="E93" s="3"/>
    </row>
    <row r="94" spans="1:5" x14ac:dyDescent="0.3">
      <c r="A94" s="3"/>
      <c r="B94" s="3"/>
      <c r="C94" s="3"/>
      <c r="D94" s="3"/>
      <c r="E94" s="3"/>
    </row>
    <row r="95" spans="1:5" x14ac:dyDescent="0.3">
      <c r="A95" s="3"/>
      <c r="B95" s="3"/>
      <c r="C95" s="3"/>
      <c r="D95" s="3"/>
      <c r="E95" s="3"/>
    </row>
    <row r="96" spans="1:5" x14ac:dyDescent="0.3">
      <c r="A96" s="3"/>
      <c r="B96" s="3"/>
      <c r="C96" s="3"/>
      <c r="D96" s="3"/>
      <c r="E96" s="3"/>
    </row>
    <row r="97" spans="1:5" x14ac:dyDescent="0.3">
      <c r="A97" s="3"/>
      <c r="B97" s="3"/>
      <c r="C97" s="3"/>
      <c r="D97" s="3"/>
      <c r="E97" s="3"/>
    </row>
    <row r="98" spans="1:5" x14ac:dyDescent="0.3">
      <c r="A98" s="3"/>
      <c r="B98" s="3"/>
      <c r="C98" s="3"/>
      <c r="D98" s="3"/>
      <c r="E98" s="3"/>
    </row>
    <row r="99" spans="1:5" x14ac:dyDescent="0.3">
      <c r="A99" s="3"/>
      <c r="B99" s="3"/>
      <c r="C99" s="3"/>
      <c r="D99" s="3"/>
      <c r="E99" s="3"/>
    </row>
    <row r="100" spans="1:5" x14ac:dyDescent="0.3">
      <c r="A100" s="3"/>
      <c r="B100" s="3"/>
      <c r="C100" s="3"/>
      <c r="D100" s="3"/>
      <c r="E100" s="3"/>
    </row>
  </sheetData>
  <sheetProtection algorithmName="SHA-512" hashValue="J68g3TRVC1VNmY25tThILUiYeRUQ5aK/JF2YaOxLk7GaPqlNqUihS0ZEKZNnbziI6KMqMT76jDMGF/eOiDohFw==" saltValue="c5V19H48tTafPHGQVEkGng==" spinCount="100000" sheet="1" formatCells="0" formatColumns="0" formatRows="0" selectLockedCells="1"/>
  <mergeCells count="7">
    <mergeCell ref="A44:C48"/>
    <mergeCell ref="A41:C41"/>
    <mergeCell ref="A6:C6"/>
    <mergeCell ref="A2:C2"/>
    <mergeCell ref="A38:C38"/>
    <mergeCell ref="A12:C12"/>
    <mergeCell ref="A39:C39"/>
  </mergeCells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headerFooter>
    <oddHeader>&amp;R"Zajištění provozu sběrného dvora odpadů pro město Louny"
Příloha č.6_Výkaz výměr, Výkaz výměr - Stanovení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D68"/>
  <sheetViews>
    <sheetView topLeftCell="A4" workbookViewId="0">
      <selection activeCell="G16" sqref="G16"/>
    </sheetView>
  </sheetViews>
  <sheetFormatPr defaultRowHeight="14.4" x14ac:dyDescent="0.3"/>
  <cols>
    <col min="2" max="2" width="42.44140625" customWidth="1"/>
    <col min="4" max="4" width="24.6640625" customWidth="1"/>
  </cols>
  <sheetData>
    <row r="4" spans="1:4" ht="45.75" customHeight="1" thickBot="1" x14ac:dyDescent="0.35">
      <c r="A4" s="137" t="s">
        <v>15</v>
      </c>
      <c r="B4" s="137"/>
      <c r="C4" s="137"/>
      <c r="D4" s="137"/>
    </row>
    <row r="5" spans="1:4" ht="15" thickTop="1" x14ac:dyDescent="0.3"/>
    <row r="7" spans="1:4" ht="15.6" x14ac:dyDescent="0.3">
      <c r="A7" s="135" t="s">
        <v>71</v>
      </c>
      <c r="B7" s="135"/>
      <c r="C7" s="125">
        <f>'Stanovení nabídkové ceny'!C70</f>
        <v>2560000</v>
      </c>
      <c r="D7" s="125"/>
    </row>
    <row r="8" spans="1:4" ht="15.6" x14ac:dyDescent="0.3">
      <c r="A8" s="135" t="s">
        <v>72</v>
      </c>
      <c r="B8" s="135"/>
      <c r="C8" s="136">
        <f>0.21*C7</f>
        <v>537600</v>
      </c>
      <c r="D8" s="136"/>
    </row>
    <row r="9" spans="1:4" ht="15.6" x14ac:dyDescent="0.3">
      <c r="A9" s="135" t="s">
        <v>73</v>
      </c>
      <c r="B9" s="135"/>
      <c r="C9" s="125">
        <f>C7+C8</f>
        <v>3097600</v>
      </c>
      <c r="D9" s="125"/>
    </row>
    <row r="10" spans="1:4" ht="15.6" x14ac:dyDescent="0.3">
      <c r="A10" s="126"/>
      <c r="B10" s="126"/>
      <c r="C10" s="126"/>
      <c r="D10" s="126"/>
    </row>
    <row r="11" spans="1:4" ht="15.6" x14ac:dyDescent="0.3">
      <c r="A11" s="135" t="s">
        <v>74</v>
      </c>
      <c r="B11" s="135"/>
      <c r="C11" s="119">
        <f>'Stanovení nabídkové ceny'!D70</f>
        <v>2720000</v>
      </c>
      <c r="D11" s="120"/>
    </row>
    <row r="12" spans="1:4" ht="15.6" x14ac:dyDescent="0.3">
      <c r="A12" s="135" t="s">
        <v>75</v>
      </c>
      <c r="B12" s="135"/>
      <c r="C12" s="136">
        <f>0.21*C11</f>
        <v>571200</v>
      </c>
      <c r="D12" s="136"/>
    </row>
    <row r="13" spans="1:4" ht="15.6" x14ac:dyDescent="0.3">
      <c r="A13" s="135" t="s">
        <v>76</v>
      </c>
      <c r="B13" s="135"/>
      <c r="C13" s="125">
        <f>C11+C12</f>
        <v>3291200</v>
      </c>
      <c r="D13" s="125"/>
    </row>
    <row r="14" spans="1:4" ht="15.6" x14ac:dyDescent="0.3">
      <c r="A14" s="24"/>
      <c r="B14" s="24"/>
      <c r="C14" s="24"/>
      <c r="D14" s="24"/>
    </row>
    <row r="15" spans="1:4" ht="15.6" x14ac:dyDescent="0.3">
      <c r="A15" s="135" t="s">
        <v>77</v>
      </c>
      <c r="B15" s="135"/>
      <c r="C15" s="119">
        <f>'Stanovení nabídkové ceny'!E70</f>
        <v>2880000</v>
      </c>
      <c r="D15" s="120"/>
    </row>
    <row r="16" spans="1:4" ht="15.6" x14ac:dyDescent="0.3">
      <c r="A16" s="135" t="s">
        <v>78</v>
      </c>
      <c r="B16" s="135"/>
      <c r="C16" s="136">
        <f>0.21*C15</f>
        <v>604800</v>
      </c>
      <c r="D16" s="136"/>
    </row>
    <row r="17" spans="1:4" ht="15.6" x14ac:dyDescent="0.3">
      <c r="A17" s="135" t="s">
        <v>79</v>
      </c>
      <c r="B17" s="135"/>
      <c r="C17" s="125">
        <f>C15+C16</f>
        <v>3484800</v>
      </c>
      <c r="D17" s="125"/>
    </row>
    <row r="18" spans="1:4" ht="15.6" x14ac:dyDescent="0.3">
      <c r="A18" s="24"/>
      <c r="B18" s="24"/>
      <c r="C18" s="24"/>
      <c r="D18" s="24"/>
    </row>
    <row r="19" spans="1:4" ht="15.6" x14ac:dyDescent="0.3">
      <c r="A19" s="135" t="s">
        <v>80</v>
      </c>
      <c r="B19" s="135"/>
      <c r="C19" s="119">
        <f>'Stanovení nabídkové ceny'!F70</f>
        <v>2960000</v>
      </c>
      <c r="D19" s="120"/>
    </row>
    <row r="20" spans="1:4" ht="15.6" x14ac:dyDescent="0.3">
      <c r="A20" s="135" t="s">
        <v>81</v>
      </c>
      <c r="B20" s="135"/>
      <c r="C20" s="136">
        <f>0.21*C19</f>
        <v>621600</v>
      </c>
      <c r="D20" s="136"/>
    </row>
    <row r="21" spans="1:4" ht="15.6" x14ac:dyDescent="0.3">
      <c r="A21" s="135" t="s">
        <v>82</v>
      </c>
      <c r="B21" s="135"/>
      <c r="C21" s="125">
        <f>C19+C20</f>
        <v>3581600</v>
      </c>
      <c r="D21" s="125"/>
    </row>
    <row r="22" spans="1:4" ht="15.6" x14ac:dyDescent="0.3">
      <c r="A22" s="24"/>
      <c r="B22" s="24"/>
      <c r="C22" s="24"/>
      <c r="D22" s="24"/>
    </row>
    <row r="23" spans="1:4" ht="15.6" x14ac:dyDescent="0.3">
      <c r="A23" s="135" t="s">
        <v>83</v>
      </c>
      <c r="B23" s="135"/>
      <c r="C23" s="119">
        <f>'Stanovení nabídkové ceny'!G70</f>
        <v>0</v>
      </c>
      <c r="D23" s="120"/>
    </row>
    <row r="24" spans="1:4" ht="15.6" x14ac:dyDescent="0.3">
      <c r="A24" s="135" t="s">
        <v>84</v>
      </c>
      <c r="B24" s="135"/>
      <c r="C24" s="136">
        <f>0.21*C23</f>
        <v>0</v>
      </c>
      <c r="D24" s="136"/>
    </row>
    <row r="25" spans="1:4" ht="15.6" x14ac:dyDescent="0.3">
      <c r="A25" s="135" t="s">
        <v>85</v>
      </c>
      <c r="B25" s="135"/>
      <c r="C25" s="125">
        <f>C23+C24</f>
        <v>0</v>
      </c>
      <c r="D25" s="125"/>
    </row>
    <row r="26" spans="1:4" ht="15.6" x14ac:dyDescent="0.3">
      <c r="A26" s="25"/>
      <c r="B26" s="25"/>
      <c r="C26" s="26"/>
      <c r="D26" s="26"/>
    </row>
    <row r="27" spans="1:4" ht="15.6" x14ac:dyDescent="0.3">
      <c r="A27" s="117" t="s">
        <v>86</v>
      </c>
      <c r="B27" s="118"/>
      <c r="C27" s="119">
        <f>'Stanovení nabídkové ceny'!G70</f>
        <v>0</v>
      </c>
      <c r="D27" s="120"/>
    </row>
    <row r="28" spans="1:4" ht="15.6" x14ac:dyDescent="0.3">
      <c r="A28" s="117" t="s">
        <v>87</v>
      </c>
      <c r="B28" s="118"/>
      <c r="C28" s="136">
        <f>0.21*C27</f>
        <v>0</v>
      </c>
      <c r="D28" s="136"/>
    </row>
    <row r="29" spans="1:4" ht="15.6" x14ac:dyDescent="0.3">
      <c r="A29" s="117" t="s">
        <v>88</v>
      </c>
      <c r="B29" s="118"/>
      <c r="C29" s="119">
        <f>C27+C28</f>
        <v>0</v>
      </c>
      <c r="D29" s="120"/>
    </row>
    <row r="30" spans="1:4" ht="15.6" x14ac:dyDescent="0.3">
      <c r="A30" s="25"/>
      <c r="B30" s="25"/>
      <c r="C30" s="26"/>
      <c r="D30" s="26"/>
    </row>
    <row r="31" spans="1:4" ht="15.6" x14ac:dyDescent="0.3">
      <c r="A31" s="117" t="s">
        <v>89</v>
      </c>
      <c r="B31" s="118"/>
      <c r="C31" s="119">
        <f>'Stanovení nabídkové ceny'!G70</f>
        <v>0</v>
      </c>
      <c r="D31" s="120"/>
    </row>
    <row r="32" spans="1:4" ht="15.6" x14ac:dyDescent="0.3">
      <c r="A32" s="117" t="s">
        <v>90</v>
      </c>
      <c r="B32" s="118"/>
      <c r="C32" s="136">
        <f>0.21*C31</f>
        <v>0</v>
      </c>
      <c r="D32" s="136"/>
    </row>
    <row r="33" spans="1:4" ht="15.6" x14ac:dyDescent="0.3">
      <c r="A33" s="117" t="s">
        <v>91</v>
      </c>
      <c r="B33" s="118"/>
      <c r="C33" s="119">
        <f>C31+C32</f>
        <v>0</v>
      </c>
      <c r="D33" s="120"/>
    </row>
    <row r="34" spans="1:4" ht="15.6" x14ac:dyDescent="0.3">
      <c r="A34" s="25"/>
      <c r="B34" s="25"/>
      <c r="C34" s="26"/>
      <c r="D34" s="26"/>
    </row>
    <row r="35" spans="1:4" ht="15.6" x14ac:dyDescent="0.3">
      <c r="A35" s="117" t="s">
        <v>92</v>
      </c>
      <c r="B35" s="118"/>
      <c r="C35" s="119">
        <f>'Stanovení nabídkové ceny'!G70</f>
        <v>0</v>
      </c>
      <c r="D35" s="120"/>
    </row>
    <row r="36" spans="1:4" ht="15.6" x14ac:dyDescent="0.3">
      <c r="A36" s="117" t="s">
        <v>93</v>
      </c>
      <c r="B36" s="118"/>
      <c r="C36" s="136">
        <f>0.21*C35</f>
        <v>0</v>
      </c>
      <c r="D36" s="136"/>
    </row>
    <row r="37" spans="1:4" ht="15.6" x14ac:dyDescent="0.3">
      <c r="A37" s="117" t="s">
        <v>94</v>
      </c>
      <c r="B37" s="118"/>
      <c r="C37" s="119">
        <f>C35+C36</f>
        <v>0</v>
      </c>
      <c r="D37" s="120"/>
    </row>
    <row r="38" spans="1:4" ht="15.6" x14ac:dyDescent="0.3">
      <c r="A38" s="25"/>
      <c r="B38" s="25"/>
      <c r="C38" s="26"/>
      <c r="D38" s="26"/>
    </row>
    <row r="39" spans="1:4" ht="15.6" x14ac:dyDescent="0.3">
      <c r="A39" s="117" t="s">
        <v>95</v>
      </c>
      <c r="B39" s="118"/>
      <c r="C39" s="119">
        <f>'Stanovení nabídkové ceny'!G70</f>
        <v>0</v>
      </c>
      <c r="D39" s="120"/>
    </row>
    <row r="40" spans="1:4" ht="15.6" x14ac:dyDescent="0.3">
      <c r="A40" s="117" t="s">
        <v>96</v>
      </c>
      <c r="B40" s="118"/>
      <c r="C40" s="136">
        <f>0.21*C39</f>
        <v>0</v>
      </c>
      <c r="D40" s="136"/>
    </row>
    <row r="41" spans="1:4" ht="15.6" x14ac:dyDescent="0.3">
      <c r="A41" s="117" t="s">
        <v>97</v>
      </c>
      <c r="B41" s="118"/>
      <c r="C41" s="119">
        <f>C39+C40</f>
        <v>0</v>
      </c>
      <c r="D41" s="120"/>
    </row>
    <row r="42" spans="1:4" ht="15.6" x14ac:dyDescent="0.3">
      <c r="A42" s="25"/>
      <c r="B42" s="25"/>
      <c r="C42" s="26"/>
      <c r="D42" s="26"/>
    </row>
    <row r="43" spans="1:4" ht="15.6" x14ac:dyDescent="0.3">
      <c r="A43" s="117" t="s">
        <v>98</v>
      </c>
      <c r="B43" s="118"/>
      <c r="C43" s="119">
        <f>'Stanovení nabídkové ceny'!G70</f>
        <v>0</v>
      </c>
      <c r="D43" s="120"/>
    </row>
    <row r="44" spans="1:4" ht="15.6" x14ac:dyDescent="0.3">
      <c r="A44" s="117" t="s">
        <v>99</v>
      </c>
      <c r="B44" s="118"/>
      <c r="C44" s="136">
        <f>0.21*C43</f>
        <v>0</v>
      </c>
      <c r="D44" s="136"/>
    </row>
    <row r="45" spans="1:4" ht="15.6" x14ac:dyDescent="0.3">
      <c r="A45" s="117" t="s">
        <v>100</v>
      </c>
      <c r="B45" s="118"/>
      <c r="C45" s="119">
        <f>C43+C44</f>
        <v>0</v>
      </c>
      <c r="D45" s="120"/>
    </row>
    <row r="46" spans="1:4" ht="15.6" x14ac:dyDescent="0.3">
      <c r="A46" s="4"/>
      <c r="B46" s="4"/>
      <c r="C46" s="4"/>
      <c r="D46" s="4"/>
    </row>
    <row r="47" spans="1:4" ht="30" customHeight="1" x14ac:dyDescent="0.3">
      <c r="A47" s="127" t="s">
        <v>60</v>
      </c>
      <c r="B47" s="128"/>
      <c r="C47" s="130">
        <f>C7+C11+C15+C19+C23+C27+C31+C35+C39+C43</f>
        <v>11120000</v>
      </c>
      <c r="D47" s="131"/>
    </row>
    <row r="48" spans="1:4" ht="9" customHeight="1" x14ac:dyDescent="0.3">
      <c r="A48" s="27"/>
      <c r="B48" s="27"/>
      <c r="C48" s="27"/>
      <c r="D48" s="27"/>
    </row>
    <row r="49" spans="1:4" ht="30" customHeight="1" x14ac:dyDescent="0.3">
      <c r="A49" s="129" t="s">
        <v>61</v>
      </c>
      <c r="B49" s="129"/>
      <c r="C49" s="132">
        <f>C44+C40+C36+C32+C28+C24+C20+C16+C12+C8</f>
        <v>2335200</v>
      </c>
      <c r="D49" s="133"/>
    </row>
    <row r="50" spans="1:4" ht="9" customHeight="1" x14ac:dyDescent="0.3">
      <c r="A50" s="27"/>
      <c r="B50" s="27"/>
      <c r="C50" s="27"/>
      <c r="D50" s="27"/>
    </row>
    <row r="51" spans="1:4" ht="30" customHeight="1" x14ac:dyDescent="0.3">
      <c r="A51" s="129" t="s">
        <v>62</v>
      </c>
      <c r="B51" s="129"/>
      <c r="C51" s="134">
        <f>C47+C49</f>
        <v>13455200</v>
      </c>
      <c r="D51" s="134"/>
    </row>
    <row r="52" spans="1:4" x14ac:dyDescent="0.3">
      <c r="A52" s="3"/>
      <c r="B52" s="3"/>
      <c r="C52" s="3"/>
      <c r="D52" s="3"/>
    </row>
    <row r="53" spans="1:4" x14ac:dyDescent="0.3">
      <c r="A53" s="121" t="s">
        <v>16</v>
      </c>
      <c r="B53" s="121"/>
      <c r="C53" s="121"/>
      <c r="D53" s="121"/>
    </row>
    <row r="55" spans="1:4" x14ac:dyDescent="0.3">
      <c r="A55" s="122" t="s">
        <v>32</v>
      </c>
      <c r="B55" s="122"/>
      <c r="C55" s="122"/>
      <c r="D55" s="122"/>
    </row>
    <row r="56" spans="1:4" x14ac:dyDescent="0.3">
      <c r="A56" s="122"/>
      <c r="B56" s="122"/>
      <c r="C56" s="122"/>
      <c r="D56" s="122"/>
    </row>
    <row r="57" spans="1:4" x14ac:dyDescent="0.3">
      <c r="A57" s="122"/>
      <c r="B57" s="122"/>
      <c r="C57" s="122"/>
      <c r="D57" s="122"/>
    </row>
    <row r="58" spans="1:4" x14ac:dyDescent="0.3">
      <c r="A58" s="122"/>
      <c r="B58" s="122"/>
      <c r="C58" s="122"/>
      <c r="D58" s="122"/>
    </row>
    <row r="59" spans="1:4" x14ac:dyDescent="0.3">
      <c r="A59" s="122"/>
      <c r="B59" s="122"/>
      <c r="C59" s="122"/>
      <c r="D59" s="122"/>
    </row>
    <row r="60" spans="1:4" x14ac:dyDescent="0.3">
      <c r="A60" s="122"/>
      <c r="B60" s="122"/>
      <c r="C60" s="122"/>
      <c r="D60" s="122"/>
    </row>
    <row r="62" spans="1:4" x14ac:dyDescent="0.3">
      <c r="A62" s="123" t="s">
        <v>17</v>
      </c>
      <c r="B62" s="124"/>
      <c r="C62" s="124"/>
      <c r="D62" s="124"/>
    </row>
    <row r="63" spans="1:4" x14ac:dyDescent="0.3">
      <c r="A63" s="124"/>
      <c r="B63" s="124"/>
      <c r="C63" s="124"/>
      <c r="D63" s="124"/>
    </row>
    <row r="64" spans="1:4" x14ac:dyDescent="0.3">
      <c r="A64" s="124"/>
      <c r="B64" s="124"/>
      <c r="C64" s="124"/>
      <c r="D64" s="124"/>
    </row>
    <row r="65" spans="1:4" x14ac:dyDescent="0.3">
      <c r="A65" s="124"/>
      <c r="B65" s="124"/>
      <c r="C65" s="124"/>
      <c r="D65" s="124"/>
    </row>
    <row r="66" spans="1:4" x14ac:dyDescent="0.3">
      <c r="A66" s="124"/>
      <c r="B66" s="124"/>
      <c r="C66" s="124"/>
      <c r="D66" s="124"/>
    </row>
    <row r="67" spans="1:4" x14ac:dyDescent="0.3">
      <c r="A67" s="124"/>
      <c r="B67" s="124"/>
      <c r="C67" s="124"/>
      <c r="D67" s="124"/>
    </row>
    <row r="68" spans="1:4" x14ac:dyDescent="0.3">
      <c r="A68" s="124"/>
      <c r="B68" s="124"/>
      <c r="C68" s="124"/>
      <c r="D68" s="124"/>
    </row>
  </sheetData>
  <sheetProtection algorithmName="SHA-512" hashValue="okhNJU8MhvkDOy3+IXJmQjAv2YnhLw3JpwNR4rzhTmmHioAQOc4R8B0ueIPA0X6wUQwHHX47JRuyJxkWyoL8dQ==" saltValue="BduuFo251f/d+DO4rBn6PQ==" spinCount="100000" sheet="1" formatCells="0" formatColumns="0" formatRows="0"/>
  <mergeCells count="71">
    <mergeCell ref="A31:B31"/>
    <mergeCell ref="C31:D31"/>
    <mergeCell ref="A36:B36"/>
    <mergeCell ref="C36:D36"/>
    <mergeCell ref="A32:B32"/>
    <mergeCell ref="C32:D32"/>
    <mergeCell ref="A33:B33"/>
    <mergeCell ref="C27:D27"/>
    <mergeCell ref="C29:D29"/>
    <mergeCell ref="A27:B27"/>
    <mergeCell ref="A28:B28"/>
    <mergeCell ref="A29:B29"/>
    <mergeCell ref="C28:D28"/>
    <mergeCell ref="A19:B19"/>
    <mergeCell ref="C19:D19"/>
    <mergeCell ref="A20:B20"/>
    <mergeCell ref="C20:D20"/>
    <mergeCell ref="A25:B25"/>
    <mergeCell ref="C25:D25"/>
    <mergeCell ref="A21:B21"/>
    <mergeCell ref="C21:D21"/>
    <mergeCell ref="A23:B23"/>
    <mergeCell ref="C23:D23"/>
    <mergeCell ref="A24:B24"/>
    <mergeCell ref="C24:D24"/>
    <mergeCell ref="A15:B15"/>
    <mergeCell ref="C15:D15"/>
    <mergeCell ref="A16:B16"/>
    <mergeCell ref="C16:D16"/>
    <mergeCell ref="A17:B17"/>
    <mergeCell ref="C17:D17"/>
    <mergeCell ref="A4:D4"/>
    <mergeCell ref="A7:B7"/>
    <mergeCell ref="A8:B8"/>
    <mergeCell ref="A9:B9"/>
    <mergeCell ref="C8:D8"/>
    <mergeCell ref="C9:D9"/>
    <mergeCell ref="A55:D60"/>
    <mergeCell ref="A62:D68"/>
    <mergeCell ref="C7:D7"/>
    <mergeCell ref="A10:D10"/>
    <mergeCell ref="A47:B47"/>
    <mergeCell ref="A49:B49"/>
    <mergeCell ref="A51:B51"/>
    <mergeCell ref="C47:D47"/>
    <mergeCell ref="C49:D49"/>
    <mergeCell ref="C51:D51"/>
    <mergeCell ref="A11:B11"/>
    <mergeCell ref="C11:D11"/>
    <mergeCell ref="A12:B12"/>
    <mergeCell ref="C12:D12"/>
    <mergeCell ref="A13:B13"/>
    <mergeCell ref="C13:D13"/>
    <mergeCell ref="A53:D53"/>
    <mergeCell ref="A44:B44"/>
    <mergeCell ref="C44:D44"/>
    <mergeCell ref="A45:B45"/>
    <mergeCell ref="C45:D45"/>
    <mergeCell ref="A41:B41"/>
    <mergeCell ref="C41:D41"/>
    <mergeCell ref="A43:B43"/>
    <mergeCell ref="C43:D43"/>
    <mergeCell ref="C33:D33"/>
    <mergeCell ref="A35:B35"/>
    <mergeCell ref="C35:D35"/>
    <mergeCell ref="A37:B37"/>
    <mergeCell ref="A40:B40"/>
    <mergeCell ref="C40:D40"/>
    <mergeCell ref="C37:D37"/>
    <mergeCell ref="A39:B39"/>
    <mergeCell ref="C39:D39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2"/>
  <sheetViews>
    <sheetView topLeftCell="A47" zoomScaleNormal="100" workbookViewId="0">
      <selection activeCell="D56" sqref="D56"/>
    </sheetView>
  </sheetViews>
  <sheetFormatPr defaultRowHeight="14.4" x14ac:dyDescent="0.3"/>
  <cols>
    <col min="1" max="1" width="24.5546875" customWidth="1"/>
    <col min="2" max="2" width="38.6640625" customWidth="1"/>
    <col min="3" max="3" width="16" customWidth="1"/>
    <col min="4" max="4" width="17.6640625" customWidth="1"/>
    <col min="5" max="5" width="16.109375" customWidth="1"/>
    <col min="6" max="6" width="16.33203125" customWidth="1"/>
    <col min="7" max="7" width="19.44140625" customWidth="1"/>
    <col min="8" max="8" width="19.109375" customWidth="1"/>
  </cols>
  <sheetData>
    <row r="1" spans="1:6" x14ac:dyDescent="0.3">
      <c r="A1" s="3"/>
      <c r="B1" s="3"/>
      <c r="C1" s="3"/>
      <c r="D1" s="3"/>
      <c r="E1" s="3"/>
      <c r="F1" s="3"/>
    </row>
    <row r="2" spans="1:6" ht="39.75" customHeight="1" x14ac:dyDescent="0.3">
      <c r="A2" s="139" t="s">
        <v>3</v>
      </c>
      <c r="B2" s="139"/>
      <c r="C2" s="139"/>
      <c r="D2" s="139"/>
      <c r="E2" s="139"/>
      <c r="F2" s="3"/>
    </row>
    <row r="3" spans="1:6" x14ac:dyDescent="0.3">
      <c r="A3" s="3"/>
      <c r="B3" s="3"/>
      <c r="C3" s="3"/>
      <c r="D3" s="3"/>
      <c r="E3" s="3"/>
      <c r="F3" s="3"/>
    </row>
    <row r="4" spans="1:6" x14ac:dyDescent="0.3">
      <c r="A4" s="3"/>
      <c r="B4" s="3"/>
      <c r="C4" s="3"/>
      <c r="D4" s="3"/>
      <c r="E4" s="3"/>
      <c r="F4" s="3"/>
    </row>
    <row r="5" spans="1:6" ht="15.6" x14ac:dyDescent="0.3">
      <c r="A5" s="112" t="s">
        <v>42</v>
      </c>
      <c r="B5" s="112"/>
      <c r="C5" s="112"/>
      <c r="D5" s="112"/>
      <c r="E5" s="112"/>
      <c r="F5" s="3"/>
    </row>
    <row r="6" spans="1:6" ht="15" thickBot="1" x14ac:dyDescent="0.35">
      <c r="A6" s="3"/>
      <c r="B6" s="3"/>
      <c r="C6" s="3"/>
      <c r="D6" s="3"/>
      <c r="E6" s="3"/>
      <c r="F6" s="3"/>
    </row>
    <row r="7" spans="1:6" ht="81.75" customHeight="1" thickBot="1" x14ac:dyDescent="0.35">
      <c r="A7" s="6" t="s">
        <v>42</v>
      </c>
      <c r="B7" s="6" t="s">
        <v>48</v>
      </c>
      <c r="C7" s="7" t="s">
        <v>47</v>
      </c>
      <c r="D7" s="7" t="s">
        <v>44</v>
      </c>
      <c r="E7" s="13" t="s">
        <v>49</v>
      </c>
      <c r="F7" s="3"/>
    </row>
    <row r="8" spans="1:6" ht="91.5" customHeight="1" thickBot="1" x14ac:dyDescent="0.35">
      <c r="A8" s="28" t="s">
        <v>45</v>
      </c>
      <c r="B8" s="18">
        <v>1</v>
      </c>
      <c r="C8" s="29">
        <v>12</v>
      </c>
      <c r="D8" s="30">
        <f>'Výkaz výměr'!C9</f>
        <v>0</v>
      </c>
      <c r="E8" s="31">
        <f t="shared" ref="E8" si="0">B8*C8*D8</f>
        <v>0</v>
      </c>
      <c r="F8" s="3"/>
    </row>
    <row r="9" spans="1:6" x14ac:dyDescent="0.3">
      <c r="A9" s="3"/>
      <c r="B9" s="3"/>
      <c r="C9" s="3"/>
      <c r="D9" s="3"/>
      <c r="E9" s="3"/>
      <c r="F9" s="3"/>
    </row>
    <row r="10" spans="1:6" x14ac:dyDescent="0.3">
      <c r="A10" s="32"/>
      <c r="B10" s="32"/>
      <c r="C10" s="3"/>
      <c r="D10" s="3"/>
      <c r="E10" s="3"/>
      <c r="F10" s="3"/>
    </row>
    <row r="11" spans="1:6" x14ac:dyDescent="0.3">
      <c r="A11" s="3"/>
      <c r="B11" s="3"/>
      <c r="C11" s="3"/>
      <c r="D11" s="3"/>
      <c r="E11" s="3"/>
      <c r="F11" s="3"/>
    </row>
    <row r="12" spans="1:6" ht="15.6" x14ac:dyDescent="0.3">
      <c r="A12" s="140" t="s">
        <v>23</v>
      </c>
      <c r="B12" s="140"/>
      <c r="C12" s="140"/>
      <c r="D12" s="140"/>
      <c r="E12" s="140"/>
      <c r="F12" s="140"/>
    </row>
    <row r="13" spans="1:6" ht="15" thickBot="1" x14ac:dyDescent="0.35">
      <c r="A13" s="3"/>
      <c r="B13" s="3"/>
      <c r="C13" s="3"/>
      <c r="D13" s="3"/>
      <c r="E13" s="3"/>
      <c r="F13" s="3"/>
    </row>
    <row r="14" spans="1:6" ht="56.4" thickBot="1" x14ac:dyDescent="0.35">
      <c r="A14" s="33" t="s">
        <v>5</v>
      </c>
      <c r="B14" s="12" t="s">
        <v>6</v>
      </c>
      <c r="C14" s="34" t="s">
        <v>7</v>
      </c>
      <c r="D14" s="13" t="s">
        <v>8</v>
      </c>
      <c r="E14" s="13" t="s">
        <v>9</v>
      </c>
      <c r="F14" s="13" t="s">
        <v>10</v>
      </c>
    </row>
    <row r="15" spans="1:6" ht="47.4" thickBot="1" x14ac:dyDescent="0.35">
      <c r="A15" s="35">
        <v>170107</v>
      </c>
      <c r="B15" s="14" t="s">
        <v>118</v>
      </c>
      <c r="C15" s="29" t="s">
        <v>11</v>
      </c>
      <c r="D15" s="36">
        <v>150</v>
      </c>
      <c r="E15" s="37">
        <f>'Výkaz výměr'!C15</f>
        <v>0</v>
      </c>
      <c r="F15" s="38">
        <f t="shared" ref="F15:F17" si="1">D15*E15</f>
        <v>0</v>
      </c>
    </row>
    <row r="16" spans="1:6" ht="16.2" thickBot="1" x14ac:dyDescent="0.35">
      <c r="A16" s="35">
        <v>170605</v>
      </c>
      <c r="B16" s="14" t="s">
        <v>135</v>
      </c>
      <c r="C16" s="29" t="s">
        <v>11</v>
      </c>
      <c r="D16" s="36">
        <v>80</v>
      </c>
      <c r="E16" s="37">
        <f>'Výkaz výměr'!C16</f>
        <v>0</v>
      </c>
      <c r="F16" s="38">
        <f t="shared" si="1"/>
        <v>0</v>
      </c>
    </row>
    <row r="17" spans="1:6" ht="47.4" thickBot="1" x14ac:dyDescent="0.35">
      <c r="A17" s="35">
        <v>170904</v>
      </c>
      <c r="B17" s="14" t="s">
        <v>115</v>
      </c>
      <c r="C17" s="29" t="s">
        <v>11</v>
      </c>
      <c r="D17" s="36">
        <v>30</v>
      </c>
      <c r="E17" s="37">
        <f>'Výkaz výměr'!C17</f>
        <v>0</v>
      </c>
      <c r="F17" s="38">
        <f t="shared" si="1"/>
        <v>0</v>
      </c>
    </row>
    <row r="18" spans="1:6" ht="16.2" thickBot="1" x14ac:dyDescent="0.35">
      <c r="A18" s="35">
        <v>200101</v>
      </c>
      <c r="B18" s="14" t="s">
        <v>50</v>
      </c>
      <c r="C18" s="29" t="s">
        <v>11</v>
      </c>
      <c r="D18" s="36">
        <v>30</v>
      </c>
      <c r="E18" s="37">
        <f>'Výkaz výměr'!C18</f>
        <v>0</v>
      </c>
      <c r="F18" s="38">
        <f t="shared" ref="F18:F32" si="2">D18*E18</f>
        <v>0</v>
      </c>
    </row>
    <row r="19" spans="1:6" ht="16.2" thickBot="1" x14ac:dyDescent="0.35">
      <c r="A19" s="35">
        <v>20010101</v>
      </c>
      <c r="B19" s="14" t="s">
        <v>139</v>
      </c>
      <c r="C19" s="29" t="s">
        <v>11</v>
      </c>
      <c r="D19" s="36">
        <v>40</v>
      </c>
      <c r="E19" s="37">
        <f>'Výkaz výměr'!C19</f>
        <v>0</v>
      </c>
      <c r="F19" s="38">
        <f t="shared" ref="F19" si="3">D19*E19</f>
        <v>0</v>
      </c>
    </row>
    <row r="20" spans="1:6" ht="16.2" thickBot="1" x14ac:dyDescent="0.35">
      <c r="A20" s="35">
        <v>200102</v>
      </c>
      <c r="B20" s="14" t="s">
        <v>51</v>
      </c>
      <c r="C20" s="29" t="s">
        <v>11</v>
      </c>
      <c r="D20" s="36">
        <v>30</v>
      </c>
      <c r="E20" s="37">
        <f>'Výkaz výměr'!C20</f>
        <v>0</v>
      </c>
      <c r="F20" s="38">
        <f t="shared" si="2"/>
        <v>0</v>
      </c>
    </row>
    <row r="21" spans="1:6" ht="16.2" thickBot="1" x14ac:dyDescent="0.35">
      <c r="A21" s="35">
        <v>200110</v>
      </c>
      <c r="B21" s="14" t="s">
        <v>136</v>
      </c>
      <c r="C21" s="29" t="s">
        <v>11</v>
      </c>
      <c r="D21" s="36">
        <v>1</v>
      </c>
      <c r="E21" s="37">
        <f>'Výkaz výměr'!C21</f>
        <v>0</v>
      </c>
      <c r="F21" s="38">
        <f t="shared" ref="F21" si="4">D21*E21</f>
        <v>0</v>
      </c>
    </row>
    <row r="22" spans="1:6" ht="16.2" thickBot="1" x14ac:dyDescent="0.35">
      <c r="A22" s="35">
        <v>200111</v>
      </c>
      <c r="B22" s="14" t="s">
        <v>52</v>
      </c>
      <c r="C22" s="29" t="s">
        <v>11</v>
      </c>
      <c r="D22" s="36">
        <v>1</v>
      </c>
      <c r="E22" s="37">
        <f>'Výkaz výměr'!C22</f>
        <v>0</v>
      </c>
      <c r="F22" s="38">
        <f t="shared" si="2"/>
        <v>0</v>
      </c>
    </row>
    <row r="23" spans="1:6" ht="16.2" thickBot="1" x14ac:dyDescent="0.35">
      <c r="A23" s="35">
        <v>200113</v>
      </c>
      <c r="B23" s="14" t="s">
        <v>53</v>
      </c>
      <c r="C23" s="29" t="s">
        <v>12</v>
      </c>
      <c r="D23" s="36">
        <v>0.1</v>
      </c>
      <c r="E23" s="37">
        <f>'Výkaz výměr'!C23</f>
        <v>0</v>
      </c>
      <c r="F23" s="38">
        <f t="shared" si="2"/>
        <v>0</v>
      </c>
    </row>
    <row r="24" spans="1:6" ht="16.2" thickBot="1" x14ac:dyDescent="0.35">
      <c r="A24" s="35">
        <v>200114</v>
      </c>
      <c r="B24" s="14" t="s">
        <v>63</v>
      </c>
      <c r="C24" s="29" t="s">
        <v>12</v>
      </c>
      <c r="D24" s="36">
        <v>0.1</v>
      </c>
      <c r="E24" s="37">
        <f>'Výkaz výměr'!C24</f>
        <v>0</v>
      </c>
      <c r="F24" s="38">
        <f t="shared" ref="F24:F29" si="5">D24*E24</f>
        <v>0</v>
      </c>
    </row>
    <row r="25" spans="1:6" ht="16.2" thickBot="1" x14ac:dyDescent="0.35">
      <c r="A25" s="35">
        <v>200115</v>
      </c>
      <c r="B25" s="14" t="s">
        <v>103</v>
      </c>
      <c r="C25" s="29" t="s">
        <v>12</v>
      </c>
      <c r="D25" s="36">
        <v>0.1</v>
      </c>
      <c r="E25" s="37">
        <f>'Výkaz výměr'!C25</f>
        <v>0</v>
      </c>
      <c r="F25" s="38">
        <f t="shared" si="5"/>
        <v>0</v>
      </c>
    </row>
    <row r="26" spans="1:6" ht="16.2" thickBot="1" x14ac:dyDescent="0.35">
      <c r="A26" s="35">
        <v>200125</v>
      </c>
      <c r="B26" s="14" t="s">
        <v>113</v>
      </c>
      <c r="C26" s="29" t="s">
        <v>11</v>
      </c>
      <c r="D26" s="36">
        <v>0.5</v>
      </c>
      <c r="E26" s="37">
        <f>'Výkaz výměr'!C26</f>
        <v>0</v>
      </c>
      <c r="F26" s="38">
        <f t="shared" si="5"/>
        <v>0</v>
      </c>
    </row>
    <row r="27" spans="1:6" ht="16.2" thickBot="1" x14ac:dyDescent="0.35">
      <c r="A27" s="35">
        <v>200126</v>
      </c>
      <c r="B27" s="14" t="s">
        <v>54</v>
      </c>
      <c r="C27" s="29" t="s">
        <v>12</v>
      </c>
      <c r="D27" s="36">
        <v>1</v>
      </c>
      <c r="E27" s="37">
        <f>'Výkaz výměr'!C27</f>
        <v>0</v>
      </c>
      <c r="F27" s="38">
        <f t="shared" si="5"/>
        <v>0</v>
      </c>
    </row>
    <row r="28" spans="1:6" ht="31.8" thickBot="1" x14ac:dyDescent="0.35">
      <c r="A28" s="35">
        <v>200127</v>
      </c>
      <c r="B28" s="14" t="s">
        <v>25</v>
      </c>
      <c r="C28" s="29" t="s">
        <v>12</v>
      </c>
      <c r="D28" s="36">
        <v>1</v>
      </c>
      <c r="E28" s="37">
        <f>'Výkaz výměr'!C28</f>
        <v>0</v>
      </c>
      <c r="F28" s="38">
        <f t="shared" si="5"/>
        <v>0</v>
      </c>
    </row>
    <row r="29" spans="1:6" ht="16.2" thickBot="1" x14ac:dyDescent="0.35">
      <c r="A29" s="35">
        <v>200138</v>
      </c>
      <c r="B29" s="14" t="s">
        <v>55</v>
      </c>
      <c r="C29" s="29" t="s">
        <v>11</v>
      </c>
      <c r="D29" s="36">
        <v>350</v>
      </c>
      <c r="E29" s="37">
        <f>'Výkaz výměr'!C29</f>
        <v>0</v>
      </c>
      <c r="F29" s="38">
        <f t="shared" si="5"/>
        <v>0</v>
      </c>
    </row>
    <row r="30" spans="1:6" ht="16.2" thickBot="1" x14ac:dyDescent="0.35">
      <c r="A30" s="35">
        <v>200139</v>
      </c>
      <c r="B30" s="14" t="s">
        <v>38</v>
      </c>
      <c r="C30" s="29" t="s">
        <v>11</v>
      </c>
      <c r="D30" s="36">
        <v>10</v>
      </c>
      <c r="E30" s="37">
        <f>'Výkaz výměr'!C30</f>
        <v>0</v>
      </c>
      <c r="F30" s="38">
        <f t="shared" si="2"/>
        <v>0</v>
      </c>
    </row>
    <row r="31" spans="1:6" ht="16.2" thickBot="1" x14ac:dyDescent="0.35">
      <c r="A31" s="35">
        <v>200140</v>
      </c>
      <c r="B31" s="14" t="s">
        <v>129</v>
      </c>
      <c r="C31" s="29" t="s">
        <v>11</v>
      </c>
      <c r="D31" s="36">
        <v>70</v>
      </c>
      <c r="E31" s="37">
        <f>'Výkaz výměr'!C31</f>
        <v>0</v>
      </c>
      <c r="F31" s="38">
        <f t="shared" si="2"/>
        <v>0</v>
      </c>
    </row>
    <row r="32" spans="1:6" ht="16.2" thickBot="1" x14ac:dyDescent="0.35">
      <c r="A32" s="35">
        <v>200201</v>
      </c>
      <c r="B32" s="14" t="s">
        <v>56</v>
      </c>
      <c r="C32" s="29" t="s">
        <v>11</v>
      </c>
      <c r="D32" s="36">
        <v>300</v>
      </c>
      <c r="E32" s="37">
        <f>'Výkaz výměr'!C32</f>
        <v>0</v>
      </c>
      <c r="F32" s="38">
        <f t="shared" si="2"/>
        <v>0</v>
      </c>
    </row>
    <row r="33" spans="1:7" ht="16.2" thickBot="1" x14ac:dyDescent="0.35">
      <c r="A33" s="145" t="s">
        <v>128</v>
      </c>
      <c r="B33" s="146"/>
      <c r="C33" s="146"/>
      <c r="D33" s="146"/>
      <c r="E33" s="147"/>
      <c r="F33" s="39">
        <f>SUM(F15:F32)</f>
        <v>0</v>
      </c>
    </row>
    <row r="34" spans="1:7" ht="16.2" thickTop="1" x14ac:dyDescent="0.3">
      <c r="A34" s="40"/>
      <c r="B34" s="41"/>
      <c r="C34" s="40"/>
      <c r="D34" s="42"/>
      <c r="E34" s="40"/>
      <c r="F34" s="43"/>
    </row>
    <row r="35" spans="1:7" ht="16.2" thickBot="1" x14ac:dyDescent="0.35">
      <c r="A35" s="40"/>
      <c r="B35" s="41"/>
      <c r="C35" s="40"/>
      <c r="D35" s="42"/>
      <c r="E35" s="40"/>
      <c r="F35" s="43"/>
    </row>
    <row r="36" spans="1:7" ht="16.2" thickBot="1" x14ac:dyDescent="0.35">
      <c r="A36" s="148" t="s">
        <v>114</v>
      </c>
      <c r="B36" s="149"/>
      <c r="C36" s="149"/>
      <c r="D36" s="149"/>
      <c r="E36" s="149"/>
      <c r="F36" s="150"/>
    </row>
    <row r="37" spans="1:7" ht="10.5" customHeight="1" thickBot="1" x14ac:dyDescent="0.35">
      <c r="A37" s="5"/>
      <c r="B37" s="5"/>
      <c r="C37" s="5"/>
      <c r="D37" s="5"/>
      <c r="E37" s="5"/>
      <c r="F37" s="5"/>
    </row>
    <row r="38" spans="1:7" ht="35.25" customHeight="1" thickBot="1" x14ac:dyDescent="0.35">
      <c r="A38" s="44" t="s">
        <v>109</v>
      </c>
      <c r="B38" s="45">
        <v>300</v>
      </c>
      <c r="C38" s="5"/>
      <c r="D38" s="5"/>
      <c r="E38" s="5"/>
      <c r="F38" s="5"/>
    </row>
    <row r="39" spans="1:7" ht="53.25" customHeight="1" thickBot="1" x14ac:dyDescent="0.35">
      <c r="A39" s="44" t="s">
        <v>110</v>
      </c>
      <c r="B39" s="46">
        <v>1300</v>
      </c>
      <c r="C39" s="5"/>
      <c r="D39" s="5"/>
      <c r="E39" s="5"/>
      <c r="F39" s="5"/>
    </row>
    <row r="40" spans="1:7" ht="15.75" customHeight="1" thickBot="1" x14ac:dyDescent="0.35">
      <c r="A40" s="47"/>
      <c r="B40" s="48"/>
      <c r="C40" s="5"/>
      <c r="D40" s="5"/>
      <c r="E40" s="5"/>
      <c r="F40" s="5"/>
    </row>
    <row r="41" spans="1:7" ht="122.25" customHeight="1" thickBot="1" x14ac:dyDescent="0.4">
      <c r="A41" s="142" t="s">
        <v>137</v>
      </c>
      <c r="B41" s="143"/>
      <c r="C41" s="143"/>
      <c r="D41" s="143"/>
      <c r="E41" s="143"/>
      <c r="F41" s="143"/>
      <c r="G41" s="144"/>
    </row>
    <row r="42" spans="1:7" ht="15.75" customHeight="1" x14ac:dyDescent="0.35">
      <c r="A42" s="49"/>
      <c r="B42" s="50"/>
      <c r="C42" s="50"/>
      <c r="D42" s="50"/>
      <c r="E42" s="50"/>
      <c r="F42" s="50"/>
      <c r="G42" s="50"/>
    </row>
    <row r="43" spans="1:7" ht="15.75" customHeight="1" x14ac:dyDescent="0.35">
      <c r="A43" s="49"/>
      <c r="B43" s="50"/>
      <c r="C43" s="50"/>
      <c r="D43" s="50"/>
      <c r="E43" s="50"/>
      <c r="F43" s="50"/>
      <c r="G43" s="50"/>
    </row>
    <row r="44" spans="1:7" ht="15.75" customHeight="1" thickBot="1" x14ac:dyDescent="0.4">
      <c r="A44" s="49"/>
      <c r="B44" s="50"/>
      <c r="C44" s="50"/>
      <c r="D44" s="50"/>
      <c r="E44" s="50"/>
      <c r="F44" s="50"/>
      <c r="G44" s="50"/>
    </row>
    <row r="45" spans="1:7" ht="16.2" thickBot="1" x14ac:dyDescent="0.35">
      <c r="A45" s="51" t="s">
        <v>27</v>
      </c>
      <c r="B45" s="52"/>
      <c r="C45" s="53" t="s">
        <v>64</v>
      </c>
      <c r="D45" s="53" t="s">
        <v>65</v>
      </c>
      <c r="E45" s="53" t="s">
        <v>66</v>
      </c>
      <c r="F45" s="53" t="s">
        <v>67</v>
      </c>
      <c r="G45" s="53" t="s">
        <v>70</v>
      </c>
    </row>
    <row r="46" spans="1:7" ht="16.2" thickBot="1" x14ac:dyDescent="0.35">
      <c r="A46" s="54" t="s">
        <v>26</v>
      </c>
      <c r="B46" s="55" t="s">
        <v>39</v>
      </c>
      <c r="C46" s="56">
        <f>C47+C50</f>
        <v>1600</v>
      </c>
      <c r="D46" s="57">
        <f t="shared" ref="D46:F46" si="6">D47+D50</f>
        <v>1600</v>
      </c>
      <c r="E46" s="57">
        <f t="shared" si="6"/>
        <v>1600</v>
      </c>
      <c r="F46" s="57">
        <f t="shared" si="6"/>
        <v>1600</v>
      </c>
      <c r="G46" s="58" t="str">
        <f t="shared" ref="G46" si="7">G47</f>
        <v>-</v>
      </c>
    </row>
    <row r="47" spans="1:7" ht="34.5" customHeight="1" thickBot="1" x14ac:dyDescent="0.35">
      <c r="A47" s="59"/>
      <c r="B47" s="60" t="s">
        <v>107</v>
      </c>
      <c r="C47" s="61">
        <f>B38-C53</f>
        <v>300</v>
      </c>
      <c r="D47" s="62">
        <f>B38-D53</f>
        <v>300</v>
      </c>
      <c r="E47" s="62">
        <f>B38-E53</f>
        <v>300</v>
      </c>
      <c r="F47" s="62">
        <f>B38-F53</f>
        <v>300</v>
      </c>
      <c r="G47" s="63" t="s">
        <v>69</v>
      </c>
    </row>
    <row r="48" spans="1:7" ht="16.2" thickBot="1" x14ac:dyDescent="0.35">
      <c r="A48" s="64"/>
      <c r="B48" s="65" t="s">
        <v>41</v>
      </c>
      <c r="C48" s="66">
        <f>('Výkaz výměr'!C33)</f>
        <v>0</v>
      </c>
      <c r="D48" s="67">
        <f>('Výkaz výměr'!C33)</f>
        <v>0</v>
      </c>
      <c r="E48" s="67">
        <f>('Výkaz výměr'!C33)</f>
        <v>0</v>
      </c>
      <c r="F48" s="67">
        <f>('Výkaz výměr'!C33)</f>
        <v>0</v>
      </c>
      <c r="G48" s="68" t="s">
        <v>69</v>
      </c>
    </row>
    <row r="49" spans="1:8" ht="16.2" thickBot="1" x14ac:dyDescent="0.35">
      <c r="A49" s="64"/>
      <c r="B49" s="69" t="s">
        <v>40</v>
      </c>
      <c r="C49" s="70">
        <f>C48*C47</f>
        <v>0</v>
      </c>
      <c r="D49" s="71">
        <f t="shared" ref="D49:F49" si="8">D48*D47</f>
        <v>0</v>
      </c>
      <c r="E49" s="71">
        <f t="shared" si="8"/>
        <v>0</v>
      </c>
      <c r="F49" s="71">
        <f t="shared" si="8"/>
        <v>0</v>
      </c>
      <c r="G49" s="72" t="s">
        <v>69</v>
      </c>
    </row>
    <row r="50" spans="1:8" ht="31.8" thickBot="1" x14ac:dyDescent="0.35">
      <c r="A50" s="64"/>
      <c r="B50" s="60" t="s">
        <v>58</v>
      </c>
      <c r="C50" s="61">
        <f>B39-C56</f>
        <v>1300</v>
      </c>
      <c r="D50" s="62">
        <f>B39-D56</f>
        <v>1300</v>
      </c>
      <c r="E50" s="62">
        <f>B39-E56</f>
        <v>1300</v>
      </c>
      <c r="F50" s="62">
        <f>B39-F56</f>
        <v>1300</v>
      </c>
      <c r="G50" s="63" t="s">
        <v>69</v>
      </c>
    </row>
    <row r="51" spans="1:8" ht="16.2" thickBot="1" x14ac:dyDescent="0.35">
      <c r="A51" s="73"/>
      <c r="B51" s="65" t="s">
        <v>41</v>
      </c>
      <c r="C51" s="74">
        <f>('Výkaz výměr'!C34)</f>
        <v>0</v>
      </c>
      <c r="D51" s="75">
        <f>('Výkaz výměr'!C34)</f>
        <v>0</v>
      </c>
      <c r="E51" s="75">
        <f>('Výkaz výměr'!C34)</f>
        <v>0</v>
      </c>
      <c r="F51" s="75">
        <f>('Výkaz výměr'!C34)</f>
        <v>0</v>
      </c>
      <c r="G51" s="76" t="s">
        <v>69</v>
      </c>
    </row>
    <row r="52" spans="1:8" ht="16.2" thickBot="1" x14ac:dyDescent="0.35">
      <c r="A52" s="77"/>
      <c r="B52" s="78" t="s">
        <v>40</v>
      </c>
      <c r="C52" s="79">
        <f>C50*C51</f>
        <v>0</v>
      </c>
      <c r="D52" s="80">
        <f t="shared" ref="D52:F52" si="9">D50*D51</f>
        <v>0</v>
      </c>
      <c r="E52" s="80">
        <f t="shared" si="9"/>
        <v>0</v>
      </c>
      <c r="F52" s="80">
        <f t="shared" si="9"/>
        <v>0</v>
      </c>
      <c r="G52" s="81" t="s">
        <v>69</v>
      </c>
    </row>
    <row r="53" spans="1:8" ht="31.8" thickBot="1" x14ac:dyDescent="0.35">
      <c r="A53" s="64"/>
      <c r="B53" s="60" t="s">
        <v>108</v>
      </c>
      <c r="C53" s="107">
        <v>0</v>
      </c>
      <c r="D53" s="108">
        <v>0</v>
      </c>
      <c r="E53" s="108">
        <v>0</v>
      </c>
      <c r="F53" s="108">
        <v>0</v>
      </c>
      <c r="G53" s="82">
        <v>100</v>
      </c>
      <c r="H53" s="83" t="s">
        <v>133</v>
      </c>
    </row>
    <row r="54" spans="1:8" ht="16.2" thickBot="1" x14ac:dyDescent="0.35">
      <c r="A54" s="64"/>
      <c r="B54" s="65" t="s">
        <v>41</v>
      </c>
      <c r="C54" s="74">
        <f>('Výkaz výměr'!C35)</f>
        <v>0</v>
      </c>
      <c r="D54" s="75">
        <f>('Výkaz výměr'!C35)</f>
        <v>0</v>
      </c>
      <c r="E54" s="75">
        <f>('Výkaz výměr'!C35)</f>
        <v>0</v>
      </c>
      <c r="F54" s="75">
        <f>('Výkaz výměr'!C35)</f>
        <v>0</v>
      </c>
      <c r="G54" s="76">
        <f>('Výkaz výměr'!C33)</f>
        <v>0</v>
      </c>
      <c r="H54" s="84"/>
    </row>
    <row r="55" spans="1:8" ht="16.2" thickBot="1" x14ac:dyDescent="0.35">
      <c r="A55" s="64"/>
      <c r="B55" s="69" t="s">
        <v>40</v>
      </c>
      <c r="C55" s="70">
        <f t="shared" ref="C55:G55" si="10">C54*C53</f>
        <v>0</v>
      </c>
      <c r="D55" s="71">
        <f t="shared" si="10"/>
        <v>0</v>
      </c>
      <c r="E55" s="71">
        <f t="shared" si="10"/>
        <v>0</v>
      </c>
      <c r="F55" s="71">
        <f t="shared" si="10"/>
        <v>0</v>
      </c>
      <c r="G55" s="72">
        <f t="shared" si="10"/>
        <v>0</v>
      </c>
      <c r="H55" s="84"/>
    </row>
    <row r="56" spans="1:8" ht="31.8" thickBot="1" x14ac:dyDescent="0.35">
      <c r="A56" s="73"/>
      <c r="B56" s="8" t="s">
        <v>36</v>
      </c>
      <c r="C56" s="107">
        <v>0</v>
      </c>
      <c r="D56" s="108">
        <v>0</v>
      </c>
      <c r="E56" s="108">
        <v>0</v>
      </c>
      <c r="F56" s="108">
        <v>0</v>
      </c>
      <c r="G56" s="82">
        <v>2500</v>
      </c>
      <c r="H56" s="85" t="s">
        <v>134</v>
      </c>
    </row>
    <row r="57" spans="1:8" ht="16.2" thickBot="1" x14ac:dyDescent="0.35">
      <c r="A57" s="86"/>
      <c r="B57" s="87" t="s">
        <v>41</v>
      </c>
      <c r="C57" s="74">
        <f>('Výkaz výměr'!C36)</f>
        <v>0</v>
      </c>
      <c r="D57" s="75">
        <f>('Výkaz výměr'!C36)</f>
        <v>0</v>
      </c>
      <c r="E57" s="75">
        <f>('Výkaz výměr'!C36)</f>
        <v>0</v>
      </c>
      <c r="F57" s="75">
        <f>('Výkaz výměr'!C36)</f>
        <v>0</v>
      </c>
      <c r="G57" s="76">
        <f>('Výkaz výměr'!C36)</f>
        <v>0</v>
      </c>
    </row>
    <row r="58" spans="1:8" ht="16.2" thickBot="1" x14ac:dyDescent="0.35">
      <c r="A58" s="86"/>
      <c r="B58" s="88" t="s">
        <v>40</v>
      </c>
      <c r="C58" s="70">
        <f t="shared" ref="C58" si="11">C57*C56</f>
        <v>0</v>
      </c>
      <c r="D58" s="71">
        <f t="shared" ref="D58" si="12">D57*D56</f>
        <v>0</v>
      </c>
      <c r="E58" s="71">
        <f t="shared" ref="E58" si="13">E57*E56</f>
        <v>0</v>
      </c>
      <c r="F58" s="71">
        <f t="shared" ref="F58" si="14">F57*F56</f>
        <v>0</v>
      </c>
      <c r="G58" s="72">
        <f t="shared" ref="G58" si="15">G57*G56</f>
        <v>0</v>
      </c>
    </row>
    <row r="59" spans="1:8" ht="16.2" thickBot="1" x14ac:dyDescent="0.35">
      <c r="A59" s="89"/>
      <c r="B59" s="90" t="s">
        <v>132</v>
      </c>
      <c r="C59" s="91">
        <v>1600</v>
      </c>
      <c r="D59" s="92">
        <v>1700</v>
      </c>
      <c r="E59" s="92">
        <v>1800</v>
      </c>
      <c r="F59" s="92">
        <v>1850</v>
      </c>
      <c r="G59" s="93" t="s">
        <v>69</v>
      </c>
    </row>
    <row r="60" spans="1:8" ht="31.8" thickBot="1" x14ac:dyDescent="0.35">
      <c r="A60" s="89"/>
      <c r="B60" s="94" t="s">
        <v>111</v>
      </c>
      <c r="C60" s="95">
        <f>C49+C52+C55+C58</f>
        <v>0</v>
      </c>
      <c r="D60" s="96">
        <f t="shared" ref="D60:F60" si="16">D49+D52+D55+D58</f>
        <v>0</v>
      </c>
      <c r="E60" s="96">
        <f t="shared" si="16"/>
        <v>0</v>
      </c>
      <c r="F60" s="96">
        <f t="shared" si="16"/>
        <v>0</v>
      </c>
      <c r="G60" s="97">
        <f>G55+G58</f>
        <v>0</v>
      </c>
    </row>
    <row r="61" spans="1:8" ht="16.2" thickBot="1" x14ac:dyDescent="0.35">
      <c r="A61" s="98"/>
      <c r="B61" s="99" t="s">
        <v>28</v>
      </c>
      <c r="C61" s="100">
        <f>C46*C59</f>
        <v>2560000</v>
      </c>
      <c r="D61" s="100">
        <f>D46*D59</f>
        <v>2720000</v>
      </c>
      <c r="E61" s="100">
        <f>E46*E59</f>
        <v>2880000</v>
      </c>
      <c r="F61" s="100">
        <f>F46*F59</f>
        <v>2960000</v>
      </c>
      <c r="G61" s="100">
        <v>0</v>
      </c>
    </row>
    <row r="62" spans="1:8" ht="15.6" x14ac:dyDescent="0.3">
      <c r="A62" s="5"/>
      <c r="B62" s="5"/>
      <c r="C62" s="5"/>
      <c r="D62" s="5"/>
      <c r="E62" s="5"/>
      <c r="F62" s="5"/>
    </row>
    <row r="63" spans="1:8" ht="16.2" thickBot="1" x14ac:dyDescent="0.35">
      <c r="A63" s="5"/>
      <c r="B63" s="5"/>
      <c r="C63" s="5"/>
      <c r="D63" s="5"/>
      <c r="E63" s="5"/>
      <c r="F63" s="5"/>
    </row>
    <row r="64" spans="1:8" ht="15.75" customHeight="1" thickBot="1" x14ac:dyDescent="0.35">
      <c r="A64" s="5"/>
      <c r="B64" s="141" t="s">
        <v>13</v>
      </c>
      <c r="C64" s="12" t="s">
        <v>14</v>
      </c>
      <c r="D64" s="12" t="s">
        <v>14</v>
      </c>
      <c r="E64" s="12" t="s">
        <v>14</v>
      </c>
      <c r="F64" s="12" t="s">
        <v>14</v>
      </c>
      <c r="G64" s="12" t="s">
        <v>14</v>
      </c>
    </row>
    <row r="65" spans="1:7" ht="16.5" customHeight="1" thickBot="1" x14ac:dyDescent="0.35">
      <c r="A65" s="5"/>
      <c r="B65" s="141"/>
      <c r="C65" s="12" t="s">
        <v>64</v>
      </c>
      <c r="D65" s="12" t="s">
        <v>65</v>
      </c>
      <c r="E65" s="12" t="s">
        <v>66</v>
      </c>
      <c r="F65" s="12" t="s">
        <v>67</v>
      </c>
      <c r="G65" s="12" t="s">
        <v>68</v>
      </c>
    </row>
    <row r="66" spans="1:7" ht="16.2" thickBot="1" x14ac:dyDescent="0.35">
      <c r="A66" s="5"/>
      <c r="B66" s="101" t="s">
        <v>42</v>
      </c>
      <c r="C66" s="102">
        <f>E8</f>
        <v>0</v>
      </c>
      <c r="D66" s="102">
        <f>E8</f>
        <v>0</v>
      </c>
      <c r="E66" s="102">
        <f>E8</f>
        <v>0</v>
      </c>
      <c r="F66" s="102">
        <f>E8</f>
        <v>0</v>
      </c>
      <c r="G66" s="102">
        <f>E8</f>
        <v>0</v>
      </c>
    </row>
    <row r="67" spans="1:7" ht="16.2" thickBot="1" x14ac:dyDescent="0.35">
      <c r="A67" s="5"/>
      <c r="B67" s="101" t="s">
        <v>29</v>
      </c>
      <c r="C67" s="102">
        <f>F33</f>
        <v>0</v>
      </c>
      <c r="D67" s="102">
        <f>F33</f>
        <v>0</v>
      </c>
      <c r="E67" s="102">
        <f>F33</f>
        <v>0</v>
      </c>
      <c r="F67" s="102">
        <f>F33</f>
        <v>0</v>
      </c>
      <c r="G67" s="102">
        <f>F33</f>
        <v>0</v>
      </c>
    </row>
    <row r="68" spans="1:7" ht="16.2" thickBot="1" x14ac:dyDescent="0.35">
      <c r="A68" s="5"/>
      <c r="B68" s="101" t="s">
        <v>112</v>
      </c>
      <c r="C68" s="102">
        <f t="shared" ref="C68:G69" si="17">C60</f>
        <v>0</v>
      </c>
      <c r="D68" s="102">
        <f t="shared" si="17"/>
        <v>0</v>
      </c>
      <c r="E68" s="102">
        <f t="shared" si="17"/>
        <v>0</v>
      </c>
      <c r="F68" s="102">
        <f t="shared" si="17"/>
        <v>0</v>
      </c>
      <c r="G68" s="102">
        <f t="shared" si="17"/>
        <v>0</v>
      </c>
    </row>
    <row r="69" spans="1:7" ht="16.2" thickBot="1" x14ac:dyDescent="0.35">
      <c r="A69" s="5"/>
      <c r="B69" s="101" t="s">
        <v>26</v>
      </c>
      <c r="C69" s="102">
        <f t="shared" si="17"/>
        <v>2560000</v>
      </c>
      <c r="D69" s="102">
        <f t="shared" si="17"/>
        <v>2720000</v>
      </c>
      <c r="E69" s="102">
        <f t="shared" si="17"/>
        <v>2880000</v>
      </c>
      <c r="F69" s="102">
        <f t="shared" si="17"/>
        <v>2960000</v>
      </c>
      <c r="G69" s="102">
        <f t="shared" si="17"/>
        <v>0</v>
      </c>
    </row>
    <row r="70" spans="1:7" ht="16.5" customHeight="1" thickBot="1" x14ac:dyDescent="0.35">
      <c r="A70" s="5"/>
      <c r="B70" s="103" t="s">
        <v>30</v>
      </c>
      <c r="C70" s="104">
        <f>SUM(C66:C69)</f>
        <v>2560000</v>
      </c>
      <c r="D70" s="104">
        <f>SUM(D66:D69)</f>
        <v>2720000</v>
      </c>
      <c r="E70" s="104">
        <f>SUM(E66:E69)</f>
        <v>2880000</v>
      </c>
      <c r="F70" s="104">
        <f>SUM(F66:F69)</f>
        <v>2960000</v>
      </c>
      <c r="G70" s="104">
        <f>SUM(G66:G69)</f>
        <v>0</v>
      </c>
    </row>
    <row r="71" spans="1:7" ht="15.6" x14ac:dyDescent="0.3">
      <c r="A71" s="5"/>
      <c r="B71" s="105"/>
      <c r="C71" s="106"/>
      <c r="D71" s="106"/>
      <c r="E71" s="5"/>
      <c r="F71" s="5"/>
    </row>
    <row r="72" spans="1:7" ht="15.6" x14ac:dyDescent="0.3">
      <c r="A72" s="138" t="s">
        <v>104</v>
      </c>
      <c r="B72" s="138"/>
      <c r="C72" s="138"/>
      <c r="D72" s="138"/>
      <c r="E72" s="5"/>
      <c r="F72" s="5"/>
    </row>
  </sheetData>
  <sheetProtection algorithmName="SHA-512" hashValue="zEsu786qbOnAjRyK52njId25QrW1q1nD++mdxLT+cip6cZjo0M/B1OYDcsZpqVSTdOHUUTF5IU+yB4Cqc8EQmA==" saltValue="cKcApmjnKnHN3RnPwHK5jA==" spinCount="100000" sheet="1" formatCells="0" formatColumns="0" formatRows="0" selectLockedCells="1"/>
  <mergeCells count="8">
    <mergeCell ref="A72:D72"/>
    <mergeCell ref="A2:E2"/>
    <mergeCell ref="A5:E5"/>
    <mergeCell ref="A12:F12"/>
    <mergeCell ref="B64:B65"/>
    <mergeCell ref="A41:G41"/>
    <mergeCell ref="A33:E33"/>
    <mergeCell ref="A36:F36"/>
  </mergeCells>
  <dataValidations count="9">
    <dataValidation type="whole" allowBlank="1" showInputMessage="1" showErrorMessage="1" sqref="C56" xr:uid="{00000000-0002-0000-0200-000000000000}">
      <formula1>0</formula1>
      <formula2>B39</formula2>
    </dataValidation>
    <dataValidation type="whole" allowBlank="1" showInputMessage="1" showErrorMessage="1" sqref="D56" xr:uid="{00000000-0002-0000-0200-000001000000}">
      <formula1>0</formula1>
      <formula2>B39</formula2>
    </dataValidation>
    <dataValidation type="whole" allowBlank="1" showInputMessage="1" showErrorMessage="1" sqref="E56" xr:uid="{00000000-0002-0000-0200-000002000000}">
      <formula1>0</formula1>
      <formula2>B39</formula2>
    </dataValidation>
    <dataValidation type="whole" allowBlank="1" showInputMessage="1" showErrorMessage="1" sqref="F56" xr:uid="{00000000-0002-0000-0200-000003000000}">
      <formula1>0</formula1>
      <formula2>B39</formula2>
    </dataValidation>
    <dataValidation type="whole" allowBlank="1" showInputMessage="1" showErrorMessage="1" sqref="G56" xr:uid="{00000000-0002-0000-0200-000004000000}">
      <formula1>0</formula1>
      <formula2>B38</formula2>
    </dataValidation>
    <dataValidation type="whole" allowBlank="1" showInputMessage="1" showErrorMessage="1" sqref="F53" xr:uid="{3231FE5A-93BC-41DD-9E44-44EB3D16931B}">
      <formula1>0</formula1>
      <formula2>B38</formula2>
    </dataValidation>
    <dataValidation type="whole" allowBlank="1" showInputMessage="1" showErrorMessage="1" sqref="C53" xr:uid="{118F80A1-C67F-4A31-9224-B63456A2A00B}">
      <formula1>0</formula1>
      <formula2>B38</formula2>
    </dataValidation>
    <dataValidation type="whole" allowBlank="1" showInputMessage="1" showErrorMessage="1" sqref="D53" xr:uid="{5273448C-67CF-44C5-9BDA-EDB3B8EFBDD4}">
      <formula1>0</formula1>
      <formula2>B38</formula2>
    </dataValidation>
    <dataValidation type="decimal" allowBlank="1" showInputMessage="1" showErrorMessage="1" sqref="E53" xr:uid="{17542E73-1F6A-4B83-BD4F-C81C6D6587A4}">
      <formula1>0</formula1>
      <formula2>B38</formula2>
    </dataValidation>
  </dataValidations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 xml:space="preserve">&amp;R„Zajištění provozu sběrného dvora odpadů pro město Louny“
Příloha č.6_Výkaz výměr, Výkaz výměr - Stanovení nabídkové ceny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Nabídková cena</vt:lpstr>
      <vt:lpstr>Stanovení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horky</dc:creator>
  <cp:lastModifiedBy>Jana Trachtová</cp:lastModifiedBy>
  <cp:lastPrinted>2025-01-11T19:16:18Z</cp:lastPrinted>
  <dcterms:created xsi:type="dcterms:W3CDTF">2015-06-05T18:19:34Z</dcterms:created>
  <dcterms:modified xsi:type="dcterms:W3CDTF">2025-03-05T16:32:23Z</dcterms:modified>
</cp:coreProperties>
</file>