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901 - Mobiliář" sheetId="2" r:id="rId2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901 - Mobiliář'!$C$131:$K$200</definedName>
    <definedName name="_xlnm.Print_Area" localSheetId="1">'SO 901 - Mobiliář'!$C$4:$J$76,'SO 901 - Mobiliář'!$C$82:$J$109,'SO 901 - Mobiliář'!$C$115:$K$200</definedName>
    <definedName name="_xlnm.Print_Titles" localSheetId="1">'SO 901 - Mobiliář'!$131:$131</definedName>
  </definedNames>
  <calcPr/>
</workbook>
</file>

<file path=xl/calcChain.xml><?xml version="1.0" encoding="utf-8"?>
<calcChain xmlns="http://schemas.openxmlformats.org/spreadsheetml/2006/main">
  <c i="2" l="1" r="J41"/>
  <c r="J40"/>
  <c i="1" r="AY97"/>
  <c i="2" r="J39"/>
  <c i="1" r="AX97"/>
  <c i="2" r="BI197"/>
  <c r="BH197"/>
  <c r="BG197"/>
  <c r="BF197"/>
  <c r="T197"/>
  <c r="T196"/>
  <c r="T195"/>
  <c r="R197"/>
  <c r="R196"/>
  <c r="R195"/>
  <c r="P197"/>
  <c r="P196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2"/>
  <c r="BH152"/>
  <c r="BG152"/>
  <c r="BF152"/>
  <c r="T152"/>
  <c r="T151"/>
  <c r="R152"/>
  <c r="R151"/>
  <c r="P152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J128"/>
  <c r="F126"/>
  <c r="E124"/>
  <c r="J95"/>
  <c r="F93"/>
  <c r="E91"/>
  <c r="J28"/>
  <c r="E28"/>
  <c r="J129"/>
  <c r="J27"/>
  <c r="J22"/>
  <c r="E22"/>
  <c r="F129"/>
  <c r="J21"/>
  <c r="J19"/>
  <c r="E19"/>
  <c r="F128"/>
  <c r="J18"/>
  <c r="J16"/>
  <c r="J126"/>
  <c r="E7"/>
  <c r="E118"/>
  <c i="1" r="L90"/>
  <c r="AM90"/>
  <c r="AM89"/>
  <c r="L89"/>
  <c r="AM87"/>
  <c r="L87"/>
  <c r="L85"/>
  <c r="L84"/>
  <c i="2" r="F38"/>
  <c r="BK192"/>
  <c r="J192"/>
  <c r="J168"/>
  <c r="BK158"/>
  <c r="J38"/>
  <c r="J189"/>
  <c r="J177"/>
  <c r="BK168"/>
  <c r="J165"/>
  <c r="J158"/>
  <c r="J147"/>
  <c r="BK140"/>
  <c r="J140"/>
  <c r="BK183"/>
  <c r="F40"/>
  <c r="J186"/>
  <c r="J197"/>
  <c r="J174"/>
  <c r="BK165"/>
  <c r="BK152"/>
  <c r="BK144"/>
  <c i="1" r="AS96"/>
  <c i="2" r="J135"/>
  <c r="J180"/>
  <c r="BK189"/>
  <c r="BK174"/>
  <c r="BK162"/>
  <c r="J152"/>
  <c r="BK186"/>
  <c r="J144"/>
  <c r="J183"/>
  <c r="F41"/>
  <c r="BK177"/>
  <c r="J162"/>
  <c r="BK147"/>
  <c r="BK171"/>
  <c r="F39"/>
  <c r="J171"/>
  <c r="BK197"/>
  <c r="BK135"/>
  <c r="BK180"/>
  <c l="1" r="P134"/>
  <c r="P133"/>
  <c r="P132"/>
  <c i="1" r="AU97"/>
  <c i="2" r="P161"/>
  <c r="P160"/>
  <c r="T134"/>
  <c r="T133"/>
  <c r="T132"/>
  <c r="BK161"/>
  <c r="J161"/>
  <c r="J106"/>
  <c r="T161"/>
  <c r="T160"/>
  <c r="BK134"/>
  <c r="J134"/>
  <c r="J102"/>
  <c r="R134"/>
  <c r="R133"/>
  <c r="R132"/>
  <c r="R161"/>
  <c r="R160"/>
  <c r="BK151"/>
  <c r="J151"/>
  <c r="J103"/>
  <c r="BK157"/>
  <c r="J157"/>
  <c r="J104"/>
  <c r="BK196"/>
  <c r="BK195"/>
  <c r="J195"/>
  <c r="J107"/>
  <c r="BE180"/>
  <c r="BE183"/>
  <c r="E85"/>
  <c r="J93"/>
  <c r="F95"/>
  <c r="F96"/>
  <c i="1" r="AW97"/>
  <c i="2" r="J96"/>
  <c r="BE135"/>
  <c r="BE186"/>
  <c i="1" r="BC97"/>
  <c i="2" r="BE197"/>
  <c r="BE140"/>
  <c r="BE144"/>
  <c r="BE147"/>
  <c r="BE152"/>
  <c r="BE158"/>
  <c r="BE162"/>
  <c r="BE165"/>
  <c r="BE168"/>
  <c r="BE171"/>
  <c r="BE174"/>
  <c r="BE177"/>
  <c r="BE192"/>
  <c i="1" r="BA97"/>
  <c i="2" r="BE189"/>
  <c i="1" r="BB97"/>
  <c r="BD97"/>
  <c r="AU96"/>
  <c r="BC96"/>
  <c r="BC95"/>
  <c r="BC94"/>
  <c r="AY94"/>
  <c r="BB96"/>
  <c r="AX96"/>
  <c r="AS95"/>
  <c r="AS94"/>
  <c r="BD96"/>
  <c r="BD95"/>
  <c r="BD94"/>
  <c r="W33"/>
  <c r="BA96"/>
  <c r="AW96"/>
  <c i="2" l="1" r="BK160"/>
  <c r="J160"/>
  <c r="J105"/>
  <c r="BK133"/>
  <c r="J133"/>
  <c r="J101"/>
  <c r="J196"/>
  <c r="J108"/>
  <c i="1" r="AU95"/>
  <c r="AU94"/>
  <c r="W32"/>
  <c r="AY95"/>
  <c r="AY96"/>
  <c i="2" r="F37"/>
  <c i="1" r="AZ97"/>
  <c r="AZ96"/>
  <c r="AV96"/>
  <c r="AT96"/>
  <c r="BA95"/>
  <c r="BA94"/>
  <c r="AW94"/>
  <c r="AK30"/>
  <c i="2" r="J37"/>
  <c i="1" r="AV97"/>
  <c r="AT97"/>
  <c r="BB95"/>
  <c r="AX95"/>
  <c i="2" l="1" r="BK132"/>
  <c r="J132"/>
  <c r="J100"/>
  <c i="1" r="AW95"/>
  <c r="W30"/>
  <c r="AZ95"/>
  <c r="AV95"/>
  <c r="BB94"/>
  <c r="AX94"/>
  <c i="2" l="1" r="J34"/>
  <c i="1" r="AG97"/>
  <c r="AG96"/>
  <c r="AG95"/>
  <c r="AG94"/>
  <c r="AK26"/>
  <c r="AT95"/>
  <c r="AZ94"/>
  <c r="AV94"/>
  <c r="AK29"/>
  <c r="W31"/>
  <c i="2" l="1" r="J43"/>
  <c i="1" r="AN96"/>
  <c r="AK35"/>
  <c r="AN95"/>
  <c r="AN97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<sst xmlns="http://schemas.openxmlformats.org/spreadsheetml/2006/main">
  <si>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</si>
  <si>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</si>
  <si>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</si>
  <si>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</si>
  <si>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</si>
  <si>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{ffe6ff4c-ec8a-4992-b4a9-9b0ffb918c8f}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</si>
  <si>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</si>
  <si>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</si>
  <si>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</si>
  <si>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</si>
  <si>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</si>
  <si>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</si>
  <si>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</si>
  <si>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</si>
  <si>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054-0_3-20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</si>
  <si>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</si>
  <si>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</si>
  <si>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LOUNY - REVITALIZACE SÍDLIŠTĚ POD KASÁRNAMI</t>
  </si>
  <si>
    <t>KSO:</t>
  </si>
  <si>
    <t>822 2</t>
  </si>
  <si>
    <t>CC-CZ:</t>
  </si>
  <si>
    <t>2112</t>
  </si>
  <si>
    <t>Místo:</t>
  </si>
  <si>
    <t>Louny</t>
  </si>
  <si>
    <t>Datum:</t>
  </si>
  <si>
    <t>1. 6. 2021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</si>
  <si>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</si>
  <si>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</si>
  <si>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</si>
  <si>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</si>
  <si>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</si>
  <si>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</si>
  <si>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</si>
  <si>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Projekce dopravní Filip,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</si>
  <si>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</si>
  <si>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</si>
  <si>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</si>
  <si>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Výkazy výměr byly změřeny digitálně v dwg. Pro výběr zhotovitele je soupis prací nedílnou součástí projektové dokumentace a nesmí být použit samostatně. Povinností dodavatele je překontrolovat specifikaci materiálu a případný chybějící materiál nebo výkony doplnit a ocenit. Součástí ceny musí být veškeré náklady, aby cena byla konečná a zahrnovala celou dodávku a montáž akce._x000d_
Pro potřeby zpracování rozpočtu a výkazu výměr byla použita projektová dokumentace LOUNY - REVITALIZACE SÍDLIŠTĚ POD KASÁRNAMI. Z jejích příloh: D.101.1-3.1 – Technická zpráva, D.101.1-3.2 – Situace dopravního řešení, D.101.1-3.4 – Vzorové příčné řezy, D.101.1-3.5 – Pracovní příčné řezy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</si>
  <si>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</si>
  <si>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</si>
  <si>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</si>
  <si>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</si>
  <si>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</si>
  <si>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</si>
  <si>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</si>
  <si>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</si>
  <si>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</si>
  <si>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</si>
  <si>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</si>
  <si>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</si>
  <si>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</si>
  <si>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</si>
  <si>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</si>
  <si>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</si>
  <si>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</si>
  <si>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</si>
  <si>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</si>
  <si>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</si>
  <si>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</si>
  <si>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</si>
  <si>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</si>
  <si>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</si>
  <si>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</si>
  <si>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</si>
  <si>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</si>
  <si>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</si>
  <si>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</si>
  <si>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</si>
  <si>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</si>
  <si>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</si>
  <si>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</si>
  <si>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</si>
  <si>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</si>
  <si>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</si>
  <si>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</si>
  <si>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</si>
  <si>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</si>
  <si>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</si>
  <si>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</si>
  <si>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</si>
  <si>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</si>
  <si>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</si>
  <si>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II.</t>
  </si>
  <si>
    <t>ETAPA</t>
  </si>
  <si>
    <t>STA</t>
  </si>
  <si>
    <t>1</t>
  </si>
  <si>
    <t>{90a5e0ca-b629-4259-9cdb-c218af1eddd9}</t>
  </si>
  <si>
    <t>2</t>
  </si>
  <si>
    <t>B</t>
  </si>
  <si>
    <t>Neuznatelné náklady</t>
  </si>
  <si>
    <t>Soupis</t>
  </si>
  <si>
    <t>{7a45bb34-48bc-4d05-acef-792ec1d425f7}</t>
  </si>
  <si>
    <t>/</t>
  </si>
  <si>
    <t>SO 901</t>
  </si>
  <si>
    <t>Mobiliář</t>
  </si>
  <si>
    <t>3</t>
  </si>
  <si>
    <t>{1a0a3472-940b-4da1-944b-b75d209dbf8e}</t>
  </si>
  <si>
    <t>KRYCÍ LIST SOUPISU PRACÍ</t>
  </si>
  <si>
    <t>Objekt:</t>
  </si>
  <si>
    <t>II. - ETAPA</t>
  </si>
  <si>
    <t>Soupis:</t>
  </si>
  <si>
    <t>B - Neuznatelné náklady</t>
  </si>
  <si>
    <t>Úroveň 3:</t>
  </si>
  <si>
    <t>SO 901 - Mobiliář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</si>
  <si>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</si>
  <si>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</si>
  <si>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</si>
  <si>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</si>
  <si>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</si>
  <si>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</si>
  <si>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</si>
  <si>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</si>
  <si>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</si>
  <si>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</si>
  <si>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</si>
  <si>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</si>
  <si>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</si>
  <si>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</si>
  <si>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</si>
  <si>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</si>
  <si>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</si>
  <si>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</si>
  <si>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</si>
  <si>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</si>
  <si>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</si>
  <si>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</si>
  <si>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</si>
  <si>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</si>
  <si>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</si>
  <si>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</si>
  <si>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</si>
  <si>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</si>
  <si>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</si>
  <si>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</si>
  <si>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</si>
  <si>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</si>
  <si>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</si>
  <si>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</si>
  <si>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CS ÚRS 2020 01</t>
  </si>
  <si>
    <t>4</t>
  </si>
  <si>
    <t>925163906</t>
  </si>
  <si>
    <t>PP</t>
  </si>
  <si>
    <t>Hloubení rýh šířky do 800 mm ručně zapažených i nezapažených, s urovnáním dna do předepsaného profilu a spádu v hornině třídy těžitelnosti I skupiny 3 soudržných</t>
  </si>
  <si>
    <t>VV</t>
  </si>
  <si>
    <t>"přístřešky"</t>
  </si>
  <si>
    <t>91*0,25*0,25*0,84</t>
  </si>
  <si>
    <t>Součet</t>
  </si>
  <si>
    <t>162651112</t>
  </si>
  <si>
    <t>Vodorovné přemístění do 5000 m výkopku/sypaniny z horniny třídy těžitelnosti I, skupiny 1 až 3</t>
  </si>
  <si>
    <t>-2123080066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</si>
  <si>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</si>
  <si>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P</t>
  </si>
  <si>
    <t>Poznámka k položce:_x000d_
vzdálenost odvozu je orientační, určí uchazeč dle svých kapacit</t>
  </si>
  <si>
    <t>4,778</t>
  </si>
  <si>
    <t>167151111</t>
  </si>
  <si>
    <t>Nakládání výkopku z hornin třídy těžitelnosti I, skupiny 1 až 3 přes 100 m3</t>
  </si>
  <si>
    <t>953780090</t>
  </si>
  <si>
    <t>Nakládání, skládání a překládání neulehlého výkopku nebo sypaniny strojně nakládání, množství přes 100 m3, z hornin třídy těžitelnosti I, skupiny 1 až 3</t>
  </si>
  <si>
    <t>171201231</t>
  </si>
  <si>
    <t>Poplatek za uložení zeminy a kamení na recyklační skládce (skládkovné) kód odpadu 17 05 04</t>
  </si>
  <si>
    <t>t</t>
  </si>
  <si>
    <t>288716930</t>
  </si>
  <si>
    <t>Poplatek za uložení stavebního odpadu na recyklační skládce (skládkovné) zeminy a kamení zatříděného do Katalogu odpadů pod kódem 17 05 04</t>
  </si>
  <si>
    <t>4,778*1,8 'Přepočtené koeficientem množství</t>
  </si>
  <si>
    <t>Zakládání</t>
  </si>
  <si>
    <t>5</t>
  </si>
  <si>
    <t>275313711</t>
  </si>
  <si>
    <t>Základové patky z betonu tř. C 20/25</t>
  </si>
  <si>
    <t>-2045868467</t>
  </si>
  <si>
    <t>Základy z betonu prostého patky a bloky z betonu kamenem neprokládaného tř. C 20/25</t>
  </si>
  <si>
    <t>998</t>
  </si>
  <si>
    <t>Přesun hmot</t>
  </si>
  <si>
    <t>6</t>
  </si>
  <si>
    <t>998231311</t>
  </si>
  <si>
    <t>Přesun hmot pro sadovnické a krajinářské úpravy vodorovně do 5000 m</t>
  </si>
  <si>
    <t>-172046039</t>
  </si>
  <si>
    <t>Přesun hmot pro sadovnické a krajinářské úpravy - strojně dopravní vzdálenost do 5000 m</t>
  </si>
  <si>
    <t>PSV</t>
  </si>
  <si>
    <t>Práce a dodávky PSV</t>
  </si>
  <si>
    <t>767</t>
  </si>
  <si>
    <t>Konstrukce zámečnické</t>
  </si>
  <si>
    <t>7</t>
  </si>
  <si>
    <t>přístřešek_M01</t>
  </si>
  <si>
    <t>Montáž základního modulu přístřešku "pro 1 kontejner" dle PD.901.6</t>
  </si>
  <si>
    <t>kus</t>
  </si>
  <si>
    <t>16</t>
  </si>
  <si>
    <t>-1488267545</t>
  </si>
  <si>
    <t>8</t>
  </si>
  <si>
    <t>přístřešek_M02</t>
  </si>
  <si>
    <t>Montáž rozšiřujícího modulu přístřešku "o 1 stání kontejneru" dle PD.901.6</t>
  </si>
  <si>
    <t>1807424896</t>
  </si>
  <si>
    <t>9</t>
  </si>
  <si>
    <t>M</t>
  </si>
  <si>
    <t>přístřešek_D05</t>
  </si>
  <si>
    <t>Přístřešek pro 1 kontejner dle PD.901.6</t>
  </si>
  <si>
    <t>32</t>
  </si>
  <si>
    <t>-763700194</t>
  </si>
  <si>
    <t>10</t>
  </si>
  <si>
    <t>přístřešek_D01</t>
  </si>
  <si>
    <t>Přístřešek pro 2 kontejnery dle PD.901.6</t>
  </si>
  <si>
    <t>2027999803</t>
  </si>
  <si>
    <t>11</t>
  </si>
  <si>
    <t>přístřešek_D02</t>
  </si>
  <si>
    <t>Přístřešek pro 3 kontejnery dle PD.901.6</t>
  </si>
  <si>
    <t>-1675482489</t>
  </si>
  <si>
    <t>12</t>
  </si>
  <si>
    <t>přístřešek_D06</t>
  </si>
  <si>
    <t>Přístřešek pro 4 kontejnery dle PD.901.6</t>
  </si>
  <si>
    <t>663529771</t>
  </si>
  <si>
    <t>13</t>
  </si>
  <si>
    <t>přístřešek_D07</t>
  </si>
  <si>
    <t>Přístřešek pro 5 kontejnerů dle PD.901.6</t>
  </si>
  <si>
    <t>-213145488</t>
  </si>
  <si>
    <t>14</t>
  </si>
  <si>
    <t>přístřešek_M03</t>
  </si>
  <si>
    <t>Montáž dveřního dílu přístřešku dle PD.901.6</t>
  </si>
  <si>
    <t>1988059904</t>
  </si>
  <si>
    <t>25</t>
  </si>
  <si>
    <t>přístřešek_D04</t>
  </si>
  <si>
    <t>Dveřní uzamykatelný díl s uzamykatelnými dveřmi s panty na vložku fab "výplň z perforovaného ZN plechu" dle PD.901.6</t>
  </si>
  <si>
    <t>382985019</t>
  </si>
  <si>
    <t>přístřešek_M04</t>
  </si>
  <si>
    <t>Montáž dodatečných bočních výplní přístřešku dle PD.901.6</t>
  </si>
  <si>
    <t>1507679941</t>
  </si>
  <si>
    <t>17</t>
  </si>
  <si>
    <t>přístřešek_D03</t>
  </si>
  <si>
    <t>Prodloužení boční výplně do rádiusu střechy "2 ks výplně z perforovaného ZN plechu" dle PD.901.6</t>
  </si>
  <si>
    <t>-329788953</t>
  </si>
  <si>
    <t>VRN</t>
  </si>
  <si>
    <t>Vedlejší rozpočtové náklady</t>
  </si>
  <si>
    <t>VRN6</t>
  </si>
  <si>
    <t>Územní vlivy</t>
  </si>
  <si>
    <t>18</t>
  </si>
  <si>
    <t>065002000</t>
  </si>
  <si>
    <t>Mimostaveništní doprava materiálů</t>
  </si>
  <si>
    <t>soubor</t>
  </si>
  <si>
    <t>1024</t>
  </si>
  <si>
    <t>1169252509</t>
  </si>
  <si>
    <t>doprava prvků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</si>
</sst>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56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054-0_3-20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LOUNY - REVITALIZACE SÍDLIŠTĚ POD KASÁRNAMI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Louny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1. 6. 2021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26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Projekce dopravní Filip,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19</v>
      </c>
    </row>
    <row r="95" s="7" customFormat="1" ht="16.5" customHeight="1">
      <c r="A95" s="7"/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ROUND(AG96,2)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84</v>
      </c>
      <c r="AR95" s="126"/>
      <c r="AS95" s="127">
        <f>ROUND(AS96,2)</f>
        <v>0</v>
      </c>
      <c r="AT95" s="128">
        <f>ROUND(SUM(AV95:AW95),2)</f>
        <v>0</v>
      </c>
      <c r="AU95" s="129">
        <f>ROUND(AU96,5)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ROUND(AZ96,2)</f>
        <v>0</v>
      </c>
      <c r="BA95" s="128">
        <f>ROUND(BA96,2)</f>
        <v>0</v>
      </c>
      <c r="BB95" s="128">
        <f>ROUND(BB96,2)</f>
        <v>0</v>
      </c>
      <c r="BC95" s="128">
        <f>ROUND(BC96,2)</f>
        <v>0</v>
      </c>
      <c r="BD95" s="130">
        <f>ROUND(BD96,2)</f>
        <v>0</v>
      </c>
      <c r="BE95" s="7"/>
      <c r="BS95" s="131" t="s">
        <v>77</v>
      </c>
      <c r="BT95" s="131" t="s">
        <v>85</v>
      </c>
      <c r="BU95" s="131" t="s">
        <v>79</v>
      </c>
      <c r="BV95" s="131" t="s">
        <v>80</v>
      </c>
      <c r="BW95" s="131" t="s">
        <v>86</v>
      </c>
      <c r="BX95" s="131" t="s">
        <v>5</v>
      </c>
      <c r="CL95" s="131" t="s">
        <v>19</v>
      </c>
      <c r="CM95" s="131" t="s">
        <v>87</v>
      </c>
    </row>
    <row r="96" s="4" customFormat="1" ht="16.5" customHeight="1">
      <c r="A96" s="4"/>
      <c r="B96" s="70"/>
      <c r="C96" s="132"/>
      <c r="D96" s="132"/>
      <c r="E96" s="133" t="s">
        <v>88</v>
      </c>
      <c r="F96" s="133"/>
      <c r="G96" s="133"/>
      <c r="H96" s="133"/>
      <c r="I96" s="133"/>
      <c r="J96" s="132"/>
      <c r="K96" s="133" t="s">
        <v>89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ROUND(AG97,2)</f>
        <v>0</v>
      </c>
      <c r="AH96" s="132"/>
      <c r="AI96" s="132"/>
      <c r="AJ96" s="132"/>
      <c r="AK96" s="132"/>
      <c r="AL96" s="132"/>
      <c r="AM96" s="132"/>
      <c r="AN96" s="135">
        <f>SUM(AG96,AT96)</f>
        <v>0</v>
      </c>
      <c r="AO96" s="132"/>
      <c r="AP96" s="132"/>
      <c r="AQ96" s="136" t="s">
        <v>90</v>
      </c>
      <c r="AR96" s="72"/>
      <c r="AS96" s="137">
        <f>ROUND(AS97,2)</f>
        <v>0</v>
      </c>
      <c r="AT96" s="138">
        <f>ROUND(SUM(AV96:AW96),2)</f>
        <v>0</v>
      </c>
      <c r="AU96" s="139">
        <f>ROUND(AU97,5)</f>
        <v>0</v>
      </c>
      <c r="AV96" s="138">
        <f>ROUND(AZ96*L29,2)</f>
        <v>0</v>
      </c>
      <c r="AW96" s="138">
        <f>ROUND(BA96*L30,2)</f>
        <v>0</v>
      </c>
      <c r="AX96" s="138">
        <f>ROUND(BB96*L29,2)</f>
        <v>0</v>
      </c>
      <c r="AY96" s="138">
        <f>ROUND(BC96*L30,2)</f>
        <v>0</v>
      </c>
      <c r="AZ96" s="138">
        <f>ROUND(AZ97,2)</f>
        <v>0</v>
      </c>
      <c r="BA96" s="138">
        <f>ROUND(BA97,2)</f>
        <v>0</v>
      </c>
      <c r="BB96" s="138">
        <f>ROUND(BB97,2)</f>
        <v>0</v>
      </c>
      <c r="BC96" s="138">
        <f>ROUND(BC97,2)</f>
        <v>0</v>
      </c>
      <c r="BD96" s="140">
        <f>ROUND(BD97,2)</f>
        <v>0</v>
      </c>
      <c r="BE96" s="4"/>
      <c r="BS96" s="141" t="s">
        <v>77</v>
      </c>
      <c r="BT96" s="141" t="s">
        <v>87</v>
      </c>
      <c r="BU96" s="141" t="s">
        <v>79</v>
      </c>
      <c r="BV96" s="141" t="s">
        <v>80</v>
      </c>
      <c r="BW96" s="141" t="s">
        <v>91</v>
      </c>
      <c r="BX96" s="141" t="s">
        <v>86</v>
      </c>
      <c r="CL96" s="141" t="s">
        <v>19</v>
      </c>
    </row>
    <row r="97" s="4" customFormat="1" ht="16.5" customHeight="1">
      <c r="A97" s="142" t="s">
        <v>92</v>
      </c>
      <c r="B97" s="70"/>
      <c r="C97" s="132"/>
      <c r="D97" s="132"/>
      <c r="E97" s="132"/>
      <c r="F97" s="133" t="s">
        <v>93</v>
      </c>
      <c r="G97" s="133"/>
      <c r="H97" s="133"/>
      <c r="I97" s="133"/>
      <c r="J97" s="133"/>
      <c r="K97" s="132"/>
      <c r="L97" s="133" t="s">
        <v>94</v>
      </c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5">
        <f>'SO 901 - Mobiliář'!J34</f>
        <v>0</v>
      </c>
      <c r="AH97" s="132"/>
      <c r="AI97" s="132"/>
      <c r="AJ97" s="132"/>
      <c r="AK97" s="132"/>
      <c r="AL97" s="132"/>
      <c r="AM97" s="132"/>
      <c r="AN97" s="135">
        <f>SUM(AG97,AT97)</f>
        <v>0</v>
      </c>
      <c r="AO97" s="132"/>
      <c r="AP97" s="132"/>
      <c r="AQ97" s="136" t="s">
        <v>90</v>
      </c>
      <c r="AR97" s="72"/>
      <c r="AS97" s="143">
        <v>0</v>
      </c>
      <c r="AT97" s="144">
        <f>ROUND(SUM(AV97:AW97),2)</f>
        <v>0</v>
      </c>
      <c r="AU97" s="145">
        <f>'SO 901 - Mobiliář'!P132</f>
        <v>0</v>
      </c>
      <c r="AV97" s="144">
        <f>'SO 901 - Mobiliář'!J37</f>
        <v>0</v>
      </c>
      <c r="AW97" s="144">
        <f>'SO 901 - Mobiliář'!J38</f>
        <v>0</v>
      </c>
      <c r="AX97" s="144">
        <f>'SO 901 - Mobiliář'!J39</f>
        <v>0</v>
      </c>
      <c r="AY97" s="144">
        <f>'SO 901 - Mobiliář'!J40</f>
        <v>0</v>
      </c>
      <c r="AZ97" s="144">
        <f>'SO 901 - Mobiliář'!F37</f>
        <v>0</v>
      </c>
      <c r="BA97" s="144">
        <f>'SO 901 - Mobiliář'!F38</f>
        <v>0</v>
      </c>
      <c r="BB97" s="144">
        <f>'SO 901 - Mobiliář'!F39</f>
        <v>0</v>
      </c>
      <c r="BC97" s="144">
        <f>'SO 901 - Mobiliář'!F40</f>
        <v>0</v>
      </c>
      <c r="BD97" s="146">
        <f>'SO 901 - Mobiliář'!F41</f>
        <v>0</v>
      </c>
      <c r="BE97" s="4"/>
      <c r="BT97" s="141" t="s">
        <v>95</v>
      </c>
      <c r="BV97" s="141" t="s">
        <v>80</v>
      </c>
      <c r="BW97" s="141" t="s">
        <v>96</v>
      </c>
      <c r="BX97" s="141" t="s">
        <v>91</v>
      </c>
      <c r="CL97" s="141" t="s">
        <v>19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dgzeRVMLO2FjfxddHugFEQJasuX+7faAKeBabffgXjwpOLU/NP4ffmlbMg3XE5E+D4BScYdEsa27xf2lsFHYIg==" hashValue="tae+TWYz6kP9wSxEbl6EjHNQImHApE1bMiOqHszRDu6muUgFCjnsuCr4bQXM8SPT7yKpRRl6hNhuTPR8zEyhZ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F97:J97"/>
    <mergeCell ref="L97:AF97"/>
    <mergeCell ref="AG94:AM94"/>
    <mergeCell ref="AN94:AP94"/>
    <mergeCell ref="AR2:BE2"/>
  </mergeCells>
  <hyperlinks>
    <hyperlink ref="A97" location="'SO 901 - Mobiliář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97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LOUNY - REVITALIZACE SÍDLIŠTĚ POD KASÁRNAMI</v>
      </c>
      <c r="F7" s="151"/>
      <c r="G7" s="151"/>
      <c r="H7" s="151"/>
      <c r="L7" s="20"/>
    </row>
    <row r="8">
      <c r="B8" s="20"/>
      <c r="D8" s="151" t="s">
        <v>98</v>
      </c>
      <c r="L8" s="20"/>
    </row>
    <row r="9" s="1" customFormat="1" ht="16.5" customHeight="1">
      <c r="B9" s="20"/>
      <c r="E9" s="152" t="s">
        <v>99</v>
      </c>
      <c r="F9" s="1"/>
      <c r="G9" s="1"/>
      <c r="H9" s="1"/>
      <c r="L9" s="20"/>
    </row>
    <row r="10" s="1" customFormat="1" ht="12" customHeight="1">
      <c r="B10" s="20"/>
      <c r="D10" s="151" t="s">
        <v>100</v>
      </c>
      <c r="L10" s="20"/>
    </row>
    <row r="11" s="2" customFormat="1" ht="16.5" customHeight="1">
      <c r="A11" s="38"/>
      <c r="B11" s="44"/>
      <c r="C11" s="38"/>
      <c r="D11" s="38"/>
      <c r="E11" s="153" t="s">
        <v>101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102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103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19</v>
      </c>
      <c r="G15" s="38"/>
      <c r="H15" s="38"/>
      <c r="I15" s="151" t="s">
        <v>20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22</v>
      </c>
      <c r="E16" s="38"/>
      <c r="F16" s="141" t="s">
        <v>23</v>
      </c>
      <c r="G16" s="38"/>
      <c r="H16" s="38"/>
      <c r="I16" s="151" t="s">
        <v>24</v>
      </c>
      <c r="J16" s="155" t="str">
        <f>'Rekapitulace stavby'!AN8</f>
        <v>1. 6. 2021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26</v>
      </c>
      <c r="E18" s="38"/>
      <c r="F18" s="38"/>
      <c r="G18" s="38"/>
      <c r="H18" s="38"/>
      <c r="I18" s="151" t="s">
        <v>27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29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30</v>
      </c>
      <c r="E21" s="38"/>
      <c r="F21" s="38"/>
      <c r="G21" s="38"/>
      <c r="H21" s="38"/>
      <c r="I21" s="151" t="s">
        <v>27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29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32</v>
      </c>
      <c r="E24" s="38"/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33</v>
      </c>
      <c r="F25" s="38"/>
      <c r="G25" s="38"/>
      <c r="H25" s="38"/>
      <c r="I25" s="151" t="s">
        <v>29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35</v>
      </c>
      <c r="E27" s="38"/>
      <c r="F27" s="38"/>
      <c r="G27" s="38"/>
      <c r="H27" s="38"/>
      <c r="I27" s="151" t="s">
        <v>27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29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36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38</v>
      </c>
      <c r="E34" s="38"/>
      <c r="F34" s="38"/>
      <c r="G34" s="38"/>
      <c r="H34" s="38"/>
      <c r="I34" s="38"/>
      <c r="J34" s="162">
        <f>ROUND(J132,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40</v>
      </c>
      <c r="G36" s="38"/>
      <c r="H36" s="38"/>
      <c r="I36" s="163" t="s">
        <v>39</v>
      </c>
      <c r="J36" s="163" t="s">
        <v>41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53" t="s">
        <v>42</v>
      </c>
      <c r="E37" s="151" t="s">
        <v>43</v>
      </c>
      <c r="F37" s="164">
        <f>ROUND((SUM(BE132:BE200)),  2)</f>
        <v>0</v>
      </c>
      <c r="G37" s="38"/>
      <c r="H37" s="38"/>
      <c r="I37" s="165">
        <v>0.20999999999999999</v>
      </c>
      <c r="J37" s="164">
        <f>ROUND(((SUM(BE132:BE200))*I37),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44</v>
      </c>
      <c r="F38" s="164">
        <f>ROUND((SUM(BF132:BF200)),  2)</f>
        <v>0</v>
      </c>
      <c r="G38" s="38"/>
      <c r="H38" s="38"/>
      <c r="I38" s="165">
        <v>0.14999999999999999</v>
      </c>
      <c r="J38" s="164">
        <f>ROUND(((SUM(BF132:BF200))*I38),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45</v>
      </c>
      <c r="F39" s="164">
        <f>ROUND((SUM(BG132:BG200)),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46</v>
      </c>
      <c r="F40" s="164">
        <f>ROUND((SUM(BH132:BH200)),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47</v>
      </c>
      <c r="F41" s="164">
        <f>ROUND((SUM(BI132:BI200)),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48</v>
      </c>
      <c r="E43" s="168"/>
      <c r="F43" s="168"/>
      <c r="G43" s="169" t="s">
        <v>49</v>
      </c>
      <c r="H43" s="170" t="s">
        <v>50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LOUNY - REVITALIZACE SÍDLIŠTĚ POD KASÁRNAMI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98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99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100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185" t="s">
        <v>101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102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901 - Mobiliář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22</v>
      </c>
      <c r="D93" s="40"/>
      <c r="E93" s="40"/>
      <c r="F93" s="27" t="str">
        <f>F16</f>
        <v>Louny</v>
      </c>
      <c r="G93" s="40"/>
      <c r="H93" s="40"/>
      <c r="I93" s="32" t="s">
        <v>24</v>
      </c>
      <c r="J93" s="79" t="str">
        <f>IF(J16="","",J16)</f>
        <v>1. 6. 2021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26</v>
      </c>
      <c r="D95" s="40"/>
      <c r="E95" s="40"/>
      <c r="F95" s="27" t="str">
        <f>E19</f>
        <v xml:space="preserve"> </v>
      </c>
      <c r="G95" s="40"/>
      <c r="H95" s="40"/>
      <c r="I95" s="32" t="s">
        <v>32</v>
      </c>
      <c r="J95" s="36" t="str">
        <f>E25</f>
        <v>Projekce dopravní Filip, s.r.o.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IF(E22="","",E22)</f>
        <v>Vyplň údaj</v>
      </c>
      <c r="G96" s="40"/>
      <c r="H96" s="40"/>
      <c r="I96" s="32" t="s">
        <v>35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105</v>
      </c>
      <c r="D98" s="187"/>
      <c r="E98" s="187"/>
      <c r="F98" s="187"/>
      <c r="G98" s="187"/>
      <c r="H98" s="187"/>
      <c r="I98" s="187"/>
      <c r="J98" s="188" t="s">
        <v>106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107</v>
      </c>
      <c r="D100" s="40"/>
      <c r="E100" s="40"/>
      <c r="F100" s="40"/>
      <c r="G100" s="40"/>
      <c r="H100" s="40"/>
      <c r="I100" s="40"/>
      <c r="J100" s="110">
        <f>J132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108</v>
      </c>
    </row>
    <row r="101" s="9" customFormat="1" ht="24.96" customHeight="1">
      <c r="A101" s="9"/>
      <c r="B101" s="190"/>
      <c r="C101" s="191"/>
      <c r="D101" s="192" t="s">
        <v>109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2"/>
      <c r="D102" s="197" t="s">
        <v>110</v>
      </c>
      <c r="E102" s="198"/>
      <c r="F102" s="198"/>
      <c r="G102" s="198"/>
      <c r="H102" s="198"/>
      <c r="I102" s="198"/>
      <c r="J102" s="199">
        <f>J134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2"/>
      <c r="D103" s="197" t="s">
        <v>111</v>
      </c>
      <c r="E103" s="198"/>
      <c r="F103" s="198"/>
      <c r="G103" s="198"/>
      <c r="H103" s="198"/>
      <c r="I103" s="198"/>
      <c r="J103" s="199">
        <f>J151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2"/>
      <c r="D104" s="197" t="s">
        <v>112</v>
      </c>
      <c r="E104" s="198"/>
      <c r="F104" s="198"/>
      <c r="G104" s="198"/>
      <c r="H104" s="198"/>
      <c r="I104" s="198"/>
      <c r="J104" s="199">
        <f>J157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113</v>
      </c>
      <c r="E105" s="193"/>
      <c r="F105" s="193"/>
      <c r="G105" s="193"/>
      <c r="H105" s="193"/>
      <c r="I105" s="193"/>
      <c r="J105" s="194">
        <f>J160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2"/>
      <c r="D106" s="197" t="s">
        <v>114</v>
      </c>
      <c r="E106" s="198"/>
      <c r="F106" s="198"/>
      <c r="G106" s="198"/>
      <c r="H106" s="198"/>
      <c r="I106" s="198"/>
      <c r="J106" s="199">
        <f>J161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115</v>
      </c>
      <c r="E107" s="193"/>
      <c r="F107" s="193"/>
      <c r="G107" s="193"/>
      <c r="H107" s="193"/>
      <c r="I107" s="193"/>
      <c r="J107" s="194">
        <f>J195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2"/>
      <c r="D108" s="197" t="s">
        <v>116</v>
      </c>
      <c r="E108" s="198"/>
      <c r="F108" s="198"/>
      <c r="G108" s="198"/>
      <c r="H108" s="198"/>
      <c r="I108" s="198"/>
      <c r="J108" s="199">
        <f>J196</f>
        <v>0</v>
      </c>
      <c r="K108" s="132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84" t="str">
        <f>E7</f>
        <v>LOUNY - REVITALIZACE SÍDLIŠTĚ POD KASÁRNAMI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" customFormat="1" ht="12" customHeight="1">
      <c r="B119" s="21"/>
      <c r="C119" s="32" t="s">
        <v>98</v>
      </c>
      <c r="D119" s="22"/>
      <c r="E119" s="22"/>
      <c r="F119" s="22"/>
      <c r="G119" s="22"/>
      <c r="H119" s="22"/>
      <c r="I119" s="22"/>
      <c r="J119" s="22"/>
      <c r="K119" s="22"/>
      <c r="L119" s="20"/>
    </row>
    <row r="120" s="1" customFormat="1" ht="16.5" customHeight="1">
      <c r="B120" s="21"/>
      <c r="C120" s="22"/>
      <c r="D120" s="22"/>
      <c r="E120" s="184" t="s">
        <v>99</v>
      </c>
      <c r="F120" s="22"/>
      <c r="G120" s="22"/>
      <c r="H120" s="22"/>
      <c r="I120" s="22"/>
      <c r="J120" s="22"/>
      <c r="K120" s="22"/>
      <c r="L120" s="20"/>
    </row>
    <row r="121" s="1" customFormat="1" ht="12" customHeight="1">
      <c r="B121" s="21"/>
      <c r="C121" s="32" t="s">
        <v>100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5" t="s">
        <v>101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102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E13</f>
        <v>SO 901 - Mobiliář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22</v>
      </c>
      <c r="D126" s="40"/>
      <c r="E126" s="40"/>
      <c r="F126" s="27" t="str">
        <f>F16</f>
        <v>Louny</v>
      </c>
      <c r="G126" s="40"/>
      <c r="H126" s="40"/>
      <c r="I126" s="32" t="s">
        <v>24</v>
      </c>
      <c r="J126" s="79" t="str">
        <f>IF(J16="","",J16)</f>
        <v>1. 6. 2021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26</v>
      </c>
      <c r="D128" s="40"/>
      <c r="E128" s="40"/>
      <c r="F128" s="27" t="str">
        <f>E19</f>
        <v xml:space="preserve"> </v>
      </c>
      <c r="G128" s="40"/>
      <c r="H128" s="40"/>
      <c r="I128" s="32" t="s">
        <v>32</v>
      </c>
      <c r="J128" s="36" t="str">
        <f>E25</f>
        <v>Projekce dopravní Filip,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30</v>
      </c>
      <c r="D129" s="40"/>
      <c r="E129" s="40"/>
      <c r="F129" s="27" t="str">
        <f>IF(E22="","",E22)</f>
        <v>Vyplň údaj</v>
      </c>
      <c r="G129" s="40"/>
      <c r="H129" s="40"/>
      <c r="I129" s="32" t="s">
        <v>35</v>
      </c>
      <c r="J129" s="36" t="str">
        <f>E28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1"/>
      <c r="B131" s="202"/>
      <c r="C131" s="203" t="s">
        <v>118</v>
      </c>
      <c r="D131" s="204" t="s">
        <v>63</v>
      </c>
      <c r="E131" s="204" t="s">
        <v>59</v>
      </c>
      <c r="F131" s="204" t="s">
        <v>60</v>
      </c>
      <c r="G131" s="204" t="s">
        <v>119</v>
      </c>
      <c r="H131" s="204" t="s">
        <v>120</v>
      </c>
      <c r="I131" s="204" t="s">
        <v>121</v>
      </c>
      <c r="J131" s="204" t="s">
        <v>106</v>
      </c>
      <c r="K131" s="205" t="s">
        <v>122</v>
      </c>
      <c r="L131" s="206"/>
      <c r="M131" s="100" t="s">
        <v>1</v>
      </c>
      <c r="N131" s="101" t="s">
        <v>42</v>
      </c>
      <c r="O131" s="101" t="s">
        <v>123</v>
      </c>
      <c r="P131" s="101" t="s">
        <v>124</v>
      </c>
      <c r="Q131" s="101" t="s">
        <v>125</v>
      </c>
      <c r="R131" s="101" t="s">
        <v>126</v>
      </c>
      <c r="S131" s="101" t="s">
        <v>127</v>
      </c>
      <c r="T131" s="102" t="s">
        <v>128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8"/>
      <c r="B132" s="39"/>
      <c r="C132" s="107" t="s">
        <v>129</v>
      </c>
      <c r="D132" s="40"/>
      <c r="E132" s="40"/>
      <c r="F132" s="40"/>
      <c r="G132" s="40"/>
      <c r="H132" s="40"/>
      <c r="I132" s="40"/>
      <c r="J132" s="207">
        <f>BK132</f>
        <v>0</v>
      </c>
      <c r="K132" s="40"/>
      <c r="L132" s="44"/>
      <c r="M132" s="103"/>
      <c r="N132" s="208"/>
      <c r="O132" s="104"/>
      <c r="P132" s="209">
        <f>P133+P160+P195</f>
        <v>0</v>
      </c>
      <c r="Q132" s="104"/>
      <c r="R132" s="209">
        <f>R133+R160+R195</f>
        <v>11.721819619999998</v>
      </c>
      <c r="S132" s="104"/>
      <c r="T132" s="210">
        <f>T133+T160+T195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77</v>
      </c>
      <c r="AU132" s="17" t="s">
        <v>108</v>
      </c>
      <c r="BK132" s="211">
        <f>BK133+BK160+BK195</f>
        <v>0</v>
      </c>
    </row>
    <row r="133" s="12" customFormat="1" ht="25.92" customHeight="1">
      <c r="A133" s="12"/>
      <c r="B133" s="212"/>
      <c r="C133" s="213"/>
      <c r="D133" s="214" t="s">
        <v>77</v>
      </c>
      <c r="E133" s="215" t="s">
        <v>130</v>
      </c>
      <c r="F133" s="215" t="s">
        <v>131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P134+P151+P157</f>
        <v>0</v>
      </c>
      <c r="Q133" s="220"/>
      <c r="R133" s="221">
        <f>R134+R151+R157</f>
        <v>11.721819619999998</v>
      </c>
      <c r="S133" s="220"/>
      <c r="T133" s="222">
        <f>T134+T151+T157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85</v>
      </c>
      <c r="AT133" s="224" t="s">
        <v>77</v>
      </c>
      <c r="AU133" s="224" t="s">
        <v>78</v>
      </c>
      <c r="AY133" s="223" t="s">
        <v>132</v>
      </c>
      <c r="BK133" s="225">
        <f>BK134+BK151+BK157</f>
        <v>0</v>
      </c>
    </row>
    <row r="134" s="12" customFormat="1" ht="22.8" customHeight="1">
      <c r="A134" s="12"/>
      <c r="B134" s="212"/>
      <c r="C134" s="213"/>
      <c r="D134" s="214" t="s">
        <v>77</v>
      </c>
      <c r="E134" s="226" t="s">
        <v>85</v>
      </c>
      <c r="F134" s="226" t="s">
        <v>133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SUM(P135:P150)</f>
        <v>0</v>
      </c>
      <c r="Q134" s="220"/>
      <c r="R134" s="221">
        <f>SUM(R135:R150)</f>
        <v>0</v>
      </c>
      <c r="S134" s="220"/>
      <c r="T134" s="222">
        <f>SUM(T135:T150)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85</v>
      </c>
      <c r="AT134" s="224" t="s">
        <v>77</v>
      </c>
      <c r="AU134" s="224" t="s">
        <v>85</v>
      </c>
      <c r="AY134" s="223" t="s">
        <v>132</v>
      </c>
      <c r="BK134" s="225">
        <f>SUM(BK135:BK150)</f>
        <v>0</v>
      </c>
    </row>
    <row r="135" s="2" customFormat="1" ht="24.15" customHeight="1">
      <c r="A135" s="38"/>
      <c r="B135" s="39"/>
      <c r="C135" s="228" t="s">
        <v>85</v>
      </c>
      <c r="D135" s="228" t="s">
        <v>134</v>
      </c>
      <c r="E135" s="229" t="s">
        <v>135</v>
      </c>
      <c r="F135" s="230" t="s">
        <v>136</v>
      </c>
      <c r="G135" s="231" t="s">
        <v>137</v>
      </c>
      <c r="H135" s="232">
        <v>4.7779999999999996</v>
      </c>
      <c r="I135" s="233"/>
      <c r="J135" s="234">
        <f>ROUND(I135*H135,2)</f>
        <v>0</v>
      </c>
      <c r="K135" s="230" t="s">
        <v>138</v>
      </c>
      <c r="L135" s="44"/>
      <c r="M135" s="235" t="s">
        <v>1</v>
      </c>
      <c r="N135" s="236" t="s">
        <v>43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139</v>
      </c>
      <c r="AT135" s="239" t="s">
        <v>134</v>
      </c>
      <c r="AU135" s="239" t="s">
        <v>87</v>
      </c>
      <c r="AY135" s="17" t="s">
        <v>132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85</v>
      </c>
      <c r="BK135" s="240">
        <f>ROUND(I135*H135,2)</f>
        <v>0</v>
      </c>
      <c r="BL135" s="17" t="s">
        <v>139</v>
      </c>
      <c r="BM135" s="239" t="s">
        <v>140</v>
      </c>
    </row>
    <row r="136" s="2" customFormat="1">
      <c r="A136" s="38"/>
      <c r="B136" s="39"/>
      <c r="C136" s="40"/>
      <c r="D136" s="241" t="s">
        <v>141</v>
      </c>
      <c r="E136" s="40"/>
      <c r="F136" s="242" t="s">
        <v>142</v>
      </c>
      <c r="G136" s="40"/>
      <c r="H136" s="40"/>
      <c r="I136" s="243"/>
      <c r="J136" s="40"/>
      <c r="K136" s="40"/>
      <c r="L136" s="44"/>
      <c r="M136" s="244"/>
      <c r="N136" s="24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141</v>
      </c>
      <c r="AU136" s="17" t="s">
        <v>87</v>
      </c>
    </row>
    <row r="137" s="13" customFormat="1">
      <c r="A137" s="13"/>
      <c r="B137" s="246"/>
      <c r="C137" s="247"/>
      <c r="D137" s="241" t="s">
        <v>143</v>
      </c>
      <c r="E137" s="248" t="s">
        <v>1</v>
      </c>
      <c r="F137" s="249" t="s">
        <v>144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143</v>
      </c>
      <c r="AU137" s="255" t="s">
        <v>87</v>
      </c>
      <c r="AV137" s="13" t="s">
        <v>85</v>
      </c>
      <c r="AW137" s="13" t="s">
        <v>34</v>
      </c>
      <c r="AX137" s="13" t="s">
        <v>78</v>
      </c>
      <c r="AY137" s="255" t="s">
        <v>132</v>
      </c>
    </row>
    <row r="138" s="14" customFormat="1">
      <c r="A138" s="14"/>
      <c r="B138" s="256"/>
      <c r="C138" s="257"/>
      <c r="D138" s="241" t="s">
        <v>143</v>
      </c>
      <c r="E138" s="258" t="s">
        <v>1</v>
      </c>
      <c r="F138" s="259" t="s">
        <v>145</v>
      </c>
      <c r="G138" s="257"/>
      <c r="H138" s="260">
        <v>4.7779999999999996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143</v>
      </c>
      <c r="AU138" s="266" t="s">
        <v>87</v>
      </c>
      <c r="AV138" s="14" t="s">
        <v>87</v>
      </c>
      <c r="AW138" s="14" t="s">
        <v>34</v>
      </c>
      <c r="AX138" s="14" t="s">
        <v>78</v>
      </c>
      <c r="AY138" s="266" t="s">
        <v>132</v>
      </c>
    </row>
    <row r="139" s="15" customFormat="1">
      <c r="A139" s="15"/>
      <c r="B139" s="267"/>
      <c r="C139" s="268"/>
      <c r="D139" s="241" t="s">
        <v>143</v>
      </c>
      <c r="E139" s="269" t="s">
        <v>1</v>
      </c>
      <c r="F139" s="270" t="s">
        <v>146</v>
      </c>
      <c r="G139" s="268"/>
      <c r="H139" s="271">
        <v>4.7779999999999996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143</v>
      </c>
      <c r="AU139" s="277" t="s">
        <v>87</v>
      </c>
      <c r="AV139" s="15" t="s">
        <v>139</v>
      </c>
      <c r="AW139" s="15" t="s">
        <v>34</v>
      </c>
      <c r="AX139" s="15" t="s">
        <v>85</v>
      </c>
      <c r="AY139" s="277" t="s">
        <v>132</v>
      </c>
    </row>
    <row r="140" s="2" customFormat="1" ht="33" customHeight="1">
      <c r="A140" s="38"/>
      <c r="B140" s="39"/>
      <c r="C140" s="228" t="s">
        <v>87</v>
      </c>
      <c r="D140" s="228" t="s">
        <v>134</v>
      </c>
      <c r="E140" s="229" t="s">
        <v>147</v>
      </c>
      <c r="F140" s="230" t="s">
        <v>148</v>
      </c>
      <c r="G140" s="231" t="s">
        <v>137</v>
      </c>
      <c r="H140" s="232">
        <v>4.7779999999999996</v>
      </c>
      <c r="I140" s="233"/>
      <c r="J140" s="234">
        <f>ROUND(I140*H140,2)</f>
        <v>0</v>
      </c>
      <c r="K140" s="230" t="s">
        <v>138</v>
      </c>
      <c r="L140" s="44"/>
      <c r="M140" s="235" t="s">
        <v>1</v>
      </c>
      <c r="N140" s="236" t="s">
        <v>43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139</v>
      </c>
      <c r="AT140" s="239" t="s">
        <v>134</v>
      </c>
      <c r="AU140" s="239" t="s">
        <v>87</v>
      </c>
      <c r="AY140" s="17" t="s">
        <v>132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85</v>
      </c>
      <c r="BK140" s="240">
        <f>ROUND(I140*H140,2)</f>
        <v>0</v>
      </c>
      <c r="BL140" s="17" t="s">
        <v>139</v>
      </c>
      <c r="BM140" s="239" t="s">
        <v>149</v>
      </c>
    </row>
    <row r="141" s="2" customFormat="1">
      <c r="A141" s="38"/>
      <c r="B141" s="39"/>
      <c r="C141" s="40"/>
      <c r="D141" s="241" t="s">
        <v>141</v>
      </c>
      <c r="E141" s="40"/>
      <c r="F141" s="242" t="s">
        <v>150</v>
      </c>
      <c r="G141" s="40"/>
      <c r="H141" s="40"/>
      <c r="I141" s="243"/>
      <c r="J141" s="40"/>
      <c r="K141" s="40"/>
      <c r="L141" s="44"/>
      <c r="M141" s="244"/>
      <c r="N141" s="24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141</v>
      </c>
      <c r="AU141" s="17" t="s">
        <v>87</v>
      </c>
    </row>
    <row r="142" s="2" customFormat="1">
      <c r="A142" s="38"/>
      <c r="B142" s="39"/>
      <c r="C142" s="40"/>
      <c r="D142" s="241" t="s">
        <v>151</v>
      </c>
      <c r="E142" s="40"/>
      <c r="F142" s="278" t="s">
        <v>152</v>
      </c>
      <c r="G142" s="40"/>
      <c r="H142" s="40"/>
      <c r="I142" s="243"/>
      <c r="J142" s="40"/>
      <c r="K142" s="40"/>
      <c r="L142" s="44"/>
      <c r="M142" s="244"/>
      <c r="N142" s="24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151</v>
      </c>
      <c r="AU142" s="17" t="s">
        <v>87</v>
      </c>
    </row>
    <row r="143" s="14" customFormat="1">
      <c r="A143" s="14"/>
      <c r="B143" s="256"/>
      <c r="C143" s="257"/>
      <c r="D143" s="241" t="s">
        <v>143</v>
      </c>
      <c r="E143" s="258" t="s">
        <v>1</v>
      </c>
      <c r="F143" s="259" t="s">
        <v>153</v>
      </c>
      <c r="G143" s="257"/>
      <c r="H143" s="260">
        <v>4.7779999999999996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143</v>
      </c>
      <c r="AU143" s="266" t="s">
        <v>87</v>
      </c>
      <c r="AV143" s="14" t="s">
        <v>87</v>
      </c>
      <c r="AW143" s="14" t="s">
        <v>34</v>
      </c>
      <c r="AX143" s="14" t="s">
        <v>85</v>
      </c>
      <c r="AY143" s="266" t="s">
        <v>132</v>
      </c>
    </row>
    <row r="144" s="2" customFormat="1" ht="24.15" customHeight="1">
      <c r="A144" s="38"/>
      <c r="B144" s="39"/>
      <c r="C144" s="228" t="s">
        <v>95</v>
      </c>
      <c r="D144" s="228" t="s">
        <v>134</v>
      </c>
      <c r="E144" s="229" t="s">
        <v>154</v>
      </c>
      <c r="F144" s="230" t="s">
        <v>155</v>
      </c>
      <c r="G144" s="231" t="s">
        <v>137</v>
      </c>
      <c r="H144" s="232">
        <v>4.7779999999999996</v>
      </c>
      <c r="I144" s="233"/>
      <c r="J144" s="234">
        <f>ROUND(I144*H144,2)</f>
        <v>0</v>
      </c>
      <c r="K144" s="230" t="s">
        <v>138</v>
      </c>
      <c r="L144" s="44"/>
      <c r="M144" s="235" t="s">
        <v>1</v>
      </c>
      <c r="N144" s="236" t="s">
        <v>43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139</v>
      </c>
      <c r="AT144" s="239" t="s">
        <v>134</v>
      </c>
      <c r="AU144" s="239" t="s">
        <v>87</v>
      </c>
      <c r="AY144" s="17" t="s">
        <v>132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85</v>
      </c>
      <c r="BK144" s="240">
        <f>ROUND(I144*H144,2)</f>
        <v>0</v>
      </c>
      <c r="BL144" s="17" t="s">
        <v>139</v>
      </c>
      <c r="BM144" s="239" t="s">
        <v>156</v>
      </c>
    </row>
    <row r="145" s="2" customFormat="1">
      <c r="A145" s="38"/>
      <c r="B145" s="39"/>
      <c r="C145" s="40"/>
      <c r="D145" s="241" t="s">
        <v>141</v>
      </c>
      <c r="E145" s="40"/>
      <c r="F145" s="242" t="s">
        <v>157</v>
      </c>
      <c r="G145" s="40"/>
      <c r="H145" s="40"/>
      <c r="I145" s="243"/>
      <c r="J145" s="40"/>
      <c r="K145" s="40"/>
      <c r="L145" s="44"/>
      <c r="M145" s="244"/>
      <c r="N145" s="24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141</v>
      </c>
      <c r="AU145" s="17" t="s">
        <v>87</v>
      </c>
    </row>
    <row r="146" s="14" customFormat="1">
      <c r="A146" s="14"/>
      <c r="B146" s="256"/>
      <c r="C146" s="257"/>
      <c r="D146" s="241" t="s">
        <v>143</v>
      </c>
      <c r="E146" s="258" t="s">
        <v>1</v>
      </c>
      <c r="F146" s="259" t="s">
        <v>153</v>
      </c>
      <c r="G146" s="257"/>
      <c r="H146" s="260">
        <v>4.7779999999999996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143</v>
      </c>
      <c r="AU146" s="266" t="s">
        <v>87</v>
      </c>
      <c r="AV146" s="14" t="s">
        <v>87</v>
      </c>
      <c r="AW146" s="14" t="s">
        <v>34</v>
      </c>
      <c r="AX146" s="14" t="s">
        <v>85</v>
      </c>
      <c r="AY146" s="266" t="s">
        <v>132</v>
      </c>
    </row>
    <row r="147" s="2" customFormat="1" ht="33" customHeight="1">
      <c r="A147" s="38"/>
      <c r="B147" s="39"/>
      <c r="C147" s="228" t="s">
        <v>139</v>
      </c>
      <c r="D147" s="228" t="s">
        <v>134</v>
      </c>
      <c r="E147" s="229" t="s">
        <v>158</v>
      </c>
      <c r="F147" s="230" t="s">
        <v>159</v>
      </c>
      <c r="G147" s="231" t="s">
        <v>160</v>
      </c>
      <c r="H147" s="232">
        <v>8.5999999999999996</v>
      </c>
      <c r="I147" s="233"/>
      <c r="J147" s="234">
        <f>ROUND(I147*H147,2)</f>
        <v>0</v>
      </c>
      <c r="K147" s="230" t="s">
        <v>138</v>
      </c>
      <c r="L147" s="44"/>
      <c r="M147" s="235" t="s">
        <v>1</v>
      </c>
      <c r="N147" s="236" t="s">
        <v>43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139</v>
      </c>
      <c r="AT147" s="239" t="s">
        <v>134</v>
      </c>
      <c r="AU147" s="239" t="s">
        <v>87</v>
      </c>
      <c r="AY147" s="17" t="s">
        <v>132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85</v>
      </c>
      <c r="BK147" s="240">
        <f>ROUND(I147*H147,2)</f>
        <v>0</v>
      </c>
      <c r="BL147" s="17" t="s">
        <v>139</v>
      </c>
      <c r="BM147" s="239" t="s">
        <v>161</v>
      </c>
    </row>
    <row r="148" s="2" customFormat="1">
      <c r="A148" s="38"/>
      <c r="B148" s="39"/>
      <c r="C148" s="40"/>
      <c r="D148" s="241" t="s">
        <v>141</v>
      </c>
      <c r="E148" s="40"/>
      <c r="F148" s="242" t="s">
        <v>162</v>
      </c>
      <c r="G148" s="40"/>
      <c r="H148" s="40"/>
      <c r="I148" s="243"/>
      <c r="J148" s="40"/>
      <c r="K148" s="40"/>
      <c r="L148" s="44"/>
      <c r="M148" s="244"/>
      <c r="N148" s="24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87</v>
      </c>
    </row>
    <row r="149" s="14" customFormat="1">
      <c r="A149" s="14"/>
      <c r="B149" s="256"/>
      <c r="C149" s="257"/>
      <c r="D149" s="241" t="s">
        <v>143</v>
      </c>
      <c r="E149" s="258" t="s">
        <v>1</v>
      </c>
      <c r="F149" s="259" t="s">
        <v>153</v>
      </c>
      <c r="G149" s="257"/>
      <c r="H149" s="260">
        <v>4.7779999999999996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143</v>
      </c>
      <c r="AU149" s="266" t="s">
        <v>87</v>
      </c>
      <c r="AV149" s="14" t="s">
        <v>87</v>
      </c>
      <c r="AW149" s="14" t="s">
        <v>34</v>
      </c>
      <c r="AX149" s="14" t="s">
        <v>85</v>
      </c>
      <c r="AY149" s="266" t="s">
        <v>132</v>
      </c>
    </row>
    <row r="150" s="14" customFormat="1">
      <c r="A150" s="14"/>
      <c r="B150" s="256"/>
      <c r="C150" s="257"/>
      <c r="D150" s="241" t="s">
        <v>143</v>
      </c>
      <c r="E150" s="257"/>
      <c r="F150" s="259" t="s">
        <v>163</v>
      </c>
      <c r="G150" s="257"/>
      <c r="H150" s="260">
        <v>8.5999999999999996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143</v>
      </c>
      <c r="AU150" s="266" t="s">
        <v>87</v>
      </c>
      <c r="AV150" s="14" t="s">
        <v>87</v>
      </c>
      <c r="AW150" s="14" t="s">
        <v>4</v>
      </c>
      <c r="AX150" s="14" t="s">
        <v>85</v>
      </c>
      <c r="AY150" s="266" t="s">
        <v>132</v>
      </c>
    </row>
    <row r="151" s="12" customFormat="1" ht="22.8" customHeight="1">
      <c r="A151" s="12"/>
      <c r="B151" s="212"/>
      <c r="C151" s="213"/>
      <c r="D151" s="214" t="s">
        <v>77</v>
      </c>
      <c r="E151" s="226" t="s">
        <v>87</v>
      </c>
      <c r="F151" s="226" t="s">
        <v>164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SUM(P152:P156)</f>
        <v>0</v>
      </c>
      <c r="Q151" s="220"/>
      <c r="R151" s="221">
        <f>SUM(R152:R156)</f>
        <v>11.721819619999998</v>
      </c>
      <c r="S151" s="220"/>
      <c r="T151" s="222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85</v>
      </c>
      <c r="AT151" s="224" t="s">
        <v>77</v>
      </c>
      <c r="AU151" s="224" t="s">
        <v>85</v>
      </c>
      <c r="AY151" s="223" t="s">
        <v>132</v>
      </c>
      <c r="BK151" s="225">
        <f>SUM(BK152:BK156)</f>
        <v>0</v>
      </c>
    </row>
    <row r="152" s="2" customFormat="1" ht="16.5" customHeight="1">
      <c r="A152" s="38"/>
      <c r="B152" s="39"/>
      <c r="C152" s="228" t="s">
        <v>165</v>
      </c>
      <c r="D152" s="228" t="s">
        <v>134</v>
      </c>
      <c r="E152" s="229" t="s">
        <v>166</v>
      </c>
      <c r="F152" s="230" t="s">
        <v>167</v>
      </c>
      <c r="G152" s="231" t="s">
        <v>137</v>
      </c>
      <c r="H152" s="232">
        <v>4.7779999999999996</v>
      </c>
      <c r="I152" s="233"/>
      <c r="J152" s="234">
        <f>ROUND(I152*H152,2)</f>
        <v>0</v>
      </c>
      <c r="K152" s="230" t="s">
        <v>138</v>
      </c>
      <c r="L152" s="44"/>
      <c r="M152" s="235" t="s">
        <v>1</v>
      </c>
      <c r="N152" s="236" t="s">
        <v>43</v>
      </c>
      <c r="O152" s="91"/>
      <c r="P152" s="237">
        <f>O152*H152</f>
        <v>0</v>
      </c>
      <c r="Q152" s="237">
        <v>2.45329</v>
      </c>
      <c r="R152" s="237">
        <f>Q152*H152</f>
        <v>11.721819619999998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139</v>
      </c>
      <c r="AT152" s="239" t="s">
        <v>134</v>
      </c>
      <c r="AU152" s="239" t="s">
        <v>87</v>
      </c>
      <c r="AY152" s="17" t="s">
        <v>132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85</v>
      </c>
      <c r="BK152" s="240">
        <f>ROUND(I152*H152,2)</f>
        <v>0</v>
      </c>
      <c r="BL152" s="17" t="s">
        <v>139</v>
      </c>
      <c r="BM152" s="239" t="s">
        <v>168</v>
      </c>
    </row>
    <row r="153" s="2" customFormat="1">
      <c r="A153" s="38"/>
      <c r="B153" s="39"/>
      <c r="C153" s="40"/>
      <c r="D153" s="241" t="s">
        <v>141</v>
      </c>
      <c r="E153" s="40"/>
      <c r="F153" s="242" t="s">
        <v>169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141</v>
      </c>
      <c r="AU153" s="17" t="s">
        <v>87</v>
      </c>
    </row>
    <row r="154" s="13" customFormat="1">
      <c r="A154" s="13"/>
      <c r="B154" s="246"/>
      <c r="C154" s="247"/>
      <c r="D154" s="241" t="s">
        <v>143</v>
      </c>
      <c r="E154" s="248" t="s">
        <v>1</v>
      </c>
      <c r="F154" s="249" t="s">
        <v>144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143</v>
      </c>
      <c r="AU154" s="255" t="s">
        <v>87</v>
      </c>
      <c r="AV154" s="13" t="s">
        <v>85</v>
      </c>
      <c r="AW154" s="13" t="s">
        <v>34</v>
      </c>
      <c r="AX154" s="13" t="s">
        <v>78</v>
      </c>
      <c r="AY154" s="255" t="s">
        <v>132</v>
      </c>
    </row>
    <row r="155" s="14" customFormat="1">
      <c r="A155" s="14"/>
      <c r="B155" s="256"/>
      <c r="C155" s="257"/>
      <c r="D155" s="241" t="s">
        <v>143</v>
      </c>
      <c r="E155" s="258" t="s">
        <v>1</v>
      </c>
      <c r="F155" s="259" t="s">
        <v>145</v>
      </c>
      <c r="G155" s="257"/>
      <c r="H155" s="260">
        <v>4.7779999999999996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143</v>
      </c>
      <c r="AU155" s="266" t="s">
        <v>87</v>
      </c>
      <c r="AV155" s="14" t="s">
        <v>87</v>
      </c>
      <c r="AW155" s="14" t="s">
        <v>34</v>
      </c>
      <c r="AX155" s="14" t="s">
        <v>78</v>
      </c>
      <c r="AY155" s="266" t="s">
        <v>132</v>
      </c>
    </row>
    <row r="156" s="15" customFormat="1">
      <c r="A156" s="15"/>
      <c r="B156" s="267"/>
      <c r="C156" s="268"/>
      <c r="D156" s="241" t="s">
        <v>143</v>
      </c>
      <c r="E156" s="269" t="s">
        <v>1</v>
      </c>
      <c r="F156" s="270" t="s">
        <v>146</v>
      </c>
      <c r="G156" s="268"/>
      <c r="H156" s="271">
        <v>4.7779999999999996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143</v>
      </c>
      <c r="AU156" s="277" t="s">
        <v>87</v>
      </c>
      <c r="AV156" s="15" t="s">
        <v>139</v>
      </c>
      <c r="AW156" s="15" t="s">
        <v>34</v>
      </c>
      <c r="AX156" s="15" t="s">
        <v>85</v>
      </c>
      <c r="AY156" s="277" t="s">
        <v>132</v>
      </c>
    </row>
    <row r="157" s="12" customFormat="1" ht="22.8" customHeight="1">
      <c r="A157" s="12"/>
      <c r="B157" s="212"/>
      <c r="C157" s="213"/>
      <c r="D157" s="214" t="s">
        <v>77</v>
      </c>
      <c r="E157" s="226" t="s">
        <v>170</v>
      </c>
      <c r="F157" s="226" t="s">
        <v>171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SUM(P158:P159)</f>
        <v>0</v>
      </c>
      <c r="Q157" s="220"/>
      <c r="R157" s="221">
        <f>SUM(R158:R159)</f>
        <v>0</v>
      </c>
      <c r="S157" s="220"/>
      <c r="T157" s="22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85</v>
      </c>
      <c r="AT157" s="224" t="s">
        <v>77</v>
      </c>
      <c r="AU157" s="224" t="s">
        <v>85</v>
      </c>
      <c r="AY157" s="223" t="s">
        <v>132</v>
      </c>
      <c r="BK157" s="225">
        <f>SUM(BK158:BK159)</f>
        <v>0</v>
      </c>
    </row>
    <row r="158" s="2" customFormat="1" ht="24.15" customHeight="1">
      <c r="A158" s="38"/>
      <c r="B158" s="39"/>
      <c r="C158" s="228" t="s">
        <v>172</v>
      </c>
      <c r="D158" s="228" t="s">
        <v>134</v>
      </c>
      <c r="E158" s="229" t="s">
        <v>173</v>
      </c>
      <c r="F158" s="230" t="s">
        <v>174</v>
      </c>
      <c r="G158" s="231" t="s">
        <v>160</v>
      </c>
      <c r="H158" s="232">
        <v>11.722</v>
      </c>
      <c r="I158" s="233"/>
      <c r="J158" s="234">
        <f>ROUND(I158*H158,2)</f>
        <v>0</v>
      </c>
      <c r="K158" s="230" t="s">
        <v>138</v>
      </c>
      <c r="L158" s="44"/>
      <c r="M158" s="235" t="s">
        <v>1</v>
      </c>
      <c r="N158" s="236" t="s">
        <v>43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139</v>
      </c>
      <c r="AT158" s="239" t="s">
        <v>134</v>
      </c>
      <c r="AU158" s="239" t="s">
        <v>87</v>
      </c>
      <c r="AY158" s="17" t="s">
        <v>132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85</v>
      </c>
      <c r="BK158" s="240">
        <f>ROUND(I158*H158,2)</f>
        <v>0</v>
      </c>
      <c r="BL158" s="17" t="s">
        <v>139</v>
      </c>
      <c r="BM158" s="239" t="s">
        <v>175</v>
      </c>
    </row>
    <row r="159" s="2" customFormat="1">
      <c r="A159" s="38"/>
      <c r="B159" s="39"/>
      <c r="C159" s="40"/>
      <c r="D159" s="241" t="s">
        <v>141</v>
      </c>
      <c r="E159" s="40"/>
      <c r="F159" s="242" t="s">
        <v>176</v>
      </c>
      <c r="G159" s="40"/>
      <c r="H159" s="40"/>
      <c r="I159" s="243"/>
      <c r="J159" s="40"/>
      <c r="K159" s="40"/>
      <c r="L159" s="44"/>
      <c r="M159" s="244"/>
      <c r="N159" s="24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141</v>
      </c>
      <c r="AU159" s="17" t="s">
        <v>87</v>
      </c>
    </row>
    <row r="160" s="12" customFormat="1" ht="25.92" customHeight="1">
      <c r="A160" s="12"/>
      <c r="B160" s="212"/>
      <c r="C160" s="213"/>
      <c r="D160" s="214" t="s">
        <v>77</v>
      </c>
      <c r="E160" s="215" t="s">
        <v>177</v>
      </c>
      <c r="F160" s="215" t="s">
        <v>178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P161</f>
        <v>0</v>
      </c>
      <c r="Q160" s="220"/>
      <c r="R160" s="221">
        <f>R161</f>
        <v>0</v>
      </c>
      <c r="S160" s="220"/>
      <c r="T160" s="222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87</v>
      </c>
      <c r="AT160" s="224" t="s">
        <v>77</v>
      </c>
      <c r="AU160" s="224" t="s">
        <v>78</v>
      </c>
      <c r="AY160" s="223" t="s">
        <v>132</v>
      </c>
      <c r="BK160" s="225">
        <f>BK161</f>
        <v>0</v>
      </c>
    </row>
    <row r="161" s="12" customFormat="1" ht="22.8" customHeight="1">
      <c r="A161" s="12"/>
      <c r="B161" s="212"/>
      <c r="C161" s="213"/>
      <c r="D161" s="214" t="s">
        <v>77</v>
      </c>
      <c r="E161" s="226" t="s">
        <v>179</v>
      </c>
      <c r="F161" s="226" t="s">
        <v>180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SUM(P162:P194)</f>
        <v>0</v>
      </c>
      <c r="Q161" s="220"/>
      <c r="R161" s="221">
        <f>SUM(R162:R194)</f>
        <v>0</v>
      </c>
      <c r="S161" s="220"/>
      <c r="T161" s="222">
        <f>SUM(T162:T194)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87</v>
      </c>
      <c r="AT161" s="224" t="s">
        <v>77</v>
      </c>
      <c r="AU161" s="224" t="s">
        <v>85</v>
      </c>
      <c r="AY161" s="223" t="s">
        <v>132</v>
      </c>
      <c r="BK161" s="225">
        <f>SUM(BK162:BK194)</f>
        <v>0</v>
      </c>
    </row>
    <row r="162" s="2" customFormat="1" ht="24.15" customHeight="1">
      <c r="A162" s="38"/>
      <c r="B162" s="39"/>
      <c r="C162" s="228" t="s">
        <v>181</v>
      </c>
      <c r="D162" s="228" t="s">
        <v>134</v>
      </c>
      <c r="E162" s="229" t="s">
        <v>182</v>
      </c>
      <c r="F162" s="230" t="s">
        <v>183</v>
      </c>
      <c r="G162" s="231" t="s">
        <v>184</v>
      </c>
      <c r="H162" s="232">
        <v>16</v>
      </c>
      <c r="I162" s="233"/>
      <c r="J162" s="234">
        <f>ROUND(I162*H162,2)</f>
        <v>0</v>
      </c>
      <c r="K162" s="230" t="s">
        <v>1</v>
      </c>
      <c r="L162" s="44"/>
      <c r="M162" s="235" t="s">
        <v>1</v>
      </c>
      <c r="N162" s="236" t="s">
        <v>43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185</v>
      </c>
      <c r="AT162" s="239" t="s">
        <v>134</v>
      </c>
      <c r="AU162" s="239" t="s">
        <v>87</v>
      </c>
      <c r="AY162" s="17" t="s">
        <v>132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85</v>
      </c>
      <c r="BK162" s="240">
        <f>ROUND(I162*H162,2)</f>
        <v>0</v>
      </c>
      <c r="BL162" s="17" t="s">
        <v>185</v>
      </c>
      <c r="BM162" s="239" t="s">
        <v>186</v>
      </c>
    </row>
    <row r="163" s="2" customFormat="1">
      <c r="A163" s="38"/>
      <c r="B163" s="39"/>
      <c r="C163" s="40"/>
      <c r="D163" s="241" t="s">
        <v>141</v>
      </c>
      <c r="E163" s="40"/>
      <c r="F163" s="242" t="s">
        <v>183</v>
      </c>
      <c r="G163" s="40"/>
      <c r="H163" s="40"/>
      <c r="I163" s="243"/>
      <c r="J163" s="40"/>
      <c r="K163" s="40"/>
      <c r="L163" s="44"/>
      <c r="M163" s="244"/>
      <c r="N163" s="24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141</v>
      </c>
      <c r="AU163" s="17" t="s">
        <v>87</v>
      </c>
    </row>
    <row r="164" s="14" customFormat="1">
      <c r="A164" s="14"/>
      <c r="B164" s="256"/>
      <c r="C164" s="257"/>
      <c r="D164" s="241" t="s">
        <v>143</v>
      </c>
      <c r="E164" s="258" t="s">
        <v>1</v>
      </c>
      <c r="F164" s="259" t="s">
        <v>185</v>
      </c>
      <c r="G164" s="257"/>
      <c r="H164" s="260">
        <v>16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143</v>
      </c>
      <c r="AU164" s="266" t="s">
        <v>87</v>
      </c>
      <c r="AV164" s="14" t="s">
        <v>87</v>
      </c>
      <c r="AW164" s="14" t="s">
        <v>34</v>
      </c>
      <c r="AX164" s="14" t="s">
        <v>85</v>
      </c>
      <c r="AY164" s="266" t="s">
        <v>132</v>
      </c>
    </row>
    <row r="165" s="2" customFormat="1" ht="24.15" customHeight="1">
      <c r="A165" s="38"/>
      <c r="B165" s="39"/>
      <c r="C165" s="228" t="s">
        <v>187</v>
      </c>
      <c r="D165" s="228" t="s">
        <v>134</v>
      </c>
      <c r="E165" s="229" t="s">
        <v>188</v>
      </c>
      <c r="F165" s="230" t="s">
        <v>189</v>
      </c>
      <c r="G165" s="231" t="s">
        <v>184</v>
      </c>
      <c r="H165" s="232">
        <v>15</v>
      </c>
      <c r="I165" s="233"/>
      <c r="J165" s="234">
        <f>ROUND(I165*H165,2)</f>
        <v>0</v>
      </c>
      <c r="K165" s="230" t="s">
        <v>1</v>
      </c>
      <c r="L165" s="44"/>
      <c r="M165" s="235" t="s">
        <v>1</v>
      </c>
      <c r="N165" s="236" t="s">
        <v>43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185</v>
      </c>
      <c r="AT165" s="239" t="s">
        <v>134</v>
      </c>
      <c r="AU165" s="239" t="s">
        <v>87</v>
      </c>
      <c r="AY165" s="17" t="s">
        <v>132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85</v>
      </c>
      <c r="BK165" s="240">
        <f>ROUND(I165*H165,2)</f>
        <v>0</v>
      </c>
      <c r="BL165" s="17" t="s">
        <v>185</v>
      </c>
      <c r="BM165" s="239" t="s">
        <v>190</v>
      </c>
    </row>
    <row r="166" s="2" customFormat="1">
      <c r="A166" s="38"/>
      <c r="B166" s="39"/>
      <c r="C166" s="40"/>
      <c r="D166" s="241" t="s">
        <v>141</v>
      </c>
      <c r="E166" s="40"/>
      <c r="F166" s="242" t="s">
        <v>189</v>
      </c>
      <c r="G166" s="40"/>
      <c r="H166" s="40"/>
      <c r="I166" s="243"/>
      <c r="J166" s="40"/>
      <c r="K166" s="40"/>
      <c r="L166" s="44"/>
      <c r="M166" s="244"/>
      <c r="N166" s="24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141</v>
      </c>
      <c r="AU166" s="17" t="s">
        <v>87</v>
      </c>
    </row>
    <row r="167" s="14" customFormat="1">
      <c r="A167" s="14"/>
      <c r="B167" s="256"/>
      <c r="C167" s="257"/>
      <c r="D167" s="241" t="s">
        <v>143</v>
      </c>
      <c r="E167" s="258" t="s">
        <v>1</v>
      </c>
      <c r="F167" s="259" t="s">
        <v>8</v>
      </c>
      <c r="G167" s="257"/>
      <c r="H167" s="260">
        <v>15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143</v>
      </c>
      <c r="AU167" s="266" t="s">
        <v>87</v>
      </c>
      <c r="AV167" s="14" t="s">
        <v>87</v>
      </c>
      <c r="AW167" s="14" t="s">
        <v>34</v>
      </c>
      <c r="AX167" s="14" t="s">
        <v>85</v>
      </c>
      <c r="AY167" s="266" t="s">
        <v>132</v>
      </c>
    </row>
    <row r="168" s="2" customFormat="1" ht="16.5" customHeight="1">
      <c r="A168" s="38"/>
      <c r="B168" s="39"/>
      <c r="C168" s="279" t="s">
        <v>191</v>
      </c>
      <c r="D168" s="279" t="s">
        <v>192</v>
      </c>
      <c r="E168" s="280" t="s">
        <v>193</v>
      </c>
      <c r="F168" s="281" t="s">
        <v>194</v>
      </c>
      <c r="G168" s="282" t="s">
        <v>184</v>
      </c>
      <c r="H168" s="283">
        <v>9</v>
      </c>
      <c r="I168" s="284"/>
      <c r="J168" s="285">
        <f>ROUND(I168*H168,2)</f>
        <v>0</v>
      </c>
      <c r="K168" s="281" t="s">
        <v>1</v>
      </c>
      <c r="L168" s="286"/>
      <c r="M168" s="287" t="s">
        <v>1</v>
      </c>
      <c r="N168" s="288" t="s">
        <v>43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195</v>
      </c>
      <c r="AT168" s="239" t="s">
        <v>192</v>
      </c>
      <c r="AU168" s="239" t="s">
        <v>87</v>
      </c>
      <c r="AY168" s="17" t="s">
        <v>132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85</v>
      </c>
      <c r="BK168" s="240">
        <f>ROUND(I168*H168,2)</f>
        <v>0</v>
      </c>
      <c r="BL168" s="17" t="s">
        <v>185</v>
      </c>
      <c r="BM168" s="239" t="s">
        <v>196</v>
      </c>
    </row>
    <row r="169" s="2" customFormat="1">
      <c r="A169" s="38"/>
      <c r="B169" s="39"/>
      <c r="C169" s="40"/>
      <c r="D169" s="241" t="s">
        <v>141</v>
      </c>
      <c r="E169" s="40"/>
      <c r="F169" s="242" t="s">
        <v>194</v>
      </c>
      <c r="G169" s="40"/>
      <c r="H169" s="40"/>
      <c r="I169" s="243"/>
      <c r="J169" s="40"/>
      <c r="K169" s="40"/>
      <c r="L169" s="44"/>
      <c r="M169" s="244"/>
      <c r="N169" s="24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141</v>
      </c>
      <c r="AU169" s="17" t="s">
        <v>87</v>
      </c>
    </row>
    <row r="170" s="14" customFormat="1">
      <c r="A170" s="14"/>
      <c r="B170" s="256"/>
      <c r="C170" s="257"/>
      <c r="D170" s="241" t="s">
        <v>143</v>
      </c>
      <c r="E170" s="258" t="s">
        <v>1</v>
      </c>
      <c r="F170" s="259" t="s">
        <v>191</v>
      </c>
      <c r="G170" s="257"/>
      <c r="H170" s="260">
        <v>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143</v>
      </c>
      <c r="AU170" s="266" t="s">
        <v>87</v>
      </c>
      <c r="AV170" s="14" t="s">
        <v>87</v>
      </c>
      <c r="AW170" s="14" t="s">
        <v>34</v>
      </c>
      <c r="AX170" s="14" t="s">
        <v>85</v>
      </c>
      <c r="AY170" s="266" t="s">
        <v>132</v>
      </c>
    </row>
    <row r="171" s="2" customFormat="1" ht="16.5" customHeight="1">
      <c r="A171" s="38"/>
      <c r="B171" s="39"/>
      <c r="C171" s="279" t="s">
        <v>197</v>
      </c>
      <c r="D171" s="279" t="s">
        <v>192</v>
      </c>
      <c r="E171" s="280" t="s">
        <v>198</v>
      </c>
      <c r="F171" s="281" t="s">
        <v>199</v>
      </c>
      <c r="G171" s="282" t="s">
        <v>184</v>
      </c>
      <c r="H171" s="283">
        <v>2</v>
      </c>
      <c r="I171" s="284"/>
      <c r="J171" s="285">
        <f>ROUND(I171*H171,2)</f>
        <v>0</v>
      </c>
      <c r="K171" s="281" t="s">
        <v>1</v>
      </c>
      <c r="L171" s="286"/>
      <c r="M171" s="287" t="s">
        <v>1</v>
      </c>
      <c r="N171" s="288" t="s">
        <v>43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195</v>
      </c>
      <c r="AT171" s="239" t="s">
        <v>192</v>
      </c>
      <c r="AU171" s="239" t="s">
        <v>87</v>
      </c>
      <c r="AY171" s="17" t="s">
        <v>132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85</v>
      </c>
      <c r="BK171" s="240">
        <f>ROUND(I171*H171,2)</f>
        <v>0</v>
      </c>
      <c r="BL171" s="17" t="s">
        <v>185</v>
      </c>
      <c r="BM171" s="239" t="s">
        <v>200</v>
      </c>
    </row>
    <row r="172" s="2" customFormat="1">
      <c r="A172" s="38"/>
      <c r="B172" s="39"/>
      <c r="C172" s="40"/>
      <c r="D172" s="241" t="s">
        <v>141</v>
      </c>
      <c r="E172" s="40"/>
      <c r="F172" s="242" t="s">
        <v>199</v>
      </c>
      <c r="G172" s="40"/>
      <c r="H172" s="40"/>
      <c r="I172" s="243"/>
      <c r="J172" s="40"/>
      <c r="K172" s="40"/>
      <c r="L172" s="44"/>
      <c r="M172" s="244"/>
      <c r="N172" s="24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141</v>
      </c>
      <c r="AU172" s="17" t="s">
        <v>87</v>
      </c>
    </row>
    <row r="173" s="14" customFormat="1">
      <c r="A173" s="14"/>
      <c r="B173" s="256"/>
      <c r="C173" s="257"/>
      <c r="D173" s="241" t="s">
        <v>143</v>
      </c>
      <c r="E173" s="258" t="s">
        <v>1</v>
      </c>
      <c r="F173" s="259" t="s">
        <v>87</v>
      </c>
      <c r="G173" s="257"/>
      <c r="H173" s="260">
        <v>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143</v>
      </c>
      <c r="AU173" s="266" t="s">
        <v>87</v>
      </c>
      <c r="AV173" s="14" t="s">
        <v>87</v>
      </c>
      <c r="AW173" s="14" t="s">
        <v>34</v>
      </c>
      <c r="AX173" s="14" t="s">
        <v>85</v>
      </c>
      <c r="AY173" s="266" t="s">
        <v>132</v>
      </c>
    </row>
    <row r="174" s="2" customFormat="1" ht="16.5" customHeight="1">
      <c r="A174" s="38"/>
      <c r="B174" s="39"/>
      <c r="C174" s="279" t="s">
        <v>201</v>
      </c>
      <c r="D174" s="279" t="s">
        <v>192</v>
      </c>
      <c r="E174" s="280" t="s">
        <v>202</v>
      </c>
      <c r="F174" s="281" t="s">
        <v>203</v>
      </c>
      <c r="G174" s="282" t="s">
        <v>184</v>
      </c>
      <c r="H174" s="283">
        <v>3</v>
      </c>
      <c r="I174" s="284"/>
      <c r="J174" s="285">
        <f>ROUND(I174*H174,2)</f>
        <v>0</v>
      </c>
      <c r="K174" s="281" t="s">
        <v>1</v>
      </c>
      <c r="L174" s="286"/>
      <c r="M174" s="287" t="s">
        <v>1</v>
      </c>
      <c r="N174" s="288" t="s">
        <v>43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195</v>
      </c>
      <c r="AT174" s="239" t="s">
        <v>192</v>
      </c>
      <c r="AU174" s="239" t="s">
        <v>87</v>
      </c>
      <c r="AY174" s="17" t="s">
        <v>132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85</v>
      </c>
      <c r="BK174" s="240">
        <f>ROUND(I174*H174,2)</f>
        <v>0</v>
      </c>
      <c r="BL174" s="17" t="s">
        <v>185</v>
      </c>
      <c r="BM174" s="239" t="s">
        <v>204</v>
      </c>
    </row>
    <row r="175" s="2" customFormat="1">
      <c r="A175" s="38"/>
      <c r="B175" s="39"/>
      <c r="C175" s="40"/>
      <c r="D175" s="241" t="s">
        <v>141</v>
      </c>
      <c r="E175" s="40"/>
      <c r="F175" s="242" t="s">
        <v>203</v>
      </c>
      <c r="G175" s="40"/>
      <c r="H175" s="40"/>
      <c r="I175" s="243"/>
      <c r="J175" s="40"/>
      <c r="K175" s="40"/>
      <c r="L175" s="44"/>
      <c r="M175" s="244"/>
      <c r="N175" s="24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141</v>
      </c>
      <c r="AU175" s="17" t="s">
        <v>87</v>
      </c>
    </row>
    <row r="176" s="14" customFormat="1">
      <c r="A176" s="14"/>
      <c r="B176" s="256"/>
      <c r="C176" s="257"/>
      <c r="D176" s="241" t="s">
        <v>143</v>
      </c>
      <c r="E176" s="258" t="s">
        <v>1</v>
      </c>
      <c r="F176" s="259" t="s">
        <v>95</v>
      </c>
      <c r="G176" s="257"/>
      <c r="H176" s="260">
        <v>3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143</v>
      </c>
      <c r="AU176" s="266" t="s">
        <v>87</v>
      </c>
      <c r="AV176" s="14" t="s">
        <v>87</v>
      </c>
      <c r="AW176" s="14" t="s">
        <v>34</v>
      </c>
      <c r="AX176" s="14" t="s">
        <v>85</v>
      </c>
      <c r="AY176" s="266" t="s">
        <v>132</v>
      </c>
    </row>
    <row r="177" s="2" customFormat="1" ht="16.5" customHeight="1">
      <c r="A177" s="38"/>
      <c r="B177" s="39"/>
      <c r="C177" s="279" t="s">
        <v>205</v>
      </c>
      <c r="D177" s="279" t="s">
        <v>192</v>
      </c>
      <c r="E177" s="280" t="s">
        <v>206</v>
      </c>
      <c r="F177" s="281" t="s">
        <v>207</v>
      </c>
      <c r="G177" s="282" t="s">
        <v>184</v>
      </c>
      <c r="H177" s="283">
        <v>1</v>
      </c>
      <c r="I177" s="284"/>
      <c r="J177" s="285">
        <f>ROUND(I177*H177,2)</f>
        <v>0</v>
      </c>
      <c r="K177" s="281" t="s">
        <v>1</v>
      </c>
      <c r="L177" s="286"/>
      <c r="M177" s="287" t="s">
        <v>1</v>
      </c>
      <c r="N177" s="288" t="s">
        <v>43</v>
      </c>
      <c r="O177" s="91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9" t="s">
        <v>195</v>
      </c>
      <c r="AT177" s="239" t="s">
        <v>192</v>
      </c>
      <c r="AU177" s="239" t="s">
        <v>87</v>
      </c>
      <c r="AY177" s="17" t="s">
        <v>132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7" t="s">
        <v>85</v>
      </c>
      <c r="BK177" s="240">
        <f>ROUND(I177*H177,2)</f>
        <v>0</v>
      </c>
      <c r="BL177" s="17" t="s">
        <v>185</v>
      </c>
      <c r="BM177" s="239" t="s">
        <v>208</v>
      </c>
    </row>
    <row r="178" s="2" customFormat="1">
      <c r="A178" s="38"/>
      <c r="B178" s="39"/>
      <c r="C178" s="40"/>
      <c r="D178" s="241" t="s">
        <v>141</v>
      </c>
      <c r="E178" s="40"/>
      <c r="F178" s="242" t="s">
        <v>207</v>
      </c>
      <c r="G178" s="40"/>
      <c r="H178" s="40"/>
      <c r="I178" s="243"/>
      <c r="J178" s="40"/>
      <c r="K178" s="40"/>
      <c r="L178" s="44"/>
      <c r="M178" s="244"/>
      <c r="N178" s="24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141</v>
      </c>
      <c r="AU178" s="17" t="s">
        <v>87</v>
      </c>
    </row>
    <row r="179" s="14" customFormat="1">
      <c r="A179" s="14"/>
      <c r="B179" s="256"/>
      <c r="C179" s="257"/>
      <c r="D179" s="241" t="s">
        <v>143</v>
      </c>
      <c r="E179" s="258" t="s">
        <v>1</v>
      </c>
      <c r="F179" s="259" t="s">
        <v>85</v>
      </c>
      <c r="G179" s="257"/>
      <c r="H179" s="260">
        <v>1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143</v>
      </c>
      <c r="AU179" s="266" t="s">
        <v>87</v>
      </c>
      <c r="AV179" s="14" t="s">
        <v>87</v>
      </c>
      <c r="AW179" s="14" t="s">
        <v>34</v>
      </c>
      <c r="AX179" s="14" t="s">
        <v>85</v>
      </c>
      <c r="AY179" s="266" t="s">
        <v>132</v>
      </c>
    </row>
    <row r="180" s="2" customFormat="1" ht="16.5" customHeight="1">
      <c r="A180" s="38"/>
      <c r="B180" s="39"/>
      <c r="C180" s="279" t="s">
        <v>209</v>
      </c>
      <c r="D180" s="279" t="s">
        <v>192</v>
      </c>
      <c r="E180" s="280" t="s">
        <v>210</v>
      </c>
      <c r="F180" s="281" t="s">
        <v>211</v>
      </c>
      <c r="G180" s="282" t="s">
        <v>184</v>
      </c>
      <c r="H180" s="283">
        <v>1</v>
      </c>
      <c r="I180" s="284"/>
      <c r="J180" s="285">
        <f>ROUND(I180*H180,2)</f>
        <v>0</v>
      </c>
      <c r="K180" s="281" t="s">
        <v>1</v>
      </c>
      <c r="L180" s="286"/>
      <c r="M180" s="287" t="s">
        <v>1</v>
      </c>
      <c r="N180" s="288" t="s">
        <v>43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195</v>
      </c>
      <c r="AT180" s="239" t="s">
        <v>192</v>
      </c>
      <c r="AU180" s="239" t="s">
        <v>87</v>
      </c>
      <c r="AY180" s="17" t="s">
        <v>132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85</v>
      </c>
      <c r="BK180" s="240">
        <f>ROUND(I180*H180,2)</f>
        <v>0</v>
      </c>
      <c r="BL180" s="17" t="s">
        <v>185</v>
      </c>
      <c r="BM180" s="239" t="s">
        <v>212</v>
      </c>
    </row>
    <row r="181" s="2" customFormat="1">
      <c r="A181" s="38"/>
      <c r="B181" s="39"/>
      <c r="C181" s="40"/>
      <c r="D181" s="241" t="s">
        <v>141</v>
      </c>
      <c r="E181" s="40"/>
      <c r="F181" s="242" t="s">
        <v>211</v>
      </c>
      <c r="G181" s="40"/>
      <c r="H181" s="40"/>
      <c r="I181" s="243"/>
      <c r="J181" s="40"/>
      <c r="K181" s="40"/>
      <c r="L181" s="44"/>
      <c r="M181" s="244"/>
      <c r="N181" s="24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141</v>
      </c>
      <c r="AU181" s="17" t="s">
        <v>87</v>
      </c>
    </row>
    <row r="182" s="14" customFormat="1">
      <c r="A182" s="14"/>
      <c r="B182" s="256"/>
      <c r="C182" s="257"/>
      <c r="D182" s="241" t="s">
        <v>143</v>
      </c>
      <c r="E182" s="258" t="s">
        <v>1</v>
      </c>
      <c r="F182" s="259" t="s">
        <v>85</v>
      </c>
      <c r="G182" s="257"/>
      <c r="H182" s="260">
        <v>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143</v>
      </c>
      <c r="AU182" s="266" t="s">
        <v>87</v>
      </c>
      <c r="AV182" s="14" t="s">
        <v>87</v>
      </c>
      <c r="AW182" s="14" t="s">
        <v>34</v>
      </c>
      <c r="AX182" s="14" t="s">
        <v>85</v>
      </c>
      <c r="AY182" s="266" t="s">
        <v>132</v>
      </c>
    </row>
    <row r="183" s="2" customFormat="1" ht="16.5" customHeight="1">
      <c r="A183" s="38"/>
      <c r="B183" s="39"/>
      <c r="C183" s="228" t="s">
        <v>213</v>
      </c>
      <c r="D183" s="228" t="s">
        <v>134</v>
      </c>
      <c r="E183" s="229" t="s">
        <v>214</v>
      </c>
      <c r="F183" s="230" t="s">
        <v>215</v>
      </c>
      <c r="G183" s="231" t="s">
        <v>184</v>
      </c>
      <c r="H183" s="232">
        <v>25</v>
      </c>
      <c r="I183" s="233"/>
      <c r="J183" s="234">
        <f>ROUND(I183*H183,2)</f>
        <v>0</v>
      </c>
      <c r="K183" s="230" t="s">
        <v>1</v>
      </c>
      <c r="L183" s="44"/>
      <c r="M183" s="235" t="s">
        <v>1</v>
      </c>
      <c r="N183" s="236" t="s">
        <v>43</v>
      </c>
      <c r="O183" s="91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9" t="s">
        <v>185</v>
      </c>
      <c r="AT183" s="239" t="s">
        <v>134</v>
      </c>
      <c r="AU183" s="239" t="s">
        <v>87</v>
      </c>
      <c r="AY183" s="17" t="s">
        <v>132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7" t="s">
        <v>85</v>
      </c>
      <c r="BK183" s="240">
        <f>ROUND(I183*H183,2)</f>
        <v>0</v>
      </c>
      <c r="BL183" s="17" t="s">
        <v>185</v>
      </c>
      <c r="BM183" s="239" t="s">
        <v>216</v>
      </c>
    </row>
    <row r="184" s="2" customFormat="1">
      <c r="A184" s="38"/>
      <c r="B184" s="39"/>
      <c r="C184" s="40"/>
      <c r="D184" s="241" t="s">
        <v>141</v>
      </c>
      <c r="E184" s="40"/>
      <c r="F184" s="242" t="s">
        <v>215</v>
      </c>
      <c r="G184" s="40"/>
      <c r="H184" s="40"/>
      <c r="I184" s="243"/>
      <c r="J184" s="40"/>
      <c r="K184" s="40"/>
      <c r="L184" s="44"/>
      <c r="M184" s="244"/>
      <c r="N184" s="24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141</v>
      </c>
      <c r="AU184" s="17" t="s">
        <v>87</v>
      </c>
    </row>
    <row r="185" s="14" customFormat="1">
      <c r="A185" s="14"/>
      <c r="B185" s="256"/>
      <c r="C185" s="257"/>
      <c r="D185" s="241" t="s">
        <v>143</v>
      </c>
      <c r="E185" s="258" t="s">
        <v>1</v>
      </c>
      <c r="F185" s="259" t="s">
        <v>217</v>
      </c>
      <c r="G185" s="257"/>
      <c r="H185" s="260">
        <v>25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143</v>
      </c>
      <c r="AU185" s="266" t="s">
        <v>87</v>
      </c>
      <c r="AV185" s="14" t="s">
        <v>87</v>
      </c>
      <c r="AW185" s="14" t="s">
        <v>34</v>
      </c>
      <c r="AX185" s="14" t="s">
        <v>85</v>
      </c>
      <c r="AY185" s="266" t="s">
        <v>132</v>
      </c>
    </row>
    <row r="186" s="2" customFormat="1" ht="37.8" customHeight="1">
      <c r="A186" s="38"/>
      <c r="B186" s="39"/>
      <c r="C186" s="279" t="s">
        <v>8</v>
      </c>
      <c r="D186" s="279" t="s">
        <v>192</v>
      </c>
      <c r="E186" s="280" t="s">
        <v>218</v>
      </c>
      <c r="F186" s="281" t="s">
        <v>219</v>
      </c>
      <c r="G186" s="282" t="s">
        <v>184</v>
      </c>
      <c r="H186" s="283">
        <v>25</v>
      </c>
      <c r="I186" s="284"/>
      <c r="J186" s="285">
        <f>ROUND(I186*H186,2)</f>
        <v>0</v>
      </c>
      <c r="K186" s="281" t="s">
        <v>1</v>
      </c>
      <c r="L186" s="286"/>
      <c r="M186" s="287" t="s">
        <v>1</v>
      </c>
      <c r="N186" s="288" t="s">
        <v>43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195</v>
      </c>
      <c r="AT186" s="239" t="s">
        <v>192</v>
      </c>
      <c r="AU186" s="239" t="s">
        <v>87</v>
      </c>
      <c r="AY186" s="17" t="s">
        <v>132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85</v>
      </c>
      <c r="BK186" s="240">
        <f>ROUND(I186*H186,2)</f>
        <v>0</v>
      </c>
      <c r="BL186" s="17" t="s">
        <v>185</v>
      </c>
      <c r="BM186" s="239" t="s">
        <v>220</v>
      </c>
    </row>
    <row r="187" s="2" customFormat="1">
      <c r="A187" s="38"/>
      <c r="B187" s="39"/>
      <c r="C187" s="40"/>
      <c r="D187" s="241" t="s">
        <v>141</v>
      </c>
      <c r="E187" s="40"/>
      <c r="F187" s="242" t="s">
        <v>219</v>
      </c>
      <c r="G187" s="40"/>
      <c r="H187" s="40"/>
      <c r="I187" s="243"/>
      <c r="J187" s="40"/>
      <c r="K187" s="40"/>
      <c r="L187" s="44"/>
      <c r="M187" s="244"/>
      <c r="N187" s="24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141</v>
      </c>
      <c r="AU187" s="17" t="s">
        <v>87</v>
      </c>
    </row>
    <row r="188" s="14" customFormat="1">
      <c r="A188" s="14"/>
      <c r="B188" s="256"/>
      <c r="C188" s="257"/>
      <c r="D188" s="241" t="s">
        <v>143</v>
      </c>
      <c r="E188" s="258" t="s">
        <v>1</v>
      </c>
      <c r="F188" s="259" t="s">
        <v>217</v>
      </c>
      <c r="G188" s="257"/>
      <c r="H188" s="260">
        <v>25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143</v>
      </c>
      <c r="AU188" s="266" t="s">
        <v>87</v>
      </c>
      <c r="AV188" s="14" t="s">
        <v>87</v>
      </c>
      <c r="AW188" s="14" t="s">
        <v>34</v>
      </c>
      <c r="AX188" s="14" t="s">
        <v>85</v>
      </c>
      <c r="AY188" s="266" t="s">
        <v>132</v>
      </c>
    </row>
    <row r="189" s="2" customFormat="1" ht="24.15" customHeight="1">
      <c r="A189" s="38"/>
      <c r="B189" s="39"/>
      <c r="C189" s="228" t="s">
        <v>185</v>
      </c>
      <c r="D189" s="228" t="s">
        <v>134</v>
      </c>
      <c r="E189" s="229" t="s">
        <v>221</v>
      </c>
      <c r="F189" s="230" t="s">
        <v>222</v>
      </c>
      <c r="G189" s="231" t="s">
        <v>184</v>
      </c>
      <c r="H189" s="232">
        <v>16</v>
      </c>
      <c r="I189" s="233"/>
      <c r="J189" s="234">
        <f>ROUND(I189*H189,2)</f>
        <v>0</v>
      </c>
      <c r="K189" s="230" t="s">
        <v>1</v>
      </c>
      <c r="L189" s="44"/>
      <c r="M189" s="235" t="s">
        <v>1</v>
      </c>
      <c r="N189" s="236" t="s">
        <v>43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185</v>
      </c>
      <c r="AT189" s="239" t="s">
        <v>134</v>
      </c>
      <c r="AU189" s="239" t="s">
        <v>87</v>
      </c>
      <c r="AY189" s="17" t="s">
        <v>132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85</v>
      </c>
      <c r="BK189" s="240">
        <f>ROUND(I189*H189,2)</f>
        <v>0</v>
      </c>
      <c r="BL189" s="17" t="s">
        <v>185</v>
      </c>
      <c r="BM189" s="239" t="s">
        <v>223</v>
      </c>
    </row>
    <row r="190" s="2" customFormat="1">
      <c r="A190" s="38"/>
      <c r="B190" s="39"/>
      <c r="C190" s="40"/>
      <c r="D190" s="241" t="s">
        <v>141</v>
      </c>
      <c r="E190" s="40"/>
      <c r="F190" s="242" t="s">
        <v>222</v>
      </c>
      <c r="G190" s="40"/>
      <c r="H190" s="40"/>
      <c r="I190" s="243"/>
      <c r="J190" s="40"/>
      <c r="K190" s="40"/>
      <c r="L190" s="44"/>
      <c r="M190" s="244"/>
      <c r="N190" s="24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141</v>
      </c>
      <c r="AU190" s="17" t="s">
        <v>87</v>
      </c>
    </row>
    <row r="191" s="14" customFormat="1">
      <c r="A191" s="14"/>
      <c r="B191" s="256"/>
      <c r="C191" s="257"/>
      <c r="D191" s="241" t="s">
        <v>143</v>
      </c>
      <c r="E191" s="258" t="s">
        <v>1</v>
      </c>
      <c r="F191" s="259" t="s">
        <v>185</v>
      </c>
      <c r="G191" s="257"/>
      <c r="H191" s="260">
        <v>16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143</v>
      </c>
      <c r="AU191" s="266" t="s">
        <v>87</v>
      </c>
      <c r="AV191" s="14" t="s">
        <v>87</v>
      </c>
      <c r="AW191" s="14" t="s">
        <v>34</v>
      </c>
      <c r="AX191" s="14" t="s">
        <v>85</v>
      </c>
      <c r="AY191" s="266" t="s">
        <v>132</v>
      </c>
    </row>
    <row r="192" s="2" customFormat="1" ht="33" customHeight="1">
      <c r="A192" s="38"/>
      <c r="B192" s="39"/>
      <c r="C192" s="279" t="s">
        <v>224</v>
      </c>
      <c r="D192" s="279" t="s">
        <v>192</v>
      </c>
      <c r="E192" s="280" t="s">
        <v>225</v>
      </c>
      <c r="F192" s="281" t="s">
        <v>226</v>
      </c>
      <c r="G192" s="282" t="s">
        <v>184</v>
      </c>
      <c r="H192" s="283">
        <v>16</v>
      </c>
      <c r="I192" s="284"/>
      <c r="J192" s="285">
        <f>ROUND(I192*H192,2)</f>
        <v>0</v>
      </c>
      <c r="K192" s="281" t="s">
        <v>1</v>
      </c>
      <c r="L192" s="286"/>
      <c r="M192" s="287" t="s">
        <v>1</v>
      </c>
      <c r="N192" s="288" t="s">
        <v>43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195</v>
      </c>
      <c r="AT192" s="239" t="s">
        <v>192</v>
      </c>
      <c r="AU192" s="239" t="s">
        <v>87</v>
      </c>
      <c r="AY192" s="17" t="s">
        <v>132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85</v>
      </c>
      <c r="BK192" s="240">
        <f>ROUND(I192*H192,2)</f>
        <v>0</v>
      </c>
      <c r="BL192" s="17" t="s">
        <v>185</v>
      </c>
      <c r="BM192" s="239" t="s">
        <v>227</v>
      </c>
    </row>
    <row r="193" s="2" customFormat="1">
      <c r="A193" s="38"/>
      <c r="B193" s="39"/>
      <c r="C193" s="40"/>
      <c r="D193" s="241" t="s">
        <v>141</v>
      </c>
      <c r="E193" s="40"/>
      <c r="F193" s="242" t="s">
        <v>226</v>
      </c>
      <c r="G193" s="40"/>
      <c r="H193" s="40"/>
      <c r="I193" s="243"/>
      <c r="J193" s="40"/>
      <c r="K193" s="40"/>
      <c r="L193" s="44"/>
      <c r="M193" s="244"/>
      <c r="N193" s="24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141</v>
      </c>
      <c r="AU193" s="17" t="s">
        <v>87</v>
      </c>
    </row>
    <row r="194" s="14" customFormat="1">
      <c r="A194" s="14"/>
      <c r="B194" s="256"/>
      <c r="C194" s="257"/>
      <c r="D194" s="241" t="s">
        <v>143</v>
      </c>
      <c r="E194" s="258" t="s">
        <v>1</v>
      </c>
      <c r="F194" s="259" t="s">
        <v>185</v>
      </c>
      <c r="G194" s="257"/>
      <c r="H194" s="260">
        <v>16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143</v>
      </c>
      <c r="AU194" s="266" t="s">
        <v>87</v>
      </c>
      <c r="AV194" s="14" t="s">
        <v>87</v>
      </c>
      <c r="AW194" s="14" t="s">
        <v>34</v>
      </c>
      <c r="AX194" s="14" t="s">
        <v>85</v>
      </c>
      <c r="AY194" s="266" t="s">
        <v>132</v>
      </c>
    </row>
    <row r="195" s="12" customFormat="1" ht="25.92" customHeight="1">
      <c r="A195" s="12"/>
      <c r="B195" s="212"/>
      <c r="C195" s="213"/>
      <c r="D195" s="214" t="s">
        <v>77</v>
      </c>
      <c r="E195" s="215" t="s">
        <v>228</v>
      </c>
      <c r="F195" s="215" t="s">
        <v>229</v>
      </c>
      <c r="G195" s="213"/>
      <c r="H195" s="213"/>
      <c r="I195" s="216"/>
      <c r="J195" s="217">
        <f>BK195</f>
        <v>0</v>
      </c>
      <c r="K195" s="213"/>
      <c r="L195" s="218"/>
      <c r="M195" s="219"/>
      <c r="N195" s="220"/>
      <c r="O195" s="220"/>
      <c r="P195" s="221">
        <f>P196</f>
        <v>0</v>
      </c>
      <c r="Q195" s="220"/>
      <c r="R195" s="221">
        <f>R196</f>
        <v>0</v>
      </c>
      <c r="S195" s="220"/>
      <c r="T195" s="22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165</v>
      </c>
      <c r="AT195" s="224" t="s">
        <v>77</v>
      </c>
      <c r="AU195" s="224" t="s">
        <v>78</v>
      </c>
      <c r="AY195" s="223" t="s">
        <v>132</v>
      </c>
      <c r="BK195" s="225">
        <f>BK196</f>
        <v>0</v>
      </c>
    </row>
    <row r="196" s="12" customFormat="1" ht="22.8" customHeight="1">
      <c r="A196" s="12"/>
      <c r="B196" s="212"/>
      <c r="C196" s="213"/>
      <c r="D196" s="214" t="s">
        <v>77</v>
      </c>
      <c r="E196" s="226" t="s">
        <v>230</v>
      </c>
      <c r="F196" s="226" t="s">
        <v>231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SUM(P197:P200)</f>
        <v>0</v>
      </c>
      <c r="Q196" s="220"/>
      <c r="R196" s="221">
        <f>SUM(R197:R200)</f>
        <v>0</v>
      </c>
      <c r="S196" s="220"/>
      <c r="T196" s="22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165</v>
      </c>
      <c r="AT196" s="224" t="s">
        <v>77</v>
      </c>
      <c r="AU196" s="224" t="s">
        <v>85</v>
      </c>
      <c r="AY196" s="223" t="s">
        <v>132</v>
      </c>
      <c r="BK196" s="225">
        <f>SUM(BK197:BK200)</f>
        <v>0</v>
      </c>
    </row>
    <row r="197" s="2" customFormat="1" ht="16.5" customHeight="1">
      <c r="A197" s="38"/>
      <c r="B197" s="39"/>
      <c r="C197" s="228" t="s">
        <v>232</v>
      </c>
      <c r="D197" s="228" t="s">
        <v>134</v>
      </c>
      <c r="E197" s="229" t="s">
        <v>233</v>
      </c>
      <c r="F197" s="230" t="s">
        <v>234</v>
      </c>
      <c r="G197" s="231" t="s">
        <v>235</v>
      </c>
      <c r="H197" s="232">
        <v>1</v>
      </c>
      <c r="I197" s="233"/>
      <c r="J197" s="234">
        <f>ROUND(I197*H197,2)</f>
        <v>0</v>
      </c>
      <c r="K197" s="230" t="s">
        <v>138</v>
      </c>
      <c r="L197" s="44"/>
      <c r="M197" s="235" t="s">
        <v>1</v>
      </c>
      <c r="N197" s="236" t="s">
        <v>43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236</v>
      </c>
      <c r="AT197" s="239" t="s">
        <v>134</v>
      </c>
      <c r="AU197" s="239" t="s">
        <v>87</v>
      </c>
      <c r="AY197" s="17" t="s">
        <v>132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85</v>
      </c>
      <c r="BK197" s="240">
        <f>ROUND(I197*H197,2)</f>
        <v>0</v>
      </c>
      <c r="BL197" s="17" t="s">
        <v>236</v>
      </c>
      <c r="BM197" s="239" t="s">
        <v>237</v>
      </c>
    </row>
    <row r="198" s="2" customFormat="1">
      <c r="A198" s="38"/>
      <c r="B198" s="39"/>
      <c r="C198" s="40"/>
      <c r="D198" s="241" t="s">
        <v>141</v>
      </c>
      <c r="E198" s="40"/>
      <c r="F198" s="242" t="s">
        <v>234</v>
      </c>
      <c r="G198" s="40"/>
      <c r="H198" s="40"/>
      <c r="I198" s="243"/>
      <c r="J198" s="40"/>
      <c r="K198" s="40"/>
      <c r="L198" s="44"/>
      <c r="M198" s="244"/>
      <c r="N198" s="24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141</v>
      </c>
      <c r="AU198" s="17" t="s">
        <v>87</v>
      </c>
    </row>
    <row r="199" s="13" customFormat="1">
      <c r="A199" s="13"/>
      <c r="B199" s="246"/>
      <c r="C199" s="247"/>
      <c r="D199" s="241" t="s">
        <v>143</v>
      </c>
      <c r="E199" s="248" t="s">
        <v>1</v>
      </c>
      <c r="F199" s="249" t="s">
        <v>238</v>
      </c>
      <c r="G199" s="247"/>
      <c r="H199" s="248" t="s">
        <v>1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143</v>
      </c>
      <c r="AU199" s="255" t="s">
        <v>87</v>
      </c>
      <c r="AV199" s="13" t="s">
        <v>85</v>
      </c>
      <c r="AW199" s="13" t="s">
        <v>34</v>
      </c>
      <c r="AX199" s="13" t="s">
        <v>78</v>
      </c>
      <c r="AY199" s="255" t="s">
        <v>132</v>
      </c>
    </row>
    <row r="200" s="14" customFormat="1">
      <c r="A200" s="14"/>
      <c r="B200" s="256"/>
      <c r="C200" s="257"/>
      <c r="D200" s="241" t="s">
        <v>143</v>
      </c>
      <c r="E200" s="258" t="s">
        <v>1</v>
      </c>
      <c r="F200" s="259" t="s">
        <v>85</v>
      </c>
      <c r="G200" s="257"/>
      <c r="H200" s="260">
        <v>1</v>
      </c>
      <c r="I200" s="261"/>
      <c r="J200" s="257"/>
      <c r="K200" s="257"/>
      <c r="L200" s="262"/>
      <c r="M200" s="289"/>
      <c r="N200" s="290"/>
      <c r="O200" s="290"/>
      <c r="P200" s="290"/>
      <c r="Q200" s="290"/>
      <c r="R200" s="290"/>
      <c r="S200" s="290"/>
      <c r="T200" s="29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143</v>
      </c>
      <c r="AU200" s="266" t="s">
        <v>87</v>
      </c>
      <c r="AV200" s="14" t="s">
        <v>87</v>
      </c>
      <c r="AW200" s="14" t="s">
        <v>34</v>
      </c>
      <c r="AX200" s="14" t="s">
        <v>85</v>
      </c>
      <c r="AY200" s="266" t="s">
        <v>132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MN9H91smH+F4SJ+5WU42tGsQHYat7aYj3tc5vDfbzVnaVhFSws06PFXiCz3kgVJMpC8tDYHEJg6SEQVDsh05sA==" hashValue="DvfeKmq+S8k3iXkM6YpsYZRSx2RgO98XvOM8fuLS1cWixYCZQq5BvTzZmCWWLWC1Rn590Me/kVC2S4tKb/UXMQ==" algorithmName="SHA-512" password="CC35"/>
  <autoFilter ref="C131:K2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SK</dc:creator>
  <cp:lastModifiedBy>Jan SK</cp:lastModifiedBy>
  <dcterms:created xsi:type="dcterms:W3CDTF">2025-03-11T09:24:56Z</dcterms:created>
  <dcterms:modified xsi:type="dcterms:W3CDTF">2025-03-11T09:24:59Z</dcterms:modified>
</cp:coreProperties>
</file>