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1_STAVBY\2025\ZŠ P. Holého - přestavba plaveckého pavilonu - vybavení\"/>
    </mc:Choice>
  </mc:AlternateContent>
  <xr:revisionPtr revIDLastSave="0" documentId="13_ncr:1_{69E195AF-461C-4B00-9A31-2CBB207D43A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rycí list" sheetId="1" r:id="rId1"/>
    <sheet name="Rekapitulace" sheetId="2" r:id="rId2"/>
    <sheet name="Komunitní prostor 1.08" sheetId="17" r:id="rId3"/>
    <sheet name="Dílny 2.02" sheetId="14" r:id="rId4"/>
    <sheet name="Dílny 2.03" sheetId="15" r:id="rId5"/>
    <sheet name="Jazyky 2.04" sheetId="13" r:id="rId6"/>
    <sheet name="Konektivita" sheetId="16" r:id="rId7"/>
    <sheet name="#Figury" sheetId="4" state="hidden" r:id="rId8"/>
  </sheets>
  <externalReferences>
    <externalReference r:id="rId9"/>
  </externalReferences>
  <definedNames>
    <definedName name="_xlnm._FilterDatabase" localSheetId="5" hidden="1">'Jazyky 2.04'!$A$15:$I$24</definedName>
    <definedName name="_xlnm._FilterDatabase" localSheetId="2" hidden="1">'Komunitní prostor 1.08'!$C$14:$I$57</definedName>
    <definedName name="_xlnm.Print_Titles" localSheetId="3">'Dílny 2.02'!$11:$13</definedName>
    <definedName name="_xlnm.Print_Titles" localSheetId="4">'Dílny 2.03'!$11:$13</definedName>
    <definedName name="_xlnm.Print_Titles" localSheetId="5">'Jazyky 2.04'!$11:$13</definedName>
    <definedName name="_xlnm.Print_Titles" localSheetId="2">'Komunitní prostor 1.08'!$11:$13</definedName>
    <definedName name="_xlnm.Print_Titles" localSheetId="6">Konektivita!$11:$13</definedName>
    <definedName name="_xlnm.Print_Titles" localSheetId="1">Rekapitulace!$11:$13</definedName>
    <definedName name="_xlnm.Print_Area" localSheetId="3">'Dílny 2.02'!$A$1:$I$26</definedName>
    <definedName name="_xlnm.Print_Area" localSheetId="4">'Dílny 2.03'!$A$1:$I$23</definedName>
    <definedName name="_xlnm.Print_Area" localSheetId="5">'Jazyky 2.04'!$A$1:$I$44</definedName>
    <definedName name="_xlnm.Print_Area" localSheetId="2">'Komunitní prostor 1.08'!$A$1:$I$58</definedName>
    <definedName name="_xlnm.Print_Area" localSheetId="6">Konektivita!$A$1:$I$17</definedName>
    <definedName name="Z_65E3123D_ED26_44E3_A414_09EEEF825484_.wvu.Cols" localSheetId="3" hidden="1">'Dílny 2.02'!#REF!,'Dílny 2.02'!#REF!,'Dílny 2.02'!#REF!</definedName>
    <definedName name="Z_65E3123D_ED26_44E3_A414_09EEEF825484_.wvu.Cols" localSheetId="4" hidden="1">'Dílny 2.03'!#REF!,'Dílny 2.03'!#REF!,'Dílny 2.03'!#REF!</definedName>
    <definedName name="Z_65E3123D_ED26_44E3_A414_09EEEF825484_.wvu.Cols" localSheetId="5" hidden="1">'Jazyky 2.04'!#REF!,'Jazyky 2.04'!#REF!,'Jazyky 2.04'!#REF!</definedName>
    <definedName name="Z_65E3123D_ED26_44E3_A414_09EEEF825484_.wvu.Cols" localSheetId="2" hidden="1">'Komunitní prostor 1.08'!#REF!,'Komunitní prostor 1.08'!#REF!,'Komunitní prostor 1.08'!#REF!</definedName>
    <definedName name="Z_65E3123D_ED26_44E3_A414_09EEEF825484_.wvu.Cols" localSheetId="6" hidden="1">Konektivita!#REF!,Konektivita!#REF!,Konektivita!#REF!</definedName>
    <definedName name="Z_65E3123D_ED26_44E3_A414_09EEEF825484_.wvu.Cols" localSheetId="1" hidden="1">Rekapitulace!#REF!</definedName>
    <definedName name="Z_65E3123D_ED26_44E3_A414_09EEEF825484_.wvu.PrintArea" localSheetId="3" hidden="1">'Dílny 2.02'!$A$1:$I$26</definedName>
    <definedName name="Z_65E3123D_ED26_44E3_A414_09EEEF825484_.wvu.PrintArea" localSheetId="4" hidden="1">'Dílny 2.03'!$A$1:$I$23</definedName>
    <definedName name="Z_65E3123D_ED26_44E3_A414_09EEEF825484_.wvu.PrintArea" localSheetId="5" hidden="1">'Jazyky 2.04'!$A$1:$I$44</definedName>
    <definedName name="Z_65E3123D_ED26_44E3_A414_09EEEF825484_.wvu.PrintArea" localSheetId="2" hidden="1">'Komunitní prostor 1.08'!$A$1:$I$58</definedName>
    <definedName name="Z_65E3123D_ED26_44E3_A414_09EEEF825484_.wvu.PrintArea" localSheetId="6" hidden="1">Konektivita!$A$1:$I$17</definedName>
    <definedName name="Z_65E3123D_ED26_44E3_A414_09EEEF825484_.wvu.PrintTitles" localSheetId="3" hidden="1">'Dílny 2.02'!$11:$13</definedName>
    <definedName name="Z_65E3123D_ED26_44E3_A414_09EEEF825484_.wvu.PrintTitles" localSheetId="4" hidden="1">'Dílny 2.03'!$11:$13</definedName>
    <definedName name="Z_65E3123D_ED26_44E3_A414_09EEEF825484_.wvu.PrintTitles" localSheetId="5" hidden="1">'Jazyky 2.04'!$11:$13</definedName>
    <definedName name="Z_65E3123D_ED26_44E3_A414_09EEEF825484_.wvu.PrintTitles" localSheetId="2" hidden="1">'Komunitní prostor 1.08'!$11:$13</definedName>
    <definedName name="Z_65E3123D_ED26_44E3_A414_09EEEF825484_.wvu.PrintTitles" localSheetId="6" hidden="1">Konektivita!$11:$13</definedName>
    <definedName name="Z_65E3123D_ED26_44E3_A414_09EEEF825484_.wvu.PrintTitles" localSheetId="1" hidden="1">Rekapitulace!$11:$13</definedName>
    <definedName name="Z_65E3123D_ED26_44E3_A414_09EEEF825484_.wvu.Rows" localSheetId="3" hidden="1">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</definedName>
    <definedName name="Z_65E3123D_ED26_44E3_A414_09EEEF825484_.wvu.Rows" localSheetId="4" hidden="1">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</definedName>
    <definedName name="Z_65E3123D_ED26_44E3_A414_09EEEF825484_.wvu.Rows" localSheetId="5" hidden="1">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</definedName>
    <definedName name="Z_65E3123D_ED26_44E3_A414_09EEEF825484_.wvu.Rows" localSheetId="2" hidden="1">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</definedName>
    <definedName name="Z_65E3123D_ED26_44E3_A414_09EEEF825484_.wvu.Rows" localSheetId="6" hidden="1">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</definedName>
    <definedName name="Z_65E3123D_ED26_44E3_A414_09EEEF825484_.wvu.Rows" localSheetId="0" hidden="1">'Krycí list'!$1:$1,'Krycí list'!$3:$3,'Krycí list'!$6:$6,'Krycí list'!$8:$8,'Krycí list'!$10:$24</definedName>
    <definedName name="Z_82B4F4D9_5370_4303_A97E_2A49E01AF629_.wvu.Cols" localSheetId="3" hidden="1">'Dílny 2.02'!#REF!,'Dílny 2.02'!#REF!,'Dílny 2.02'!#REF!</definedName>
    <definedName name="Z_82B4F4D9_5370_4303_A97E_2A49E01AF629_.wvu.Cols" localSheetId="4" hidden="1">'Dílny 2.03'!#REF!,'Dílny 2.03'!#REF!,'Dílny 2.03'!#REF!</definedName>
    <definedName name="Z_82B4F4D9_5370_4303_A97E_2A49E01AF629_.wvu.Cols" localSheetId="5" hidden="1">'Jazyky 2.04'!#REF!,'Jazyky 2.04'!#REF!,'Jazyky 2.04'!#REF!</definedName>
    <definedName name="Z_82B4F4D9_5370_4303_A97E_2A49E01AF629_.wvu.Cols" localSheetId="2" hidden="1">'Komunitní prostor 1.08'!#REF!,'Komunitní prostor 1.08'!#REF!,'Komunitní prostor 1.08'!#REF!</definedName>
    <definedName name="Z_82B4F4D9_5370_4303_A97E_2A49E01AF629_.wvu.Cols" localSheetId="6" hidden="1">Konektivita!#REF!,Konektivita!#REF!,Konektivita!#REF!</definedName>
    <definedName name="Z_82B4F4D9_5370_4303_A97E_2A49E01AF629_.wvu.Cols" localSheetId="1" hidden="1">Rekapitulace!#REF!</definedName>
    <definedName name="Z_82B4F4D9_5370_4303_A97E_2A49E01AF629_.wvu.PrintArea" localSheetId="3" hidden="1">'Dílny 2.02'!$A$1:$I$26</definedName>
    <definedName name="Z_82B4F4D9_5370_4303_A97E_2A49E01AF629_.wvu.PrintArea" localSheetId="4" hidden="1">'Dílny 2.03'!$A$1:$I$23</definedName>
    <definedName name="Z_82B4F4D9_5370_4303_A97E_2A49E01AF629_.wvu.PrintArea" localSheetId="5" hidden="1">'Jazyky 2.04'!$A$1:$I$44</definedName>
    <definedName name="Z_82B4F4D9_5370_4303_A97E_2A49E01AF629_.wvu.PrintArea" localSheetId="2" hidden="1">'Komunitní prostor 1.08'!$A$1:$I$58</definedName>
    <definedName name="Z_82B4F4D9_5370_4303_A97E_2A49E01AF629_.wvu.PrintArea" localSheetId="6" hidden="1">Konektivita!$A$1:$I$17</definedName>
    <definedName name="Z_82B4F4D9_5370_4303_A97E_2A49E01AF629_.wvu.PrintTitles" localSheetId="3" hidden="1">'Dílny 2.02'!$11:$13</definedName>
    <definedName name="Z_82B4F4D9_5370_4303_A97E_2A49E01AF629_.wvu.PrintTitles" localSheetId="4" hidden="1">'Dílny 2.03'!$11:$13</definedName>
    <definedName name="Z_82B4F4D9_5370_4303_A97E_2A49E01AF629_.wvu.PrintTitles" localSheetId="5" hidden="1">'Jazyky 2.04'!$11:$13</definedName>
    <definedName name="Z_82B4F4D9_5370_4303_A97E_2A49E01AF629_.wvu.PrintTitles" localSheetId="2" hidden="1">'Komunitní prostor 1.08'!$11:$13</definedName>
    <definedName name="Z_82B4F4D9_5370_4303_A97E_2A49E01AF629_.wvu.PrintTitles" localSheetId="6" hidden="1">Konektivita!$11:$13</definedName>
    <definedName name="Z_82B4F4D9_5370_4303_A97E_2A49E01AF629_.wvu.PrintTitles" localSheetId="1" hidden="1">Rekapitulace!$11:$13</definedName>
    <definedName name="Z_82B4F4D9_5370_4303_A97E_2A49E01AF629_.wvu.Rows" localSheetId="3" hidden="1">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</definedName>
    <definedName name="Z_82B4F4D9_5370_4303_A97E_2A49E01AF629_.wvu.Rows" localSheetId="4" hidden="1">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</definedName>
    <definedName name="Z_82B4F4D9_5370_4303_A97E_2A49E01AF629_.wvu.Rows" localSheetId="5" hidden="1">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</definedName>
    <definedName name="Z_82B4F4D9_5370_4303_A97E_2A49E01AF629_.wvu.Rows" localSheetId="2" hidden="1">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</definedName>
    <definedName name="Z_82B4F4D9_5370_4303_A97E_2A49E01AF629_.wvu.Rows" localSheetId="6" hidden="1">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</definedName>
    <definedName name="Z_82B4F4D9_5370_4303_A97E_2A49E01AF629_.wvu.Rows" localSheetId="0" hidden="1">'Krycí list'!$1:$1,'Krycí list'!$3:$3,'Krycí list'!$6:$6,'Krycí list'!$8:$8,'Krycí list'!$10:$24</definedName>
    <definedName name="Z_D6CFA044_0C8C_4ECE_96A2_AFF3DD5E0425_.wvu.Cols" localSheetId="3" hidden="1">'Dílny 2.02'!#REF!,'Dílny 2.02'!#REF!,'Dílny 2.02'!#REF!</definedName>
    <definedName name="Z_D6CFA044_0C8C_4ECE_96A2_AFF3DD5E0425_.wvu.Cols" localSheetId="4" hidden="1">'Dílny 2.03'!#REF!,'Dílny 2.03'!#REF!,'Dílny 2.03'!#REF!</definedName>
    <definedName name="Z_D6CFA044_0C8C_4ECE_96A2_AFF3DD5E0425_.wvu.Cols" localSheetId="5" hidden="1">'Jazyky 2.04'!#REF!,'Jazyky 2.04'!#REF!,'Jazyky 2.04'!#REF!</definedName>
    <definedName name="Z_D6CFA044_0C8C_4ECE_96A2_AFF3DD5E0425_.wvu.Cols" localSheetId="2" hidden="1">'Komunitní prostor 1.08'!#REF!,'Komunitní prostor 1.08'!#REF!,'Komunitní prostor 1.08'!#REF!</definedName>
    <definedName name="Z_D6CFA044_0C8C_4ECE_96A2_AFF3DD5E0425_.wvu.Cols" localSheetId="6" hidden="1">Konektivita!#REF!,Konektivita!#REF!,Konektivita!#REF!</definedName>
    <definedName name="Z_D6CFA044_0C8C_4ECE_96A2_AFF3DD5E0425_.wvu.Cols" localSheetId="1" hidden="1">Rekapitulace!#REF!</definedName>
    <definedName name="Z_D6CFA044_0C8C_4ECE_96A2_AFF3DD5E0425_.wvu.PrintArea" localSheetId="3" hidden="1">'Dílny 2.02'!$A$1:$I$26</definedName>
    <definedName name="Z_D6CFA044_0C8C_4ECE_96A2_AFF3DD5E0425_.wvu.PrintArea" localSheetId="4" hidden="1">'Dílny 2.03'!$A$1:$I$23</definedName>
    <definedName name="Z_D6CFA044_0C8C_4ECE_96A2_AFF3DD5E0425_.wvu.PrintArea" localSheetId="5" hidden="1">'Jazyky 2.04'!$A$1:$I$44</definedName>
    <definedName name="Z_D6CFA044_0C8C_4ECE_96A2_AFF3DD5E0425_.wvu.PrintArea" localSheetId="2" hidden="1">'Komunitní prostor 1.08'!$A$1:$I$58</definedName>
    <definedName name="Z_D6CFA044_0C8C_4ECE_96A2_AFF3DD5E0425_.wvu.PrintArea" localSheetId="6" hidden="1">Konektivita!$A$1:$I$17</definedName>
    <definedName name="Z_D6CFA044_0C8C_4ECE_96A2_AFF3DD5E0425_.wvu.PrintTitles" localSheetId="3" hidden="1">'Dílny 2.02'!$11:$13</definedName>
    <definedName name="Z_D6CFA044_0C8C_4ECE_96A2_AFF3DD5E0425_.wvu.PrintTitles" localSheetId="4" hidden="1">'Dílny 2.03'!$11:$13</definedName>
    <definedName name="Z_D6CFA044_0C8C_4ECE_96A2_AFF3DD5E0425_.wvu.PrintTitles" localSheetId="5" hidden="1">'Jazyky 2.04'!$11:$13</definedName>
    <definedName name="Z_D6CFA044_0C8C_4ECE_96A2_AFF3DD5E0425_.wvu.PrintTitles" localSheetId="2" hidden="1">'Komunitní prostor 1.08'!$11:$13</definedName>
    <definedName name="Z_D6CFA044_0C8C_4ECE_96A2_AFF3DD5E0425_.wvu.PrintTitles" localSheetId="6" hidden="1">Konektivita!$11:$13</definedName>
    <definedName name="Z_D6CFA044_0C8C_4ECE_96A2_AFF3DD5E0425_.wvu.PrintTitles" localSheetId="1" hidden="1">Rekapitulace!$11:$13</definedName>
    <definedName name="Z_D6CFA044_0C8C_4ECE_96A2_AFF3DD5E0425_.wvu.Rows" localSheetId="3" hidden="1">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2.02'!#REF!,'Dílny 2.02'!#REF!</definedName>
    <definedName name="Z_D6CFA044_0C8C_4ECE_96A2_AFF3DD5E0425_.wvu.Rows" localSheetId="4" hidden="1">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2.03'!#REF!,'Dílny 2.03'!#REF!</definedName>
    <definedName name="Z_D6CFA044_0C8C_4ECE_96A2_AFF3DD5E0425_.wvu.Rows" localSheetId="5" hidden="1">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2.04'!#REF!,'Jazyky 2.04'!#REF!</definedName>
    <definedName name="Z_D6CFA044_0C8C_4ECE_96A2_AFF3DD5E0425_.wvu.Rows" localSheetId="2" hidden="1">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1.08'!#REF!,'Komunitní prostor 1.08'!#REF!</definedName>
    <definedName name="Z_D6CFA044_0C8C_4ECE_96A2_AFF3DD5E0425_.wvu.Rows" localSheetId="6" hidden="1">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,Konektivita!#REF!</definedName>
    <definedName name="Z_D6CFA044_0C8C_4ECE_96A2_AFF3DD5E0425_.wvu.Rows" localSheetId="0" hidden="1">'Krycí list'!$1:$1,'Krycí list'!$3:$3,'Krycí list'!$6:$6,'Krycí list'!$8:$8,'Krycí list'!$10:$24</definedName>
  </definedNames>
  <calcPr calcId="191029" iterateDelta="1E-4"/>
  <customWorkbookViews>
    <customWorkbookView name="Sebastian Fenyk – osobní zobrazení" guid="{65E3123D-ED26-44E3-A414-09EEEF825484}" mergeInterval="0" personalView="1" maximized="1" xWindow="-8" yWindow="-8" windowWidth="1936" windowHeight="1056" activeSheetId="3"/>
    <customWorkbookView name="Vladimír Lazárek – osobní zobrazení" guid="{82B4F4D9-5370-4303-A97E-2A49E01AF629}" mergeInterval="0" personalView="1" maximized="1" xWindow="-8" yWindow="-8" windowWidth="1936" windowHeight="1056" activeSheetId="3"/>
    <customWorkbookView name="Petr Smolík – osobní zobrazení" guid="{D6CFA044-0C8C-4ECE-96A2-AFF3DD5E0425}" mergeInterval="0" personalView="1" maximized="1" xWindow="1911" yWindow="-9" windowWidth="1938" windowHeight="1048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I16" i="17"/>
  <c r="B16" i="2"/>
  <c r="I57" i="17"/>
  <c r="I56" i="17"/>
  <c r="I55" i="17"/>
  <c r="I54" i="17"/>
  <c r="I53" i="17"/>
  <c r="I52" i="17"/>
  <c r="I51" i="17"/>
  <c r="I50" i="17"/>
  <c r="I49" i="17"/>
  <c r="I48" i="17"/>
  <c r="I47" i="17"/>
  <c r="I45" i="17"/>
  <c r="I44" i="17"/>
  <c r="I42" i="17"/>
  <c r="I41" i="17"/>
  <c r="I40" i="17"/>
  <c r="I39" i="17"/>
  <c r="I37" i="17"/>
  <c r="I36" i="17"/>
  <c r="I35" i="17"/>
  <c r="I34" i="17"/>
  <c r="I33" i="17"/>
  <c r="I32" i="17"/>
  <c r="I31" i="17"/>
  <c r="I30" i="17"/>
  <c r="I29" i="17"/>
  <c r="I27" i="17"/>
  <c r="I26" i="17"/>
  <c r="I25" i="17"/>
  <c r="I24" i="17"/>
  <c r="I23" i="17"/>
  <c r="I22" i="17"/>
  <c r="I20" i="17"/>
  <c r="I19" i="17"/>
  <c r="I18" i="17" s="1"/>
  <c r="I17" i="17"/>
  <c r="C9" i="17"/>
  <c r="C8" i="17"/>
  <c r="C7" i="17"/>
  <c r="C5" i="17"/>
  <c r="C4" i="17"/>
  <c r="C3" i="17"/>
  <c r="I15" i="17" l="1"/>
  <c r="I43" i="17"/>
  <c r="I38" i="17"/>
  <c r="I28" i="17"/>
  <c r="I21" i="17"/>
  <c r="I46" i="17"/>
  <c r="I14" i="17" l="1"/>
  <c r="I58" i="17" s="1"/>
  <c r="C14" i="2" s="1"/>
  <c r="I19" i="14" l="1"/>
  <c r="I18" i="15"/>
  <c r="I25" i="14" l="1"/>
  <c r="B42" i="1" l="1"/>
  <c r="B18" i="2"/>
  <c r="C9" i="16" l="1"/>
  <c r="C8" i="16"/>
  <c r="C7" i="16"/>
  <c r="C5" i="16"/>
  <c r="C4" i="16"/>
  <c r="C3" i="16"/>
  <c r="C2" i="16"/>
  <c r="I16" i="16" l="1"/>
  <c r="I15" i="16" l="1"/>
  <c r="I14" i="16" l="1"/>
  <c r="I17" i="16" l="1"/>
  <c r="C18" i="2"/>
  <c r="E42" i="1" s="1"/>
  <c r="I24" i="14" l="1"/>
  <c r="G29" i="13"/>
  <c r="I29" i="13" l="1"/>
  <c r="B17" i="2" l="1"/>
  <c r="B15" i="2"/>
  <c r="G37" i="13" l="1"/>
  <c r="I37" i="13" l="1"/>
  <c r="I38" i="13"/>
  <c r="G22" i="15" l="1"/>
  <c r="I20" i="15"/>
  <c r="I19" i="15"/>
  <c r="G23" i="14"/>
  <c r="I21" i="15" l="1"/>
  <c r="I22" i="15"/>
  <c r="I23" i="14"/>
  <c r="I22" i="14"/>
  <c r="I21" i="14"/>
  <c r="I20" i="14"/>
  <c r="C9" i="13" l="1"/>
  <c r="C8" i="13"/>
  <c r="C7" i="13"/>
  <c r="C5" i="13"/>
  <c r="C4" i="13"/>
  <c r="C3" i="13"/>
  <c r="C2" i="13"/>
  <c r="C9" i="15"/>
  <c r="C8" i="15"/>
  <c r="C7" i="15"/>
  <c r="C5" i="15"/>
  <c r="C4" i="15"/>
  <c r="C3" i="15"/>
  <c r="C2" i="15"/>
  <c r="C9" i="14"/>
  <c r="C8" i="14"/>
  <c r="C7" i="14"/>
  <c r="C5" i="14"/>
  <c r="C4" i="14"/>
  <c r="C3" i="14"/>
  <c r="I16" i="14"/>
  <c r="I41" i="13"/>
  <c r="I39" i="13"/>
  <c r="G27" i="13"/>
  <c r="G20" i="13"/>
  <c r="G17" i="13"/>
  <c r="I33" i="13" l="1"/>
  <c r="I35" i="13"/>
  <c r="I31" i="13"/>
  <c r="I22" i="13"/>
  <c r="I23" i="13"/>
  <c r="I24" i="13"/>
  <c r="I30" i="13"/>
  <c r="I18" i="13"/>
  <c r="I19" i="13"/>
  <c r="I40" i="13"/>
  <c r="I16" i="13"/>
  <c r="I27" i="13"/>
  <c r="G21" i="13"/>
  <c r="I20" i="13"/>
  <c r="I16" i="15"/>
  <c r="I17" i="14"/>
  <c r="I34" i="13"/>
  <c r="I36" i="13"/>
  <c r="I17" i="13"/>
  <c r="I32" i="13"/>
  <c r="I42" i="13" l="1"/>
  <c r="I26" i="13"/>
  <c r="I21" i="13"/>
  <c r="I15" i="13" s="1"/>
  <c r="I15" i="15"/>
  <c r="I15" i="14"/>
  <c r="I28" i="13"/>
  <c r="I25" i="13" l="1"/>
  <c r="I14" i="13" s="1"/>
  <c r="I17" i="15"/>
  <c r="I14" i="15" s="1"/>
  <c r="I18" i="14"/>
  <c r="I14" i="14" s="1"/>
  <c r="I26" i="14" l="1"/>
  <c r="I23" i="15"/>
  <c r="C16" i="2"/>
  <c r="C15" i="2"/>
  <c r="I44" i="13"/>
  <c r="C17" i="2"/>
  <c r="B39" i="1" l="1"/>
  <c r="B40" i="1"/>
  <c r="B41" i="1"/>
  <c r="B38" i="1"/>
  <c r="E41" i="1"/>
  <c r="E40" i="1"/>
  <c r="E39" i="1"/>
  <c r="E38" i="1" l="1"/>
  <c r="C19" i="2"/>
  <c r="B2" i="2"/>
  <c r="B3" i="2"/>
  <c r="B4" i="2"/>
  <c r="B5" i="2"/>
  <c r="B7" i="2"/>
  <c r="B8" i="2"/>
  <c r="B9" i="2"/>
  <c r="E35" i="1"/>
  <c r="J35" i="1"/>
  <c r="R35" i="1"/>
  <c r="P38" i="1"/>
  <c r="P39" i="1"/>
  <c r="P40" i="1"/>
  <c r="P41" i="1"/>
  <c r="P42" i="1"/>
  <c r="J46" i="1"/>
  <c r="K47" i="1"/>
  <c r="R46" i="1" l="1"/>
  <c r="E46" i="1" l="1"/>
  <c r="R49" i="1" l="1"/>
  <c r="O51" i="1" s="1"/>
  <c r="O50" i="1" s="1"/>
  <c r="S50" i="1" s="1"/>
  <c r="S49" i="1"/>
  <c r="S51" i="1" l="1"/>
  <c r="R51" i="1"/>
  <c r="R50" i="1"/>
  <c r="R52" i="1" l="1"/>
</calcChain>
</file>

<file path=xl/sharedStrings.xml><?xml version="1.0" encoding="utf-8"?>
<sst xmlns="http://schemas.openxmlformats.org/spreadsheetml/2006/main" count="547" uniqueCount="245">
  <si>
    <t>Název stavby</t>
  </si>
  <si>
    <t>JKSO</t>
  </si>
  <si>
    <t xml:space="preserve"> </t>
  </si>
  <si>
    <t>Kód stavby</t>
  </si>
  <si>
    <t>ucebny</t>
  </si>
  <si>
    <t>Název objektu</t>
  </si>
  <si>
    <t>EČO</t>
  </si>
  <si>
    <t/>
  </si>
  <si>
    <t>Kód objektu</t>
  </si>
  <si>
    <t>Název části</t>
  </si>
  <si>
    <t>Místo</t>
  </si>
  <si>
    <t>Kód části</t>
  </si>
  <si>
    <t>Název podčásti</t>
  </si>
  <si>
    <t>Kód podčásti</t>
  </si>
  <si>
    <t>IČ</t>
  </si>
  <si>
    <t>DIČ</t>
  </si>
  <si>
    <t>Objednatel</t>
  </si>
  <si>
    <t>Projektant</t>
  </si>
  <si>
    <t>Zhotovitel</t>
  </si>
  <si>
    <t>Rozpočet číslo</t>
  </si>
  <si>
    <t>Zpracoval</t>
  </si>
  <si>
    <t>Dne</t>
  </si>
  <si>
    <t xml:space="preserve">               Měrné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</si>
  <si>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</si>
  <si>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</si>
  <si>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</si>
  <si>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</si>
  <si>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</si>
  <si>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</si>
  <si>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</si>
  <si>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CZK</t>
  </si>
  <si>
    <t>A</t>
  </si>
  <si>
    <t>Základní rozp. náklady</t>
  </si>
  <si>
    <t>B</t>
  </si>
  <si>
    <t>Doplňkové náklady</t>
  </si>
  <si>
    <t>C</t>
  </si>
  <si>
    <t>Vedlejší rozpočtové náklady</t>
  </si>
  <si>
    <t>Práce přesčas</t>
  </si>
  <si>
    <t>Zařízení staveniště</t>
  </si>
  <si>
    <t>21</t>
  </si>
  <si>
    <t>%</t>
  </si>
  <si>
    <t>Bez pevné podl.</t>
  </si>
  <si>
    <t>Kulturní památka</t>
  </si>
  <si>
    <t>Územní vlivy</t>
  </si>
  <si>
    <t>Provozní vlivy</t>
  </si>
  <si>
    <t>Ostatní</t>
  </si>
  <si>
    <t>VRN z rozpočtu</t>
  </si>
  <si>
    <t>HZS</t>
  </si>
  <si>
    <t>Kompl. činnost</t>
  </si>
  <si>
    <t>Ostatní náklady</t>
  </si>
  <si>
    <t>D</t>
  </si>
  <si>
    <t>Celkové náklady</t>
  </si>
  <si>
    <t>Datum a podpis</t>
  </si>
  <si>
    <t>Razítko</t>
  </si>
  <si>
    <t>DPH</t>
  </si>
  <si>
    <t>E</t>
  </si>
  <si>
    <t>Přípočty a odpočty</t>
  </si>
  <si>
    <t>Dodávky objednatele</t>
  </si>
  <si>
    <t>Klouzavá doložka</t>
  </si>
  <si>
    <t>Zvýhodnění + -</t>
  </si>
  <si>
    <t>Stavba:</t>
  </si>
  <si>
    <t>Objekt:</t>
  </si>
  <si>
    <t>Část:</t>
  </si>
  <si>
    <t xml:space="preserve">JKSO: </t>
  </si>
  <si>
    <t>Objednatel:</t>
  </si>
  <si>
    <t>Zhotovitel:</t>
  </si>
  <si>
    <t>Datum:</t>
  </si>
  <si>
    <t>Kód</t>
  </si>
  <si>
    <t>Popis</t>
  </si>
  <si>
    <t>Cena celkem</t>
  </si>
  <si>
    <t>JKSO:</t>
  </si>
  <si>
    <t>P.Č.</t>
  </si>
  <si>
    <t>TV</t>
  </si>
  <si>
    <t>KCN</t>
  </si>
  <si>
    <t>MJ</t>
  </si>
  <si>
    <t>Množství celkem</t>
  </si>
  <si>
    <t>kus</t>
  </si>
  <si>
    <t>m</t>
  </si>
  <si>
    <t>soubor</t>
  </si>
  <si>
    <t xml:space="preserve">REKAPITULACE </t>
  </si>
  <si>
    <t>KRYCÍ LIST SOUPISU</t>
  </si>
  <si>
    <t>AVT</t>
  </si>
  <si>
    <t>ZRN (ř. 1-8)</t>
  </si>
  <si>
    <t>DN (ř. 10-12)</t>
  </si>
  <si>
    <t>VRN (ř. 14-19)</t>
  </si>
  <si>
    <t>Součet 9, 13, 20-23</t>
  </si>
  <si>
    <t>Projektové práce (DSPS)</t>
  </si>
  <si>
    <t>Cena s DPH (ř. 25-26)</t>
  </si>
  <si>
    <t>Popis / minimální technické parametry</t>
  </si>
  <si>
    <t>Cena jednotková bez DPH</t>
  </si>
  <si>
    <t>Cena celkem bez DPH</t>
  </si>
  <si>
    <t>Kód položky / název</t>
  </si>
  <si>
    <t>Celkem bez DPH</t>
  </si>
  <si>
    <t>vlastní</t>
  </si>
  <si>
    <t>Sebastian Fenyk</t>
  </si>
  <si>
    <t>Interaktivní systém</t>
  </si>
  <si>
    <t>Prezentační software</t>
  </si>
  <si>
    <t xml:space="preserve">SW balíček, který obsahuje autorský nástroj učitele – SW pro přípravu interaktivních cvičení musí být plně kompatibilní (umožňuje otevřít soubor, spustit všechny aktivity, animace, uložit v původním formátu) se soubory s příponou notebook. Prostředí musí být v českém jazyce. 
Balíček dále musí obsahovat nástroj pro rychlou přípravu digitálních učebních aktivit, hlasování. Aktivity je možno sdílet na žákovská zařízení přes cloud prostředí. Cena včetně dopravy, instalace a zaškolení uživatele, školení viz. technická zpráva.
</t>
  </si>
  <si>
    <t>Koncové prvky</t>
  </si>
  <si>
    <t>Zobrazovače</t>
  </si>
  <si>
    <t>Audio</t>
  </si>
  <si>
    <t>Mixážní systém</t>
  </si>
  <si>
    <t>Mikrofony</t>
  </si>
  <si>
    <t>Zdroje signálu, přípojná místa</t>
  </si>
  <si>
    <t>Interface technologie</t>
  </si>
  <si>
    <t>AV kabeláž</t>
  </si>
  <si>
    <t>Zesilovač</t>
  </si>
  <si>
    <t>Elektrický pojezd</t>
  </si>
  <si>
    <t xml:space="preserve">Elektricky výškově nastavitelný mobilní stojan. Kolečka s brzdou. Nosnost min. 60 kg. Pojistka proti přiskřípnutí. Cena včetně dopravy, instalace.
</t>
  </si>
  <si>
    <t xml:space="preserve">Připojení mix. matice k Dante síti. Cena včetně dopravy, instalace.
</t>
  </si>
  <si>
    <t xml:space="preserve">Dvoukanálový eliminátor zpětné vazby, min. 24 filtrů / kanál. Cena včetně dopravy, instalace.
</t>
  </si>
  <si>
    <t>Ostatní audio technika</t>
  </si>
  <si>
    <t>Dante převodník</t>
  </si>
  <si>
    <t>Dante - min. 2x XLR line vstup, min. parametry: 35Hz - 20kHz, napájení PoE. Cena včetně dopravy, instalace.</t>
  </si>
  <si>
    <t>Mikrofon</t>
  </si>
  <si>
    <t>Kabel HDMI</t>
  </si>
  <si>
    <t>HDMI extender</t>
  </si>
  <si>
    <t xml:space="preserve">HDMI extender pro zesílení signálu podporující přenos na min. 30 m, podpora rozlišení min. 4K*2K @ 60Hz, HDCP kompatibilní. Cena včetně dopravy, instalace.
</t>
  </si>
  <si>
    <t xml:space="preserve">Kabel HDMI, min. 4K*2K @ 60Hz, min. 0,5 m. Cena včetně dopravy, instalace.
</t>
  </si>
  <si>
    <t>Repeater aktivní USB</t>
  </si>
  <si>
    <t xml:space="preserve">USB repeater pro prodlužování USB kabelů, délka min. 5 m. Cena včetně dopravy, instalace.
</t>
  </si>
  <si>
    <t>Kabel DisplayPort</t>
  </si>
  <si>
    <t xml:space="preserve">Koaxialní  kabel </t>
  </si>
  <si>
    <t xml:space="preserve">Koaxialní kabel pro RF signály. Impedance max. 50 ohm. Vnější průměr 5,0 mm. Použití pro antény systémů. Útlum 45dB/100m/800MHz. Cena včetně dopravy a instalace.
</t>
  </si>
  <si>
    <t>Audio kabel</t>
  </si>
  <si>
    <r>
      <t xml:space="preserve">Symetrický stíněný audio mono kabel, průměr 6,0 mm, </t>
    </r>
    <r>
      <rPr>
        <sz val="10"/>
        <rFont val="Arial"/>
        <family val="2"/>
        <charset val="238"/>
      </rPr>
      <t xml:space="preserve">instalační. Cena včetně dopravy a instalace.
</t>
    </r>
  </si>
  <si>
    <r>
      <t>Nesymetrický stíněný stero kabel 2x 0,14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"/>
        <family val="2"/>
        <charset val="238"/>
      </rPr>
      <t xml:space="preserve"> ( 2,9 x 5,8 mm ), instalační pro konektory jack 3.5 mm. Cena včetně dopravy a instalace.
</t>
    </r>
  </si>
  <si>
    <t xml:space="preserve">Patch kabel </t>
  </si>
  <si>
    <t>Kabel FTP</t>
  </si>
  <si>
    <t xml:space="preserve">Stíněný kabel CAT6 s LSOH pláštěm. Nejvyšší podporovaný protokol  - 1000BaseT, 1000BaseTX. Stínění - fólie kolem všech 4 párů. Šířka pásma - 250 MHz. Jednotlivé páry odděleny plastovým křížem. AWG23. Cena včetně dopravy a instalace.
</t>
  </si>
  <si>
    <t>Konektory</t>
  </si>
  <si>
    <t xml:space="preserve">Set audio, RJ45 a RS232 konektorů ke kabeláži a ostatní drobný instalační materiál. Cena včetně dopravy a instalace.
</t>
  </si>
  <si>
    <t>Mikrofon bezdrátový</t>
  </si>
  <si>
    <t>Příslušenství audio technika</t>
  </si>
  <si>
    <t>Držák, stojan, úchyt</t>
  </si>
  <si>
    <t xml:space="preserve">UHF digitální dvojitý přijímač bezdrátových mikrofonů, modulace SPD, SeDAC, SePAC nebo FSK, přenosné přeladitelné pásmo min. 40 MHz, latence max. 3,8 ms, systémová spektrální analýza, frekvenční rozsah min. 30 Hz-19 kHz, diverzitní příjem, kódování přenosu min. 448 bit nebo AES 256, 2x XLR symetrický výstup, Dante výstup (48kHz), min. 80 přenosných freq. v jednom zařízení, filtr nízkých frekvencí, 19" rack uchycení. Cena včetně dopravy, instalace.
</t>
  </si>
  <si>
    <t xml:space="preserve">Dynamická mikrofonní vložka pro systémové vysílače, superkardioidní charakteristika, zpěv, mluvené slovo, Minimální vlastnosti: rozsah 80Hz-15kHz, citlivost 1,5mV/Pa, vyrovnaná frekvenční odezva a vysoká odolnost proti zpětné vazbě. Cena včetně dopravy, instalace.
</t>
  </si>
  <si>
    <t xml:space="preserve">UHF digitální ruční vysílač pro specifikovanou mikrofonní vložku, modulace SPD, SeDAC, SePAC nebo FSK, min. parametry:  UHF přenosné přeladitelné pásmo 40MHz, frekvenční rozsah 70 Hz-16 kHz, trvalý výkon 10 mW, kódování přenosu 448 bit nebo AES 256, 80 přenosných freq. v jednom zařízení, provoz 5,5 hodin, možnost využití AA baterií, váha max. 500g bez baterií (vč. mikrofonní hlavy). Cena včetně dopravy, instalace.
</t>
  </si>
  <si>
    <t xml:space="preserve">UHF digitální kapesní vysílač, modulace SPD, SeDAC, SePAC nebo FSK, min. parametry: UHF přenosné přeladitelné pásmo 40MHz, frekvenční rozsah 70 Hz-16 kHz, trvalý výkon 10 mW, kódování přenosu 448 bit nebo AES 256, 80 přenosných freq. v jednom zařízení, provoz 5,5 hodin, možnost využití AA baterií, váha max. 250g bez baterií. Cena včetně dopravy, instalace.
</t>
  </si>
  <si>
    <t xml:space="preserve">Systémový náhlavní mikrofon v tenkém provedení, černý, kardioidní charakteristika, citlivost min. 4-11 mV/Pa, freq. rozsah 400Hz - 16 kHz. Cena včetně dopravy, instalace.
</t>
  </si>
  <si>
    <t>Systémová nabíječka pro bezdrátové vysílače (bez vyjmutí akumulátorů), vč. zdroje 230V. Cena včetně dopravy, instalace.</t>
  </si>
  <si>
    <t xml:space="preserve">Externí směrová anténa se ziskem min. 4 dB, s minimální konfigurací: 500 - 680 MHz, výstup BNC, 50 ohm, dodávka vč. klipsny pro připevnění na držák. Cena včetně dopravy, instalace.
</t>
  </si>
  <si>
    <t xml:space="preserve">Kulový kloub s 3/8" závitem pro uchycení externí antény, černý. Cena včetně dopravy, instalace.
</t>
  </si>
  <si>
    <t xml:space="preserve">Držák pro upevnění externí antény, závit 3/8". Cena včetně dopravy, instalace.
</t>
  </si>
  <si>
    <t>Signálový extender - sada</t>
  </si>
  <si>
    <t xml:space="preserve">Extender pro přenos HDMI a USB po kabelu CATx - Přijímač a vysílač. Podpora standardů min. HDMI 1.4, HDCP 2.2, USB 2.0. Podpora 4K/UHD@60Hz. Kompatibilní s CAT5e/6/7 twisted pair kabely. Přenos 1080p na min. 70 m, přenos 4K/UHD na min. 40 m  (obojí při použití kabelu CAT6/7) Přenos min. USB 2.0 na min. 70 m. HDCP kompatibilní. Cena včetně dopravy, instalace.
</t>
  </si>
  <si>
    <t>Modul přípojného místa, CAT6 (RJ45), 1/2 slot, Gender-Changer. Cena včetně dopravy, instalace.</t>
  </si>
  <si>
    <t xml:space="preserve">Instalační modul pro podlah. Krabice, kompatibilní s níže uvedeným modulem přípojného místa a kompatibilní s OBO/Ackermann a Tehalit, pro 6 polovičních nebo 3 plné sloty. Cena včetně dopravy, instalace.
</t>
  </si>
  <si>
    <t>Instalační modul</t>
  </si>
  <si>
    <t>Modul PM</t>
  </si>
  <si>
    <t>Interaktivní zobrazovač</t>
  </si>
  <si>
    <t xml:space="preserve">Interaktivní displej s úhlopříčkou min. 86" (218cm) a rozlišením obrazu 4K UHD. Automatické rozpoznání dotyku prstem pro ovládání a popisovačem pro psaní a zárověň odlišení popisovačů pro současné psaní různou barvou.
Počítačový modul s minimálními parametry 6GB RAM a 32GB, který obsahuje aplikaci pro psaní na bílé ploše a prohlížeč webových stránek. Integrované reproduktory 2x18W + subwoofer 15W, integrované mikrofonní pole, integrovaná čtečka NFC karet. Minimálně konektory HDMI a USB-C a bezdrátovou konektivitu Wifi (s podporou Wi-fi 6) a Bluetooth (min. 5.0). Displej musí mít certifikaci ENERGY STAR nebo obdobnou certifikaci. Cena včetně systémové AV kabeláže. Cena včetně dopravy, instalace, nastavení.
</t>
  </si>
  <si>
    <t>Stolní vizualizér</t>
  </si>
  <si>
    <t xml:space="preserve">Bezdrátová dokumentová kamera s flexibilním ramenem. Min. 12x zoom. LED osvětlení snímaného objektu, ruční a automatické ovládání ostření a jasu. Snímaná plocha min A4. Jednoduché ovládání vizualizéru prostřednictvím software. Cena včetně dopravy, instalace.
</t>
  </si>
  <si>
    <t>IT vybavení</t>
  </si>
  <si>
    <t xml:space="preserve">Desktop s min. 250W zdrojem s účinnosti až 92%, výkon CPU min. 18500 bodu dle nezávislého testu cpubenchmark.net, operační paměť min. 16GB DDR4 s možnosti rozšíření na 128 GB, M.2 SSD disk s kapacitou min. 512GB, DVD-RW optická mechanika, Gbit síťová karta, Wifi standardu 802.11ac (2x2), Bluetooth, čtečka pam. karet, min. 2x DisplayPort a 1x HDMI, USB Type-C, USB 3.2 Gen2, USB 3.2 Gen1, USB 2.0, klávesnici a myš, přítomnost TPM modulu minimálně verze 2, operační systém s podporu AD (domény), servisní služba u zákazníka s odezvou do následujícího pracovního dne od nahlášení servisní události. Cena včetně dopravy, instalace, nastavení.
</t>
  </si>
  <si>
    <t xml:space="preserve">Monitor s viditelnou uhlopříčkou min. 60,45cm (23,8"), matný, antireflexní, LED podsvícení, rozlišení 1920x1080, pozorovací úhel 178° vodorovně, 178° svisle, jas min. 250 cd/m2, kontrastní poměr 1000:1 statický, doba odezvy min. 5ms, video vstupy HDMI, DisplayPort, náklon -5 až +23°, výškově nastavitelný stojan až 100mm, dva integrované reproduktory s výkonem 2 W. Cena včetně dopravy, instalace.
</t>
  </si>
  <si>
    <t xml:space="preserve">Kabel DisplayPort (M/M), min. rozlišení 4K*2K@60Hz, 3 m. Cena včetně dopravy, instalace.
</t>
  </si>
  <si>
    <t>Kabel DP - HDMI</t>
  </si>
  <si>
    <t xml:space="preserve">Kabel DP - HDMI, min. 2 m, FHD 1080p, min. rozlišení 1920*1080P@60Hz. Cena včetně dopravy, instalace.
</t>
  </si>
  <si>
    <t xml:space="preserve">3D tiskárna - technologie tisku FDM, tisková plocha až 250x 210x 210mm, celkový modelovací prostor až 11.025cm3, výška vrstvy od 0.05mm, vyměnitelná tryska průměru např.0.4mm, která je schopná zpracovávat materiály v teplotním rozsahu do min. 280°C., tiskový materiál je struna o průměru 1.75mm, rychlost tisku min. 200+ mm/s, senzor filamentu, podporuje materiály ABS, PLA, PETT, HIPS, Laywood a další, plně automatická kalibrace tiskové plochy, bezúdržbová tisková plocha, vyhřívaná magnetická podložka s vyměnitelnými tiskovými pláty, detekce a zotavení ze ztráty přívodu energie, LCD displej, USB 2.0, součástí je software pro ovládání zařízení i pro finální přípravu modelů pro tisk bez nutnosti dalších úprav. Cena včetně dopravy.
</t>
  </si>
  <si>
    <t>Filament</t>
  </si>
  <si>
    <t xml:space="preserve">Filament/tisková struna pro 3D tiskárny, PLA, 1.75 mm s přesnosti +- 0.03 mm, multipack 6x1kg v různých barvách např. v černé, modré, zelené, červené, bílé a žluté. Cena včetně dopravy.
</t>
  </si>
  <si>
    <t>USB kabel</t>
  </si>
  <si>
    <t>Prodlužovací kabel USB 2.0, A-A, délka 1-3 m (dle využití). Cena včetně dopravy, instalace.</t>
  </si>
  <si>
    <t xml:space="preserve">Patch kabel délka 5 m, typ konektorů RJ45/RJ45. cena včetně dopravy a instalace.
</t>
  </si>
  <si>
    <t xml:space="preserve">Patch kabel délka 2 m, typ konektorů RJ45/RJ45. cena včetně dopravy a instalace.
</t>
  </si>
  <si>
    <t xml:space="preserve">Patch kabel délka min. 0,5 m, typ konektorů RJ45/RJ45. cena včetně dopravy a instalace.
</t>
  </si>
  <si>
    <t xml:space="preserve">Mixážní matice s digitálním signálovým processingem, min. parametry: 12 symetrických vstupů / 8 symetrických výstupů, min. 4 logické vstupy/výstupy, digitální sběrnice s min. 32 zvukovými kanály, indikační LED, ethernet pro nastavení, kontrolu a monitoring, vstup pro řízení. Cena včetně dopravy, instalace.
</t>
  </si>
  <si>
    <t xml:space="preserve">Nástěnný držák pro sestavu interaktivního displeje. Systém se skládá z výškového posunu, rámu pro uchycení dotykové obrazovky o úhlopříčce obrazu 86“.
Zdvih min.  65 cm, Nosnost vlastního pojezdu min. 127 kg (součet rámu+displeje). Řešení nevyžaduje pro svoji práci elektrickou energii. Cena včetně dopravy a instalace.
</t>
  </si>
  <si>
    <t>Kabel HDMI, min. 4K*2K @ 60Hz, min. 7,5 m. Cena včetně dopravy, instalace.</t>
  </si>
  <si>
    <t>HDMI rozbočovač</t>
  </si>
  <si>
    <t xml:space="preserve">1x2 HDMI rozbočovač, podpora 4K/UHD @ 60 Hz 4:2:0. EDID management, HDCP kompatibilní. Vestavěný nebo přídavný samostatný audio embeder a de-embeder pro připojení externího zdroje zvuku (audio in) a zesilovače nebo aktivních reproduktorů (audio out). Zvuk z audio vstupu je možné směrovat zároveň na HDMI výstup a analogový audio výstup. Cena včetně dopravy, instalace, nastavení.
</t>
  </si>
  <si>
    <t xml:space="preserve">Ovládací SW se společným řízením pro organizaci aktivit v laboratoři. Monitoring jednotlivých stanic, propojování připojených audio signálů a přepínání signálů pro video, klávesnice i myš. Organizace třídy, zasedací pořádek. Režimy  prezentace, monitoring a podpora studentů při cvičení, práce až v 5 skupinách. Přepínač obrazu studentských stanic: sdílení a monitoring videa, vypnutí signálu studentských monitorů. Jazykové varianty SW. Vč. záruky dostupnosti oprav dodaného software po dobu 5-ti let. Cena včetně dopravy, instalace a zaškolení uživatele, školení viz. technická zpráva.
</t>
  </si>
  <si>
    <t xml:space="preserve">Ovládací SW se společným řízením pro mediální aktivity s obrázky, audio, video a textovými soubory. Samostatná práce a individuální záznam studentů - poslech, sledování, otevřený záznam, simultánní záznam, nahrávka s porovnáním s originálem, přehrávání správné výslovnosti textu, automatické rozpoznávání výslovnosti, neomezené písemné odpovědi, dotazníky, výběr z možností, doplňovačka, určování správného pořadí u vět, slov i písmen. Adresné posílání textových zpráv. Databáze učebních materiálů, organizovaná dle vyučujícího a tříd. Třídění materiálů do učebních lekcí. Databáze pro zasedací pořádek. Jazykové varianty SW. Vč. záruky dostupnosti oprav dodaného software po dobu 5-ti let. Cena včetně dopravy, instalace a zaškolení uživatele, školení viz. technická zpráva.
</t>
  </si>
  <si>
    <t>Učitelský SW</t>
  </si>
  <si>
    <t xml:space="preserve">LAN přístup učitele do databáze studijních materiálů, mimo jazykovou laboratoř. Příprava cvičení, kontrola vyplněných úloh. Cena včetně dopravy, instalace a zaškolení uživatele, školení viz. technická zpráva.
</t>
  </si>
  <si>
    <t xml:space="preserve">Systémový náhlavní set sluchátek s mikrofonem, aktivní systém potlačení okolních ruchů, provedení  z pružného materiálu odolnému hrubému zacházení, uzavřená stereofonní sluchátka, kondenzátorový mikrofon, polstrovaný a nastavitelný náhlavní most, Min. parametry: Sluchátka: freq. rozsah 120 Hz - 12 kHz, Mikrofon: freq. rozsah 120 Hz - 12 kHz, konektory: 1x 3,5mm stereo jack -  mikrofon, 1x 3,5mm stereo jack -  sluchátka, kabel min. 1,3 m, váha max. 0,5 kg. Cena včetně dopravy, instalace, nastavení.
</t>
  </si>
  <si>
    <t xml:space="preserve">Kabel HDMI, min. 4K*2K @ 60Hz, 3 m. Cena včetně dopravy, instalace.
</t>
  </si>
  <si>
    <t xml:space="preserve">Webkamera pro videohovory v rozlišení FHD 1080p s podporovanými klienty přes USB, záznam videa min. ve FHD 1080p, zoom, komprese videa H.264, min. 90° zorné pole, vestavěné duální stereofonní mikrofony, univerzální klip pro přichycení k notebookům, monitorům LCD. Cena včetně dopravy, instalace.
</t>
  </si>
  <si>
    <t>USB HUB</t>
  </si>
  <si>
    <t xml:space="preserve">7-portový Hi-speed USB 2.0 Hub, 6x USB portů typu A, 1x USB port typu B. Cena včetně dopravy, instalace.
</t>
  </si>
  <si>
    <t>NAS úložiště</t>
  </si>
  <si>
    <t xml:space="preserve">Uložiště dat, min. dvoudiskové, dvoujádrový procesor s taktem min. 2GHz, rychlosti šifrovaného čtení až 113MB/s, rychlost šifrovaného zápisu až 112 MB/s, jedno Gbit síťové rozhraní, 2x USB 3.0, hardwarové šifrování AES-NI, možnost výměny disků za provozu, přihlášení uživatelů domény, 2x LAN, USB 3.0, včetně softwarového vybavení pro zálohování dat. Cena včetně dopravy, instalace, nastavení.
</t>
  </si>
  <si>
    <t>HDD pro úložiště</t>
  </si>
  <si>
    <t xml:space="preserve">pevný disk pro provoz 24/7 a RAID kompatibilní, kapacita 2TB, 3,5 palcový disk, rozhraní SATA 6 Gb/s, počet otáček 7.200ot/s, vyrovnávací paměť 128 MB. Cena včetně dopravy, instalace, nastavení.
</t>
  </si>
  <si>
    <t xml:space="preserve">Notebook s FHD IPS matným displejem 15,6" a LED podsvícením, min. šestijádrový CPU s výkonem min. 15600 bodu dle nezávislého testu www.cpubenchmark.net (v10), operační paměť min. 8GB DDR4 s možnosti rozšíření až na 32GB, pevný M.2 SSD s kapacitou min. 512GB, WiFi, LAN, Bluetooth, USB-C s podporu DisplayPort a napájení, USB 3.1, HDMI, HD webkamera, čtečka otisků prstů, podsvícená klávesnice odolná proti polití s numerickou část, kovové nebo carbon víko a rám klávesnice, hmotnost max. 1,8kg, operační systém s podporu AD (domény). Cena včetně dopravy, instalace, nastavení.
</t>
  </si>
  <si>
    <t>Dobíjecí skříň</t>
  </si>
  <si>
    <t xml:space="preserve">Dobíjecí skříň pro Notebook - uzamykatelná, prostor pro uložení až 32ks dle rozměrů (Notebook/tabletů), vertikální uložení zařízení, řízení nabíjení - funkce měkkého startu měří náběhové proudy a zabraňuje přetížení, rozložení startu nabíjení zařízení časovém rozmezí, pojistková ochrana proti přepětí a přetížení, nastavitelný časovač na konstantní nabíjení s možnosti naplánování napájení zařízení ve 3 časových plánech, správa kabelů, uzamykatelná, mobilní na kolečkách (dvě bržděné), max. velikost uložených zařízení  17" (až 420 x 340 x 40 mm), umožnuje připojit a nabíjet současně až 32 zařízení ze sítě 230V. Cena včetně dopravy, instalace. 
</t>
  </si>
  <si>
    <t>Základní škola Louny, Prokopa Holého 2632</t>
  </si>
  <si>
    <t>Město Louny	
Mírové náměstí 35, 440 01 Louny</t>
  </si>
  <si>
    <t>09/2024</t>
  </si>
  <si>
    <t>KOM 08</t>
  </si>
  <si>
    <t>DÍL 02</t>
  </si>
  <si>
    <t>DÍL 03</t>
  </si>
  <si>
    <t>JAZ 04</t>
  </si>
  <si>
    <t xml:space="preserve">Systémový náhlavní set sluchátek s mikrofonem, aktivní systém potlačení okolních ruchů, provedení z pružného materiálu odolnému hrubému zacházení, uzavřená stereofonní sluchátka, kondenzátorový mikrofon, polstrovaný a nastavitelný náhlavní most, Min. parametry: Sluchátka: freq. rozsah 120 Hz - 12 kHz, Mikrofon: freq. rozsah 120 Hz - 12 kHz, 4 pin jack 3,5mm konektor pro mikrofon a sluchátka, kabel min. 1,3 m, váha max. 0,5 kg. Cena včetně dopravy, instalace, nastavení.
</t>
  </si>
  <si>
    <t>Výukové pomůcky robotiky</t>
  </si>
  <si>
    <t>Sestava pro výuku robotiky</t>
  </si>
  <si>
    <t>Přípojné místo</t>
  </si>
  <si>
    <t>Krabice do zdi</t>
  </si>
  <si>
    <t xml:space="preserve">Krabice do zdi. ( 1 oddíl pro 2 single space moduly nebo 1 double space modul ). Hloubka 6,35 cm. Cena včetně dopravy, instalace.
</t>
  </si>
  <si>
    <t xml:space="preserve">Kabel HDMI, min. 4K*2K @ 60Hz, 1-2 m (dle využití). Cena včetně dopravy, instalace.
</t>
  </si>
  <si>
    <t>Konektivita - aktivní prvky</t>
  </si>
  <si>
    <t>Antivir</t>
  </si>
  <si>
    <t>KON</t>
  </si>
  <si>
    <t xml:space="preserve">Robotická výuková stavebnice - sada min.1000 konstrukčních a pohybových dílů, min. 40 kovových nosníků, min. 2 více směrová kola, min. 6 dalších kol s pneumatikami, 5x inteligentní motor, optický senzor a senzor vzdálenosti, mozek robota s nabíjecí baterií, dálkový ovladač. Vše uloženo v plastovém přenosném boxu. Mozek robota s LCD displejem, min. 4 ovládacími tlačítky nebo dotykový displej a min 8 I/O portů pro připojení senzorů a/nebo motorů. Součástí dodávky je aplikace s možností programování pomocí bloků založeném na Scratch a také textové programování založené Python a C++. Školení viz technická zpráva. Cena včetně dopravy.
</t>
  </si>
  <si>
    <t>pro učitele</t>
  </si>
  <si>
    <t xml:space="preserve">Antivirové řešení pro dodávaná zařízení (5let) - zvyšování kybernetické bezpečnosti školy; Komplexní ochrana. Cena včetně dopravy, instalace, nastavení na všech nově dodávaných koncových zařízení.
</t>
  </si>
  <si>
    <t xml:space="preserve">Chytrá interaktivní tabule pro vzdělávání s úhlopříčkou  86" (218cm), 4 jádrový procesor až 8 GB RAM a 64 GB kapacity, přesný infračervený rámeček s identifikačním průměrem 2 mm a DLED modulem s vysokým rozlišením 4K s technologií Zero Air Gap, bezdrátové sdílení obrazovky z více zařízení, 8 fyzických tlačítek na přední straně, plynulé psaní a rozpoznávání rukopisu, rychlé sdílení souborů skenováním QR kódu, přepínání mezi systémy Android a Windows. dotykový displej s technologií Multi-touch, vestvěné reproduktory, Wi-fi5, bluetooth, HDMI, Micro_USB, kabelová LAN. Vstupní konektory HDMIx3, VGA, USB 3.0x (typ B)x4, USB-Cx2, Micro USB, RJ-45, RS-232, mikrofonní vstup audio mini-jack 3,5 mm, OPS, výstupní konektory HDMI Out, Audio mini jack 3,5 mm, SPDIF, RJ-45 Out Cena včetně systémové AV kabeláže. Cena včetně dopravy, instalace, nastavení.
</t>
  </si>
  <si>
    <t xml:space="preserve">Pracovní stanice pro studenty
</t>
  </si>
  <si>
    <t xml:space="preserve">Reproduktory  </t>
  </si>
  <si>
    <t xml:space="preserve">Dvoupásmová reprosoustava min. parametry: 8"+3/4", pokrytí 90˚-110˚x190˚-110˚, 200W / 8 Ω,  60W / 100V, 88 dB, 50Hz - 18kHz, rozměry max. v4050 x š300 x d300 mm, 8kg, polohovatelný držák na zeď, vnitřní / venkovní použití, bílá. Cena včetně dopravy, instalace, nastavení.
</t>
  </si>
  <si>
    <t xml:space="preserve">Koncový zesilovač min 2x_200W / 8Ω a DSP procesor - nastavení EQ, propustí, možnost nastavení vstupních úrovní 1,4Vrms a 0,775Vrms, limitace a zpoždění, LCD panel, LED indikace stavu, XLR a jack vstupy, preamp. výstupy, kontakty pro sleep mode, spínaný zesilovač a zdroj, společná výška max. 2U. Cena včetně dopravy, instalace, nastavení. </t>
  </si>
  <si>
    <t>Ovladač</t>
  </si>
  <si>
    <t xml:space="preserve">Programovatelný systémový ovladač, min.parametry: 5 tlačítek + ovládání hlasitosti, připojení do 90m,  info panel, PIN přístup, bílý. Cena včetně dopravy, instalace, nastavení. </t>
  </si>
  <si>
    <t>Switch</t>
  </si>
  <si>
    <t xml:space="preserve">Datový switch s 8 porty 10/100/1000Mbit, 8x PoE+, celkový napájecí výkon přes PoE je 60W, pasivní chlazením, s napájecím zdrojem. Cena včetně dopravy, instalace, nastavení. 
</t>
  </si>
  <si>
    <t>UHF digitální dvojitý přijímač</t>
  </si>
  <si>
    <t>Přípojné místo s instalací do stěny, 4x RJ-45 Cat.6. Cena včetně dopravy, instalace.</t>
  </si>
  <si>
    <t>HDMI audio de-embeder</t>
  </si>
  <si>
    <t xml:space="preserve">HDMI audio de-embeder. Minimální technické parametry: Podpora HDMI 2.0b, HDCP. Podpora rozlišení max. 4K@60Hz 4:4:4. Podpora HDR, 12bit Deep Color, 3D. Umožňuje oddělit zvuk z HDMI signálu a poslat ho dál jako digitál (optický TOSLINK) nebo analog audio (šr.svorky). Umožňuje také downmix z vícekanálového audio zdroje do 2 kanálů stereo (standard PCM, Dolby Digital a DTS). Data rate min. 18 Gbps. Manažer EDID. Vestavěný DSP pro úpravu zvuku (hlasitost a barva). Cena včetně dopravy, instalace.
</t>
  </si>
  <si>
    <t>Repro kabel</t>
  </si>
  <si>
    <t xml:space="preserve">Kabel pro reproduktory 2x 2,5 mm2. Cena včetně dopravy a instalace.
</t>
  </si>
  <si>
    <t xml:space="preserve">Nástěnný držák
</t>
  </si>
  <si>
    <t xml:space="preserve">Stolní vizualizér
</t>
  </si>
  <si>
    <t xml:space="preserve">Ovládací SW pro organizaci aktivit v laboratoři
</t>
  </si>
  <si>
    <t xml:space="preserve">Ovládací SW jazykové laboratoře pro mediální aktivity
</t>
  </si>
  <si>
    <t xml:space="preserve">Systémový náhlavní set - sluchátka/mikrofon - žák
</t>
  </si>
  <si>
    <t xml:space="preserve">PC ovládací a prezentační stanice pro učitele
</t>
  </si>
  <si>
    <t xml:space="preserve">Systémový náhlavní set - sluchátka/mikrofon - učitel
</t>
  </si>
  <si>
    <t xml:space="preserve">Kontrolní a prezentační monitor
</t>
  </si>
  <si>
    <t xml:space="preserve">Webová kamera učitel
</t>
  </si>
  <si>
    <t xml:space="preserve">Pracovní stanice pro studenty
</t>
  </si>
  <si>
    <t xml:space="preserve">Interaktivní systém
</t>
  </si>
  <si>
    <t xml:space="preserve">3D tiskárna
</t>
  </si>
  <si>
    <t xml:space="preserve">3D tiskárna
</t>
  </si>
  <si>
    <t>Odborné učebny - koncové prvky, ICT, příslušenství</t>
  </si>
  <si>
    <t>SOUPIS PRACÍ A DODÁVEK A SLUŽEB</t>
  </si>
  <si>
    <t>Koncové prvky - komunitní prostor</t>
  </si>
  <si>
    <t>SOUPIS PRACÍ A DODÁVEK A SLUŽEB vč VÝKAZU VÝMĚR - dílny 2.02</t>
  </si>
  <si>
    <t>SOUPIS PRACÍ A DODÁVEK A SLUŽEB vč VÝKAZU VÝMĚR - dílny 2.03</t>
  </si>
  <si>
    <t>SOUPIS PRACÍ A DODÁVEK A SLUŽEB vč VÝKAZU VÝMĚR - jazyky 2.04</t>
  </si>
  <si>
    <t>SOUPIS PRACÍ A DODÁVEK A SLUŽEB vč VÝKAZU VÝMĚR - konektivita</t>
  </si>
  <si>
    <t>SOUPIS PRACÍ A DODÁVEK A SLUŽEB vč VÝKAZU VÝMĚR - komunitní prostor 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</si>
</sst>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#"/>
    <numFmt numFmtId="166" formatCode="#,##0.000"/>
    <numFmt numFmtId="167" formatCode="#,##0\_x0000_"/>
    <numFmt numFmtId="168" formatCode="#,##0.0000"/>
    <numFmt numFmtId="169" formatCode="\'@\'"/>
  </numFmts>
  <fonts count="3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indexed="10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b/>
      <u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80008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rgb="FFFA0000"/>
      <name val="Arial"/>
      <family val="2"/>
      <charset val="238"/>
    </font>
    <font>
      <sz val="11"/>
      <name val="Calibri"/>
      <family val="2"/>
      <scheme val="minor"/>
    </font>
    <font>
      <b/>
      <sz val="8"/>
      <color indexed="12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 CE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C00000"/>
      <name val="Arial Black"/>
      <family val="2"/>
      <charset val="238"/>
    </font>
    <font>
      <sz val="14"/>
      <color rgb="FFC00000"/>
      <name val="Arial Black"/>
      <family val="2"/>
      <charset val="238"/>
    </font>
    <font>
      <b/>
      <sz val="14"/>
      <color rgb="FFC00000"/>
      <name val="Arial Black"/>
      <family val="2"/>
      <charset val="238"/>
    </font>
    <font>
      <sz val="12"/>
      <color rgb="FFC00000"/>
      <name val="Arial Blac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3" fillId="0" borderId="0"/>
    <xf numFmtId="0" fontId="13" fillId="0" borderId="0"/>
    <xf numFmtId="0" fontId="20" fillId="0" borderId="0"/>
    <xf numFmtId="0" fontId="24" fillId="0" borderId="0" applyNumberFormat="0" applyFill="0" applyBorder="0" applyAlignment="0" applyProtection="0">
      <alignment vertical="top"/>
      <protection locked="0"/>
    </xf>
    <xf numFmtId="164" fontId="23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34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65" fontId="5" fillId="0" borderId="17" xfId="0" applyNumberFormat="1" applyFont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" fontId="3" fillId="0" borderId="2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49" fontId="3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1" fontId="3" fillId="0" borderId="30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49" fontId="3" fillId="0" borderId="18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" fontId="3" fillId="0" borderId="32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" fontId="6" fillId="0" borderId="19" xfId="0" applyNumberFormat="1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168" fontId="3" fillId="0" borderId="18" xfId="0" applyNumberFormat="1" applyFont="1" applyBorder="1" applyAlignment="1">
      <alignment horizontal="right" vertical="center"/>
    </xf>
    <xf numFmtId="0" fontId="3" fillId="0" borderId="39" xfId="0" applyFont="1" applyBorder="1"/>
    <xf numFmtId="0" fontId="3" fillId="0" borderId="29" xfId="0" applyFont="1" applyBorder="1"/>
    <xf numFmtId="168" fontId="3" fillId="0" borderId="40" xfId="0" applyNumberFormat="1" applyFont="1" applyBorder="1" applyAlignment="1">
      <alignment horizontal="right" vertical="center"/>
    </xf>
    <xf numFmtId="0" fontId="5" fillId="0" borderId="41" xfId="0" applyFont="1" applyBorder="1" applyAlignment="1">
      <alignment vertical="top"/>
    </xf>
    <xf numFmtId="0" fontId="3" fillId="0" borderId="25" xfId="0" applyFont="1" applyBorder="1" applyAlignment="1">
      <alignment vertical="center"/>
    </xf>
    <xf numFmtId="168" fontId="3" fillId="0" borderId="27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13" xfId="0" applyFont="1" applyBorder="1"/>
    <xf numFmtId="0" fontId="3" fillId="0" borderId="44" xfId="0" applyFont="1" applyBorder="1" applyAlignment="1">
      <alignment vertical="center"/>
    </xf>
    <xf numFmtId="0" fontId="3" fillId="0" borderId="45" xfId="0" applyFont="1" applyBorder="1"/>
    <xf numFmtId="0" fontId="3" fillId="0" borderId="46" xfId="0" applyFont="1" applyBorder="1" applyAlignment="1">
      <alignment vertical="center"/>
    </xf>
    <xf numFmtId="0" fontId="14" fillId="0" borderId="0" xfId="0" applyFont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3" borderId="47" xfId="0" applyNumberFormat="1" applyFont="1" applyFill="1" applyBorder="1" applyAlignment="1">
      <alignment horizontal="center" vertical="center" wrapText="1"/>
    </xf>
    <xf numFmtId="1" fontId="3" fillId="3" borderId="48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/>
    <xf numFmtId="49" fontId="7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49" fontId="3" fillId="3" borderId="49" xfId="0" applyNumberFormat="1" applyFont="1" applyFill="1" applyBorder="1" applyAlignment="1">
      <alignment horizontal="center" vertical="center" wrapText="1"/>
    </xf>
    <xf numFmtId="1" fontId="3" fillId="3" borderId="3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/>
    <xf numFmtId="2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49" fontId="4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3" fillId="3" borderId="50" xfId="0" applyNumberFormat="1" applyFont="1" applyFill="1" applyBorder="1" applyAlignment="1">
      <alignment horizontal="center" vertical="center" wrapText="1"/>
    </xf>
    <xf numFmtId="1" fontId="3" fillId="3" borderId="51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/>
    <xf numFmtId="0" fontId="2" fillId="4" borderId="17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9" fillId="0" borderId="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65" fontId="3" fillId="0" borderId="25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165" fontId="3" fillId="0" borderId="38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12" xfId="0" applyNumberFormat="1" applyFont="1" applyBorder="1" applyAlignment="1">
      <alignment vertical="center"/>
    </xf>
    <xf numFmtId="165" fontId="3" fillId="0" borderId="29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/>
    </xf>
    <xf numFmtId="3" fontId="2" fillId="0" borderId="52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vertical="center"/>
    </xf>
    <xf numFmtId="167" fontId="2" fillId="0" borderId="35" xfId="0" applyNumberFormat="1" applyFont="1" applyBorder="1" applyAlignment="1">
      <alignment horizontal="right" vertical="center" wrapText="1"/>
    </xf>
    <xf numFmtId="4" fontId="2" fillId="0" borderId="33" xfId="0" applyNumberFormat="1" applyFont="1" applyBorder="1" applyAlignment="1">
      <alignment horizontal="right" vertical="center" wrapText="1"/>
    </xf>
    <xf numFmtId="3" fontId="2" fillId="0" borderId="35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vertical="center" wrapText="1"/>
    </xf>
    <xf numFmtId="4" fontId="2" fillId="0" borderId="34" xfId="0" applyNumberFormat="1" applyFont="1" applyBorder="1" applyAlignment="1">
      <alignment horizontal="right" vertical="center" wrapText="1"/>
    </xf>
    <xf numFmtId="3" fontId="2" fillId="0" borderId="46" xfId="0" applyNumberFormat="1" applyFont="1" applyBorder="1" applyAlignment="1">
      <alignment vertical="center"/>
    </xf>
    <xf numFmtId="4" fontId="2" fillId="0" borderId="28" xfId="0" applyNumberFormat="1" applyFont="1" applyBorder="1" applyAlignment="1">
      <alignment horizontal="right" vertical="center" wrapText="1"/>
    </xf>
    <xf numFmtId="4" fontId="2" fillId="0" borderId="28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3" fontId="2" fillId="0" borderId="2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16" xfId="0" applyNumberFormat="1" applyFont="1" applyBorder="1" applyAlignment="1">
      <alignment horizontal="right" vertical="center" wrapText="1"/>
    </xf>
    <xf numFmtId="4" fontId="2" fillId="0" borderId="16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vertical="center"/>
    </xf>
    <xf numFmtId="4" fontId="2" fillId="0" borderId="45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vertical="center" wrapText="1"/>
    </xf>
    <xf numFmtId="3" fontId="3" fillId="0" borderId="29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2" fillId="0" borderId="29" xfId="0" applyNumberFormat="1" applyFont="1" applyBorder="1" applyAlignment="1">
      <alignment horizontal="right" vertical="center" wrapText="1"/>
    </xf>
    <xf numFmtId="3" fontId="3" fillId="0" borderId="28" xfId="0" applyNumberFormat="1" applyFont="1" applyBorder="1" applyAlignment="1">
      <alignment horizontal="right" vertical="center" wrapText="1"/>
    </xf>
    <xf numFmtId="4" fontId="5" fillId="0" borderId="53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horizontal="left" vertical="center"/>
    </xf>
    <xf numFmtId="49" fontId="2" fillId="3" borderId="47" xfId="0" applyNumberFormat="1" applyFont="1" applyFill="1" applyBorder="1" applyAlignment="1">
      <alignment horizontal="center" vertical="center" wrapText="1"/>
    </xf>
    <xf numFmtId="1" fontId="2" fillId="3" borderId="4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" fontId="2" fillId="3" borderId="48" xfId="0" applyNumberFormat="1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49" fontId="2" fillId="2" borderId="17" xfId="0" applyNumberFormat="1" applyFont="1" applyFill="1" applyBorder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>
      <alignment vertical="center"/>
    </xf>
    <xf numFmtId="0" fontId="3" fillId="0" borderId="0" xfId="0" applyFont="1"/>
    <xf numFmtId="0" fontId="22" fillId="0" borderId="0" xfId="0" applyFont="1"/>
    <xf numFmtId="4" fontId="22" fillId="0" borderId="0" xfId="0" applyNumberFormat="1" applyFont="1"/>
    <xf numFmtId="0" fontId="2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right" vertical="center"/>
    </xf>
    <xf numFmtId="49" fontId="2" fillId="3" borderId="49" xfId="0" applyNumberFormat="1" applyFont="1" applyFill="1" applyBorder="1" applyAlignment="1">
      <alignment horizontal="center" vertical="center" wrapText="1"/>
    </xf>
    <xf numFmtId="1" fontId="2" fillId="3" borderId="32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right" vertical="center"/>
      <protection locked="0"/>
    </xf>
    <xf numFmtId="49" fontId="11" fillId="2" borderId="17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left" vertical="center" wrapText="1"/>
    </xf>
    <xf numFmtId="49" fontId="2" fillId="4" borderId="0" xfId="0" applyNumberFormat="1" applyFont="1" applyFill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169" fontId="7" fillId="0" borderId="25" xfId="0" applyNumberFormat="1" applyFont="1" applyBorder="1" applyAlignment="1">
      <alignment vertical="center"/>
    </xf>
    <xf numFmtId="49" fontId="2" fillId="2" borderId="0" xfId="6" applyNumberFormat="1" applyFill="1" applyAlignment="1">
      <alignment horizontal="left" vertical="center"/>
    </xf>
    <xf numFmtId="0" fontId="2" fillId="0" borderId="0" xfId="6" applyAlignment="1" applyProtection="1">
      <alignment horizontal="left" vertical="center"/>
      <protection locked="0"/>
    </xf>
    <xf numFmtId="0" fontId="2" fillId="4" borderId="0" xfId="6" applyFill="1" applyAlignment="1">
      <alignment horizontal="left" vertical="center"/>
    </xf>
    <xf numFmtId="49" fontId="2" fillId="3" borderId="49" xfId="6" applyNumberFormat="1" applyFill="1" applyBorder="1" applyAlignment="1">
      <alignment horizontal="center" vertical="center" wrapText="1"/>
    </xf>
    <xf numFmtId="49" fontId="2" fillId="3" borderId="47" xfId="6" applyNumberFormat="1" applyFill="1" applyBorder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locked="0"/>
    </xf>
    <xf numFmtId="1" fontId="2" fillId="3" borderId="32" xfId="6" applyNumberFormat="1" applyFill="1" applyBorder="1" applyAlignment="1">
      <alignment horizontal="center" vertical="center"/>
    </xf>
    <xf numFmtId="1" fontId="2" fillId="3" borderId="48" xfId="6" applyNumberFormat="1" applyFill="1" applyBorder="1" applyAlignment="1">
      <alignment horizontal="center" vertical="center"/>
    </xf>
    <xf numFmtId="1" fontId="2" fillId="3" borderId="48" xfId="6" applyNumberFormat="1" applyFill="1" applyBorder="1" applyAlignment="1">
      <alignment horizontal="center" vertical="center" wrapText="1"/>
    </xf>
    <xf numFmtId="0" fontId="2" fillId="0" borderId="0" xfId="6" applyAlignment="1" applyProtection="1">
      <alignment horizontal="center" vertical="center"/>
      <protection locked="0"/>
    </xf>
    <xf numFmtId="49" fontId="11" fillId="2" borderId="17" xfId="6" applyNumberFormat="1" applyFont="1" applyFill="1" applyBorder="1" applyAlignment="1">
      <alignment horizontal="right" vertical="center"/>
    </xf>
    <xf numFmtId="49" fontId="11" fillId="2" borderId="17" xfId="6" applyNumberFormat="1" applyFont="1" applyFill="1" applyBorder="1" applyAlignment="1">
      <alignment horizontal="center" vertical="center"/>
    </xf>
    <xf numFmtId="49" fontId="11" fillId="2" borderId="17" xfId="6" applyNumberFormat="1" applyFont="1" applyFill="1" applyBorder="1" applyAlignment="1">
      <alignment horizontal="left" vertical="center" wrapText="1"/>
    </xf>
    <xf numFmtId="49" fontId="2" fillId="2" borderId="17" xfId="6" applyNumberFormat="1" applyFill="1" applyBorder="1" applyAlignment="1">
      <alignment horizontal="left" vertical="top" wrapText="1"/>
    </xf>
    <xf numFmtId="0" fontId="2" fillId="0" borderId="0" xfId="6" applyAlignment="1" applyProtection="1">
      <alignment horizontal="right" vertical="center"/>
      <protection locked="0"/>
    </xf>
    <xf numFmtId="0" fontId="16" fillId="0" borderId="0" xfId="6" applyFont="1" applyAlignment="1">
      <alignment horizontal="right" vertical="center"/>
    </xf>
    <xf numFmtId="0" fontId="2" fillId="0" borderId="0" xfId="6" applyProtection="1">
      <protection locked="0"/>
    </xf>
    <xf numFmtId="0" fontId="16" fillId="0" borderId="0" xfId="6" applyFont="1" applyAlignment="1">
      <alignment vertical="center"/>
    </xf>
    <xf numFmtId="0" fontId="2" fillId="0" borderId="0" xfId="6" applyAlignment="1">
      <alignment horizontal="right" vertical="center"/>
    </xf>
    <xf numFmtId="0" fontId="2" fillId="0" borderId="0" xfId="6" applyAlignment="1">
      <alignment vertical="center"/>
    </xf>
    <xf numFmtId="0" fontId="19" fillId="0" borderId="0" xfId="6" applyFont="1" applyAlignment="1">
      <alignment horizontal="right" vertical="center"/>
    </xf>
    <xf numFmtId="0" fontId="12" fillId="0" borderId="0" xfId="6" applyFont="1" applyAlignment="1">
      <alignment horizontal="right" vertical="center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horizontal="left" vertical="center" wrapText="1"/>
    </xf>
    <xf numFmtId="0" fontId="19" fillId="0" borderId="0" xfId="6" applyFont="1" applyAlignment="1">
      <alignment horizontal="left" vertical="top" wrapText="1"/>
    </xf>
    <xf numFmtId="4" fontId="19" fillId="0" borderId="0" xfId="6" applyNumberFormat="1" applyFont="1" applyAlignment="1">
      <alignment horizontal="right" vertical="center"/>
    </xf>
    <xf numFmtId="0" fontId="2" fillId="0" borderId="0" xfId="6" applyAlignment="1" applyProtection="1">
      <alignment horizontal="left" vertical="center" wrapText="1"/>
      <protection locked="0"/>
    </xf>
    <xf numFmtId="0" fontId="2" fillId="0" borderId="0" xfId="6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vertical="center"/>
    </xf>
    <xf numFmtId="16" fontId="21" fillId="0" borderId="0" xfId="0" applyNumberFormat="1" applyFont="1" applyAlignment="1">
      <alignment horizontal="center" vertical="center"/>
    </xf>
    <xf numFmtId="0" fontId="5" fillId="0" borderId="54" xfId="6" applyFont="1" applyBorder="1" applyAlignment="1">
      <alignment horizontal="right" vertical="center"/>
    </xf>
    <xf numFmtId="167" fontId="16" fillId="0" borderId="54" xfId="6" applyNumberFormat="1" applyFont="1" applyBorder="1" applyAlignment="1">
      <alignment horizontal="center" vertical="center"/>
    </xf>
    <xf numFmtId="0" fontId="16" fillId="0" borderId="54" xfId="6" applyFont="1" applyBorder="1" applyAlignment="1">
      <alignment horizontal="center" vertical="center"/>
    </xf>
    <xf numFmtId="0" fontId="16" fillId="0" borderId="54" xfId="6" applyFont="1" applyBorder="1" applyAlignment="1">
      <alignment horizontal="left" vertical="center" wrapText="1"/>
    </xf>
    <xf numFmtId="0" fontId="16" fillId="0" borderId="54" xfId="6" applyFont="1" applyBorder="1" applyAlignment="1">
      <alignment horizontal="left" vertical="top" wrapText="1"/>
    </xf>
    <xf numFmtId="0" fontId="16" fillId="0" borderId="54" xfId="6" applyFont="1" applyBorder="1" applyAlignment="1">
      <alignment horizontal="right" vertical="center"/>
    </xf>
    <xf numFmtId="4" fontId="16" fillId="0" borderId="54" xfId="6" applyNumberFormat="1" applyFont="1" applyBorder="1" applyAlignment="1">
      <alignment horizontal="right" vertical="center"/>
    </xf>
    <xf numFmtId="167" fontId="2" fillId="0" borderId="54" xfId="6" applyNumberFormat="1" applyBorder="1" applyAlignment="1">
      <alignment horizontal="right" vertical="center"/>
    </xf>
    <xf numFmtId="167" fontId="17" fillId="0" borderId="54" xfId="6" applyNumberFormat="1" applyFont="1" applyBorder="1" applyAlignment="1">
      <alignment horizontal="center" vertical="center"/>
    </xf>
    <xf numFmtId="0" fontId="17" fillId="0" borderId="54" xfId="6" applyFont="1" applyBorder="1" applyAlignment="1">
      <alignment horizontal="center" vertical="center"/>
    </xf>
    <xf numFmtId="0" fontId="17" fillId="0" borderId="54" xfId="6" applyFont="1" applyBorder="1" applyAlignment="1">
      <alignment horizontal="left" vertical="center" wrapText="1"/>
    </xf>
    <xf numFmtId="0" fontId="17" fillId="0" borderId="54" xfId="6" applyFont="1" applyBorder="1" applyAlignment="1">
      <alignment horizontal="left" vertical="top" wrapText="1"/>
    </xf>
    <xf numFmtId="0" fontId="17" fillId="0" borderId="54" xfId="6" applyFont="1" applyBorder="1" applyAlignment="1">
      <alignment horizontal="right" vertical="center"/>
    </xf>
    <xf numFmtId="4" fontId="17" fillId="0" borderId="54" xfId="6" applyNumberFormat="1" applyFont="1" applyBorder="1" applyAlignment="1">
      <alignment horizontal="right" vertical="center"/>
    </xf>
    <xf numFmtId="167" fontId="2" fillId="0" borderId="54" xfId="6" applyNumberFormat="1" applyBorder="1" applyAlignment="1">
      <alignment horizontal="center" vertical="center"/>
    </xf>
    <xf numFmtId="0" fontId="2" fillId="5" borderId="54" xfId="6" applyFill="1" applyBorder="1" applyAlignment="1">
      <alignment horizontal="left" vertical="top" wrapText="1"/>
    </xf>
    <xf numFmtId="0" fontId="2" fillId="0" borderId="54" xfId="6" applyBorder="1" applyAlignment="1">
      <alignment horizontal="left" vertical="center" wrapText="1"/>
    </xf>
    <xf numFmtId="167" fontId="2" fillId="0" borderId="54" xfId="0" applyNumberFormat="1" applyFont="1" applyBorder="1" applyAlignment="1">
      <alignment horizontal="right" vertical="center"/>
    </xf>
    <xf numFmtId="167" fontId="2" fillId="0" borderId="54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top" wrapText="1"/>
    </xf>
    <xf numFmtId="166" fontId="2" fillId="0" borderId="54" xfId="0" applyNumberFormat="1" applyFont="1" applyBorder="1" applyAlignment="1">
      <alignment horizontal="right" vertical="center"/>
    </xf>
    <xf numFmtId="4" fontId="2" fillId="0" borderId="54" xfId="0" applyNumberFormat="1" applyFont="1" applyBorder="1" applyAlignment="1">
      <alignment horizontal="right" vertical="center"/>
    </xf>
    <xf numFmtId="0" fontId="17" fillId="0" borderId="54" xfId="0" applyFont="1" applyBorder="1" applyAlignment="1">
      <alignment horizontal="left" vertical="top" wrapText="1"/>
    </xf>
    <xf numFmtId="0" fontId="17" fillId="0" borderId="54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right" vertical="center"/>
    </xf>
    <xf numFmtId="0" fontId="2" fillId="5" borderId="54" xfId="0" applyFont="1" applyFill="1" applyBorder="1" applyAlignment="1">
      <alignment horizontal="left" vertical="top" wrapText="1"/>
    </xf>
    <xf numFmtId="167" fontId="2" fillId="0" borderId="54" xfId="6" applyNumberFormat="1" applyFill="1" applyBorder="1" applyAlignment="1">
      <alignment horizontal="right" vertical="center"/>
    </xf>
    <xf numFmtId="167" fontId="2" fillId="0" borderId="54" xfId="6" applyNumberFormat="1" applyFill="1" applyBorder="1" applyAlignment="1">
      <alignment horizontal="center" vertical="center"/>
    </xf>
    <xf numFmtId="49" fontId="2" fillId="0" borderId="54" xfId="6" applyNumberFormat="1" applyFill="1" applyBorder="1" applyAlignment="1">
      <alignment horizontal="left" vertical="center" wrapText="1"/>
    </xf>
    <xf numFmtId="0" fontId="2" fillId="0" borderId="54" xfId="6" applyFill="1" applyBorder="1" applyAlignment="1">
      <alignment horizontal="left" vertical="top" wrapText="1"/>
    </xf>
    <xf numFmtId="166" fontId="2" fillId="0" borderId="54" xfId="6" applyNumberFormat="1" applyFill="1" applyBorder="1" applyAlignment="1">
      <alignment horizontal="right" vertical="center"/>
    </xf>
    <xf numFmtId="4" fontId="2" fillId="0" borderId="54" xfId="6" applyNumberFormat="1" applyFill="1" applyBorder="1" applyAlignment="1">
      <alignment horizontal="right" vertical="center"/>
    </xf>
    <xf numFmtId="49" fontId="27" fillId="2" borderId="0" xfId="6" applyNumberFormat="1" applyFont="1" applyFill="1" applyAlignment="1">
      <alignment horizontal="left" vertical="center"/>
    </xf>
    <xf numFmtId="49" fontId="28" fillId="2" borderId="0" xfId="6" applyNumberFormat="1" applyFont="1" applyFill="1" applyAlignment="1">
      <alignment horizontal="left" vertical="center"/>
    </xf>
    <xf numFmtId="49" fontId="29" fillId="2" borderId="0" xfId="6" applyNumberFormat="1" applyFont="1" applyFill="1" applyAlignment="1">
      <alignment horizontal="left" vertical="center"/>
    </xf>
    <xf numFmtId="49" fontId="30" fillId="2" borderId="0" xfId="6" applyNumberFormat="1" applyFont="1" applyFill="1" applyAlignment="1">
      <alignment horizontal="left" vertical="center"/>
    </xf>
    <xf numFmtId="1" fontId="2" fillId="3" borderId="0" xfId="6" applyNumberFormat="1" applyFill="1" applyBorder="1" applyAlignment="1">
      <alignment horizontal="center" vertical="center"/>
    </xf>
    <xf numFmtId="49" fontId="11" fillId="2" borderId="0" xfId="6" applyNumberFormat="1" applyFont="1" applyFill="1" applyBorder="1" applyAlignment="1">
      <alignment horizontal="right" vertical="center"/>
    </xf>
    <xf numFmtId="4" fontId="16" fillId="0" borderId="0" xfId="6" applyNumberFormat="1" applyFont="1" applyBorder="1" applyAlignment="1">
      <alignment horizontal="right" vertical="center"/>
    </xf>
    <xf numFmtId="4" fontId="17" fillId="0" borderId="0" xfId="6" applyNumberFormat="1" applyFont="1" applyBorder="1" applyAlignment="1">
      <alignment horizontal="right" vertical="center"/>
    </xf>
    <xf numFmtId="49" fontId="2" fillId="3" borderId="22" xfId="6" applyNumberFormat="1" applyFill="1" applyBorder="1" applyAlignment="1">
      <alignment horizontal="center" vertical="center" wrapText="1"/>
    </xf>
    <xf numFmtId="1" fontId="2" fillId="3" borderId="33" xfId="6" applyNumberFormat="1" applyFill="1" applyBorder="1" applyAlignment="1">
      <alignment horizontal="center" vertical="center"/>
    </xf>
    <xf numFmtId="4" fontId="2" fillId="0" borderId="16" xfId="6" applyNumberFormat="1" applyFill="1" applyBorder="1" applyAlignment="1">
      <alignment horizontal="right" vertical="center"/>
    </xf>
    <xf numFmtId="0" fontId="26" fillId="0" borderId="54" xfId="6" applyFont="1" applyBorder="1" applyAlignment="1">
      <alignment horizontal="left" vertical="top" wrapText="1"/>
    </xf>
    <xf numFmtId="167" fontId="26" fillId="0" borderId="54" xfId="6" applyNumberFormat="1" applyFont="1" applyBorder="1" applyAlignment="1">
      <alignment horizontal="center" vertical="center"/>
    </xf>
    <xf numFmtId="166" fontId="26" fillId="0" borderId="54" xfId="6" applyNumberFormat="1" applyFont="1" applyBorder="1" applyAlignment="1">
      <alignment horizontal="right" vertical="center"/>
    </xf>
    <xf numFmtId="4" fontId="26" fillId="0" borderId="54" xfId="6" applyNumberFormat="1" applyFont="1" applyBorder="1" applyAlignment="1">
      <alignment horizontal="right" vertical="center"/>
    </xf>
    <xf numFmtId="49" fontId="2" fillId="3" borderId="0" xfId="6" applyNumberFormat="1" applyFill="1" applyBorder="1" applyAlignment="1">
      <alignment horizontal="center" vertical="center" wrapText="1"/>
    </xf>
    <xf numFmtId="4" fontId="26" fillId="0" borderId="0" xfId="6" applyNumberFormat="1" applyFont="1" applyBorder="1" applyAlignment="1">
      <alignment horizontal="right" vertical="center"/>
    </xf>
    <xf numFmtId="4" fontId="26" fillId="0" borderId="16" xfId="6" applyNumberFormat="1" applyFont="1" applyBorder="1" applyAlignment="1">
      <alignment horizontal="right" vertical="center"/>
    </xf>
    <xf numFmtId="49" fontId="2" fillId="3" borderId="54" xfId="6" applyNumberFormat="1" applyFill="1" applyBorder="1" applyAlignment="1">
      <alignment horizontal="center" vertical="center" wrapText="1"/>
    </xf>
    <xf numFmtId="1" fontId="2" fillId="3" borderId="54" xfId="6" applyNumberFormat="1" applyFill="1" applyBorder="1" applyAlignment="1">
      <alignment horizontal="center" vertical="center"/>
    </xf>
    <xf numFmtId="49" fontId="11" fillId="2" borderId="54" xfId="6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4" fontId="2" fillId="0" borderId="0" xfId="6" applyNumberFormat="1" applyAlignment="1" applyProtection="1">
      <alignment horizontal="right" vertical="center"/>
      <protection locked="0"/>
    </xf>
    <xf numFmtId="4" fontId="2" fillId="0" borderId="0" xfId="0" applyNumberFormat="1" applyFont="1" applyAlignment="1">
      <alignment horizontal="right" vertical="center"/>
    </xf>
    <xf numFmtId="0" fontId="16" fillId="0" borderId="16" xfId="6" applyFont="1" applyBorder="1" applyAlignment="1">
      <alignment horizontal="right" vertical="center"/>
    </xf>
    <xf numFmtId="0" fontId="17" fillId="0" borderId="16" xfId="6" applyFont="1" applyBorder="1" applyAlignment="1">
      <alignment horizontal="right" vertical="center"/>
    </xf>
    <xf numFmtId="0" fontId="2" fillId="0" borderId="0" xfId="6" applyFill="1" applyAlignment="1">
      <alignment horizontal="right" vertical="center"/>
    </xf>
    <xf numFmtId="0" fontId="2" fillId="0" borderId="0" xfId="6" applyFill="1" applyAlignment="1">
      <alignment vertical="center"/>
    </xf>
    <xf numFmtId="49" fontId="2" fillId="0" borderId="54" xfId="6" applyNumberFormat="1" applyFill="1" applyBorder="1" applyAlignment="1">
      <alignment horizontal="left" vertical="top" wrapText="1"/>
    </xf>
    <xf numFmtId="0" fontId="2" fillId="0" borderId="54" xfId="6" applyFill="1" applyBorder="1" applyAlignment="1">
      <alignment horizontal="center" vertical="center" wrapText="1"/>
    </xf>
    <xf numFmtId="0" fontId="2" fillId="0" borderId="54" xfId="6" applyFill="1" applyBorder="1" applyAlignment="1">
      <alignment horizontal="left" vertical="center" wrapText="1"/>
    </xf>
    <xf numFmtId="167" fontId="17" fillId="0" borderId="54" xfId="6" applyNumberFormat="1" applyFont="1" applyFill="1" applyBorder="1" applyAlignment="1">
      <alignment horizontal="center" vertical="center"/>
    </xf>
    <xf numFmtId="0" fontId="17" fillId="0" borderId="54" xfId="6" applyFont="1" applyFill="1" applyBorder="1" applyAlignment="1">
      <alignment horizontal="left" vertical="center"/>
    </xf>
    <xf numFmtId="0" fontId="17" fillId="0" borderId="54" xfId="6" applyFont="1" applyFill="1" applyBorder="1" applyAlignment="1">
      <alignment horizontal="left" vertical="top" wrapText="1"/>
    </xf>
    <xf numFmtId="0" fontId="17" fillId="0" borderId="54" xfId="6" applyFont="1" applyFill="1" applyBorder="1" applyAlignment="1">
      <alignment horizontal="center" vertical="center" wrapText="1"/>
    </xf>
    <xf numFmtId="0" fontId="17" fillId="0" borderId="54" xfId="6" applyFont="1" applyFill="1" applyBorder="1" applyAlignment="1">
      <alignment horizontal="right" vertical="center"/>
    </xf>
    <xf numFmtId="0" fontId="17" fillId="0" borderId="16" xfId="6" applyFont="1" applyFill="1" applyBorder="1" applyAlignment="1">
      <alignment horizontal="right" vertical="center"/>
    </xf>
    <xf numFmtId="4" fontId="17" fillId="0" borderId="54" xfId="6" applyNumberFormat="1" applyFont="1" applyFill="1" applyBorder="1" applyAlignment="1">
      <alignment horizontal="right" vertical="center"/>
    </xf>
    <xf numFmtId="4" fontId="18" fillId="0" borderId="54" xfId="6" applyNumberFormat="1" applyFont="1" applyFill="1" applyBorder="1" applyAlignment="1">
      <alignment horizontal="right" vertical="center"/>
    </xf>
    <xf numFmtId="167" fontId="2" fillId="0" borderId="54" xfId="0" applyNumberFormat="1" applyFont="1" applyFill="1" applyBorder="1" applyAlignment="1">
      <alignment horizontal="right" vertical="center"/>
    </xf>
    <xf numFmtId="167" fontId="2" fillId="0" borderId="54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top" wrapText="1"/>
    </xf>
    <xf numFmtId="4" fontId="2" fillId="0" borderId="16" xfId="0" applyNumberFormat="1" applyFont="1" applyFill="1" applyBorder="1" applyAlignment="1">
      <alignment horizontal="right" vertical="center"/>
    </xf>
    <xf numFmtId="4" fontId="2" fillId="0" borderId="5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66" fontId="2" fillId="0" borderId="54" xfId="0" applyNumberFormat="1" applyFont="1" applyFill="1" applyBorder="1" applyAlignment="1">
      <alignment horizontal="right" vertical="center"/>
    </xf>
    <xf numFmtId="49" fontId="2" fillId="0" borderId="54" xfId="6" applyNumberFormat="1" applyFont="1" applyFill="1" applyBorder="1" applyAlignment="1">
      <alignment horizontal="left" vertical="center" wrapText="1"/>
    </xf>
    <xf numFmtId="166" fontId="2" fillId="0" borderId="54" xfId="6" applyNumberFormat="1" applyFont="1" applyFill="1" applyBorder="1" applyAlignment="1">
      <alignment horizontal="right" vertical="center"/>
    </xf>
    <xf numFmtId="0" fontId="5" fillId="0" borderId="54" xfId="6" applyFont="1" applyFill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167" fontId="16" fillId="0" borderId="54" xfId="0" applyNumberFormat="1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4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left" vertical="top" wrapText="1"/>
    </xf>
    <xf numFmtId="0" fontId="16" fillId="0" borderId="54" xfId="0" applyFont="1" applyBorder="1" applyAlignment="1">
      <alignment horizontal="right" vertical="center"/>
    </xf>
    <xf numFmtId="4" fontId="16" fillId="0" borderId="54" xfId="0" applyNumberFormat="1" applyFont="1" applyBorder="1" applyAlignment="1">
      <alignment horizontal="right" vertical="center"/>
    </xf>
    <xf numFmtId="167" fontId="17" fillId="0" borderId="54" xfId="0" applyNumberFormat="1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4" xfId="0" applyFont="1" applyBorder="1" applyAlignment="1">
      <alignment horizontal="left" vertical="center" wrapText="1"/>
    </xf>
    <xf numFmtId="4" fontId="17" fillId="0" borderId="54" xfId="0" applyNumberFormat="1" applyFont="1" applyBorder="1" applyAlignment="1">
      <alignment horizontal="right" vertical="center"/>
    </xf>
    <xf numFmtId="167" fontId="2" fillId="0" borderId="54" xfId="0" applyNumberFormat="1" applyFont="1" applyBorder="1" applyAlignment="1">
      <alignment vertical="center"/>
    </xf>
    <xf numFmtId="49" fontId="2" fillId="0" borderId="54" xfId="0" applyNumberFormat="1" applyFont="1" applyBorder="1" applyAlignment="1">
      <alignment vertical="center" wrapText="1"/>
    </xf>
    <xf numFmtId="0" fontId="17" fillId="0" borderId="54" xfId="0" applyFont="1" applyBorder="1" applyAlignment="1">
      <alignment horizontal="left" vertical="center"/>
    </xf>
    <xf numFmtId="49" fontId="2" fillId="5" borderId="54" xfId="0" applyNumberFormat="1" applyFont="1" applyFill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167" fontId="2" fillId="0" borderId="54" xfId="0" applyNumberFormat="1" applyFont="1" applyBorder="1" applyAlignment="1">
      <alignment horizontal="left" vertical="center" wrapText="1"/>
    </xf>
    <xf numFmtId="167" fontId="2" fillId="0" borderId="54" xfId="0" applyNumberFormat="1" applyFont="1" applyBorder="1" applyAlignment="1">
      <alignment horizontal="left" vertical="top" wrapText="1"/>
    </xf>
    <xf numFmtId="4" fontId="18" fillId="0" borderId="54" xfId="0" applyNumberFormat="1" applyFont="1" applyBorder="1" applyAlignment="1">
      <alignment horizontal="right" vertical="center"/>
    </xf>
    <xf numFmtId="0" fontId="12" fillId="0" borderId="54" xfId="0" applyFont="1" applyBorder="1" applyAlignment="1">
      <alignment horizontal="right" vertical="center"/>
    </xf>
    <xf numFmtId="0" fontId="19" fillId="0" borderId="54" xfId="0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right" vertical="center"/>
    </xf>
    <xf numFmtId="4" fontId="19" fillId="0" borderId="54" xfId="0" applyNumberFormat="1" applyFont="1" applyBorder="1" applyAlignment="1">
      <alignment horizontal="right" vertical="center"/>
    </xf>
    <xf numFmtId="0" fontId="2" fillId="0" borderId="0" xfId="6" applyFill="1" applyAlignment="1" applyProtection="1">
      <alignment horizontal="center" vertical="center"/>
      <protection locked="0"/>
    </xf>
    <xf numFmtId="0" fontId="2" fillId="0" borderId="0" xfId="6" applyFill="1" applyAlignment="1" applyProtection="1">
      <alignment horizontal="right" vertical="center"/>
      <protection locked="0"/>
    </xf>
    <xf numFmtId="0" fontId="2" fillId="0" borderId="0" xfId="6" applyFill="1" applyProtection="1">
      <protection locked="0"/>
    </xf>
    <xf numFmtId="0" fontId="2" fillId="0" borderId="0" xfId="6" applyFill="1" applyAlignment="1" applyProtection="1">
      <alignment horizontal="left" vertical="center" wrapText="1"/>
      <protection locked="0"/>
    </xf>
    <xf numFmtId="0" fontId="2" fillId="0" borderId="0" xfId="6" applyFill="1" applyAlignment="1" applyProtection="1">
      <alignment horizontal="left" vertical="top" wrapText="1"/>
      <protection locked="0"/>
    </xf>
    <xf numFmtId="167" fontId="15" fillId="0" borderId="54" xfId="0" applyNumberFormat="1" applyFont="1" applyFill="1" applyBorder="1" applyAlignment="1">
      <alignment horizontal="right" vertical="center"/>
    </xf>
    <xf numFmtId="167" fontId="15" fillId="0" borderId="54" xfId="0" applyNumberFormat="1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left" vertical="top" wrapText="1"/>
    </xf>
    <xf numFmtId="0" fontId="17" fillId="0" borderId="54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right" vertical="center"/>
    </xf>
    <xf numFmtId="4" fontId="17" fillId="0" borderId="54" xfId="0" applyNumberFormat="1" applyFont="1" applyFill="1" applyBorder="1" applyAlignment="1">
      <alignment horizontal="right" vertical="center"/>
    </xf>
    <xf numFmtId="4" fontId="19" fillId="0" borderId="54" xfId="6" applyNumberFormat="1" applyFont="1" applyBorder="1" applyAlignment="1">
      <alignment horizontal="right" vertical="center"/>
    </xf>
    <xf numFmtId="0" fontId="12" fillId="0" borderId="0" xfId="6" applyFont="1" applyFill="1" applyAlignment="1">
      <alignment horizontal="right" vertical="center"/>
    </xf>
    <xf numFmtId="0" fontId="19" fillId="0" borderId="0" xfId="6" applyFont="1" applyFill="1" applyAlignment="1">
      <alignment horizontal="center" vertical="center"/>
    </xf>
    <xf numFmtId="0" fontId="19" fillId="0" borderId="0" xfId="6" applyFont="1" applyFill="1" applyAlignment="1">
      <alignment horizontal="left" vertical="center" wrapText="1"/>
    </xf>
    <xf numFmtId="0" fontId="19" fillId="0" borderId="0" xfId="6" applyFont="1" applyFill="1" applyAlignment="1">
      <alignment horizontal="left" vertical="top" wrapText="1"/>
    </xf>
    <xf numFmtId="0" fontId="19" fillId="0" borderId="0" xfId="6" applyFont="1" applyFill="1" applyAlignment="1">
      <alignment horizontal="right" vertical="center"/>
    </xf>
    <xf numFmtId="4" fontId="19" fillId="0" borderId="0" xfId="6" applyNumberFormat="1" applyFont="1" applyFill="1" applyAlignment="1">
      <alignment horizontal="right" vertical="center"/>
    </xf>
    <xf numFmtId="165" fontId="7" fillId="0" borderId="25" xfId="0" applyNumberFormat="1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left" vertical="center" wrapText="1"/>
    </xf>
    <xf numFmtId="165" fontId="3" fillId="0" borderId="38" xfId="0" applyNumberFormat="1" applyFont="1" applyBorder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165" fontId="3" fillId="0" borderId="7" xfId="0" applyNumberFormat="1" applyFont="1" applyBorder="1" applyAlignment="1">
      <alignment horizontal="left" vertical="center" wrapText="1"/>
    </xf>
    <xf numFmtId="165" fontId="7" fillId="0" borderId="29" xfId="0" applyNumberFormat="1" applyFont="1" applyBorder="1" applyAlignment="1">
      <alignment horizontal="left" vertical="center" wrapText="1"/>
    </xf>
    <xf numFmtId="165" fontId="7" fillId="0" borderId="10" xfId="0" applyNumberFormat="1" applyFont="1" applyBorder="1" applyAlignment="1">
      <alignment horizontal="left" vertical="center" wrapText="1"/>
    </xf>
    <xf numFmtId="165" fontId="7" fillId="0" borderId="11" xfId="0" applyNumberFormat="1" applyFont="1" applyBorder="1" applyAlignment="1">
      <alignment horizontal="left" vertical="center" wrapText="1"/>
    </xf>
    <xf numFmtId="165" fontId="3" fillId="0" borderId="29" xfId="0" applyNumberFormat="1" applyFont="1" applyBorder="1" applyAlignment="1">
      <alignment horizontal="left" vertical="center" wrapText="1"/>
    </xf>
    <xf numFmtId="165" fontId="3" fillId="0" borderId="10" xfId="0" applyNumberFormat="1" applyFont="1" applyBorder="1" applyAlignment="1">
      <alignment horizontal="left" vertical="center" wrapText="1"/>
    </xf>
    <xf numFmtId="165" fontId="3" fillId="0" borderId="11" xfId="0" applyNumberFormat="1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wrapText="1"/>
      <protection locked="0"/>
    </xf>
    <xf numFmtId="165" fontId="3" fillId="0" borderId="25" xfId="0" applyNumberFormat="1" applyFont="1" applyBorder="1" applyAlignment="1">
      <alignment horizontal="left" vertical="center" wrapText="1"/>
    </xf>
    <xf numFmtId="165" fontId="3" fillId="0" borderId="8" xfId="0" applyNumberFormat="1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4" borderId="0" xfId="0" applyNumberFormat="1" applyFont="1" applyFill="1" applyAlignment="1">
      <alignment horizontal="left" vertical="center"/>
    </xf>
    <xf numFmtId="0" fontId="2" fillId="0" borderId="0" xfId="6" applyFill="1" applyAlignment="1" applyProtection="1">
      <alignment horizontal="left" vertical="center"/>
      <protection locked="0"/>
    </xf>
    <xf numFmtId="0" fontId="0" fillId="0" borderId="0" xfId="0" applyFill="1" applyAlignment="1">
      <alignment horizontal="left"/>
    </xf>
  </cellXfs>
  <cellStyles count="11">
    <cellStyle name="Hypertextový odkaz 2" xfId="4" xr:uid="{57810245-6986-45C2-82FC-15BC2A6CA051}"/>
    <cellStyle name="Hypertextový odkaz 3" xfId="7" xr:uid="{343275AE-1620-4A62-9499-F37E4A8A2309}"/>
    <cellStyle name="Měna 2" xfId="5" xr:uid="{95AB4765-6A4F-41A8-9D20-701B842C82BA}"/>
    <cellStyle name="Měna 2 2" xfId="10" xr:uid="{4B0702A6-D45E-4C35-AB17-CB671B051F13}"/>
    <cellStyle name="Normální" xfId="0" builtinId="0"/>
    <cellStyle name="Normální 14" xfId="1" xr:uid="{00000000-0005-0000-0000-000001000000}"/>
    <cellStyle name="Normální 14 2" xfId="8" xr:uid="{DD8FD334-A37A-469F-A8BB-6357E04586B4}"/>
    <cellStyle name="Normální 16" xfId="2" xr:uid="{00000000-0005-0000-0000-000002000000}"/>
    <cellStyle name="Normální 16 2" xfId="9" xr:uid="{B2995792-6E6E-41ED-8FE4-9092D6EF11DA}"/>
    <cellStyle name="Normální 2" xfId="6" xr:uid="{EDF9C8C9-B6AA-4688-ADD2-D13504AA1C64}"/>
    <cellStyle name="Normální 4" xfId="3" xr:uid="{00000000-0005-0000-0000-000003000000}"/>
  </cellStyles>
  <dxfs count="0"/>
  <tableStyles count="0" defaultTableStyle="TableStyleMedium2"/>
  <colors>
    <mruColors>
      <color rgb="FF99FFCC"/>
      <color rgb="FF66FFFF"/>
      <color rgb="FF00FFFF"/>
      <color rgb="FF99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961B3C8-2D28-4C34-AC06-7B6D99F20BFA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C0BC2170-276F-4410-B5BD-920579132853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31E0997D-FC90-4EDE-A708-928B6212AFF0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C9AB17C4-7EDD-43A1-AD85-1E9A54FF025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C1042B8F-68EC-4FAA-8868-394332CC5F92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A7F96486-BDC8-4C3F-AE01-611DDFDBDDBB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A8E9C267-3997-41AB-B5D0-7542CE84C0AA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F4FCB777-DE82-42D6-93F7-572F9BA0FD97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2B0C1B80-D8DB-4C5D-9E21-6164B6804F6B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66B2A5B7-E4F7-4869-9E74-26D5F1263C70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5E5DE8AA-27A6-4B08-8367-E61744A797A2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6519CC81-71E3-4A9A-B03B-8D7008D3EC4E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3E2210B5-1638-4478-84A9-878FFFDB167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E6E542DB-4459-48D0-87F5-67DF3A5DCBDF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91B594C4-429B-46CF-B63D-092771FD9556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56C810B5-E885-4BD4-B1DD-14F3AE52EC09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941184F2-6C47-40D3-A15A-D627E25B3C6E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B2A62640-F9B3-4385-9F29-12360DEFB757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898E89D5-EFCF-4E84-8C6E-1414EC0D0EE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648B2976-0712-40D3-9604-D1D2989AF7F9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3A91F42C-5B0B-4214-AA0B-3BDE020AE0E9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618A2303-5AF5-43BA-BF8C-DF2E9D18E529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79C42F9F-0B5F-4907-AE83-CD45BA8E8BFF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88ECCE95-AA3D-4C6F-8595-C229F6D8D020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E01369C3-9A49-4BC7-98F8-E4AB496E184B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9C5FFA18-475B-4906-B456-842B63049664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7F548C79-BE1B-45F9-8CE9-EFE2959A6706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D32B1EA6-65B2-4F3A-A67E-82C1AB38CE83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DBB6C011-A4D3-41EC-9187-443A3C442D7C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8AF3A27-AEAD-4720-A08A-0B03088DCA8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36373FE8-CE43-4501-9990-F67B0B446ACD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A34ABAC-F105-4FDB-BE74-51721582F852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D7DF41B7-F546-4C70-8DBF-BF58F841F195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50F4DCB5-4D26-4B4B-B383-AB2CEB9F2C4F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455870A4-4307-4056-A1C2-4C3B82A28C75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CE2A586-2DA2-4FE3-B3F4-0F73F6A60EA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D55DFB00-BF5A-4FB6-8855-2B3E48EFFC66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341C3FDE-8D55-4CFF-95FB-36AC1BD2A90C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63C8E9E3-31AA-4F3B-80F1-2118E44E8595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E836382A-29B4-4228-B93A-AB18F76B8DDB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C4267051-7F0F-4B61-BB25-BE8226F5241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7D2694CE-42B7-450F-9E9F-4D8ACDDAF546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633F6AFA-D45B-4A87-8ABE-BC8E45E087D1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E03D7EDD-2DC9-48D1-85B8-FE972A941BA7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E52FA26A-A19E-4228-B4FF-879DE9EB83A7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6C4B7FEB-B15B-4DE9-B740-79B866CC1219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5B57C840-4343-4CCA-AA31-B374E4D5C887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AD853CFA-63F0-4189-B31D-419ABB587C2D}"/>
            </a:ext>
          </a:extLst>
        </xdr:cNvPr>
        <xdr:cNvSpPr txBox="1"/>
      </xdr:nvSpPr>
      <xdr:spPr>
        <a:xfrm>
          <a:off x="11287125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zantovaj\Documents\ORM\Jitka\akce%202024\P.%20Hol&#233;ho\PD%20vybaven&#237;\aktualizace%20PD\ZS-PH,%20Louny%20-%20v&#253;kaz%20ocen&#283;n&#253;%20-%20AVT%20+%20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Komunitní prostor 1.08"/>
      <sheetName val="Dílny 2.02"/>
      <sheetName val="Dílny 2.03"/>
      <sheetName val="Jazyky 2.04"/>
      <sheetName val="Konektivita"/>
      <sheetName val="#Figury"/>
    </sheetNames>
    <sheetDataSet>
      <sheetData sheetId="0">
        <row r="5">
          <cell r="P5" t="str">
            <v xml:space="preserve"> </v>
          </cell>
        </row>
        <row r="7">
          <cell r="E7" t="str">
            <v>Základní škola Louny, Prokopa Holého 2632</v>
          </cell>
        </row>
        <row r="9">
          <cell r="E9" t="str">
            <v>OCENĚNÝ SOUPIS PRACÍ A DODÁVEK A SLUŽEB</v>
          </cell>
        </row>
        <row r="26">
          <cell r="E26" t="str">
            <v>Město Louny	
Mírové náměstí 35, 440 01 Louny</v>
          </cell>
        </row>
        <row r="28">
          <cell r="E28" t="str">
            <v xml:space="preserve"> </v>
          </cell>
        </row>
        <row r="31">
          <cell r="O31" t="str">
            <v>09/2024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S59"/>
  <sheetViews>
    <sheetView showGridLines="0" topLeftCell="A2" zoomScaleNormal="100" workbookViewId="0">
      <selection activeCell="Z31" sqref="Z31"/>
    </sheetView>
  </sheetViews>
  <sheetFormatPr defaultColWidth="9.140625" defaultRowHeight="12.75" x14ac:dyDescent="0.2"/>
  <cols>
    <col min="1" max="1" width="2.42578125" style="81" customWidth="1"/>
    <col min="2" max="2" width="3.140625" style="81" customWidth="1"/>
    <col min="3" max="3" width="2.7109375" style="81" customWidth="1"/>
    <col min="4" max="4" width="6.85546875" style="81" customWidth="1"/>
    <col min="5" max="5" width="13.5703125" style="81" customWidth="1"/>
    <col min="6" max="6" width="0.5703125" style="81" customWidth="1"/>
    <col min="7" max="7" width="2.5703125" style="81" customWidth="1"/>
    <col min="8" max="8" width="2.7109375" style="81" customWidth="1"/>
    <col min="9" max="9" width="9.7109375" style="81" customWidth="1"/>
    <col min="10" max="10" width="13.5703125" style="81" customWidth="1"/>
    <col min="11" max="11" width="0.7109375" style="81" customWidth="1"/>
    <col min="12" max="12" width="2.42578125" style="81" customWidth="1"/>
    <col min="13" max="13" width="2.85546875" style="81" customWidth="1"/>
    <col min="14" max="14" width="2" style="81" customWidth="1"/>
    <col min="15" max="15" width="12.7109375" style="81" customWidth="1"/>
    <col min="16" max="16" width="2.85546875" style="81" customWidth="1"/>
    <col min="17" max="17" width="2" style="81" customWidth="1"/>
    <col min="18" max="18" width="13.5703125" style="81" customWidth="1"/>
    <col min="19" max="19" width="0.5703125" style="81" customWidth="1"/>
    <col min="20" max="16384" width="9.140625" style="81"/>
  </cols>
  <sheetData>
    <row r="1" spans="1:19" ht="12.75" hidden="1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19" ht="23.25" customHeight="1" x14ac:dyDescent="0.35">
      <c r="A2" s="89"/>
      <c r="B2" s="90"/>
      <c r="C2" s="90"/>
      <c r="D2" s="90"/>
      <c r="E2" s="90"/>
      <c r="F2" s="90"/>
      <c r="G2" s="92" t="s">
        <v>80</v>
      </c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</row>
    <row r="3" spans="1:19" ht="12" hidden="1" customHeight="1" x14ac:dyDescent="0.2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/>
    </row>
    <row r="4" spans="1:19" ht="8.25" customHeight="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</row>
    <row r="5" spans="1:19" ht="24" customHeight="1" x14ac:dyDescent="0.2">
      <c r="A5" s="5"/>
      <c r="B5" s="1" t="s">
        <v>0</v>
      </c>
      <c r="C5" s="1"/>
      <c r="D5" s="1"/>
      <c r="E5" s="326" t="s">
        <v>237</v>
      </c>
      <c r="F5" s="327"/>
      <c r="G5" s="327"/>
      <c r="H5" s="327"/>
      <c r="I5" s="327"/>
      <c r="J5" s="328"/>
      <c r="K5" s="1"/>
      <c r="L5" s="1"/>
      <c r="M5" s="1"/>
      <c r="N5" s="1"/>
      <c r="O5" s="1" t="s">
        <v>1</v>
      </c>
      <c r="P5" s="96" t="s">
        <v>2</v>
      </c>
      <c r="Q5" s="97"/>
      <c r="R5" s="6"/>
      <c r="S5" s="7"/>
    </row>
    <row r="6" spans="1:19" ht="17.25" hidden="1" customHeight="1" x14ac:dyDescent="0.2">
      <c r="A6" s="5"/>
      <c r="B6" s="1" t="s">
        <v>3</v>
      </c>
      <c r="C6" s="1"/>
      <c r="D6" s="1"/>
      <c r="E6" s="98" t="s">
        <v>4</v>
      </c>
      <c r="F6" s="1"/>
      <c r="G6" s="1"/>
      <c r="H6" s="1"/>
      <c r="I6" s="1"/>
      <c r="J6" s="8"/>
      <c r="K6" s="1"/>
      <c r="L6" s="1"/>
      <c r="M6" s="1"/>
      <c r="N6" s="1"/>
      <c r="O6" s="1"/>
      <c r="P6" s="98"/>
      <c r="Q6" s="99"/>
      <c r="R6" s="8"/>
      <c r="S6" s="7"/>
    </row>
    <row r="7" spans="1:19" ht="24" customHeight="1" x14ac:dyDescent="0.2">
      <c r="A7" s="5"/>
      <c r="B7" s="1" t="s">
        <v>5</v>
      </c>
      <c r="C7" s="1"/>
      <c r="D7" s="1"/>
      <c r="E7" s="329" t="s">
        <v>189</v>
      </c>
      <c r="F7" s="330"/>
      <c r="G7" s="330"/>
      <c r="H7" s="330"/>
      <c r="I7" s="330"/>
      <c r="J7" s="331"/>
      <c r="K7" s="1"/>
      <c r="L7" s="1"/>
      <c r="M7" s="1"/>
      <c r="N7" s="1"/>
      <c r="O7" s="1" t="s">
        <v>6</v>
      </c>
      <c r="P7" s="98" t="s">
        <v>7</v>
      </c>
      <c r="Q7" s="99"/>
      <c r="R7" s="8"/>
      <c r="S7" s="7"/>
    </row>
    <row r="8" spans="1:19" ht="17.25" hidden="1" customHeight="1" x14ac:dyDescent="0.2">
      <c r="A8" s="5"/>
      <c r="B8" s="1" t="s">
        <v>8</v>
      </c>
      <c r="C8" s="1"/>
      <c r="D8" s="1"/>
      <c r="E8" s="98" t="s">
        <v>2</v>
      </c>
      <c r="F8" s="1"/>
      <c r="G8" s="1"/>
      <c r="H8" s="1"/>
      <c r="I8" s="1"/>
      <c r="J8" s="8"/>
      <c r="K8" s="1"/>
      <c r="L8" s="1"/>
      <c r="M8" s="1"/>
      <c r="N8" s="1"/>
      <c r="O8" s="1"/>
      <c r="P8" s="98"/>
      <c r="Q8" s="99"/>
      <c r="R8" s="8"/>
      <c r="S8" s="7"/>
    </row>
    <row r="9" spans="1:19" ht="24" customHeight="1" x14ac:dyDescent="0.2">
      <c r="A9" s="5"/>
      <c r="B9" s="1" t="s">
        <v>9</v>
      </c>
      <c r="C9" s="1"/>
      <c r="D9" s="1"/>
      <c r="E9" s="332" t="s">
        <v>238</v>
      </c>
      <c r="F9" s="333"/>
      <c r="G9" s="333"/>
      <c r="H9" s="333"/>
      <c r="I9" s="333"/>
      <c r="J9" s="334"/>
      <c r="K9" s="1"/>
      <c r="L9" s="1"/>
      <c r="M9" s="1"/>
      <c r="N9" s="1"/>
      <c r="O9" s="1" t="s">
        <v>10</v>
      </c>
      <c r="P9" s="335" t="s">
        <v>7</v>
      </c>
      <c r="Q9" s="336"/>
      <c r="R9" s="337"/>
      <c r="S9" s="7"/>
    </row>
    <row r="10" spans="1:19" ht="17.25" hidden="1" customHeight="1" x14ac:dyDescent="0.2">
      <c r="A10" s="5"/>
      <c r="B10" s="1" t="s">
        <v>11</v>
      </c>
      <c r="C10" s="1"/>
      <c r="D10" s="1"/>
      <c r="E10" s="1" t="s">
        <v>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99"/>
      <c r="Q10" s="99"/>
      <c r="R10" s="1"/>
      <c r="S10" s="7"/>
    </row>
    <row r="11" spans="1:19" ht="17.25" hidden="1" customHeight="1" x14ac:dyDescent="0.2">
      <c r="A11" s="5"/>
      <c r="B11" s="1" t="s">
        <v>12</v>
      </c>
      <c r="C11" s="1"/>
      <c r="D11" s="1"/>
      <c r="E11" s="1" t="s">
        <v>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99"/>
      <c r="Q11" s="99"/>
      <c r="R11" s="1"/>
      <c r="S11" s="7"/>
    </row>
    <row r="12" spans="1:19" ht="17.25" hidden="1" customHeight="1" x14ac:dyDescent="0.2">
      <c r="A12" s="5"/>
      <c r="B12" s="1" t="s">
        <v>13</v>
      </c>
      <c r="C12" s="1"/>
      <c r="D12" s="1"/>
      <c r="E12" s="1" t="s">
        <v>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99"/>
      <c r="Q12" s="99"/>
      <c r="R12" s="1"/>
      <c r="S12" s="7"/>
    </row>
    <row r="13" spans="1:19" ht="17.25" hidden="1" customHeight="1" x14ac:dyDescent="0.2">
      <c r="A13" s="5"/>
      <c r="B13" s="1"/>
      <c r="C13" s="1"/>
      <c r="D13" s="1"/>
      <c r="E13" s="1" t="s">
        <v>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99"/>
      <c r="Q13" s="99"/>
      <c r="R13" s="1"/>
      <c r="S13" s="7"/>
    </row>
    <row r="14" spans="1:19" ht="17.25" hidden="1" customHeight="1" x14ac:dyDescent="0.2">
      <c r="A14" s="5"/>
      <c r="B14" s="1"/>
      <c r="C14" s="1"/>
      <c r="D14" s="1"/>
      <c r="E14" s="1" t="s">
        <v>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99"/>
      <c r="Q14" s="99"/>
      <c r="R14" s="1"/>
      <c r="S14" s="7"/>
    </row>
    <row r="15" spans="1:19" ht="17.25" hidden="1" customHeight="1" x14ac:dyDescent="0.2">
      <c r="A15" s="5"/>
      <c r="B15" s="1"/>
      <c r="C15" s="1"/>
      <c r="D15" s="1"/>
      <c r="E15" s="1" t="s">
        <v>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99"/>
      <c r="Q15" s="99"/>
      <c r="R15" s="1"/>
      <c r="S15" s="7"/>
    </row>
    <row r="16" spans="1:19" ht="17.25" hidden="1" customHeight="1" x14ac:dyDescent="0.2">
      <c r="A16" s="5"/>
      <c r="B16" s="1"/>
      <c r="C16" s="1"/>
      <c r="D16" s="1"/>
      <c r="E16" s="1" t="s">
        <v>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99"/>
      <c r="Q16" s="99"/>
      <c r="R16" s="1"/>
      <c r="S16" s="7"/>
    </row>
    <row r="17" spans="1:19" ht="17.25" hidden="1" customHeight="1" x14ac:dyDescent="0.2">
      <c r="A17" s="5"/>
      <c r="B17" s="1"/>
      <c r="C17" s="1"/>
      <c r="D17" s="1"/>
      <c r="E17" s="1" t="s">
        <v>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99"/>
      <c r="Q17" s="99"/>
      <c r="R17" s="1"/>
      <c r="S17" s="7"/>
    </row>
    <row r="18" spans="1:19" ht="17.25" hidden="1" customHeight="1" x14ac:dyDescent="0.2">
      <c r="A18" s="5"/>
      <c r="B18" s="1"/>
      <c r="C18" s="1"/>
      <c r="D18" s="1"/>
      <c r="E18" s="1" t="s">
        <v>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99"/>
      <c r="Q18" s="99"/>
      <c r="R18" s="1"/>
      <c r="S18" s="7"/>
    </row>
    <row r="19" spans="1:19" ht="17.25" hidden="1" customHeight="1" x14ac:dyDescent="0.2">
      <c r="A19" s="5"/>
      <c r="B19" s="1"/>
      <c r="C19" s="1"/>
      <c r="D19" s="1"/>
      <c r="E19" s="1" t="s">
        <v>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99"/>
      <c r="Q19" s="99"/>
      <c r="R19" s="1"/>
      <c r="S19" s="7"/>
    </row>
    <row r="20" spans="1:19" ht="17.25" hidden="1" customHeight="1" x14ac:dyDescent="0.2">
      <c r="A20" s="5"/>
      <c r="B20" s="1"/>
      <c r="C20" s="1"/>
      <c r="D20" s="1"/>
      <c r="E20" s="1" t="s">
        <v>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99"/>
      <c r="Q20" s="99"/>
      <c r="R20" s="1"/>
      <c r="S20" s="7"/>
    </row>
    <row r="21" spans="1:19" ht="17.25" hidden="1" customHeight="1" x14ac:dyDescent="0.2">
      <c r="A21" s="5"/>
      <c r="B21" s="1"/>
      <c r="C21" s="1"/>
      <c r="D21" s="1"/>
      <c r="E21" s="1" t="s">
        <v>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99"/>
      <c r="Q21" s="99"/>
      <c r="R21" s="1"/>
      <c r="S21" s="7"/>
    </row>
    <row r="22" spans="1:19" ht="17.25" hidden="1" customHeight="1" x14ac:dyDescent="0.2">
      <c r="A22" s="5"/>
      <c r="B22" s="1"/>
      <c r="C22" s="1"/>
      <c r="D22" s="1"/>
      <c r="E22" s="1" t="s">
        <v>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99"/>
      <c r="Q22" s="99"/>
      <c r="R22" s="1"/>
      <c r="S22" s="7"/>
    </row>
    <row r="23" spans="1:19" ht="17.25" hidden="1" customHeight="1" x14ac:dyDescent="0.2">
      <c r="A23" s="5"/>
      <c r="B23" s="1"/>
      <c r="C23" s="1"/>
      <c r="D23" s="1"/>
      <c r="E23" s="1" t="s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99"/>
      <c r="Q23" s="99"/>
      <c r="R23" s="1"/>
      <c r="S23" s="7"/>
    </row>
    <row r="24" spans="1:19" ht="17.25" hidden="1" customHeight="1" x14ac:dyDescent="0.2">
      <c r="A24" s="5"/>
      <c r="B24" s="1"/>
      <c r="C24" s="1"/>
      <c r="D24" s="1"/>
      <c r="E24" s="1" t="s">
        <v>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99"/>
      <c r="Q24" s="99"/>
      <c r="R24" s="1"/>
      <c r="S24" s="7"/>
    </row>
    <row r="25" spans="1:19" ht="17.850000000000001" customHeight="1" x14ac:dyDescent="0.2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 t="s">
        <v>14</v>
      </c>
      <c r="P25" s="1" t="s">
        <v>15</v>
      </c>
      <c r="Q25" s="1"/>
      <c r="R25" s="1"/>
      <c r="S25" s="7"/>
    </row>
    <row r="26" spans="1:19" ht="29.25" customHeight="1" x14ac:dyDescent="0.2">
      <c r="A26" s="5"/>
      <c r="B26" s="1" t="s">
        <v>16</v>
      </c>
      <c r="C26" s="1"/>
      <c r="D26" s="1"/>
      <c r="E26" s="339" t="s">
        <v>190</v>
      </c>
      <c r="F26" s="340"/>
      <c r="G26" s="340"/>
      <c r="H26" s="340"/>
      <c r="I26" s="340"/>
      <c r="J26" s="341"/>
      <c r="K26" s="1"/>
      <c r="L26" s="1"/>
      <c r="M26" s="1"/>
      <c r="N26" s="1"/>
      <c r="O26" s="100" t="s">
        <v>7</v>
      </c>
      <c r="P26" s="101" t="s">
        <v>7</v>
      </c>
      <c r="Q26" s="102"/>
      <c r="R26" s="10"/>
      <c r="S26" s="7"/>
    </row>
    <row r="27" spans="1:19" ht="17.850000000000001" customHeight="1" x14ac:dyDescent="0.2">
      <c r="A27" s="5"/>
      <c r="B27" s="1" t="s">
        <v>17</v>
      </c>
      <c r="C27" s="1"/>
      <c r="D27" s="1"/>
      <c r="E27" s="98" t="s">
        <v>94</v>
      </c>
      <c r="F27" s="1"/>
      <c r="G27" s="1"/>
      <c r="H27" s="1"/>
      <c r="I27" s="1"/>
      <c r="J27" s="8"/>
      <c r="K27" s="1"/>
      <c r="L27" s="1"/>
      <c r="M27" s="1"/>
      <c r="N27" s="1"/>
      <c r="O27" s="100" t="s">
        <v>7</v>
      </c>
      <c r="P27" s="101" t="s">
        <v>7</v>
      </c>
      <c r="Q27" s="102"/>
      <c r="R27" s="10"/>
      <c r="S27" s="7"/>
    </row>
    <row r="28" spans="1:19" ht="17.850000000000001" customHeight="1" x14ac:dyDescent="0.2">
      <c r="A28" s="5"/>
      <c r="B28" s="1" t="s">
        <v>18</v>
      </c>
      <c r="C28" s="1"/>
      <c r="D28" s="1"/>
      <c r="E28" s="98" t="s">
        <v>2</v>
      </c>
      <c r="F28" s="1"/>
      <c r="G28" s="1"/>
      <c r="H28" s="1"/>
      <c r="I28" s="1"/>
      <c r="J28" s="8"/>
      <c r="K28" s="1"/>
      <c r="L28" s="1"/>
      <c r="M28" s="1"/>
      <c r="N28" s="1"/>
      <c r="O28" s="100" t="s">
        <v>7</v>
      </c>
      <c r="P28" s="101" t="s">
        <v>7</v>
      </c>
      <c r="Q28" s="102"/>
      <c r="R28" s="10"/>
      <c r="S28" s="7"/>
    </row>
    <row r="29" spans="1:19" ht="17.850000000000001" customHeight="1" x14ac:dyDescent="0.2">
      <c r="A29" s="5"/>
      <c r="B29" s="1"/>
      <c r="C29" s="1"/>
      <c r="D29" s="1"/>
      <c r="E29" s="103" t="s">
        <v>7</v>
      </c>
      <c r="F29" s="11"/>
      <c r="G29" s="11"/>
      <c r="H29" s="11"/>
      <c r="I29" s="11"/>
      <c r="J29" s="12"/>
      <c r="K29" s="1"/>
      <c r="L29" s="1"/>
      <c r="M29" s="1"/>
      <c r="N29" s="1"/>
      <c r="O29" s="99"/>
      <c r="P29" s="99"/>
      <c r="Q29" s="99"/>
      <c r="R29" s="1"/>
      <c r="S29" s="7"/>
    </row>
    <row r="30" spans="1:19" ht="17.850000000000001" customHeight="1" x14ac:dyDescent="0.2">
      <c r="A30" s="5"/>
      <c r="B30" s="1"/>
      <c r="C30" s="1"/>
      <c r="D30" s="1"/>
      <c r="E30" s="99" t="s">
        <v>19</v>
      </c>
      <c r="F30" s="1"/>
      <c r="G30" s="1" t="s">
        <v>20</v>
      </c>
      <c r="H30" s="1"/>
      <c r="I30" s="1"/>
      <c r="J30" s="1"/>
      <c r="K30" s="1"/>
      <c r="L30" s="1"/>
      <c r="M30" s="1"/>
      <c r="N30" s="1"/>
      <c r="O30" s="99" t="s">
        <v>21</v>
      </c>
      <c r="P30" s="99"/>
      <c r="Q30" s="99"/>
      <c r="R30" s="13"/>
      <c r="S30" s="7"/>
    </row>
    <row r="31" spans="1:19" ht="17.850000000000001" customHeight="1" x14ac:dyDescent="0.2">
      <c r="A31" s="5"/>
      <c r="B31" s="1"/>
      <c r="C31" s="1"/>
      <c r="D31" s="1"/>
      <c r="E31" s="100" t="s">
        <v>7</v>
      </c>
      <c r="F31" s="1"/>
      <c r="G31" s="101" t="s">
        <v>94</v>
      </c>
      <c r="H31" s="14"/>
      <c r="I31" s="104"/>
      <c r="J31" s="1"/>
      <c r="K31" s="1"/>
      <c r="L31" s="1"/>
      <c r="M31" s="1"/>
      <c r="N31" s="1"/>
      <c r="O31" s="105" t="s">
        <v>191</v>
      </c>
      <c r="P31" s="99"/>
      <c r="Q31" s="99"/>
      <c r="R31" s="13"/>
      <c r="S31" s="7"/>
    </row>
    <row r="32" spans="1:19" ht="8.25" customHeight="1" x14ac:dyDescent="0.2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</row>
    <row r="33" spans="1:19" ht="20.25" customHeight="1" x14ac:dyDescent="0.2">
      <c r="A33" s="18"/>
      <c r="B33" s="19"/>
      <c r="C33" s="19"/>
      <c r="D33" s="19"/>
      <c r="E33" s="20" t="s">
        <v>22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1"/>
    </row>
    <row r="34" spans="1:19" ht="20.25" customHeight="1" x14ac:dyDescent="0.2">
      <c r="A34" s="22" t="s">
        <v>23</v>
      </c>
      <c r="B34" s="23"/>
      <c r="C34" s="23"/>
      <c r="D34" s="24"/>
      <c r="E34" s="25" t="s">
        <v>24</v>
      </c>
      <c r="F34" s="24"/>
      <c r="G34" s="25" t="s">
        <v>25</v>
      </c>
      <c r="H34" s="23"/>
      <c r="I34" s="24"/>
      <c r="J34" s="25" t="s">
        <v>26</v>
      </c>
      <c r="K34" s="23"/>
      <c r="L34" s="25" t="s">
        <v>27</v>
      </c>
      <c r="M34" s="23"/>
      <c r="N34" s="23"/>
      <c r="O34" s="24"/>
      <c r="P34" s="25" t="s">
        <v>28</v>
      </c>
      <c r="Q34" s="23"/>
      <c r="R34" s="23"/>
      <c r="S34" s="26"/>
    </row>
    <row r="35" spans="1:19" ht="20.25" customHeight="1" x14ac:dyDescent="0.2">
      <c r="A35" s="106"/>
      <c r="B35" s="107"/>
      <c r="C35" s="107"/>
      <c r="D35" s="108">
        <v>0</v>
      </c>
      <c r="E35" s="109">
        <f>IF(D35=0,0,R49/D35)</f>
        <v>0</v>
      </c>
      <c r="F35" s="110"/>
      <c r="G35" s="111"/>
      <c r="H35" s="107"/>
      <c r="I35" s="108">
        <v>0</v>
      </c>
      <c r="J35" s="109">
        <f>IF(I35=0,0,R49/I35)</f>
        <v>0</v>
      </c>
      <c r="K35" s="112"/>
      <c r="L35" s="111"/>
      <c r="M35" s="107"/>
      <c r="N35" s="107"/>
      <c r="O35" s="108">
        <v>0</v>
      </c>
      <c r="P35" s="111"/>
      <c r="Q35" s="107"/>
      <c r="R35" s="113">
        <f>IF(O35=0,0,R49/O35)</f>
        <v>0</v>
      </c>
      <c r="S35" s="114"/>
    </row>
    <row r="36" spans="1:19" ht="20.25" customHeight="1" x14ac:dyDescent="0.2">
      <c r="A36" s="18"/>
      <c r="B36" s="19"/>
      <c r="C36" s="19"/>
      <c r="D36" s="19"/>
      <c r="E36" s="20" t="s">
        <v>29</v>
      </c>
      <c r="F36" s="19"/>
      <c r="G36" s="19"/>
      <c r="H36" s="19"/>
      <c r="I36" s="19"/>
      <c r="J36" s="27" t="s">
        <v>30</v>
      </c>
      <c r="K36" s="19"/>
      <c r="L36" s="19"/>
      <c r="M36" s="19"/>
      <c r="N36" s="19"/>
      <c r="O36" s="19"/>
      <c r="P36" s="19"/>
      <c r="Q36" s="19"/>
      <c r="R36" s="19"/>
      <c r="S36" s="21"/>
    </row>
    <row r="37" spans="1:19" ht="20.25" customHeight="1" x14ac:dyDescent="0.2">
      <c r="A37" s="28" t="s">
        <v>31</v>
      </c>
      <c r="B37" s="29"/>
      <c r="C37" s="30" t="s">
        <v>32</v>
      </c>
      <c r="D37" s="31"/>
      <c r="E37" s="31"/>
      <c r="F37" s="32"/>
      <c r="G37" s="28" t="s">
        <v>33</v>
      </c>
      <c r="H37" s="33"/>
      <c r="I37" s="30" t="s">
        <v>34</v>
      </c>
      <c r="J37" s="31"/>
      <c r="K37" s="31"/>
      <c r="L37" s="28" t="s">
        <v>35</v>
      </c>
      <c r="M37" s="33"/>
      <c r="N37" s="30" t="s">
        <v>36</v>
      </c>
      <c r="O37" s="31"/>
      <c r="P37" s="31"/>
      <c r="Q37" s="31"/>
      <c r="R37" s="31"/>
      <c r="S37" s="32"/>
    </row>
    <row r="38" spans="1:19" ht="20.25" customHeight="1" x14ac:dyDescent="0.2">
      <c r="A38" s="34">
        <v>1</v>
      </c>
      <c r="B38" s="35" t="str">
        <f>Rekapitulace!A14</f>
        <v>KOM 08</v>
      </c>
      <c r="C38" s="6"/>
      <c r="D38" s="36"/>
      <c r="E38" s="115">
        <f>Rekapitulace!C14</f>
        <v>0</v>
      </c>
      <c r="F38" s="37"/>
      <c r="G38" s="34">
        <v>10</v>
      </c>
      <c r="H38" s="38" t="s">
        <v>37</v>
      </c>
      <c r="I38" s="10"/>
      <c r="J38" s="116">
        <v>0</v>
      </c>
      <c r="K38" s="117"/>
      <c r="L38" s="34">
        <v>14</v>
      </c>
      <c r="M38" s="101" t="s">
        <v>38</v>
      </c>
      <c r="N38" s="14"/>
      <c r="O38" s="14"/>
      <c r="P38" s="118" t="str">
        <f>M51</f>
        <v>21</v>
      </c>
      <c r="Q38" s="119" t="s">
        <v>40</v>
      </c>
      <c r="R38" s="115">
        <v>0</v>
      </c>
      <c r="S38" s="39"/>
    </row>
    <row r="39" spans="1:19" ht="20.25" customHeight="1" x14ac:dyDescent="0.2">
      <c r="A39" s="34">
        <v>2</v>
      </c>
      <c r="B39" s="35" t="str">
        <f>Rekapitulace!A15</f>
        <v>DÍL 02</v>
      </c>
      <c r="C39" s="6"/>
      <c r="D39" s="36"/>
      <c r="E39" s="115">
        <f>Rekapitulace!C15</f>
        <v>0</v>
      </c>
      <c r="F39" s="37"/>
      <c r="G39" s="34">
        <v>11</v>
      </c>
      <c r="H39" s="1" t="s">
        <v>41</v>
      </c>
      <c r="I39" s="36"/>
      <c r="J39" s="116">
        <v>0</v>
      </c>
      <c r="K39" s="117"/>
      <c r="L39" s="34">
        <v>15</v>
      </c>
      <c r="M39" s="101" t="s">
        <v>86</v>
      </c>
      <c r="N39" s="14"/>
      <c r="O39" s="14"/>
      <c r="P39" s="118" t="str">
        <f>M51</f>
        <v>21</v>
      </c>
      <c r="Q39" s="119" t="s">
        <v>40</v>
      </c>
      <c r="R39" s="115">
        <v>0</v>
      </c>
      <c r="S39" s="39"/>
    </row>
    <row r="40" spans="1:19" ht="20.25" customHeight="1" x14ac:dyDescent="0.2">
      <c r="A40" s="34">
        <v>3</v>
      </c>
      <c r="B40" s="35" t="str">
        <f>Rekapitulace!A16</f>
        <v>DÍL 03</v>
      </c>
      <c r="C40" s="6"/>
      <c r="D40" s="36"/>
      <c r="E40" s="115">
        <f>Rekapitulace!C16</f>
        <v>0</v>
      </c>
      <c r="F40" s="37"/>
      <c r="G40" s="34">
        <v>12</v>
      </c>
      <c r="H40" s="38" t="s">
        <v>42</v>
      </c>
      <c r="I40" s="10"/>
      <c r="J40" s="116">
        <v>0</v>
      </c>
      <c r="K40" s="117"/>
      <c r="L40" s="34">
        <v>16</v>
      </c>
      <c r="M40" s="101" t="s">
        <v>43</v>
      </c>
      <c r="N40" s="14"/>
      <c r="O40" s="14"/>
      <c r="P40" s="118" t="str">
        <f>M51</f>
        <v>21</v>
      </c>
      <c r="Q40" s="119" t="s">
        <v>40</v>
      </c>
      <c r="R40" s="115">
        <v>0</v>
      </c>
      <c r="S40" s="39"/>
    </row>
    <row r="41" spans="1:19" ht="20.25" customHeight="1" x14ac:dyDescent="0.2">
      <c r="A41" s="34">
        <v>4</v>
      </c>
      <c r="B41" s="35" t="str">
        <f>Rekapitulace!A17</f>
        <v>JAZ 04</v>
      </c>
      <c r="C41" s="6"/>
      <c r="D41" s="36"/>
      <c r="E41" s="115">
        <f>Rekapitulace!C17</f>
        <v>0</v>
      </c>
      <c r="F41" s="37"/>
      <c r="G41" s="34"/>
      <c r="H41" s="38"/>
      <c r="I41" s="10"/>
      <c r="J41" s="116"/>
      <c r="K41" s="117"/>
      <c r="L41" s="34">
        <v>17</v>
      </c>
      <c r="M41" s="101" t="s">
        <v>44</v>
      </c>
      <c r="N41" s="14"/>
      <c r="O41" s="14"/>
      <c r="P41" s="118" t="str">
        <f>M51</f>
        <v>21</v>
      </c>
      <c r="Q41" s="119" t="s">
        <v>40</v>
      </c>
      <c r="R41" s="115">
        <v>0</v>
      </c>
      <c r="S41" s="39"/>
    </row>
    <row r="42" spans="1:19" ht="20.25" customHeight="1" x14ac:dyDescent="0.2">
      <c r="A42" s="34">
        <v>5</v>
      </c>
      <c r="B42" s="35" t="str">
        <f>Rekapitulace!A18</f>
        <v>KON</v>
      </c>
      <c r="C42" s="6"/>
      <c r="D42" s="36"/>
      <c r="E42" s="115">
        <f>Rekapitulace!C18</f>
        <v>0</v>
      </c>
      <c r="F42" s="69"/>
      <c r="G42" s="40"/>
      <c r="H42" s="14"/>
      <c r="I42" s="10"/>
      <c r="J42" s="120"/>
      <c r="K42" s="121"/>
      <c r="L42" s="34">
        <v>18</v>
      </c>
      <c r="M42" s="101" t="s">
        <v>45</v>
      </c>
      <c r="N42" s="14"/>
      <c r="O42" s="14"/>
      <c r="P42" s="118">
        <f>M53</f>
        <v>0</v>
      </c>
      <c r="Q42" s="119" t="s">
        <v>40</v>
      </c>
      <c r="R42" s="115">
        <v>0</v>
      </c>
      <c r="S42" s="7"/>
    </row>
    <row r="43" spans="1:19" ht="20.25" customHeight="1" x14ac:dyDescent="0.2">
      <c r="A43" s="34">
        <v>6</v>
      </c>
      <c r="B43" s="35"/>
      <c r="C43" s="6"/>
      <c r="D43" s="36"/>
      <c r="E43" s="115"/>
      <c r="F43" s="69"/>
      <c r="G43" s="40"/>
      <c r="H43" s="14"/>
      <c r="I43" s="10"/>
      <c r="J43" s="120"/>
      <c r="K43" s="121"/>
      <c r="L43" s="34">
        <v>19</v>
      </c>
      <c r="M43" s="38" t="s">
        <v>46</v>
      </c>
      <c r="N43" s="14"/>
      <c r="O43" s="14"/>
      <c r="P43" s="14"/>
      <c r="Q43" s="10"/>
      <c r="R43" s="115">
        <v>0</v>
      </c>
      <c r="S43" s="7"/>
    </row>
    <row r="44" spans="1:19" ht="20.25" customHeight="1" x14ac:dyDescent="0.2">
      <c r="A44" s="34">
        <v>7</v>
      </c>
      <c r="B44" s="165"/>
      <c r="C44" s="6"/>
      <c r="D44" s="36"/>
      <c r="E44" s="115"/>
      <c r="F44" s="69"/>
      <c r="G44" s="40"/>
      <c r="H44" s="14"/>
      <c r="I44" s="10"/>
      <c r="J44" s="120"/>
      <c r="K44" s="121"/>
      <c r="L44" s="34"/>
      <c r="M44" s="38"/>
      <c r="N44" s="14"/>
      <c r="O44" s="14"/>
      <c r="P44" s="14"/>
      <c r="Q44" s="10"/>
      <c r="R44" s="115"/>
      <c r="S44" s="7"/>
    </row>
    <row r="45" spans="1:19" ht="20.25" customHeight="1" x14ac:dyDescent="0.2">
      <c r="A45" s="34">
        <v>8</v>
      </c>
      <c r="B45" s="35"/>
      <c r="C45" s="6"/>
      <c r="D45" s="36"/>
      <c r="E45" s="115"/>
      <c r="F45" s="69"/>
      <c r="G45" s="40"/>
      <c r="H45" s="14"/>
      <c r="I45" s="10"/>
      <c r="J45" s="121"/>
      <c r="K45" s="121"/>
      <c r="L45" s="34"/>
      <c r="M45" s="38"/>
      <c r="N45" s="14"/>
      <c r="O45" s="14"/>
      <c r="P45" s="14"/>
      <c r="Q45" s="10"/>
      <c r="R45" s="115"/>
      <c r="S45" s="7"/>
    </row>
    <row r="46" spans="1:19" ht="20.25" customHeight="1" x14ac:dyDescent="0.2">
      <c r="A46" s="34">
        <v>9</v>
      </c>
      <c r="B46" s="41" t="s">
        <v>82</v>
      </c>
      <c r="C46" s="14"/>
      <c r="D46" s="10"/>
      <c r="E46" s="122">
        <f>SUM(E38:E45)</f>
        <v>0</v>
      </c>
      <c r="F46" s="42"/>
      <c r="G46" s="34">
        <v>13</v>
      </c>
      <c r="H46" s="41" t="s">
        <v>83</v>
      </c>
      <c r="I46" s="10"/>
      <c r="J46" s="123">
        <f>SUM(J38:J41)</f>
        <v>0</v>
      </c>
      <c r="K46" s="124"/>
      <c r="L46" s="34">
        <v>20</v>
      </c>
      <c r="M46" s="35" t="s">
        <v>84</v>
      </c>
      <c r="N46" s="9"/>
      <c r="O46" s="9"/>
      <c r="P46" s="9"/>
      <c r="Q46" s="43"/>
      <c r="R46" s="122">
        <f>SUM(R38:R43)</f>
        <v>0</v>
      </c>
      <c r="S46" s="21"/>
    </row>
    <row r="47" spans="1:19" ht="20.25" customHeight="1" x14ac:dyDescent="0.2">
      <c r="A47" s="44">
        <v>21</v>
      </c>
      <c r="B47" s="45" t="s">
        <v>47</v>
      </c>
      <c r="C47" s="46"/>
      <c r="D47" s="47"/>
      <c r="E47" s="125">
        <v>0</v>
      </c>
      <c r="F47" s="48"/>
      <c r="G47" s="44">
        <v>22</v>
      </c>
      <c r="H47" s="45" t="s">
        <v>48</v>
      </c>
      <c r="I47" s="47"/>
      <c r="J47" s="126">
        <v>0</v>
      </c>
      <c r="K47" s="127" t="str">
        <f>M51</f>
        <v>21</v>
      </c>
      <c r="L47" s="44">
        <v>23</v>
      </c>
      <c r="M47" s="45" t="s">
        <v>49</v>
      </c>
      <c r="N47" s="46"/>
      <c r="O47" s="46"/>
      <c r="P47" s="46"/>
      <c r="Q47" s="47"/>
      <c r="R47" s="125">
        <v>0</v>
      </c>
      <c r="S47" s="17"/>
    </row>
    <row r="48" spans="1:19" ht="20.25" customHeight="1" x14ac:dyDescent="0.2">
      <c r="A48" s="49" t="s">
        <v>17</v>
      </c>
      <c r="B48" s="3"/>
      <c r="C48" s="3"/>
      <c r="D48" s="3"/>
      <c r="E48" s="3"/>
      <c r="F48" s="50"/>
      <c r="G48" s="51"/>
      <c r="H48" s="3"/>
      <c r="I48" s="3"/>
      <c r="J48" s="3"/>
      <c r="K48" s="3"/>
      <c r="L48" s="52" t="s">
        <v>50</v>
      </c>
      <c r="M48" s="24"/>
      <c r="N48" s="30" t="s">
        <v>51</v>
      </c>
      <c r="O48" s="23"/>
      <c r="P48" s="23"/>
      <c r="Q48" s="23"/>
      <c r="R48" s="23"/>
      <c r="S48" s="26"/>
    </row>
    <row r="49" spans="1:19" ht="20.25" customHeight="1" x14ac:dyDescent="0.2">
      <c r="A49" s="5"/>
      <c r="B49" s="1"/>
      <c r="C49" s="1"/>
      <c r="D49" s="1"/>
      <c r="E49" s="1"/>
      <c r="F49" s="8"/>
      <c r="G49" s="53"/>
      <c r="H49" s="1"/>
      <c r="I49" s="1"/>
      <c r="J49" s="1"/>
      <c r="K49" s="1"/>
      <c r="L49" s="34">
        <v>24</v>
      </c>
      <c r="M49" s="38" t="s">
        <v>85</v>
      </c>
      <c r="N49" s="14"/>
      <c r="O49" s="14"/>
      <c r="P49" s="14"/>
      <c r="Q49" s="39"/>
      <c r="R49" s="122">
        <f>ROUND(E46+J46+R46+E47+J47+R47,2)</f>
        <v>0</v>
      </c>
      <c r="S49" s="54">
        <f>E46+J46+R46+E47+J47+R47</f>
        <v>0</v>
      </c>
    </row>
    <row r="50" spans="1:19" ht="20.25" customHeight="1" x14ac:dyDescent="0.2">
      <c r="A50" s="55" t="s">
        <v>52</v>
      </c>
      <c r="B50" s="11"/>
      <c r="C50" s="11"/>
      <c r="D50" s="11"/>
      <c r="E50" s="11"/>
      <c r="F50" s="12"/>
      <c r="G50" s="56" t="s">
        <v>53</v>
      </c>
      <c r="H50" s="11"/>
      <c r="I50" s="11"/>
      <c r="J50" s="11"/>
      <c r="K50" s="11"/>
      <c r="L50" s="34">
        <v>25</v>
      </c>
      <c r="M50" s="128">
        <v>12</v>
      </c>
      <c r="N50" s="12" t="s">
        <v>40</v>
      </c>
      <c r="O50" s="129">
        <f>ROUND(R49-O51,2)</f>
        <v>0</v>
      </c>
      <c r="P50" s="14" t="s">
        <v>54</v>
      </c>
      <c r="Q50" s="10"/>
      <c r="R50" s="130">
        <f>ROUND(O50*M50/100,2)</f>
        <v>0</v>
      </c>
      <c r="S50" s="57">
        <f>O50*M50/100</f>
        <v>0</v>
      </c>
    </row>
    <row r="51" spans="1:19" ht="20.25" customHeight="1" thickBot="1" x14ac:dyDescent="0.25">
      <c r="A51" s="58" t="s">
        <v>16</v>
      </c>
      <c r="B51" s="9"/>
      <c r="C51" s="9"/>
      <c r="D51" s="9"/>
      <c r="E51" s="9"/>
      <c r="F51" s="6"/>
      <c r="G51" s="59"/>
      <c r="H51" s="9"/>
      <c r="I51" s="9"/>
      <c r="J51" s="9"/>
      <c r="K51" s="9"/>
      <c r="L51" s="34">
        <v>26</v>
      </c>
      <c r="M51" s="131" t="s">
        <v>39</v>
      </c>
      <c r="N51" s="10" t="s">
        <v>40</v>
      </c>
      <c r="O51" s="129">
        <f>R49</f>
        <v>0</v>
      </c>
      <c r="P51" s="14" t="s">
        <v>54</v>
      </c>
      <c r="Q51" s="10"/>
      <c r="R51" s="115">
        <f>ROUND(O51*M51/100,2)</f>
        <v>0</v>
      </c>
      <c r="S51" s="60">
        <f>O51*M51/100</f>
        <v>0</v>
      </c>
    </row>
    <row r="52" spans="1:19" ht="20.25" customHeight="1" thickBot="1" x14ac:dyDescent="0.25">
      <c r="A52" s="5"/>
      <c r="B52" s="1"/>
      <c r="C52" s="1"/>
      <c r="D52" s="1"/>
      <c r="E52" s="1"/>
      <c r="F52" s="8"/>
      <c r="G52" s="53"/>
      <c r="H52" s="1"/>
      <c r="I52" s="1"/>
      <c r="J52" s="1"/>
      <c r="K52" s="1"/>
      <c r="L52" s="44">
        <v>27</v>
      </c>
      <c r="M52" s="61" t="s">
        <v>87</v>
      </c>
      <c r="N52" s="46"/>
      <c r="O52" s="46"/>
      <c r="P52" s="46"/>
      <c r="Q52" s="62"/>
      <c r="R52" s="132">
        <f>R49+R50+R51</f>
        <v>0</v>
      </c>
      <c r="S52" s="63"/>
    </row>
    <row r="53" spans="1:19" ht="20.25" customHeight="1" x14ac:dyDescent="0.2">
      <c r="A53" s="55" t="s">
        <v>52</v>
      </c>
      <c r="B53" s="11"/>
      <c r="C53" s="11"/>
      <c r="D53" s="11"/>
      <c r="E53" s="11"/>
      <c r="F53" s="12"/>
      <c r="G53" s="56" t="s">
        <v>53</v>
      </c>
      <c r="H53" s="11"/>
      <c r="I53" s="11"/>
      <c r="J53" s="11"/>
      <c r="K53" s="11"/>
      <c r="L53" s="52" t="s">
        <v>55</v>
      </c>
      <c r="M53" s="24"/>
      <c r="N53" s="30" t="s">
        <v>56</v>
      </c>
      <c r="O53" s="23"/>
      <c r="P53" s="23"/>
      <c r="Q53" s="23"/>
      <c r="R53" s="133"/>
      <c r="S53" s="26"/>
    </row>
    <row r="54" spans="1:19" ht="20.25" customHeight="1" x14ac:dyDescent="0.2">
      <c r="A54" s="58" t="s">
        <v>18</v>
      </c>
      <c r="B54" s="9"/>
      <c r="C54" s="9"/>
      <c r="D54" s="9"/>
      <c r="E54" s="9"/>
      <c r="F54" s="6"/>
      <c r="G54" s="59"/>
      <c r="H54" s="9"/>
      <c r="I54" s="9"/>
      <c r="J54" s="9"/>
      <c r="K54" s="9"/>
      <c r="L54" s="34">
        <v>28</v>
      </c>
      <c r="M54" s="38" t="s">
        <v>57</v>
      </c>
      <c r="N54" s="14"/>
      <c r="O54" s="14"/>
      <c r="P54" s="14"/>
      <c r="Q54" s="10"/>
      <c r="R54" s="115">
        <v>0</v>
      </c>
      <c r="S54" s="39"/>
    </row>
    <row r="55" spans="1:19" ht="20.25" customHeight="1" x14ac:dyDescent="0.2">
      <c r="A55" s="5"/>
      <c r="B55" s="1"/>
      <c r="C55" s="1"/>
      <c r="D55" s="1"/>
      <c r="E55" s="1"/>
      <c r="F55" s="8"/>
      <c r="G55" s="53"/>
      <c r="H55" s="1"/>
      <c r="I55" s="1"/>
      <c r="J55" s="1"/>
      <c r="K55" s="1"/>
      <c r="L55" s="34">
        <v>29</v>
      </c>
      <c r="M55" s="38" t="s">
        <v>58</v>
      </c>
      <c r="N55" s="14"/>
      <c r="O55" s="14"/>
      <c r="P55" s="14"/>
      <c r="Q55" s="10"/>
      <c r="R55" s="115">
        <v>0</v>
      </c>
      <c r="S55" s="39"/>
    </row>
    <row r="56" spans="1:19" ht="20.25" customHeight="1" x14ac:dyDescent="0.2">
      <c r="A56" s="64" t="s">
        <v>52</v>
      </c>
      <c r="B56" s="16"/>
      <c r="C56" s="16"/>
      <c r="D56" s="16"/>
      <c r="E56" s="16"/>
      <c r="F56" s="65"/>
      <c r="G56" s="66" t="s">
        <v>53</v>
      </c>
      <c r="H56" s="16"/>
      <c r="I56" s="16"/>
      <c r="J56" s="16"/>
      <c r="K56" s="16"/>
      <c r="L56" s="44">
        <v>30</v>
      </c>
      <c r="M56" s="45" t="s">
        <v>59</v>
      </c>
      <c r="N56" s="46"/>
      <c r="O56" s="46"/>
      <c r="P56" s="46"/>
      <c r="Q56" s="47"/>
      <c r="R56" s="109">
        <v>0</v>
      </c>
      <c r="S56" s="67"/>
    </row>
    <row r="59" spans="1:19" ht="27" customHeight="1" x14ac:dyDescent="0.2">
      <c r="A59" s="338"/>
      <c r="B59" s="338"/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338"/>
      <c r="Q59" s="338"/>
      <c r="R59" s="338"/>
    </row>
  </sheetData>
  <sheetProtection formatCells="0" formatColumns="0" formatRows="0" insertColumns="0" insertRows="0" insertHyperlinks="0" deleteColumns="0" deleteRows="0" sort="0" autoFilter="0" pivotTables="0"/>
  <customSheetViews>
    <customSheetView guid="{65E3123D-ED26-44E3-A414-09EEEF825484}" showGridLines="0" fitToPage="1" hiddenRows="1" topLeftCell="A2">
      <selection activeCell="U30" sqref="U30"/>
      <pageMargins left="0.59055118110236227" right="0.59055118110236227" top="0.9055118110236221" bottom="0.9055118110236221" header="0.51181102362204722" footer="0.51181102362204722"/>
      <printOptions horizontalCentered="1" verticalCentered="1"/>
      <pageSetup paperSize="9" scale="94" orientation="portrait" errors="blank" horizontalDpi="200" verticalDpi="200" r:id="rId1"/>
      <headerFooter alignWithMargins="0">
        <oddFooter>&amp;A</oddFooter>
      </headerFooter>
    </customSheetView>
    <customSheetView guid="{82B4F4D9-5370-4303-A97E-2A49E01AF629}" showGridLines="0" fitToPage="1" hiddenRows="1" topLeftCell="A2">
      <selection activeCell="U30" sqref="U30"/>
      <pageMargins left="0.59055118110236227" right="0.59055118110236227" top="0.9055118110236221" bottom="0.9055118110236221" header="0.51181102362204722" footer="0.51181102362204722"/>
      <printOptions horizontalCentered="1" verticalCentered="1"/>
      <pageSetup paperSize="9" scale="94" orientation="portrait" errors="blank" horizontalDpi="200" verticalDpi="200" r:id="rId2"/>
      <headerFooter alignWithMargins="0">
        <oddFooter>&amp;A</oddFooter>
      </headerFooter>
    </customSheetView>
    <customSheetView guid="{D6CFA044-0C8C-4ECE-96A2-AFF3DD5E0425}" showGridLines="0" fitToPage="1" hiddenRows="1" topLeftCell="A2">
      <selection activeCell="U30" sqref="U30"/>
      <pageMargins left="0.59055118110236227" right="0.59055118110236227" top="0.9055118110236221" bottom="0.9055118110236221" header="0.51181102362204722" footer="0.51181102362204722"/>
      <printOptions horizontalCentered="1" verticalCentered="1"/>
      <pageSetup paperSize="9" scale="94" orientation="portrait" errors="blank" horizontalDpi="200" verticalDpi="200" r:id="rId3"/>
      <headerFooter alignWithMargins="0">
        <oddFooter>&amp;A</oddFooter>
      </headerFooter>
    </customSheetView>
  </customSheetViews>
  <mergeCells count="6">
    <mergeCell ref="E5:J5"/>
    <mergeCell ref="E7:J7"/>
    <mergeCell ref="E9:J9"/>
    <mergeCell ref="P9:R9"/>
    <mergeCell ref="A59:R59"/>
    <mergeCell ref="E26:J26"/>
  </mergeCells>
  <printOptions horizontalCentered="1" verticalCentered="1"/>
  <pageMargins left="0.59055118110236227" right="0.59055118110236227" top="0.9055118110236221" bottom="0.9055118110236221" header="0.51181102362204722" footer="0.51181102362204722"/>
  <pageSetup paperSize="9" scale="93" orientation="portrait" errors="blank" horizontalDpi="200" verticalDpi="200" r:id="rId4"/>
  <headerFooter alignWithMargins="0"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D19"/>
  <sheetViews>
    <sheetView showGridLines="0" tabSelected="1" workbookViewId="0">
      <selection activeCell="B18" sqref="B18"/>
    </sheetView>
  </sheetViews>
  <sheetFormatPr defaultColWidth="9.140625" defaultRowHeight="11.25" x14ac:dyDescent="0.2"/>
  <cols>
    <col min="1" max="1" width="11.7109375" style="140" customWidth="1"/>
    <col min="2" max="2" width="62.85546875" style="140" customWidth="1"/>
    <col min="3" max="3" width="13.5703125" style="140" customWidth="1"/>
    <col min="4" max="4" width="9.140625" style="141"/>
    <col min="5" max="16384" width="9.140625" style="140"/>
  </cols>
  <sheetData>
    <row r="1" spans="1:4" s="81" customFormat="1" ht="18" x14ac:dyDescent="0.25">
      <c r="A1" s="72" t="s">
        <v>79</v>
      </c>
      <c r="B1" s="79"/>
      <c r="C1" s="79"/>
      <c r="D1" s="80"/>
    </row>
    <row r="2" spans="1:4" s="81" customFormat="1" ht="12.75" x14ac:dyDescent="0.2">
      <c r="A2" s="73" t="s">
        <v>60</v>
      </c>
      <c r="B2" s="75" t="str">
        <f>'Krycí list'!E5</f>
        <v>Odborné učebny - koncové prvky, ICT, příslušenství</v>
      </c>
      <c r="C2" s="82"/>
      <c r="D2" s="80"/>
    </row>
    <row r="3" spans="1:4" s="81" customFormat="1" ht="12.75" x14ac:dyDescent="0.2">
      <c r="A3" s="73" t="s">
        <v>61</v>
      </c>
      <c r="B3" s="75" t="str">
        <f>'Krycí list'!E7</f>
        <v>Základní škola Louny, Prokopa Holého 2632</v>
      </c>
      <c r="C3" s="83"/>
      <c r="D3" s="80"/>
    </row>
    <row r="4" spans="1:4" s="81" customFormat="1" ht="12.75" x14ac:dyDescent="0.2">
      <c r="A4" s="73" t="s">
        <v>62</v>
      </c>
      <c r="B4" s="75" t="str">
        <f>'Krycí list'!E9</f>
        <v>SOUPIS PRACÍ A DODÁVEK A SLUŽEB</v>
      </c>
      <c r="C4" s="83"/>
      <c r="D4" s="80"/>
    </row>
    <row r="5" spans="1:4" s="81" customFormat="1" ht="12.75" x14ac:dyDescent="0.2">
      <c r="A5" s="74" t="s">
        <v>63</v>
      </c>
      <c r="B5" s="75" t="str">
        <f>'Krycí list'!P5</f>
        <v xml:space="preserve"> </v>
      </c>
      <c r="C5" s="83"/>
      <c r="D5" s="80"/>
    </row>
    <row r="6" spans="1:4" s="81" customFormat="1" ht="6" customHeight="1" x14ac:dyDescent="0.2">
      <c r="A6" s="74"/>
      <c r="B6" s="75"/>
      <c r="C6" s="83"/>
      <c r="D6" s="80"/>
    </row>
    <row r="7" spans="1:4" s="81" customFormat="1" ht="12.75" x14ac:dyDescent="0.2">
      <c r="A7" s="84" t="s">
        <v>64</v>
      </c>
      <c r="B7" s="75" t="str">
        <f>'Krycí list'!E26</f>
        <v>Město Louny	
Mírové náměstí 35, 440 01 Louny</v>
      </c>
      <c r="C7" s="83"/>
      <c r="D7" s="80"/>
    </row>
    <row r="8" spans="1:4" s="81" customFormat="1" ht="12.75" x14ac:dyDescent="0.2">
      <c r="A8" s="84" t="s">
        <v>65</v>
      </c>
      <c r="B8" s="75" t="str">
        <f>'Krycí list'!E28</f>
        <v xml:space="preserve"> </v>
      </c>
      <c r="C8" s="83"/>
      <c r="D8" s="80"/>
    </row>
    <row r="9" spans="1:4" s="81" customFormat="1" ht="12.75" x14ac:dyDescent="0.2">
      <c r="A9" s="84" t="s">
        <v>66</v>
      </c>
      <c r="B9" s="76" t="str">
        <f>'Krycí list'!O31</f>
        <v>09/2024</v>
      </c>
      <c r="C9" s="83"/>
      <c r="D9" s="80"/>
    </row>
    <row r="10" spans="1:4" s="81" customFormat="1" ht="6.75" customHeight="1" x14ac:dyDescent="0.2">
      <c r="A10" s="79"/>
      <c r="B10" s="79"/>
      <c r="C10" s="79"/>
      <c r="D10" s="80"/>
    </row>
    <row r="11" spans="1:4" s="81" customFormat="1" ht="12.75" x14ac:dyDescent="0.2">
      <c r="A11" s="77" t="s">
        <v>67</v>
      </c>
      <c r="B11" s="70" t="s">
        <v>68</v>
      </c>
      <c r="C11" s="85" t="s">
        <v>69</v>
      </c>
      <c r="D11" s="80"/>
    </row>
    <row r="12" spans="1:4" s="81" customFormat="1" ht="12.75" x14ac:dyDescent="0.2">
      <c r="A12" s="78">
        <v>1</v>
      </c>
      <c r="B12" s="71">
        <v>2</v>
      </c>
      <c r="C12" s="86">
        <v>3</v>
      </c>
      <c r="D12" s="80"/>
    </row>
    <row r="13" spans="1:4" s="81" customFormat="1" ht="4.5" customHeight="1" x14ac:dyDescent="0.2">
      <c r="A13" s="87"/>
      <c r="B13" s="88"/>
      <c r="C13" s="88"/>
      <c r="D13" s="80"/>
    </row>
    <row r="14" spans="1:4" s="68" customFormat="1" ht="12" customHeight="1" x14ac:dyDescent="0.2">
      <c r="A14" s="196" t="s">
        <v>192</v>
      </c>
      <c r="B14" s="144" t="s">
        <v>239</v>
      </c>
      <c r="C14" s="195">
        <f>'Komunitní prostor 1.08'!I58</f>
        <v>0</v>
      </c>
    </row>
    <row r="15" spans="1:4" s="68" customFormat="1" ht="12" customHeight="1" x14ac:dyDescent="0.2">
      <c r="A15" s="194" t="s">
        <v>193</v>
      </c>
      <c r="B15" s="144" t="str">
        <f>'Dílny 2.02'!E14</f>
        <v>Koncové prvky</v>
      </c>
      <c r="C15" s="195">
        <f>'Dílny 2.02'!I14</f>
        <v>0</v>
      </c>
    </row>
    <row r="16" spans="1:4" s="68" customFormat="1" ht="12" customHeight="1" x14ac:dyDescent="0.2">
      <c r="A16" s="194" t="s">
        <v>194</v>
      </c>
      <c r="B16" s="144" t="str">
        <f>'Dílny 2.03'!E14</f>
        <v>Koncové prvky</v>
      </c>
      <c r="C16" s="195">
        <f>'Dílny 2.03'!I14</f>
        <v>0</v>
      </c>
    </row>
    <row r="17" spans="1:3" s="68" customFormat="1" ht="12" customHeight="1" x14ac:dyDescent="0.2">
      <c r="A17" s="194" t="s">
        <v>195</v>
      </c>
      <c r="B17" s="144" t="str">
        <f>'Jazyky 2.04'!E14</f>
        <v>Koncové prvky</v>
      </c>
      <c r="C17" s="195">
        <f>'Jazyky 2.04'!I14</f>
        <v>0</v>
      </c>
    </row>
    <row r="18" spans="1:3" s="68" customFormat="1" ht="12" customHeight="1" x14ac:dyDescent="0.2">
      <c r="A18" s="194" t="s">
        <v>205</v>
      </c>
      <c r="B18" s="144" t="str">
        <f>Konektivita!E14</f>
        <v>Koncové prvky</v>
      </c>
      <c r="C18" s="195">
        <f>Konektivita!I14</f>
        <v>0</v>
      </c>
    </row>
    <row r="19" spans="1:3" x14ac:dyDescent="0.2">
      <c r="A19" s="145"/>
      <c r="B19" s="146" t="s">
        <v>92</v>
      </c>
      <c r="C19" s="147">
        <f>SUM(C14:C18)</f>
        <v>0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65E3123D-ED26-44E3-A414-09EEEF825484}" showGridLines="0" fitToPage="1" hiddenColumns="1">
      <selection activeCell="B43" sqref="B43"/>
      <pageMargins left="1.1023622047244095" right="1.1023622047244095" top="0.78740157480314965" bottom="0.78740157480314965" header="0.51181102362204722" footer="0.51181102362204722"/>
      <printOptions horizontalCentered="1"/>
      <pageSetup paperSize="9" scale="89" fitToHeight="999" orientation="portrait" errors="blank" horizontalDpi="8189" verticalDpi="8189" r:id="rId1"/>
      <headerFooter alignWithMargins="0"/>
    </customSheetView>
    <customSheetView guid="{82B4F4D9-5370-4303-A97E-2A49E01AF629}" showGridLines="0" fitToPage="1" hiddenColumns="1">
      <selection activeCell="B43" sqref="B43"/>
      <pageMargins left="1.1023622047244095" right="1.1023622047244095" top="0.78740157480314965" bottom="0.78740157480314965" header="0.51181102362204722" footer="0.51181102362204722"/>
      <printOptions horizontalCentered="1"/>
      <pageSetup paperSize="9" scale="89" fitToHeight="999" orientation="portrait" errors="blank" horizontalDpi="8189" verticalDpi="8189" r:id="rId2"/>
      <headerFooter alignWithMargins="0"/>
    </customSheetView>
    <customSheetView guid="{D6CFA044-0C8C-4ECE-96A2-AFF3DD5E0425}" showPageBreaks="1" showGridLines="0" fitToPage="1" hiddenColumns="1">
      <selection activeCell="B43" sqref="B43"/>
      <pageMargins left="1.1023622047244095" right="1.1023622047244095" top="0.78740157480314965" bottom="0.78740157480314965" header="0.51181102362204722" footer="0.51181102362204722"/>
      <printOptions horizontalCentered="1"/>
      <pageSetup paperSize="9" scale="89" fitToHeight="999" orientation="portrait" errors="blank" horizontalDpi="8189" verticalDpi="8189" r:id="rId3"/>
      <headerFooter alignWithMargins="0"/>
    </customSheetView>
  </customSheetViews>
  <printOptions horizontalCentered="1"/>
  <pageMargins left="1.1023622047244095" right="1.1023622047244095" top="0.78740157480314965" bottom="0.78740157480314965" header="0.51181102362204722" footer="0.51181102362204722"/>
  <pageSetup paperSize="9" scale="89" fitToHeight="999" orientation="portrait" errors="blank" horizontalDpi="8189" verticalDpi="8189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F8BBA-77A1-40C1-B962-5D23075AF2A0}">
  <sheetPr>
    <pageSetUpPr fitToPage="1"/>
  </sheetPr>
  <dimension ref="A1:J58"/>
  <sheetViews>
    <sheetView showGridLines="0" topLeftCell="A52" zoomScaleNormal="100" workbookViewId="0">
      <selection activeCell="D89" sqref="D89"/>
    </sheetView>
  </sheetViews>
  <sheetFormatPr defaultColWidth="9.140625" defaultRowHeight="12.75" x14ac:dyDescent="0.2"/>
  <cols>
    <col min="1" max="1" width="5.5703125" style="153" customWidth="1"/>
    <col min="2" max="2" width="4.42578125" style="155" customWidth="1"/>
    <col min="3" max="3" width="6" style="155" customWidth="1"/>
    <col min="4" max="4" width="12.7109375" style="159" customWidth="1"/>
    <col min="5" max="5" width="94.28515625" style="143" customWidth="1"/>
    <col min="6" max="6" width="7.7109375" style="155" customWidth="1"/>
    <col min="7" max="7" width="9.85546875" style="153" customWidth="1"/>
    <col min="8" max="8" width="13.140625" style="153" customWidth="1"/>
    <col min="9" max="9" width="15.5703125" style="153" customWidth="1"/>
    <col min="10" max="10" width="10.140625" style="153" bestFit="1" customWidth="1"/>
    <col min="11" max="16384" width="9.140625" style="81"/>
  </cols>
  <sheetData>
    <row r="1" spans="1:10" s="148" customFormat="1" ht="18" x14ac:dyDescent="0.2">
      <c r="A1" s="162" t="s">
        <v>244</v>
      </c>
      <c r="B1" s="163"/>
      <c r="C1" s="163"/>
      <c r="D1" s="156"/>
      <c r="E1" s="156"/>
      <c r="F1" s="163"/>
      <c r="G1" s="163"/>
      <c r="H1" s="163"/>
      <c r="I1" s="163"/>
    </row>
    <row r="2" spans="1:10" s="148" customFormat="1" x14ac:dyDescent="0.2">
      <c r="A2" s="164" t="s">
        <v>60</v>
      </c>
      <c r="B2" s="163"/>
      <c r="C2" s="251"/>
      <c r="D2" s="157"/>
      <c r="E2" s="157"/>
      <c r="F2" s="163"/>
      <c r="G2" s="163"/>
      <c r="H2" s="163"/>
      <c r="I2" s="163"/>
    </row>
    <row r="3" spans="1:10" s="148" customFormat="1" x14ac:dyDescent="0.2">
      <c r="A3" s="164" t="s">
        <v>61</v>
      </c>
      <c r="B3" s="163"/>
      <c r="C3" s="342" t="str">
        <f>'[1]Krycí list'!E7</f>
        <v>Základní škola Louny, Prokopa Holého 2632</v>
      </c>
      <c r="D3" s="343"/>
      <c r="E3" s="343"/>
      <c r="F3" s="163"/>
      <c r="G3" s="163"/>
      <c r="H3" s="163"/>
      <c r="I3" s="251"/>
    </row>
    <row r="4" spans="1:10" s="148" customFormat="1" x14ac:dyDescent="0.2">
      <c r="A4" s="164" t="s">
        <v>62</v>
      </c>
      <c r="B4" s="163"/>
      <c r="C4" s="251" t="str">
        <f>'[1]Krycí list'!E9</f>
        <v>OCENĚNÝ SOUPIS PRACÍ A DODÁVEK A SLUŽEB</v>
      </c>
      <c r="D4" s="157"/>
      <c r="E4" s="157"/>
      <c r="F4" s="163"/>
      <c r="G4" s="163"/>
      <c r="H4" s="163"/>
      <c r="I4" s="251"/>
    </row>
    <row r="5" spans="1:10" s="148" customFormat="1" x14ac:dyDescent="0.2">
      <c r="A5" s="163" t="s">
        <v>70</v>
      </c>
      <c r="B5" s="163"/>
      <c r="C5" s="251" t="str">
        <f>'[1]Krycí list'!P5</f>
        <v xml:space="preserve"> </v>
      </c>
      <c r="D5" s="157"/>
      <c r="E5" s="157"/>
      <c r="F5" s="163"/>
      <c r="G5" s="163"/>
      <c r="H5" s="163"/>
      <c r="I5" s="251"/>
    </row>
    <row r="6" spans="1:10" s="148" customFormat="1" x14ac:dyDescent="0.2">
      <c r="A6" s="163"/>
      <c r="B6" s="163"/>
      <c r="C6" s="251"/>
      <c r="D6" s="157"/>
      <c r="E6" s="157"/>
      <c r="F6" s="163"/>
      <c r="G6" s="163"/>
      <c r="H6" s="163"/>
      <c r="I6" s="251"/>
    </row>
    <row r="7" spans="1:10" s="148" customFormat="1" x14ac:dyDescent="0.2">
      <c r="A7" s="163" t="s">
        <v>64</v>
      </c>
      <c r="B7" s="163"/>
      <c r="C7" s="342" t="str">
        <f>'[1]Krycí list'!E26</f>
        <v>Město Louny	
Mírové náměstí 35, 440 01 Louny</v>
      </c>
      <c r="D7" s="343"/>
      <c r="E7" s="343"/>
      <c r="F7" s="163"/>
      <c r="G7" s="163"/>
      <c r="H7" s="163"/>
      <c r="I7" s="251"/>
    </row>
    <row r="8" spans="1:10" s="148" customFormat="1" x14ac:dyDescent="0.2">
      <c r="A8" s="163" t="s">
        <v>65</v>
      </c>
      <c r="B8" s="163"/>
      <c r="C8" s="342" t="str">
        <f>'[1]Krycí list'!E28</f>
        <v xml:space="preserve"> </v>
      </c>
      <c r="D8" s="343"/>
      <c r="E8" s="157"/>
      <c r="F8" s="163"/>
      <c r="G8" s="163"/>
      <c r="H8" s="163"/>
      <c r="I8" s="251"/>
    </row>
    <row r="9" spans="1:10" s="148" customFormat="1" x14ac:dyDescent="0.2">
      <c r="A9" s="163" t="s">
        <v>66</v>
      </c>
      <c r="B9" s="163"/>
      <c r="C9" s="344" t="str">
        <f>'[1]Krycí list'!O31</f>
        <v>09/2024</v>
      </c>
      <c r="D9" s="343"/>
      <c r="E9" s="157"/>
      <c r="F9" s="163"/>
      <c r="G9" s="163"/>
      <c r="H9" s="163"/>
      <c r="I9" s="251"/>
    </row>
    <row r="10" spans="1:10" s="148" customFormat="1" x14ac:dyDescent="0.2">
      <c r="A10" s="163"/>
      <c r="B10" s="163"/>
      <c r="C10" s="163"/>
      <c r="D10" s="156"/>
      <c r="E10" s="156"/>
      <c r="F10" s="163"/>
      <c r="G10" s="163"/>
      <c r="H10" s="163"/>
      <c r="I10" s="163"/>
    </row>
    <row r="11" spans="1:10" s="161" customFormat="1" ht="50.25" customHeight="1" x14ac:dyDescent="0.2">
      <c r="A11" s="150" t="s">
        <v>71</v>
      </c>
      <c r="B11" s="136" t="s">
        <v>72</v>
      </c>
      <c r="C11" s="136" t="s">
        <v>73</v>
      </c>
      <c r="D11" s="136" t="s">
        <v>91</v>
      </c>
      <c r="E11" s="136" t="s">
        <v>88</v>
      </c>
      <c r="F11" s="136" t="s">
        <v>74</v>
      </c>
      <c r="G11" s="136" t="s">
        <v>75</v>
      </c>
      <c r="H11" s="136" t="s">
        <v>89</v>
      </c>
      <c r="I11" s="136" t="s">
        <v>90</v>
      </c>
    </row>
    <row r="12" spans="1:10" s="155" customFormat="1" x14ac:dyDescent="0.2">
      <c r="A12" s="151">
        <v>1</v>
      </c>
      <c r="B12" s="139">
        <v>2</v>
      </c>
      <c r="C12" s="139">
        <v>3</v>
      </c>
      <c r="D12" s="137">
        <v>4</v>
      </c>
      <c r="E12" s="137">
        <v>5</v>
      </c>
      <c r="F12" s="139">
        <v>6</v>
      </c>
      <c r="G12" s="139">
        <v>7</v>
      </c>
      <c r="H12" s="139">
        <v>8</v>
      </c>
      <c r="I12" s="139">
        <v>9</v>
      </c>
    </row>
    <row r="13" spans="1:10" x14ac:dyDescent="0.2">
      <c r="A13" s="152"/>
      <c r="B13" s="154"/>
      <c r="C13" s="154"/>
      <c r="D13" s="158"/>
      <c r="E13" s="142"/>
      <c r="F13" s="154"/>
      <c r="G13" s="152"/>
      <c r="H13" s="152"/>
      <c r="I13" s="152"/>
    </row>
    <row r="14" spans="1:10" s="138" customFormat="1" x14ac:dyDescent="0.2">
      <c r="A14" s="281"/>
      <c r="B14" s="282"/>
      <c r="C14" s="283"/>
      <c r="D14" s="284" t="s">
        <v>81</v>
      </c>
      <c r="E14" s="285" t="s">
        <v>98</v>
      </c>
      <c r="F14" s="283"/>
      <c r="G14" s="286"/>
      <c r="H14" s="286"/>
      <c r="I14" s="287">
        <f>SUBTOTAL(9,I15:I57)</f>
        <v>0</v>
      </c>
      <c r="J14" s="149"/>
    </row>
    <row r="15" spans="1:10" s="134" customFormat="1" x14ac:dyDescent="0.2">
      <c r="A15" s="214"/>
      <c r="B15" s="288"/>
      <c r="C15" s="289"/>
      <c r="D15" s="290"/>
      <c r="E15" s="220" t="s">
        <v>99</v>
      </c>
      <c r="F15" s="289"/>
      <c r="G15" s="222"/>
      <c r="H15" s="222"/>
      <c r="I15" s="291">
        <f>SUBTOTAL(9,I16:I17)</f>
        <v>0</v>
      </c>
      <c r="J15" s="253"/>
    </row>
    <row r="16" spans="1:10" s="134" customFormat="1" ht="127.5" x14ac:dyDescent="0.2">
      <c r="A16" s="214">
        <v>1</v>
      </c>
      <c r="B16" s="215"/>
      <c r="C16" s="215" t="s">
        <v>93</v>
      </c>
      <c r="D16" s="216" t="s">
        <v>95</v>
      </c>
      <c r="E16" s="212" t="s">
        <v>209</v>
      </c>
      <c r="F16" s="215" t="s">
        <v>76</v>
      </c>
      <c r="G16" s="218">
        <v>1</v>
      </c>
      <c r="H16" s="219"/>
      <c r="I16" s="219">
        <f t="shared" ref="I16:I20" si="0">ROUND(G16*H16,2)</f>
        <v>0</v>
      </c>
      <c r="J16" s="160"/>
    </row>
    <row r="17" spans="1:10" s="134" customFormat="1" ht="38.25" x14ac:dyDescent="0.2">
      <c r="A17" s="214">
        <v>3</v>
      </c>
      <c r="B17" s="215"/>
      <c r="C17" s="215" t="s">
        <v>93</v>
      </c>
      <c r="D17" s="216" t="s">
        <v>107</v>
      </c>
      <c r="E17" s="217" t="s">
        <v>108</v>
      </c>
      <c r="F17" s="215" t="s">
        <v>76</v>
      </c>
      <c r="G17" s="218">
        <v>1</v>
      </c>
      <c r="H17" s="219"/>
      <c r="I17" s="219">
        <f t="shared" si="0"/>
        <v>0</v>
      </c>
      <c r="J17" s="160"/>
    </row>
    <row r="18" spans="1:10" s="134" customFormat="1" x14ac:dyDescent="0.2">
      <c r="A18" s="214"/>
      <c r="B18" s="288"/>
      <c r="C18" s="289"/>
      <c r="D18" s="290"/>
      <c r="E18" s="220" t="s">
        <v>100</v>
      </c>
      <c r="F18" s="289"/>
      <c r="G18" s="222"/>
      <c r="H18" s="222"/>
      <c r="I18" s="291">
        <f>SUBTOTAL(9,I19:I20)</f>
        <v>0</v>
      </c>
      <c r="J18" s="160"/>
    </row>
    <row r="19" spans="1:10" s="134" customFormat="1" ht="44.25" customHeight="1" x14ac:dyDescent="0.2">
      <c r="A19" s="292">
        <v>4</v>
      </c>
      <c r="B19" s="215"/>
      <c r="C19" s="215" t="s">
        <v>93</v>
      </c>
      <c r="D19" s="293" t="s">
        <v>211</v>
      </c>
      <c r="E19" s="217" t="s">
        <v>212</v>
      </c>
      <c r="F19" s="215" t="s">
        <v>76</v>
      </c>
      <c r="G19" s="218">
        <v>2</v>
      </c>
      <c r="H19" s="219"/>
      <c r="I19" s="219">
        <f t="shared" si="0"/>
        <v>0</v>
      </c>
    </row>
    <row r="20" spans="1:10" s="134" customFormat="1" ht="55.5" customHeight="1" x14ac:dyDescent="0.2">
      <c r="A20" s="292">
        <v>5</v>
      </c>
      <c r="B20" s="215"/>
      <c r="C20" s="215" t="s">
        <v>93</v>
      </c>
      <c r="D20" s="293" t="s">
        <v>106</v>
      </c>
      <c r="E20" s="217" t="s">
        <v>213</v>
      </c>
      <c r="F20" s="215" t="s">
        <v>76</v>
      </c>
      <c r="G20" s="218">
        <v>1</v>
      </c>
      <c r="H20" s="219"/>
      <c r="I20" s="219">
        <f t="shared" si="0"/>
        <v>0</v>
      </c>
    </row>
    <row r="21" spans="1:10" s="134" customFormat="1" x14ac:dyDescent="0.2">
      <c r="A21" s="214"/>
      <c r="B21" s="215"/>
      <c r="C21" s="288"/>
      <c r="D21" s="294"/>
      <c r="E21" s="220" t="s">
        <v>101</v>
      </c>
      <c r="F21" s="221"/>
      <c r="G21" s="222"/>
      <c r="H21" s="222"/>
      <c r="I21" s="291">
        <f>SUBTOTAL(9,I22:I27)</f>
        <v>0</v>
      </c>
      <c r="J21" s="160"/>
    </row>
    <row r="22" spans="1:10" s="134" customFormat="1" ht="51" x14ac:dyDescent="0.2">
      <c r="A22" s="214">
        <v>6</v>
      </c>
      <c r="B22" s="215"/>
      <c r="C22" s="215" t="s">
        <v>93</v>
      </c>
      <c r="D22" s="295" t="s">
        <v>101</v>
      </c>
      <c r="E22" s="223" t="s">
        <v>168</v>
      </c>
      <c r="F22" s="215" t="s">
        <v>76</v>
      </c>
      <c r="G22" s="218">
        <v>1</v>
      </c>
      <c r="H22" s="219"/>
      <c r="I22" s="219">
        <f t="shared" ref="I22:I27" si="1">ROUND(G22*H22,2)</f>
        <v>0</v>
      </c>
      <c r="J22" s="160"/>
    </row>
    <row r="23" spans="1:10" s="134" customFormat="1" ht="25.5" x14ac:dyDescent="0.2">
      <c r="A23" s="214">
        <v>7</v>
      </c>
      <c r="B23" s="215"/>
      <c r="C23" s="296" t="s">
        <v>93</v>
      </c>
      <c r="D23" s="297" t="s">
        <v>101</v>
      </c>
      <c r="E23" s="223" t="s">
        <v>109</v>
      </c>
      <c r="F23" s="215" t="s">
        <v>76</v>
      </c>
      <c r="G23" s="218">
        <v>1</v>
      </c>
      <c r="H23" s="219"/>
      <c r="I23" s="219">
        <f t="shared" si="1"/>
        <v>0</v>
      </c>
      <c r="J23" s="160"/>
    </row>
    <row r="24" spans="1:10" s="134" customFormat="1" ht="25.5" x14ac:dyDescent="0.2">
      <c r="A24" s="214">
        <v>8</v>
      </c>
      <c r="B24" s="215"/>
      <c r="C24" s="296" t="s">
        <v>93</v>
      </c>
      <c r="D24" s="297" t="s">
        <v>111</v>
      </c>
      <c r="E24" s="223" t="s">
        <v>110</v>
      </c>
      <c r="F24" s="215" t="s">
        <v>76</v>
      </c>
      <c r="G24" s="218">
        <v>1</v>
      </c>
      <c r="H24" s="219"/>
      <c r="I24" s="219">
        <f t="shared" si="1"/>
        <v>0</v>
      </c>
      <c r="J24" s="160"/>
    </row>
    <row r="25" spans="1:10" s="134" customFormat="1" ht="30.75" customHeight="1" x14ac:dyDescent="0.2">
      <c r="A25" s="292">
        <v>9</v>
      </c>
      <c r="B25" s="215"/>
      <c r="C25" s="215" t="s">
        <v>93</v>
      </c>
      <c r="D25" s="293" t="s">
        <v>214</v>
      </c>
      <c r="E25" s="217" t="s">
        <v>215</v>
      </c>
      <c r="F25" s="215" t="s">
        <v>76</v>
      </c>
      <c r="G25" s="218">
        <v>1</v>
      </c>
      <c r="H25" s="219"/>
      <c r="I25" s="219">
        <f t="shared" si="1"/>
        <v>0</v>
      </c>
    </row>
    <row r="26" spans="1:10" s="134" customFormat="1" ht="38.25" customHeight="1" x14ac:dyDescent="0.2">
      <c r="A26" s="292">
        <v>10</v>
      </c>
      <c r="B26" s="215"/>
      <c r="C26" s="215" t="s">
        <v>93</v>
      </c>
      <c r="D26" s="293" t="s">
        <v>216</v>
      </c>
      <c r="E26" s="217" t="s">
        <v>217</v>
      </c>
      <c r="F26" s="215" t="s">
        <v>76</v>
      </c>
      <c r="G26" s="218">
        <v>1</v>
      </c>
      <c r="H26" s="219"/>
      <c r="I26" s="219">
        <f t="shared" si="1"/>
        <v>0</v>
      </c>
    </row>
    <row r="27" spans="1:10" s="134" customFormat="1" ht="25.5" x14ac:dyDescent="0.2">
      <c r="A27" s="214">
        <v>11</v>
      </c>
      <c r="B27" s="215"/>
      <c r="C27" s="296" t="s">
        <v>93</v>
      </c>
      <c r="D27" s="298" t="s">
        <v>112</v>
      </c>
      <c r="E27" s="217" t="s">
        <v>113</v>
      </c>
      <c r="F27" s="215" t="s">
        <v>76</v>
      </c>
      <c r="G27" s="218">
        <v>1</v>
      </c>
      <c r="H27" s="219"/>
      <c r="I27" s="219">
        <f t="shared" si="1"/>
        <v>0</v>
      </c>
      <c r="J27" s="160"/>
    </row>
    <row r="28" spans="1:10" s="134" customFormat="1" x14ac:dyDescent="0.2">
      <c r="A28" s="214"/>
      <c r="B28" s="215"/>
      <c r="C28" s="288"/>
      <c r="D28" s="294"/>
      <c r="E28" s="220" t="s">
        <v>102</v>
      </c>
      <c r="F28" s="221"/>
      <c r="G28" s="222"/>
      <c r="H28" s="222"/>
      <c r="I28" s="291">
        <f>SUBTOTAL(9,I29:I37)</f>
        <v>0</v>
      </c>
      <c r="J28" s="160"/>
    </row>
    <row r="29" spans="1:10" s="134" customFormat="1" ht="76.5" x14ac:dyDescent="0.2">
      <c r="A29" s="214">
        <v>12</v>
      </c>
      <c r="B29" s="215"/>
      <c r="C29" s="296" t="s">
        <v>93</v>
      </c>
      <c r="D29" s="298" t="s">
        <v>218</v>
      </c>
      <c r="E29" s="217" t="s">
        <v>135</v>
      </c>
      <c r="F29" s="215" t="s">
        <v>76</v>
      </c>
      <c r="G29" s="218">
        <v>1</v>
      </c>
      <c r="H29" s="219"/>
      <c r="I29" s="219">
        <f t="shared" ref="I29:I37" si="2">ROUND(G29*H29,2)</f>
        <v>0</v>
      </c>
      <c r="J29" s="160"/>
    </row>
    <row r="30" spans="1:10" s="134" customFormat="1" ht="51" x14ac:dyDescent="0.2">
      <c r="A30" s="214">
        <v>13</v>
      </c>
      <c r="B30" s="215"/>
      <c r="C30" s="296" t="s">
        <v>93</v>
      </c>
      <c r="D30" s="298" t="s">
        <v>114</v>
      </c>
      <c r="E30" s="217" t="s">
        <v>136</v>
      </c>
      <c r="F30" s="215" t="s">
        <v>76</v>
      </c>
      <c r="G30" s="218">
        <v>1</v>
      </c>
      <c r="H30" s="219"/>
      <c r="I30" s="219">
        <f t="shared" si="2"/>
        <v>0</v>
      </c>
      <c r="J30" s="160"/>
    </row>
    <row r="31" spans="1:10" s="134" customFormat="1" ht="63.75" x14ac:dyDescent="0.2">
      <c r="A31" s="214">
        <v>14</v>
      </c>
      <c r="B31" s="215"/>
      <c r="C31" s="296" t="s">
        <v>93</v>
      </c>
      <c r="D31" s="298" t="s">
        <v>132</v>
      </c>
      <c r="E31" s="217" t="s">
        <v>137</v>
      </c>
      <c r="F31" s="215" t="s">
        <v>76</v>
      </c>
      <c r="G31" s="218">
        <v>1</v>
      </c>
      <c r="H31" s="219"/>
      <c r="I31" s="219">
        <f t="shared" si="2"/>
        <v>0</v>
      </c>
      <c r="J31" s="160"/>
    </row>
    <row r="32" spans="1:10" s="134" customFormat="1" ht="63.75" x14ac:dyDescent="0.2">
      <c r="A32" s="214">
        <v>15</v>
      </c>
      <c r="B32" s="215"/>
      <c r="C32" s="296" t="s">
        <v>93</v>
      </c>
      <c r="D32" s="298" t="s">
        <v>132</v>
      </c>
      <c r="E32" s="217" t="s">
        <v>138</v>
      </c>
      <c r="F32" s="215" t="s">
        <v>76</v>
      </c>
      <c r="G32" s="218">
        <v>1</v>
      </c>
      <c r="H32" s="219"/>
      <c r="I32" s="219">
        <f t="shared" si="2"/>
        <v>0</v>
      </c>
      <c r="J32" s="160"/>
    </row>
    <row r="33" spans="1:10" s="134" customFormat="1" ht="38.25" x14ac:dyDescent="0.2">
      <c r="A33" s="214">
        <v>16</v>
      </c>
      <c r="B33" s="215"/>
      <c r="C33" s="296" t="s">
        <v>93</v>
      </c>
      <c r="D33" s="298" t="s">
        <v>114</v>
      </c>
      <c r="E33" s="217" t="s">
        <v>139</v>
      </c>
      <c r="F33" s="215" t="s">
        <v>76</v>
      </c>
      <c r="G33" s="218">
        <v>1</v>
      </c>
      <c r="H33" s="219"/>
      <c r="I33" s="219">
        <f t="shared" si="2"/>
        <v>0</v>
      </c>
      <c r="J33" s="160"/>
    </row>
    <row r="34" spans="1:10" s="134" customFormat="1" ht="38.25" x14ac:dyDescent="0.2">
      <c r="A34" s="214">
        <v>17</v>
      </c>
      <c r="B34" s="215"/>
      <c r="C34" s="296" t="s">
        <v>93</v>
      </c>
      <c r="D34" s="298" t="s">
        <v>133</v>
      </c>
      <c r="E34" s="217" t="s">
        <v>140</v>
      </c>
      <c r="F34" s="215" t="s">
        <v>76</v>
      </c>
      <c r="G34" s="218">
        <v>1</v>
      </c>
      <c r="H34" s="219"/>
      <c r="I34" s="219">
        <f t="shared" si="2"/>
        <v>0</v>
      </c>
      <c r="J34" s="160"/>
    </row>
    <row r="35" spans="1:10" s="134" customFormat="1" ht="38.25" x14ac:dyDescent="0.2">
      <c r="A35" s="214">
        <v>18</v>
      </c>
      <c r="B35" s="215"/>
      <c r="C35" s="296" t="s">
        <v>93</v>
      </c>
      <c r="D35" s="298" t="s">
        <v>133</v>
      </c>
      <c r="E35" s="217" t="s">
        <v>141</v>
      </c>
      <c r="F35" s="215" t="s">
        <v>76</v>
      </c>
      <c r="G35" s="218">
        <v>2</v>
      </c>
      <c r="H35" s="219"/>
      <c r="I35" s="219">
        <f t="shared" si="2"/>
        <v>0</v>
      </c>
      <c r="J35" s="160"/>
    </row>
    <row r="36" spans="1:10" s="134" customFormat="1" ht="25.5" x14ac:dyDescent="0.2">
      <c r="A36" s="214">
        <v>19</v>
      </c>
      <c r="B36" s="215"/>
      <c r="C36" s="296" t="s">
        <v>93</v>
      </c>
      <c r="D36" s="298" t="s">
        <v>134</v>
      </c>
      <c r="E36" s="217" t="s">
        <v>142</v>
      </c>
      <c r="F36" s="215" t="s">
        <v>76</v>
      </c>
      <c r="G36" s="218">
        <v>2</v>
      </c>
      <c r="H36" s="219"/>
      <c r="I36" s="219">
        <f t="shared" si="2"/>
        <v>0</v>
      </c>
      <c r="J36" s="160"/>
    </row>
    <row r="37" spans="1:10" s="134" customFormat="1" ht="25.5" x14ac:dyDescent="0.2">
      <c r="A37" s="214">
        <v>20</v>
      </c>
      <c r="B37" s="215"/>
      <c r="C37" s="296" t="s">
        <v>93</v>
      </c>
      <c r="D37" s="298" t="s">
        <v>134</v>
      </c>
      <c r="E37" s="217" t="s">
        <v>143</v>
      </c>
      <c r="F37" s="215" t="s">
        <v>76</v>
      </c>
      <c r="G37" s="218">
        <v>2</v>
      </c>
      <c r="H37" s="219"/>
      <c r="I37" s="219">
        <f t="shared" si="2"/>
        <v>0</v>
      </c>
      <c r="J37" s="160"/>
    </row>
    <row r="38" spans="1:10" s="134" customFormat="1" x14ac:dyDescent="0.2">
      <c r="A38" s="214"/>
      <c r="B38" s="215"/>
      <c r="C38" s="288"/>
      <c r="D38" s="294"/>
      <c r="E38" s="220" t="s">
        <v>103</v>
      </c>
      <c r="F38" s="221"/>
      <c r="G38" s="222"/>
      <c r="H38" s="222"/>
      <c r="I38" s="291">
        <f>SUBTOTAL(9,I39:I42)</f>
        <v>0</v>
      </c>
      <c r="J38" s="160"/>
    </row>
    <row r="39" spans="1:10" s="134" customFormat="1" ht="38.25" x14ac:dyDescent="0.2">
      <c r="A39" s="214">
        <v>21</v>
      </c>
      <c r="B39" s="215"/>
      <c r="C39" s="296" t="s">
        <v>93</v>
      </c>
      <c r="D39" s="298" t="s">
        <v>148</v>
      </c>
      <c r="E39" s="217" t="s">
        <v>147</v>
      </c>
      <c r="F39" s="215" t="s">
        <v>76</v>
      </c>
      <c r="G39" s="218">
        <v>1</v>
      </c>
      <c r="H39" s="219"/>
      <c r="I39" s="219">
        <f t="shared" ref="I39:I42" si="3">ROUND(G39*H39,2)</f>
        <v>0</v>
      </c>
      <c r="J39" s="160"/>
    </row>
    <row r="40" spans="1:10" s="134" customFormat="1" ht="25.5" x14ac:dyDescent="0.2">
      <c r="A40" s="214">
        <v>22</v>
      </c>
      <c r="B40" s="215"/>
      <c r="C40" s="296" t="s">
        <v>93</v>
      </c>
      <c r="D40" s="298" t="s">
        <v>149</v>
      </c>
      <c r="E40" s="217" t="s">
        <v>146</v>
      </c>
      <c r="F40" s="215" t="s">
        <v>76</v>
      </c>
      <c r="G40" s="218">
        <v>6</v>
      </c>
      <c r="H40" s="219"/>
      <c r="I40" s="219">
        <f t="shared" si="3"/>
        <v>0</v>
      </c>
      <c r="J40" s="160"/>
    </row>
    <row r="41" spans="1:10" s="134" customFormat="1" ht="25.5" x14ac:dyDescent="0.2">
      <c r="A41" s="214">
        <v>23</v>
      </c>
      <c r="B41" s="215"/>
      <c r="C41" s="296" t="s">
        <v>93</v>
      </c>
      <c r="D41" s="298" t="s">
        <v>199</v>
      </c>
      <c r="E41" s="217" t="s">
        <v>219</v>
      </c>
      <c r="F41" s="215" t="s">
        <v>76</v>
      </c>
      <c r="G41" s="218">
        <v>1</v>
      </c>
      <c r="H41" s="219"/>
      <c r="I41" s="219">
        <f t="shared" si="3"/>
        <v>0</v>
      </c>
      <c r="J41" s="160"/>
    </row>
    <row r="42" spans="1:10" s="134" customFormat="1" ht="38.25" x14ac:dyDescent="0.2">
      <c r="A42" s="214">
        <v>24</v>
      </c>
      <c r="B42" s="215"/>
      <c r="C42" s="296" t="s">
        <v>93</v>
      </c>
      <c r="D42" s="298" t="s">
        <v>200</v>
      </c>
      <c r="E42" s="217" t="s">
        <v>201</v>
      </c>
      <c r="F42" s="215" t="s">
        <v>76</v>
      </c>
      <c r="G42" s="218">
        <v>1</v>
      </c>
      <c r="H42" s="219"/>
      <c r="I42" s="219">
        <f t="shared" si="3"/>
        <v>0</v>
      </c>
      <c r="J42" s="160"/>
    </row>
    <row r="43" spans="1:10" s="134" customFormat="1" x14ac:dyDescent="0.2">
      <c r="A43" s="214"/>
      <c r="B43" s="215"/>
      <c r="C43" s="288"/>
      <c r="D43" s="294"/>
      <c r="E43" s="220" t="s">
        <v>104</v>
      </c>
      <c r="F43" s="221"/>
      <c r="G43" s="222"/>
      <c r="H43" s="222"/>
      <c r="I43" s="291">
        <f>SUBTOTAL(9,I44:I45)</f>
        <v>0</v>
      </c>
      <c r="J43" s="160"/>
    </row>
    <row r="44" spans="1:10" s="134" customFormat="1" ht="76.5" x14ac:dyDescent="0.2">
      <c r="A44" s="214">
        <v>25</v>
      </c>
      <c r="B44" s="215"/>
      <c r="C44" s="296" t="s">
        <v>93</v>
      </c>
      <c r="D44" s="298" t="s">
        <v>220</v>
      </c>
      <c r="E44" s="217" t="s">
        <v>221</v>
      </c>
      <c r="F44" s="215" t="s">
        <v>76</v>
      </c>
      <c r="G44" s="218">
        <v>1</v>
      </c>
      <c r="H44" s="219"/>
      <c r="I44" s="219">
        <f t="shared" ref="I44:I45" si="4">ROUND(G44*H44,2)</f>
        <v>0</v>
      </c>
      <c r="J44" s="160"/>
    </row>
    <row r="45" spans="1:10" s="134" customFormat="1" ht="63.75" x14ac:dyDescent="0.2">
      <c r="A45" s="214">
        <v>26</v>
      </c>
      <c r="B45" s="215"/>
      <c r="C45" s="296" t="s">
        <v>93</v>
      </c>
      <c r="D45" s="298" t="s">
        <v>144</v>
      </c>
      <c r="E45" s="217" t="s">
        <v>145</v>
      </c>
      <c r="F45" s="215" t="s">
        <v>76</v>
      </c>
      <c r="G45" s="218">
        <v>2</v>
      </c>
      <c r="H45" s="219"/>
      <c r="I45" s="219">
        <f t="shared" si="4"/>
        <v>0</v>
      </c>
      <c r="J45" s="160"/>
    </row>
    <row r="46" spans="1:10" s="134" customFormat="1" x14ac:dyDescent="0.2">
      <c r="A46" s="214"/>
      <c r="B46" s="215"/>
      <c r="C46" s="288"/>
      <c r="D46" s="294"/>
      <c r="E46" s="220" t="s">
        <v>105</v>
      </c>
      <c r="F46" s="221"/>
      <c r="G46" s="222"/>
      <c r="H46" s="222"/>
      <c r="I46" s="291">
        <f>SUBTOTAL(9,I47:I57)</f>
        <v>0</v>
      </c>
      <c r="J46" s="160"/>
    </row>
    <row r="47" spans="1:10" s="134" customFormat="1" ht="25.5" x14ac:dyDescent="0.2">
      <c r="A47" s="214">
        <v>36</v>
      </c>
      <c r="B47" s="215"/>
      <c r="C47" s="296" t="s">
        <v>93</v>
      </c>
      <c r="D47" s="298" t="s">
        <v>115</v>
      </c>
      <c r="E47" s="217" t="s">
        <v>202</v>
      </c>
      <c r="F47" s="215" t="s">
        <v>76</v>
      </c>
      <c r="G47" s="218">
        <v>4</v>
      </c>
      <c r="H47" s="219"/>
      <c r="I47" s="219">
        <f t="shared" ref="I47:I57" si="5">ROUND(G47*H47,2)</f>
        <v>0</v>
      </c>
      <c r="J47" s="160"/>
    </row>
    <row r="48" spans="1:10" s="134" customFormat="1" ht="25.5" x14ac:dyDescent="0.2">
      <c r="A48" s="214">
        <v>37</v>
      </c>
      <c r="B48" s="215"/>
      <c r="C48" s="296" t="s">
        <v>93</v>
      </c>
      <c r="D48" s="298" t="s">
        <v>163</v>
      </c>
      <c r="E48" s="217" t="s">
        <v>164</v>
      </c>
      <c r="F48" s="215" t="s">
        <v>76</v>
      </c>
      <c r="G48" s="218">
        <v>3</v>
      </c>
      <c r="H48" s="219"/>
      <c r="I48" s="219">
        <f t="shared" si="5"/>
        <v>0</v>
      </c>
      <c r="J48" s="160"/>
    </row>
    <row r="49" spans="1:10" s="134" customFormat="1" ht="25.5" x14ac:dyDescent="0.2">
      <c r="A49" s="292">
        <v>38</v>
      </c>
      <c r="B49" s="215"/>
      <c r="C49" s="215" t="s">
        <v>93</v>
      </c>
      <c r="D49" s="299" t="s">
        <v>124</v>
      </c>
      <c r="E49" s="300" t="s">
        <v>125</v>
      </c>
      <c r="F49" s="215" t="s">
        <v>77</v>
      </c>
      <c r="G49" s="218">
        <v>30</v>
      </c>
      <c r="H49" s="219"/>
      <c r="I49" s="301">
        <f t="shared" si="5"/>
        <v>0</v>
      </c>
    </row>
    <row r="50" spans="1:10" s="134" customFormat="1" ht="39.75" x14ac:dyDescent="0.2">
      <c r="A50" s="214">
        <v>39</v>
      </c>
      <c r="B50" s="215"/>
      <c r="C50" s="215" t="s">
        <v>93</v>
      </c>
      <c r="D50" s="299" t="s">
        <v>124</v>
      </c>
      <c r="E50" s="300" t="s">
        <v>126</v>
      </c>
      <c r="F50" s="215" t="s">
        <v>77</v>
      </c>
      <c r="G50" s="218">
        <v>5</v>
      </c>
      <c r="H50" s="219"/>
      <c r="I50" s="301">
        <f t="shared" si="5"/>
        <v>0</v>
      </c>
      <c r="J50" s="160"/>
    </row>
    <row r="51" spans="1:10" s="134" customFormat="1" ht="25.5" x14ac:dyDescent="0.2">
      <c r="A51" s="214">
        <v>40</v>
      </c>
      <c r="B51" s="215"/>
      <c r="C51" s="215" t="s">
        <v>93</v>
      </c>
      <c r="D51" s="299" t="s">
        <v>222</v>
      </c>
      <c r="E51" s="300" t="s">
        <v>223</v>
      </c>
      <c r="F51" s="215" t="s">
        <v>77</v>
      </c>
      <c r="G51" s="218">
        <v>35</v>
      </c>
      <c r="H51" s="219"/>
      <c r="I51" s="301">
        <f t="shared" si="5"/>
        <v>0</v>
      </c>
      <c r="J51" s="160"/>
    </row>
    <row r="52" spans="1:10" s="134" customFormat="1" ht="38.25" x14ac:dyDescent="0.2">
      <c r="A52" s="214">
        <v>41</v>
      </c>
      <c r="B52" s="215"/>
      <c r="C52" s="215" t="s">
        <v>93</v>
      </c>
      <c r="D52" s="216" t="s">
        <v>122</v>
      </c>
      <c r="E52" s="217" t="s">
        <v>123</v>
      </c>
      <c r="F52" s="215" t="s">
        <v>77</v>
      </c>
      <c r="G52" s="218">
        <v>25</v>
      </c>
      <c r="H52" s="219"/>
      <c r="I52" s="301">
        <f t="shared" si="5"/>
        <v>0</v>
      </c>
      <c r="J52" s="160"/>
    </row>
    <row r="53" spans="1:10" s="134" customFormat="1" ht="28.5" customHeight="1" x14ac:dyDescent="0.2">
      <c r="A53" s="214">
        <v>42</v>
      </c>
      <c r="B53" s="215"/>
      <c r="C53" s="215" t="s">
        <v>93</v>
      </c>
      <c r="D53" s="216" t="s">
        <v>127</v>
      </c>
      <c r="E53" s="217" t="s">
        <v>167</v>
      </c>
      <c r="F53" s="215" t="s">
        <v>76</v>
      </c>
      <c r="G53" s="218">
        <v>25</v>
      </c>
      <c r="H53" s="219"/>
      <c r="I53" s="219">
        <f t="shared" si="5"/>
        <v>0</v>
      </c>
      <c r="J53" s="160"/>
    </row>
    <row r="54" spans="1:10" s="134" customFormat="1" ht="28.5" customHeight="1" x14ac:dyDescent="0.2">
      <c r="A54" s="214">
        <v>43</v>
      </c>
      <c r="B54" s="215"/>
      <c r="C54" s="215" t="s">
        <v>93</v>
      </c>
      <c r="D54" s="216" t="s">
        <v>127</v>
      </c>
      <c r="E54" s="217" t="s">
        <v>166</v>
      </c>
      <c r="F54" s="215" t="s">
        <v>76</v>
      </c>
      <c r="G54" s="218">
        <v>3</v>
      </c>
      <c r="H54" s="219"/>
      <c r="I54" s="219">
        <f t="shared" si="5"/>
        <v>0</v>
      </c>
      <c r="J54" s="160"/>
    </row>
    <row r="55" spans="1:10" s="134" customFormat="1" ht="28.5" customHeight="1" x14ac:dyDescent="0.2">
      <c r="A55" s="214">
        <v>44</v>
      </c>
      <c r="B55" s="215"/>
      <c r="C55" s="215" t="s">
        <v>93</v>
      </c>
      <c r="D55" s="216" t="s">
        <v>127</v>
      </c>
      <c r="E55" s="217" t="s">
        <v>165</v>
      </c>
      <c r="F55" s="215" t="s">
        <v>76</v>
      </c>
      <c r="G55" s="218">
        <v>1</v>
      </c>
      <c r="H55" s="219"/>
      <c r="I55" s="219">
        <f t="shared" si="5"/>
        <v>0</v>
      </c>
      <c r="J55" s="160"/>
    </row>
    <row r="56" spans="1:10" s="134" customFormat="1" ht="51" x14ac:dyDescent="0.2">
      <c r="A56" s="214">
        <v>45</v>
      </c>
      <c r="B56" s="215"/>
      <c r="C56" s="215" t="s">
        <v>93</v>
      </c>
      <c r="D56" s="298" t="s">
        <v>128</v>
      </c>
      <c r="E56" s="300" t="s">
        <v>129</v>
      </c>
      <c r="F56" s="215" t="s">
        <v>77</v>
      </c>
      <c r="G56" s="218">
        <v>150</v>
      </c>
      <c r="H56" s="219"/>
      <c r="I56" s="301">
        <f t="shared" si="5"/>
        <v>0</v>
      </c>
      <c r="J56" s="160"/>
    </row>
    <row r="57" spans="1:10" s="134" customFormat="1" ht="38.25" x14ac:dyDescent="0.2">
      <c r="A57" s="214">
        <v>46</v>
      </c>
      <c r="B57" s="215"/>
      <c r="C57" s="215" t="s">
        <v>93</v>
      </c>
      <c r="D57" s="299" t="s">
        <v>130</v>
      </c>
      <c r="E57" s="300" t="s">
        <v>131</v>
      </c>
      <c r="F57" s="215" t="s">
        <v>78</v>
      </c>
      <c r="G57" s="218">
        <v>1</v>
      </c>
      <c r="H57" s="219"/>
      <c r="I57" s="219">
        <f t="shared" si="5"/>
        <v>0</v>
      </c>
      <c r="J57" s="160"/>
    </row>
    <row r="58" spans="1:10" x14ac:dyDescent="0.2">
      <c r="A58" s="302"/>
      <c r="B58" s="303"/>
      <c r="C58" s="303"/>
      <c r="D58" s="304"/>
      <c r="E58" s="305" t="s">
        <v>92</v>
      </c>
      <c r="F58" s="303"/>
      <c r="G58" s="306"/>
      <c r="H58" s="306"/>
      <c r="I58" s="307">
        <f>SUBTOTAL(9,I14:I57)</f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34" fitToHeight="999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A854D-6E63-48B9-AE1F-6BB41F5F36C9}">
  <sheetPr>
    <pageSetUpPr fitToPage="1"/>
  </sheetPr>
  <dimension ref="A1:J32"/>
  <sheetViews>
    <sheetView showGridLines="0" zoomScaleNormal="100" workbookViewId="0">
      <selection activeCell="E16" sqref="E16"/>
    </sheetView>
  </sheetViews>
  <sheetFormatPr defaultColWidth="9.140625" defaultRowHeight="12.75" x14ac:dyDescent="0.2"/>
  <cols>
    <col min="1" max="1" width="5.5703125" style="180" customWidth="1"/>
    <col min="2" max="2" width="4.42578125" style="175" customWidth="1"/>
    <col min="3" max="3" width="6" style="175" customWidth="1"/>
    <col min="4" max="4" width="12.7109375" style="192" customWidth="1"/>
    <col min="5" max="5" width="94.28515625" style="193" customWidth="1"/>
    <col min="6" max="6" width="7.7109375" style="175" customWidth="1"/>
    <col min="7" max="7" width="9.85546875" style="180" customWidth="1"/>
    <col min="8" max="8" width="13.140625" style="180" customWidth="1"/>
    <col min="9" max="9" width="15.5703125" style="180" customWidth="1"/>
    <col min="10" max="10" width="11.7109375" style="180" bestFit="1" customWidth="1"/>
    <col min="11" max="16384" width="9.140625" style="182"/>
  </cols>
  <sheetData>
    <row r="1" spans="1:10" s="167" customFormat="1" ht="18" x14ac:dyDescent="0.2">
      <c r="A1" s="162" t="s">
        <v>240</v>
      </c>
      <c r="B1" s="163"/>
      <c r="C1" s="163"/>
      <c r="D1" s="156"/>
      <c r="E1" s="156"/>
      <c r="F1" s="166"/>
      <c r="G1" s="166"/>
      <c r="H1" s="166"/>
      <c r="I1" s="166"/>
    </row>
    <row r="2" spans="1:10" s="167" customFormat="1" x14ac:dyDescent="0.2">
      <c r="A2" s="164" t="s">
        <v>60</v>
      </c>
      <c r="B2" s="163"/>
      <c r="C2" s="135" t="str">
        <f>'Krycí list'!E5</f>
        <v>Odborné učebny - koncové prvky, ICT, příslušenství</v>
      </c>
      <c r="D2" s="157"/>
      <c r="E2" s="157"/>
      <c r="F2" s="166"/>
      <c r="G2" s="166"/>
      <c r="H2" s="166"/>
      <c r="I2" s="166"/>
    </row>
    <row r="3" spans="1:10" s="167" customFormat="1" x14ac:dyDescent="0.2">
      <c r="A3" s="164" t="s">
        <v>61</v>
      </c>
      <c r="B3" s="163"/>
      <c r="C3" s="342" t="str">
        <f>'Krycí list'!E7</f>
        <v>Základní škola Louny, Prokopa Holého 2632</v>
      </c>
      <c r="D3" s="343"/>
      <c r="E3" s="343"/>
      <c r="F3" s="166"/>
      <c r="G3" s="166"/>
      <c r="H3" s="166"/>
      <c r="I3" s="168"/>
    </row>
    <row r="4" spans="1:10" s="167" customFormat="1" x14ac:dyDescent="0.2">
      <c r="A4" s="164" t="s">
        <v>62</v>
      </c>
      <c r="B4" s="163"/>
      <c r="C4" s="135" t="str">
        <f>'Krycí list'!E9</f>
        <v>SOUPIS PRACÍ A DODÁVEK A SLUŽEB</v>
      </c>
      <c r="D4" s="157"/>
      <c r="E4" s="157"/>
      <c r="F4" s="166"/>
      <c r="G4" s="166"/>
      <c r="H4" s="166"/>
      <c r="I4" s="168"/>
    </row>
    <row r="5" spans="1:10" s="167" customFormat="1" ht="22.5" x14ac:dyDescent="0.2">
      <c r="A5" s="163" t="s">
        <v>70</v>
      </c>
      <c r="B5" s="163"/>
      <c r="C5" s="135" t="str">
        <f>'Krycí list'!P5</f>
        <v xml:space="preserve"> </v>
      </c>
      <c r="D5" s="157"/>
      <c r="E5" s="157"/>
      <c r="F5" s="232"/>
      <c r="G5" s="230"/>
      <c r="H5" s="166"/>
      <c r="I5" s="168"/>
    </row>
    <row r="6" spans="1:10" s="167" customFormat="1" x14ac:dyDescent="0.2">
      <c r="A6" s="163"/>
      <c r="B6" s="163"/>
      <c r="C6" s="135"/>
      <c r="D6" s="157"/>
      <c r="E6" s="157"/>
      <c r="F6" s="166"/>
      <c r="G6" s="166"/>
      <c r="H6" s="166"/>
      <c r="I6" s="168"/>
    </row>
    <row r="7" spans="1:10" s="167" customFormat="1" x14ac:dyDescent="0.2">
      <c r="A7" s="163" t="s">
        <v>64</v>
      </c>
      <c r="B7" s="163"/>
      <c r="C7" s="342" t="str">
        <f>'Krycí list'!E26</f>
        <v>Město Louny	
Mírové náměstí 35, 440 01 Louny</v>
      </c>
      <c r="D7" s="343"/>
      <c r="E7" s="343"/>
      <c r="F7" s="166"/>
      <c r="G7" s="166"/>
      <c r="H7" s="166"/>
      <c r="I7" s="168"/>
    </row>
    <row r="8" spans="1:10" s="167" customFormat="1" x14ac:dyDescent="0.2">
      <c r="A8" s="163" t="s">
        <v>65</v>
      </c>
      <c r="B8" s="163"/>
      <c r="C8" s="342" t="str">
        <f>'Krycí list'!E28</f>
        <v xml:space="preserve"> </v>
      </c>
      <c r="D8" s="343"/>
      <c r="E8" s="157"/>
      <c r="F8" s="166"/>
      <c r="G8" s="166"/>
      <c r="H8" s="166"/>
      <c r="I8" s="168"/>
    </row>
    <row r="9" spans="1:10" s="167" customFormat="1" x14ac:dyDescent="0.2">
      <c r="A9" s="163" t="s">
        <v>66</v>
      </c>
      <c r="B9" s="163"/>
      <c r="C9" s="344" t="str">
        <f>'Krycí list'!O31</f>
        <v>09/2024</v>
      </c>
      <c r="D9" s="343"/>
      <c r="E9" s="157"/>
      <c r="F9" s="166"/>
      <c r="G9" s="166"/>
      <c r="H9" s="166"/>
      <c r="I9" s="168"/>
    </row>
    <row r="10" spans="1:10" s="167" customFormat="1" x14ac:dyDescent="0.2">
      <c r="A10" s="163"/>
      <c r="B10" s="163"/>
      <c r="C10" s="163"/>
      <c r="D10" s="156"/>
      <c r="E10" s="156"/>
      <c r="F10" s="166"/>
      <c r="G10" s="166"/>
      <c r="H10" s="166"/>
      <c r="I10" s="166"/>
    </row>
    <row r="11" spans="1:10" s="171" customFormat="1" ht="50.25" customHeight="1" x14ac:dyDescent="0.2">
      <c r="A11" s="169" t="s">
        <v>71</v>
      </c>
      <c r="B11" s="170" t="s">
        <v>72</v>
      </c>
      <c r="C11" s="170" t="s">
        <v>73</v>
      </c>
      <c r="D11" s="170" t="s">
        <v>91</v>
      </c>
      <c r="E11" s="170" t="s">
        <v>88</v>
      </c>
      <c r="F11" s="170" t="s">
        <v>74</v>
      </c>
      <c r="G11" s="170" t="s">
        <v>75</v>
      </c>
      <c r="H11" s="238" t="s">
        <v>89</v>
      </c>
      <c r="I11" s="248" t="s">
        <v>90</v>
      </c>
    </row>
    <row r="12" spans="1:10" s="175" customFormat="1" x14ac:dyDescent="0.2">
      <c r="A12" s="172">
        <v>1</v>
      </c>
      <c r="B12" s="173">
        <v>2</v>
      </c>
      <c r="C12" s="173">
        <v>3</v>
      </c>
      <c r="D12" s="174">
        <v>4</v>
      </c>
      <c r="E12" s="174">
        <v>5</v>
      </c>
      <c r="F12" s="173">
        <v>6</v>
      </c>
      <c r="G12" s="173">
        <v>7</v>
      </c>
      <c r="H12" s="239">
        <v>8</v>
      </c>
      <c r="I12" s="249">
        <v>9</v>
      </c>
    </row>
    <row r="13" spans="1:10" x14ac:dyDescent="0.2">
      <c r="A13" s="176"/>
      <c r="B13" s="177"/>
      <c r="C13" s="177"/>
      <c r="D13" s="178"/>
      <c r="E13" s="179"/>
      <c r="F13" s="177"/>
      <c r="G13" s="176"/>
      <c r="H13" s="176"/>
      <c r="I13" s="250"/>
    </row>
    <row r="14" spans="1:10" s="183" customFormat="1" x14ac:dyDescent="0.2">
      <c r="A14" s="197"/>
      <c r="B14" s="198"/>
      <c r="C14" s="199"/>
      <c r="D14" s="200" t="s">
        <v>81</v>
      </c>
      <c r="E14" s="201" t="s">
        <v>98</v>
      </c>
      <c r="F14" s="199"/>
      <c r="G14" s="202"/>
      <c r="H14" s="254"/>
      <c r="I14" s="203">
        <f>SUBTOTAL(9,I15:I25)</f>
        <v>0</v>
      </c>
      <c r="J14" s="181"/>
    </row>
    <row r="15" spans="1:10" s="185" customFormat="1" x14ac:dyDescent="0.2">
      <c r="A15" s="204"/>
      <c r="B15" s="205"/>
      <c r="C15" s="206"/>
      <c r="D15" s="207"/>
      <c r="E15" s="208" t="s">
        <v>150</v>
      </c>
      <c r="F15" s="206"/>
      <c r="G15" s="209"/>
      <c r="H15" s="255"/>
      <c r="I15" s="210">
        <f>SUBTOTAL(9,I16:I17)</f>
        <v>0</v>
      </c>
      <c r="J15" s="184"/>
    </row>
    <row r="16" spans="1:10" s="257" customFormat="1" ht="127.5" x14ac:dyDescent="0.2">
      <c r="A16" s="224">
        <v>1</v>
      </c>
      <c r="B16" s="225"/>
      <c r="C16" s="225" t="s">
        <v>93</v>
      </c>
      <c r="D16" s="226" t="s">
        <v>234</v>
      </c>
      <c r="E16" s="227" t="s">
        <v>209</v>
      </c>
      <c r="F16" s="225" t="s">
        <v>76</v>
      </c>
      <c r="G16" s="228">
        <v>1</v>
      </c>
      <c r="H16" s="240"/>
      <c r="I16" s="229">
        <f t="shared" ref="I16:I17" si="0">ROUND(G16*H16,2)</f>
        <v>0</v>
      </c>
      <c r="J16" s="256"/>
    </row>
    <row r="17" spans="1:10" s="257" customFormat="1" ht="51" x14ac:dyDescent="0.2">
      <c r="A17" s="224">
        <v>9</v>
      </c>
      <c r="B17" s="225"/>
      <c r="C17" s="225" t="s">
        <v>93</v>
      </c>
      <c r="D17" s="226" t="s">
        <v>152</v>
      </c>
      <c r="E17" s="227" t="s">
        <v>153</v>
      </c>
      <c r="F17" s="225" t="s">
        <v>76</v>
      </c>
      <c r="G17" s="228">
        <v>1</v>
      </c>
      <c r="H17" s="240"/>
      <c r="I17" s="229">
        <f t="shared" si="0"/>
        <v>0</v>
      </c>
      <c r="J17" s="256"/>
    </row>
    <row r="18" spans="1:10" s="257" customFormat="1" x14ac:dyDescent="0.2">
      <c r="A18" s="224"/>
      <c r="B18" s="225"/>
      <c r="C18" s="261"/>
      <c r="D18" s="262"/>
      <c r="E18" s="263" t="s">
        <v>154</v>
      </c>
      <c r="F18" s="264"/>
      <c r="G18" s="265"/>
      <c r="H18" s="266"/>
      <c r="I18" s="267">
        <f>SUBTOTAL(9,I19:I23)</f>
        <v>0</v>
      </c>
      <c r="J18" s="256"/>
    </row>
    <row r="19" spans="1:10" s="257" customFormat="1" ht="79.5" customHeight="1" x14ac:dyDescent="0.2">
      <c r="A19" s="224"/>
      <c r="B19" s="225"/>
      <c r="C19" s="225"/>
      <c r="D19" s="260" t="s">
        <v>207</v>
      </c>
      <c r="E19" s="272" t="s">
        <v>186</v>
      </c>
      <c r="F19" s="225"/>
      <c r="G19" s="228">
        <v>2</v>
      </c>
      <c r="H19" s="240"/>
      <c r="I19" s="274">
        <f>G19*H19</f>
        <v>0</v>
      </c>
      <c r="J19" s="256"/>
    </row>
    <row r="20" spans="1:10" s="276" customFormat="1" ht="89.25" x14ac:dyDescent="0.2">
      <c r="A20" s="269">
        <v>15</v>
      </c>
      <c r="B20" s="270"/>
      <c r="C20" s="270" t="s">
        <v>93</v>
      </c>
      <c r="D20" s="271" t="s">
        <v>210</v>
      </c>
      <c r="E20" s="272" t="s">
        <v>186</v>
      </c>
      <c r="F20" s="270" t="s">
        <v>76</v>
      </c>
      <c r="G20" s="277">
        <v>28</v>
      </c>
      <c r="H20" s="273"/>
      <c r="I20" s="274">
        <f t="shared" ref="I20:I23" si="1">ROUND(G20*H20,2)</f>
        <v>0</v>
      </c>
      <c r="J20" s="275"/>
    </row>
    <row r="21" spans="1:10" s="276" customFormat="1" ht="102" x14ac:dyDescent="0.2">
      <c r="A21" s="269">
        <v>16</v>
      </c>
      <c r="B21" s="270"/>
      <c r="C21" s="270" t="s">
        <v>93</v>
      </c>
      <c r="D21" s="271" t="s">
        <v>187</v>
      </c>
      <c r="E21" s="272" t="s">
        <v>188</v>
      </c>
      <c r="F21" s="270" t="s">
        <v>76</v>
      </c>
      <c r="G21" s="277">
        <v>1</v>
      </c>
      <c r="H21" s="273"/>
      <c r="I21" s="274">
        <f t="shared" si="1"/>
        <v>0</v>
      </c>
      <c r="J21" s="275"/>
    </row>
    <row r="22" spans="1:10" s="276" customFormat="1" ht="114.75" x14ac:dyDescent="0.2">
      <c r="A22" s="269">
        <v>17</v>
      </c>
      <c r="B22" s="270"/>
      <c r="C22" s="270" t="s">
        <v>93</v>
      </c>
      <c r="D22" s="271" t="s">
        <v>235</v>
      </c>
      <c r="E22" s="272" t="s">
        <v>160</v>
      </c>
      <c r="F22" s="270" t="s">
        <v>76</v>
      </c>
      <c r="G22" s="277">
        <v>2</v>
      </c>
      <c r="H22" s="273"/>
      <c r="I22" s="274">
        <f t="shared" si="1"/>
        <v>0</v>
      </c>
      <c r="J22" s="275"/>
    </row>
    <row r="23" spans="1:10" s="276" customFormat="1" ht="38.25" x14ac:dyDescent="0.2">
      <c r="A23" s="269">
        <v>18</v>
      </c>
      <c r="B23" s="270"/>
      <c r="C23" s="270" t="s">
        <v>93</v>
      </c>
      <c r="D23" s="271" t="s">
        <v>161</v>
      </c>
      <c r="E23" s="272" t="s">
        <v>162</v>
      </c>
      <c r="F23" s="270" t="s">
        <v>76</v>
      </c>
      <c r="G23" s="277">
        <f>G22</f>
        <v>2</v>
      </c>
      <c r="H23" s="273"/>
      <c r="I23" s="274">
        <f t="shared" si="1"/>
        <v>0</v>
      </c>
      <c r="J23" s="275"/>
    </row>
    <row r="24" spans="1:10" s="276" customFormat="1" x14ac:dyDescent="0.2">
      <c r="A24" s="313"/>
      <c r="B24" s="314"/>
      <c r="C24" s="314"/>
      <c r="D24" s="271"/>
      <c r="E24" s="315" t="s">
        <v>197</v>
      </c>
      <c r="F24" s="316"/>
      <c r="G24" s="317"/>
      <c r="H24" s="273"/>
      <c r="I24" s="318">
        <f>SUBTOTAL(9,I25:I25)</f>
        <v>0</v>
      </c>
      <c r="J24" s="275"/>
    </row>
    <row r="25" spans="1:10" s="276" customFormat="1" ht="102" x14ac:dyDescent="0.2">
      <c r="A25" s="269">
        <v>24</v>
      </c>
      <c r="B25" s="270"/>
      <c r="C25" s="270" t="s">
        <v>93</v>
      </c>
      <c r="D25" s="271" t="s">
        <v>198</v>
      </c>
      <c r="E25" s="272" t="s">
        <v>206</v>
      </c>
      <c r="F25" s="270" t="s">
        <v>76</v>
      </c>
      <c r="G25" s="277">
        <v>1</v>
      </c>
      <c r="H25" s="273"/>
      <c r="I25" s="274">
        <f t="shared" ref="I25" si="2">ROUND(G25*H25,2)</f>
        <v>0</v>
      </c>
      <c r="J25" s="275"/>
    </row>
    <row r="26" spans="1:10" x14ac:dyDescent="0.2">
      <c r="A26" s="187"/>
      <c r="B26" s="188"/>
      <c r="C26" s="188"/>
      <c r="D26" s="189"/>
      <c r="E26" s="190" t="s">
        <v>92</v>
      </c>
      <c r="F26" s="188"/>
      <c r="G26" s="186"/>
      <c r="H26" s="186"/>
      <c r="I26" s="319">
        <f>SUBTOTAL(9,I14:I25)</f>
        <v>0</v>
      </c>
      <c r="J26" s="252"/>
    </row>
    <row r="30" spans="1:10" s="310" customFormat="1" x14ac:dyDescent="0.2">
      <c r="A30" s="345"/>
      <c r="B30" s="346"/>
      <c r="C30" s="346"/>
      <c r="D30" s="346"/>
      <c r="E30" s="346"/>
      <c r="F30" s="308"/>
      <c r="G30" s="309"/>
      <c r="H30" s="309"/>
      <c r="I30" s="309"/>
      <c r="J30" s="309"/>
    </row>
    <row r="31" spans="1:10" s="310" customFormat="1" x14ac:dyDescent="0.2">
      <c r="A31" s="345"/>
      <c r="B31" s="346"/>
      <c r="C31" s="346"/>
      <c r="D31" s="346"/>
      <c r="E31" s="346"/>
      <c r="F31" s="308"/>
      <c r="G31" s="309"/>
      <c r="H31" s="309"/>
      <c r="I31" s="309"/>
      <c r="J31" s="309"/>
    </row>
    <row r="32" spans="1:10" s="310" customFormat="1" x14ac:dyDescent="0.2">
      <c r="A32" s="309"/>
      <c r="B32" s="308"/>
      <c r="C32" s="308"/>
      <c r="D32" s="311"/>
      <c r="E32" s="312"/>
      <c r="F32" s="308"/>
      <c r="G32" s="309"/>
      <c r="H32" s="309"/>
      <c r="I32" s="309"/>
      <c r="J32" s="309"/>
    </row>
  </sheetData>
  <sheetProtection formatCells="0" formatColumns="0" formatRows="0" insertColumns="0" insertRows="0" insertHyperlinks="0" deleteColumns="0" deleteRows="0" sort="0" autoFilter="0" pivotTables="0"/>
  <mergeCells count="6">
    <mergeCell ref="A31:E31"/>
    <mergeCell ref="C3:E3"/>
    <mergeCell ref="C7:E7"/>
    <mergeCell ref="C8:D8"/>
    <mergeCell ref="C9:D9"/>
    <mergeCell ref="A30:E30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fitToHeight="99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FDAF-A400-4FB9-B35C-85013DDC27E4}">
  <sheetPr>
    <pageSetUpPr fitToPage="1"/>
  </sheetPr>
  <dimension ref="A1:J28"/>
  <sheetViews>
    <sheetView showGridLines="0" zoomScaleNormal="100" workbookViewId="0">
      <selection activeCell="A2" sqref="A2"/>
    </sheetView>
  </sheetViews>
  <sheetFormatPr defaultColWidth="9.140625" defaultRowHeight="12.75" x14ac:dyDescent="0.2"/>
  <cols>
    <col min="1" max="1" width="5.5703125" style="180" customWidth="1"/>
    <col min="2" max="2" width="4.42578125" style="175" customWidth="1"/>
    <col min="3" max="3" width="6" style="175" customWidth="1"/>
    <col min="4" max="4" width="12.7109375" style="192" customWidth="1"/>
    <col min="5" max="5" width="94.28515625" style="193" customWidth="1"/>
    <col min="6" max="6" width="7.7109375" style="175" customWidth="1"/>
    <col min="7" max="7" width="9.85546875" style="180" customWidth="1"/>
    <col min="8" max="8" width="13.140625" style="180" customWidth="1"/>
    <col min="9" max="9" width="15.5703125" style="180" customWidth="1"/>
    <col min="10" max="10" width="13" style="180" customWidth="1"/>
    <col min="11" max="16384" width="9.140625" style="182"/>
  </cols>
  <sheetData>
    <row r="1" spans="1:10" s="167" customFormat="1" ht="18" x14ac:dyDescent="0.2">
      <c r="A1" s="162" t="s">
        <v>241</v>
      </c>
      <c r="B1" s="163"/>
      <c r="C1" s="163"/>
      <c r="D1" s="156"/>
      <c r="E1" s="156"/>
      <c r="F1" s="166"/>
      <c r="G1" s="166"/>
      <c r="H1" s="166"/>
      <c r="I1" s="166"/>
    </row>
    <row r="2" spans="1:10" s="167" customFormat="1" x14ac:dyDescent="0.2">
      <c r="A2" s="164" t="s">
        <v>60</v>
      </c>
      <c r="B2" s="163"/>
      <c r="C2" s="135" t="str">
        <f>'Krycí list'!E5</f>
        <v>Odborné učebny - koncové prvky, ICT, příslušenství</v>
      </c>
      <c r="D2" s="157"/>
      <c r="E2" s="157"/>
      <c r="F2" s="166"/>
      <c r="G2" s="166"/>
      <c r="H2" s="166"/>
      <c r="I2" s="166"/>
    </row>
    <row r="3" spans="1:10" s="167" customFormat="1" x14ac:dyDescent="0.2">
      <c r="A3" s="164" t="s">
        <v>61</v>
      </c>
      <c r="B3" s="163"/>
      <c r="C3" s="342" t="str">
        <f>'Krycí list'!E7</f>
        <v>Základní škola Louny, Prokopa Holého 2632</v>
      </c>
      <c r="D3" s="343"/>
      <c r="E3" s="343"/>
      <c r="F3" s="166"/>
      <c r="G3" s="166"/>
      <c r="H3" s="166"/>
      <c r="I3" s="168"/>
    </row>
    <row r="4" spans="1:10" s="167" customFormat="1" ht="22.5" x14ac:dyDescent="0.2">
      <c r="A4" s="164" t="s">
        <v>62</v>
      </c>
      <c r="B4" s="163"/>
      <c r="C4" s="135" t="str">
        <f>'Krycí list'!E9</f>
        <v>SOUPIS PRACÍ A DODÁVEK A SLUŽEB</v>
      </c>
      <c r="D4" s="157"/>
      <c r="E4" s="157"/>
      <c r="F4" s="231"/>
      <c r="G4" s="166"/>
      <c r="H4" s="166"/>
      <c r="I4" s="168"/>
    </row>
    <row r="5" spans="1:10" s="167" customFormat="1" x14ac:dyDescent="0.2">
      <c r="A5" s="163" t="s">
        <v>70</v>
      </c>
      <c r="B5" s="163"/>
      <c r="C5" s="135" t="str">
        <f>'Krycí list'!P5</f>
        <v xml:space="preserve"> </v>
      </c>
      <c r="D5" s="157"/>
      <c r="E5" s="157"/>
      <c r="F5" s="166"/>
      <c r="G5" s="166"/>
      <c r="H5" s="166"/>
      <c r="I5" s="168"/>
    </row>
    <row r="6" spans="1:10" s="167" customFormat="1" x14ac:dyDescent="0.2">
      <c r="A6" s="163"/>
      <c r="B6" s="163"/>
      <c r="C6" s="135"/>
      <c r="D6" s="157"/>
      <c r="E6" s="157"/>
      <c r="F6" s="166"/>
      <c r="G6" s="166"/>
      <c r="H6" s="166"/>
      <c r="I6" s="168"/>
    </row>
    <row r="7" spans="1:10" s="167" customFormat="1" x14ac:dyDescent="0.2">
      <c r="A7" s="163" t="s">
        <v>64</v>
      </c>
      <c r="B7" s="163"/>
      <c r="C7" s="342" t="str">
        <f>'Krycí list'!E26</f>
        <v>Město Louny	
Mírové náměstí 35, 440 01 Louny</v>
      </c>
      <c r="D7" s="343"/>
      <c r="E7" s="343"/>
      <c r="F7" s="166"/>
      <c r="G7" s="166"/>
      <c r="H7" s="166"/>
      <c r="I7" s="168"/>
    </row>
    <row r="8" spans="1:10" s="167" customFormat="1" x14ac:dyDescent="0.2">
      <c r="A8" s="163" t="s">
        <v>65</v>
      </c>
      <c r="B8" s="163"/>
      <c r="C8" s="342" t="str">
        <f>'Krycí list'!E28</f>
        <v xml:space="preserve"> </v>
      </c>
      <c r="D8" s="343"/>
      <c r="E8" s="157"/>
      <c r="F8" s="166"/>
      <c r="G8" s="166"/>
      <c r="H8" s="166"/>
      <c r="I8" s="168"/>
    </row>
    <row r="9" spans="1:10" s="167" customFormat="1" x14ac:dyDescent="0.2">
      <c r="A9" s="163" t="s">
        <v>66</v>
      </c>
      <c r="B9" s="163"/>
      <c r="C9" s="344" t="str">
        <f>'Krycí list'!O31</f>
        <v>09/2024</v>
      </c>
      <c r="D9" s="343"/>
      <c r="E9" s="157"/>
      <c r="F9" s="166"/>
      <c r="G9" s="166"/>
      <c r="H9" s="166"/>
      <c r="I9" s="168"/>
    </row>
    <row r="10" spans="1:10" s="167" customFormat="1" x14ac:dyDescent="0.2">
      <c r="A10" s="163"/>
      <c r="B10" s="163"/>
      <c r="C10" s="163"/>
      <c r="D10" s="156"/>
      <c r="E10" s="156"/>
      <c r="F10" s="166"/>
      <c r="G10" s="166"/>
      <c r="H10" s="166"/>
      <c r="I10" s="166"/>
    </row>
    <row r="11" spans="1:10" s="171" customFormat="1" ht="50.25" customHeight="1" x14ac:dyDescent="0.2">
      <c r="A11" s="169" t="s">
        <v>71</v>
      </c>
      <c r="B11" s="170" t="s">
        <v>72</v>
      </c>
      <c r="C11" s="170" t="s">
        <v>73</v>
      </c>
      <c r="D11" s="170" t="s">
        <v>91</v>
      </c>
      <c r="E11" s="170" t="s">
        <v>88</v>
      </c>
      <c r="F11" s="170" t="s">
        <v>74</v>
      </c>
      <c r="G11" s="170" t="s">
        <v>75</v>
      </c>
      <c r="H11" s="238" t="s">
        <v>89</v>
      </c>
      <c r="I11" s="248" t="s">
        <v>90</v>
      </c>
    </row>
    <row r="12" spans="1:10" s="175" customFormat="1" x14ac:dyDescent="0.2">
      <c r="A12" s="172">
        <v>1</v>
      </c>
      <c r="B12" s="173">
        <v>2</v>
      </c>
      <c r="C12" s="173">
        <v>3</v>
      </c>
      <c r="D12" s="174">
        <v>4</v>
      </c>
      <c r="E12" s="174">
        <v>5</v>
      </c>
      <c r="F12" s="173">
        <v>6</v>
      </c>
      <c r="G12" s="173">
        <v>7</v>
      </c>
      <c r="H12" s="239">
        <v>8</v>
      </c>
      <c r="I12" s="249">
        <v>9</v>
      </c>
    </row>
    <row r="13" spans="1:10" x14ac:dyDescent="0.2">
      <c r="A13" s="176"/>
      <c r="B13" s="177"/>
      <c r="C13" s="177"/>
      <c r="D13" s="178"/>
      <c r="E13" s="179"/>
      <c r="F13" s="177"/>
      <c r="G13" s="176"/>
      <c r="H13" s="176"/>
      <c r="I13" s="250"/>
    </row>
    <row r="14" spans="1:10" s="183" customFormat="1" x14ac:dyDescent="0.2">
      <c r="A14" s="197"/>
      <c r="B14" s="198"/>
      <c r="C14" s="199"/>
      <c r="D14" s="200" t="s">
        <v>81</v>
      </c>
      <c r="E14" s="201" t="s">
        <v>98</v>
      </c>
      <c r="F14" s="199"/>
      <c r="G14" s="202"/>
      <c r="H14" s="254"/>
      <c r="I14" s="203">
        <f>SUBTOTAL(9,I15:I22)</f>
        <v>0</v>
      </c>
      <c r="J14" s="181"/>
    </row>
    <row r="15" spans="1:10" s="185" customFormat="1" x14ac:dyDescent="0.2">
      <c r="A15" s="204"/>
      <c r="B15" s="205"/>
      <c r="C15" s="206"/>
      <c r="D15" s="207"/>
      <c r="E15" s="208" t="s">
        <v>150</v>
      </c>
      <c r="F15" s="206"/>
      <c r="G15" s="209"/>
      <c r="H15" s="255"/>
      <c r="I15" s="210">
        <f>SUBTOTAL(9,I16:I16)</f>
        <v>0</v>
      </c>
      <c r="J15" s="184"/>
    </row>
    <row r="16" spans="1:10" s="257" customFormat="1" ht="127.5" x14ac:dyDescent="0.2">
      <c r="A16" s="224">
        <v>1</v>
      </c>
      <c r="B16" s="225"/>
      <c r="C16" s="225" t="s">
        <v>93</v>
      </c>
      <c r="D16" s="226" t="s">
        <v>95</v>
      </c>
      <c r="E16" s="227" t="s">
        <v>209</v>
      </c>
      <c r="F16" s="225" t="s">
        <v>76</v>
      </c>
      <c r="G16" s="228">
        <v>1</v>
      </c>
      <c r="H16" s="240"/>
      <c r="I16" s="229">
        <f t="shared" ref="I16" si="0">ROUND(G16*H16,2)</f>
        <v>0</v>
      </c>
      <c r="J16" s="256"/>
    </row>
    <row r="17" spans="1:10" s="257" customFormat="1" x14ac:dyDescent="0.2">
      <c r="A17" s="224"/>
      <c r="B17" s="225"/>
      <c r="C17" s="261"/>
      <c r="D17" s="262"/>
      <c r="E17" s="263" t="s">
        <v>154</v>
      </c>
      <c r="F17" s="264"/>
      <c r="G17" s="265"/>
      <c r="H17" s="266"/>
      <c r="I17" s="267">
        <f>SUBTOTAL(9,I18:I22)</f>
        <v>0</v>
      </c>
      <c r="J17" s="256"/>
    </row>
    <row r="18" spans="1:10" s="257" customFormat="1" ht="92.25" customHeight="1" x14ac:dyDescent="0.2">
      <c r="A18" s="224"/>
      <c r="B18" s="225"/>
      <c r="C18" s="225"/>
      <c r="D18" s="260" t="s">
        <v>207</v>
      </c>
      <c r="E18" s="272" t="s">
        <v>186</v>
      </c>
      <c r="F18" s="225"/>
      <c r="G18" s="228">
        <v>2</v>
      </c>
      <c r="H18" s="240"/>
      <c r="I18" s="268">
        <f t="shared" ref="I18:I22" si="1">ROUND(G18*H18,2)</f>
        <v>0</v>
      </c>
      <c r="J18" s="256"/>
    </row>
    <row r="19" spans="1:10" s="276" customFormat="1" ht="89.25" x14ac:dyDescent="0.2">
      <c r="A19" s="269">
        <v>14</v>
      </c>
      <c r="B19" s="270"/>
      <c r="C19" s="270" t="s">
        <v>93</v>
      </c>
      <c r="D19" s="271" t="s">
        <v>210</v>
      </c>
      <c r="E19" s="272" t="s">
        <v>186</v>
      </c>
      <c r="F19" s="270" t="s">
        <v>76</v>
      </c>
      <c r="G19" s="277">
        <v>28</v>
      </c>
      <c r="H19" s="273"/>
      <c r="I19" s="274">
        <f t="shared" si="1"/>
        <v>0</v>
      </c>
      <c r="J19" s="275"/>
    </row>
    <row r="20" spans="1:10" s="276" customFormat="1" ht="102" x14ac:dyDescent="0.2">
      <c r="A20" s="269">
        <v>15</v>
      </c>
      <c r="B20" s="270"/>
      <c r="C20" s="270" t="s">
        <v>93</v>
      </c>
      <c r="D20" s="271" t="s">
        <v>187</v>
      </c>
      <c r="E20" s="272" t="s">
        <v>188</v>
      </c>
      <c r="F20" s="270" t="s">
        <v>76</v>
      </c>
      <c r="G20" s="277">
        <v>1</v>
      </c>
      <c r="H20" s="273"/>
      <c r="I20" s="274">
        <f t="shared" si="1"/>
        <v>0</v>
      </c>
      <c r="J20" s="275"/>
    </row>
    <row r="21" spans="1:10" s="276" customFormat="1" ht="114.75" x14ac:dyDescent="0.2">
      <c r="A21" s="269">
        <v>16</v>
      </c>
      <c r="B21" s="270"/>
      <c r="C21" s="270" t="s">
        <v>93</v>
      </c>
      <c r="D21" s="271" t="s">
        <v>236</v>
      </c>
      <c r="E21" s="272" t="s">
        <v>160</v>
      </c>
      <c r="F21" s="270" t="s">
        <v>76</v>
      </c>
      <c r="G21" s="277">
        <v>2</v>
      </c>
      <c r="H21" s="273"/>
      <c r="I21" s="274">
        <f t="shared" si="1"/>
        <v>0</v>
      </c>
      <c r="J21" s="275"/>
    </row>
    <row r="22" spans="1:10" s="276" customFormat="1" ht="38.25" x14ac:dyDescent="0.2">
      <c r="A22" s="269">
        <v>17</v>
      </c>
      <c r="B22" s="270"/>
      <c r="C22" s="270" t="s">
        <v>93</v>
      </c>
      <c r="D22" s="271" t="s">
        <v>161</v>
      </c>
      <c r="E22" s="272" t="s">
        <v>162</v>
      </c>
      <c r="F22" s="270" t="s">
        <v>76</v>
      </c>
      <c r="G22" s="277">
        <f>G21</f>
        <v>2</v>
      </c>
      <c r="H22" s="273"/>
      <c r="I22" s="274">
        <f t="shared" si="1"/>
        <v>0</v>
      </c>
      <c r="J22" s="275"/>
    </row>
    <row r="23" spans="1:10" s="310" customFormat="1" x14ac:dyDescent="0.2">
      <c r="A23" s="320"/>
      <c r="B23" s="321"/>
      <c r="C23" s="321"/>
      <c r="D23" s="322"/>
      <c r="E23" s="323" t="s">
        <v>92</v>
      </c>
      <c r="F23" s="321"/>
      <c r="G23" s="324"/>
      <c r="H23" s="324"/>
      <c r="I23" s="325">
        <f>SUBTOTAL(9,I14:I22)</f>
        <v>0</v>
      </c>
      <c r="J23" s="309"/>
    </row>
    <row r="25" spans="1:10" s="310" customFormat="1" x14ac:dyDescent="0.2">
      <c r="A25" s="309"/>
      <c r="B25" s="308"/>
      <c r="C25" s="308"/>
      <c r="D25" s="311"/>
      <c r="E25" s="312"/>
      <c r="F25" s="308"/>
      <c r="G25" s="309"/>
      <c r="H25" s="309"/>
      <c r="I25" s="309"/>
      <c r="J25" s="309"/>
    </row>
    <row r="26" spans="1:10" s="310" customFormat="1" x14ac:dyDescent="0.2">
      <c r="A26" s="345"/>
      <c r="B26" s="346"/>
      <c r="C26" s="346"/>
      <c r="D26" s="346"/>
      <c r="E26" s="346"/>
      <c r="F26" s="308"/>
      <c r="G26" s="309"/>
      <c r="H26" s="309"/>
      <c r="I26" s="309"/>
      <c r="J26" s="309"/>
    </row>
    <row r="27" spans="1:10" s="310" customFormat="1" x14ac:dyDescent="0.2">
      <c r="A27" s="345"/>
      <c r="B27" s="346"/>
      <c r="C27" s="346"/>
      <c r="D27" s="346"/>
      <c r="E27" s="346"/>
      <c r="F27" s="308"/>
      <c r="G27" s="309"/>
      <c r="H27" s="309"/>
      <c r="I27" s="309"/>
      <c r="J27" s="309"/>
    </row>
    <row r="28" spans="1:10" s="310" customFormat="1" x14ac:dyDescent="0.2">
      <c r="A28" s="309"/>
      <c r="B28" s="308"/>
      <c r="C28" s="308"/>
      <c r="D28" s="311"/>
      <c r="E28" s="312"/>
      <c r="F28" s="308"/>
      <c r="G28" s="309"/>
      <c r="H28" s="309"/>
      <c r="I28" s="309"/>
      <c r="J28" s="309"/>
    </row>
  </sheetData>
  <sheetProtection formatCells="0" formatColumns="0" formatRows="0" insertColumns="0" insertRows="0" insertHyperlinks="0" deleteColumns="0" deleteRows="0" sort="0" autoFilter="0" pivotTables="0"/>
  <mergeCells count="6">
    <mergeCell ref="A27:E27"/>
    <mergeCell ref="C3:E3"/>
    <mergeCell ref="C7:E7"/>
    <mergeCell ref="C8:D8"/>
    <mergeCell ref="C9:D9"/>
    <mergeCell ref="A26:E26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fitToHeight="99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0967E-BCEC-4F0A-85B2-BD79CA013109}">
  <sheetPr>
    <pageSetUpPr fitToPage="1"/>
  </sheetPr>
  <dimension ref="A1:J44"/>
  <sheetViews>
    <sheetView showGridLines="0" zoomScaleNormal="100" workbookViewId="0">
      <selection activeCell="A2" sqref="A2"/>
    </sheetView>
  </sheetViews>
  <sheetFormatPr defaultColWidth="9.140625" defaultRowHeight="12.75" x14ac:dyDescent="0.2"/>
  <cols>
    <col min="1" max="1" width="5.5703125" style="180" customWidth="1"/>
    <col min="2" max="2" width="4.42578125" style="175" customWidth="1"/>
    <col min="3" max="3" width="6" style="175" customWidth="1"/>
    <col min="4" max="4" width="12.7109375" style="192" customWidth="1"/>
    <col min="5" max="5" width="94.28515625" style="193" customWidth="1"/>
    <col min="6" max="6" width="7.7109375" style="175" customWidth="1"/>
    <col min="7" max="7" width="9.85546875" style="180" customWidth="1"/>
    <col min="8" max="8" width="13.140625" style="180" customWidth="1"/>
    <col min="9" max="9" width="15.5703125" style="180" customWidth="1"/>
    <col min="10" max="10" width="9.140625" style="180"/>
    <col min="11" max="16384" width="9.140625" style="182"/>
  </cols>
  <sheetData>
    <row r="1" spans="1:10" s="167" customFormat="1" ht="18" x14ac:dyDescent="0.2">
      <c r="A1" s="162" t="s">
        <v>242</v>
      </c>
      <c r="B1" s="163"/>
      <c r="C1" s="163"/>
      <c r="D1" s="156"/>
      <c r="E1" s="156"/>
      <c r="F1" s="166"/>
      <c r="G1" s="166"/>
      <c r="H1" s="166"/>
      <c r="I1" s="166"/>
    </row>
    <row r="2" spans="1:10" s="167" customFormat="1" x14ac:dyDescent="0.2">
      <c r="A2" s="164" t="s">
        <v>60</v>
      </c>
      <c r="B2" s="163"/>
      <c r="C2" s="135" t="str">
        <f>'Krycí list'!E5</f>
        <v>Odborné učebny - koncové prvky, ICT, příslušenství</v>
      </c>
      <c r="D2" s="157"/>
      <c r="E2" s="157"/>
      <c r="F2" s="166"/>
      <c r="G2" s="166"/>
      <c r="H2" s="166"/>
      <c r="I2" s="166"/>
    </row>
    <row r="3" spans="1:10" s="167" customFormat="1" x14ac:dyDescent="0.2">
      <c r="A3" s="164" t="s">
        <v>61</v>
      </c>
      <c r="B3" s="163"/>
      <c r="C3" s="342" t="str">
        <f>'Krycí list'!E7</f>
        <v>Základní škola Louny, Prokopa Holého 2632</v>
      </c>
      <c r="D3" s="343"/>
      <c r="E3" s="343"/>
      <c r="F3" s="166"/>
      <c r="G3" s="166"/>
      <c r="H3" s="166"/>
      <c r="I3" s="168"/>
    </row>
    <row r="4" spans="1:10" s="167" customFormat="1" ht="22.5" x14ac:dyDescent="0.2">
      <c r="A4" s="164" t="s">
        <v>62</v>
      </c>
      <c r="B4" s="163"/>
      <c r="C4" s="135" t="str">
        <f>'Krycí list'!E9</f>
        <v>SOUPIS PRACÍ A DODÁVEK A SLUŽEB</v>
      </c>
      <c r="D4" s="157"/>
      <c r="E4" s="157"/>
      <c r="F4" s="231"/>
      <c r="G4" s="166"/>
      <c r="H4" s="166"/>
      <c r="I4" s="168"/>
    </row>
    <row r="5" spans="1:10" s="167" customFormat="1" x14ac:dyDescent="0.2">
      <c r="A5" s="163" t="s">
        <v>70</v>
      </c>
      <c r="B5" s="163"/>
      <c r="C5" s="135" t="str">
        <f>'Krycí list'!P5</f>
        <v xml:space="preserve"> </v>
      </c>
      <c r="D5" s="157"/>
      <c r="E5" s="157"/>
      <c r="F5" s="166"/>
      <c r="G5" s="166"/>
      <c r="H5" s="166"/>
      <c r="I5" s="168"/>
    </row>
    <row r="6" spans="1:10" s="167" customFormat="1" x14ac:dyDescent="0.2">
      <c r="A6" s="163"/>
      <c r="B6" s="163"/>
      <c r="C6" s="135"/>
      <c r="D6" s="157"/>
      <c r="E6" s="157"/>
      <c r="F6" s="166"/>
      <c r="G6" s="166"/>
      <c r="H6" s="166"/>
      <c r="I6" s="168"/>
    </row>
    <row r="7" spans="1:10" s="167" customFormat="1" x14ac:dyDescent="0.2">
      <c r="A7" s="163" t="s">
        <v>64</v>
      </c>
      <c r="B7" s="163"/>
      <c r="C7" s="342" t="str">
        <f>'Krycí list'!E26</f>
        <v>Město Louny	
Mírové náměstí 35, 440 01 Louny</v>
      </c>
      <c r="D7" s="343"/>
      <c r="E7" s="343"/>
      <c r="F7" s="166"/>
      <c r="G7" s="166"/>
      <c r="H7" s="166"/>
      <c r="I7" s="168"/>
    </row>
    <row r="8" spans="1:10" s="167" customFormat="1" x14ac:dyDescent="0.2">
      <c r="A8" s="163" t="s">
        <v>65</v>
      </c>
      <c r="B8" s="163"/>
      <c r="C8" s="342" t="str">
        <f>'Krycí list'!E28</f>
        <v xml:space="preserve"> </v>
      </c>
      <c r="D8" s="343"/>
      <c r="E8" s="157"/>
      <c r="F8" s="166"/>
      <c r="G8" s="166"/>
      <c r="H8" s="166"/>
      <c r="I8" s="168"/>
    </row>
    <row r="9" spans="1:10" s="167" customFormat="1" x14ac:dyDescent="0.2">
      <c r="A9" s="163" t="s">
        <v>66</v>
      </c>
      <c r="B9" s="163"/>
      <c r="C9" s="344" t="str">
        <f>'Krycí list'!O31</f>
        <v>09/2024</v>
      </c>
      <c r="D9" s="343"/>
      <c r="E9" s="157"/>
      <c r="F9" s="166"/>
      <c r="G9" s="166"/>
      <c r="H9" s="166"/>
      <c r="I9" s="168"/>
    </row>
    <row r="10" spans="1:10" s="167" customFormat="1" x14ac:dyDescent="0.2">
      <c r="A10" s="163"/>
      <c r="B10" s="163"/>
      <c r="C10" s="163"/>
      <c r="D10" s="156"/>
      <c r="E10" s="156"/>
      <c r="F10" s="166"/>
      <c r="G10" s="166"/>
      <c r="H10" s="166"/>
      <c r="I10" s="166"/>
    </row>
    <row r="11" spans="1:10" s="171" customFormat="1" ht="50.25" customHeight="1" x14ac:dyDescent="0.2">
      <c r="A11" s="169" t="s">
        <v>71</v>
      </c>
      <c r="B11" s="170" t="s">
        <v>72</v>
      </c>
      <c r="C11" s="170" t="s">
        <v>73</v>
      </c>
      <c r="D11" s="170" t="s">
        <v>91</v>
      </c>
      <c r="E11" s="170" t="s">
        <v>88</v>
      </c>
      <c r="F11" s="170" t="s">
        <v>74</v>
      </c>
      <c r="G11" s="170" t="s">
        <v>75</v>
      </c>
      <c r="H11" s="238" t="s">
        <v>89</v>
      </c>
      <c r="I11" s="248" t="s">
        <v>90</v>
      </c>
    </row>
    <row r="12" spans="1:10" s="175" customFormat="1" x14ac:dyDescent="0.2">
      <c r="A12" s="172">
        <v>1</v>
      </c>
      <c r="B12" s="173">
        <v>2</v>
      </c>
      <c r="C12" s="173">
        <v>3</v>
      </c>
      <c r="D12" s="174">
        <v>4</v>
      </c>
      <c r="E12" s="174">
        <v>5</v>
      </c>
      <c r="F12" s="173">
        <v>6</v>
      </c>
      <c r="G12" s="173">
        <v>7</v>
      </c>
      <c r="H12" s="239">
        <v>8</v>
      </c>
      <c r="I12" s="249">
        <v>9</v>
      </c>
    </row>
    <row r="13" spans="1:10" x14ac:dyDescent="0.2">
      <c r="A13" s="176"/>
      <c r="B13" s="177"/>
      <c r="C13" s="177"/>
      <c r="D13" s="178"/>
      <c r="E13" s="179"/>
      <c r="F13" s="177"/>
      <c r="G13" s="176"/>
      <c r="H13" s="176"/>
      <c r="I13" s="250"/>
    </row>
    <row r="14" spans="1:10" s="183" customFormat="1" x14ac:dyDescent="0.2">
      <c r="A14" s="197"/>
      <c r="B14" s="198"/>
      <c r="C14" s="199"/>
      <c r="D14" s="200" t="s">
        <v>81</v>
      </c>
      <c r="E14" s="201" t="s">
        <v>98</v>
      </c>
      <c r="F14" s="199"/>
      <c r="G14" s="202"/>
      <c r="H14" s="254"/>
      <c r="I14" s="203">
        <f>SUBTOTAL(9,I15:I43)</f>
        <v>0</v>
      </c>
      <c r="J14" s="181"/>
    </row>
    <row r="15" spans="1:10" s="185" customFormat="1" x14ac:dyDescent="0.2">
      <c r="A15" s="204"/>
      <c r="B15" s="205"/>
      <c r="C15" s="206"/>
      <c r="D15" s="207"/>
      <c r="E15" s="208" t="s">
        <v>150</v>
      </c>
      <c r="F15" s="206"/>
      <c r="G15" s="209"/>
      <c r="H15" s="255"/>
      <c r="I15" s="210">
        <f>SUBTOTAL(9,I16:I24)</f>
        <v>0</v>
      </c>
      <c r="J15" s="184"/>
    </row>
    <row r="16" spans="1:10" s="257" customFormat="1" ht="114.75" x14ac:dyDescent="0.2">
      <c r="A16" s="224">
        <v>1</v>
      </c>
      <c r="B16" s="225"/>
      <c r="C16" s="225" t="s">
        <v>93</v>
      </c>
      <c r="D16" s="278" t="s">
        <v>95</v>
      </c>
      <c r="E16" s="227" t="s">
        <v>151</v>
      </c>
      <c r="F16" s="225" t="s">
        <v>76</v>
      </c>
      <c r="G16" s="228">
        <v>1</v>
      </c>
      <c r="H16" s="240"/>
      <c r="I16" s="229">
        <f t="shared" ref="I16:I24" si="0">ROUND(G16*H16,2)</f>
        <v>0</v>
      </c>
      <c r="J16" s="256"/>
    </row>
    <row r="17" spans="1:10" s="257" customFormat="1" ht="89.25" x14ac:dyDescent="0.2">
      <c r="A17" s="224">
        <v>2</v>
      </c>
      <c r="B17" s="225"/>
      <c r="C17" s="225" t="s">
        <v>93</v>
      </c>
      <c r="D17" s="226" t="s">
        <v>96</v>
      </c>
      <c r="E17" s="227" t="s">
        <v>97</v>
      </c>
      <c r="F17" s="225" t="s">
        <v>76</v>
      </c>
      <c r="G17" s="228">
        <f>G16</f>
        <v>1</v>
      </c>
      <c r="H17" s="240"/>
      <c r="I17" s="229">
        <f t="shared" si="0"/>
        <v>0</v>
      </c>
      <c r="J17" s="256"/>
    </row>
    <row r="18" spans="1:10" s="257" customFormat="1" ht="63.75" x14ac:dyDescent="0.2">
      <c r="A18" s="224">
        <v>3</v>
      </c>
      <c r="B18" s="225"/>
      <c r="C18" s="225" t="s">
        <v>93</v>
      </c>
      <c r="D18" s="226" t="s">
        <v>224</v>
      </c>
      <c r="E18" s="258" t="s">
        <v>169</v>
      </c>
      <c r="F18" s="225" t="s">
        <v>76</v>
      </c>
      <c r="G18" s="228">
        <v>1</v>
      </c>
      <c r="H18" s="240"/>
      <c r="I18" s="229">
        <f t="shared" si="0"/>
        <v>0</v>
      </c>
      <c r="J18" s="256"/>
    </row>
    <row r="19" spans="1:10" s="257" customFormat="1" ht="25.5" x14ac:dyDescent="0.2">
      <c r="A19" s="224">
        <v>4</v>
      </c>
      <c r="B19" s="225"/>
      <c r="C19" s="259" t="s">
        <v>93</v>
      </c>
      <c r="D19" s="260" t="s">
        <v>115</v>
      </c>
      <c r="E19" s="227" t="s">
        <v>170</v>
      </c>
      <c r="F19" s="225" t="s">
        <v>76</v>
      </c>
      <c r="G19" s="228">
        <v>1</v>
      </c>
      <c r="H19" s="240"/>
      <c r="I19" s="229">
        <f t="shared" si="0"/>
        <v>0</v>
      </c>
      <c r="J19" s="256"/>
    </row>
    <row r="20" spans="1:10" s="257" customFormat="1" ht="38.25" x14ac:dyDescent="0.2">
      <c r="A20" s="224">
        <v>5</v>
      </c>
      <c r="B20" s="225"/>
      <c r="C20" s="259" t="s">
        <v>93</v>
      </c>
      <c r="D20" s="260" t="s">
        <v>116</v>
      </c>
      <c r="E20" s="227" t="s">
        <v>117</v>
      </c>
      <c r="F20" s="225" t="s">
        <v>76</v>
      </c>
      <c r="G20" s="279">
        <f>SUM(G19:G19)</f>
        <v>1</v>
      </c>
      <c r="H20" s="240"/>
      <c r="I20" s="229">
        <f t="shared" si="0"/>
        <v>0</v>
      </c>
      <c r="J20" s="256"/>
    </row>
    <row r="21" spans="1:10" s="257" customFormat="1" ht="25.5" x14ac:dyDescent="0.2">
      <c r="A21" s="224">
        <v>6</v>
      </c>
      <c r="B21" s="225"/>
      <c r="C21" s="259" t="s">
        <v>93</v>
      </c>
      <c r="D21" s="260" t="s">
        <v>115</v>
      </c>
      <c r="E21" s="227" t="s">
        <v>118</v>
      </c>
      <c r="F21" s="225" t="s">
        <v>76</v>
      </c>
      <c r="G21" s="279">
        <f>G20</f>
        <v>1</v>
      </c>
      <c r="H21" s="240"/>
      <c r="I21" s="229">
        <f t="shared" si="0"/>
        <v>0</v>
      </c>
      <c r="J21" s="256"/>
    </row>
    <row r="22" spans="1:10" s="257" customFormat="1" ht="25.5" x14ac:dyDescent="0.2">
      <c r="A22" s="224">
        <v>7</v>
      </c>
      <c r="B22" s="225"/>
      <c r="C22" s="225" t="s">
        <v>93</v>
      </c>
      <c r="D22" s="260" t="s">
        <v>119</v>
      </c>
      <c r="E22" s="227" t="s">
        <v>120</v>
      </c>
      <c r="F22" s="225" t="s">
        <v>76</v>
      </c>
      <c r="G22" s="279">
        <v>1</v>
      </c>
      <c r="H22" s="240"/>
      <c r="I22" s="229">
        <f t="shared" si="0"/>
        <v>0</v>
      </c>
      <c r="J22" s="256"/>
    </row>
    <row r="23" spans="1:10" s="257" customFormat="1" ht="63.75" x14ac:dyDescent="0.2">
      <c r="A23" s="224">
        <v>8</v>
      </c>
      <c r="B23" s="225"/>
      <c r="C23" s="225" t="s">
        <v>93</v>
      </c>
      <c r="D23" s="226" t="s">
        <v>171</v>
      </c>
      <c r="E23" s="227" t="s">
        <v>172</v>
      </c>
      <c r="F23" s="225" t="s">
        <v>76</v>
      </c>
      <c r="G23" s="279">
        <v>1</v>
      </c>
      <c r="H23" s="240"/>
      <c r="I23" s="229">
        <f t="shared" si="0"/>
        <v>0</v>
      </c>
      <c r="J23" s="256"/>
    </row>
    <row r="24" spans="1:10" s="257" customFormat="1" ht="51" x14ac:dyDescent="0.2">
      <c r="A24" s="224">
        <v>9</v>
      </c>
      <c r="B24" s="225"/>
      <c r="C24" s="225" t="s">
        <v>93</v>
      </c>
      <c r="D24" s="226" t="s">
        <v>225</v>
      </c>
      <c r="E24" s="227" t="s">
        <v>153</v>
      </c>
      <c r="F24" s="225" t="s">
        <v>76</v>
      </c>
      <c r="G24" s="279">
        <v>1</v>
      </c>
      <c r="H24" s="240"/>
      <c r="I24" s="229">
        <f t="shared" si="0"/>
        <v>0</v>
      </c>
      <c r="J24" s="256"/>
    </row>
    <row r="25" spans="1:10" s="257" customFormat="1" x14ac:dyDescent="0.2">
      <c r="A25" s="224"/>
      <c r="B25" s="225"/>
      <c r="C25" s="261"/>
      <c r="D25" s="262"/>
      <c r="E25" s="263" t="s">
        <v>154</v>
      </c>
      <c r="F25" s="264"/>
      <c r="G25" s="280"/>
      <c r="H25" s="266"/>
      <c r="I25" s="267">
        <f>SUBTOTAL(9,I26:I41)</f>
        <v>0</v>
      </c>
      <c r="J25" s="256"/>
    </row>
    <row r="26" spans="1:10" s="257" customFormat="1" ht="89.25" x14ac:dyDescent="0.2">
      <c r="A26" s="224">
        <v>10</v>
      </c>
      <c r="B26" s="225"/>
      <c r="C26" s="225" t="s">
        <v>93</v>
      </c>
      <c r="D26" s="226" t="s">
        <v>226</v>
      </c>
      <c r="E26" s="227" t="s">
        <v>173</v>
      </c>
      <c r="F26" s="225" t="s">
        <v>76</v>
      </c>
      <c r="G26" s="279">
        <v>20</v>
      </c>
      <c r="H26" s="240"/>
      <c r="I26" s="268">
        <f t="shared" ref="I26:I41" si="1">ROUND(G26*H26,2)</f>
        <v>0</v>
      </c>
      <c r="J26" s="256"/>
    </row>
    <row r="27" spans="1:10" s="257" customFormat="1" ht="114.75" x14ac:dyDescent="0.2">
      <c r="A27" s="224">
        <v>11</v>
      </c>
      <c r="B27" s="225"/>
      <c r="C27" s="225" t="s">
        <v>93</v>
      </c>
      <c r="D27" s="226" t="s">
        <v>227</v>
      </c>
      <c r="E27" s="227" t="s">
        <v>174</v>
      </c>
      <c r="F27" s="225" t="s">
        <v>76</v>
      </c>
      <c r="G27" s="279">
        <f>G26</f>
        <v>20</v>
      </c>
      <c r="H27" s="240"/>
      <c r="I27" s="268">
        <f t="shared" si="1"/>
        <v>0</v>
      </c>
      <c r="J27" s="256"/>
    </row>
    <row r="28" spans="1:10" s="257" customFormat="1" ht="38.25" x14ac:dyDescent="0.2">
      <c r="A28" s="224">
        <v>13</v>
      </c>
      <c r="B28" s="225"/>
      <c r="C28" s="225" t="s">
        <v>93</v>
      </c>
      <c r="D28" s="226" t="s">
        <v>175</v>
      </c>
      <c r="E28" s="227" t="s">
        <v>176</v>
      </c>
      <c r="F28" s="225" t="s">
        <v>76</v>
      </c>
      <c r="G28" s="279">
        <v>4</v>
      </c>
      <c r="H28" s="240"/>
      <c r="I28" s="268">
        <f t="shared" si="1"/>
        <v>0</v>
      </c>
      <c r="J28" s="256"/>
    </row>
    <row r="29" spans="1:10" s="257" customFormat="1" ht="76.5" x14ac:dyDescent="0.2">
      <c r="A29" s="224">
        <v>14</v>
      </c>
      <c r="B29" s="225"/>
      <c r="C29" s="225" t="s">
        <v>93</v>
      </c>
      <c r="D29" s="226" t="s">
        <v>228</v>
      </c>
      <c r="E29" s="227" t="s">
        <v>196</v>
      </c>
      <c r="F29" s="225" t="s">
        <v>76</v>
      </c>
      <c r="G29" s="279">
        <f>G26</f>
        <v>20</v>
      </c>
      <c r="H29" s="240"/>
      <c r="I29" s="268">
        <f t="shared" ref="I29" si="2">ROUND(G29*H29,2)</f>
        <v>0</v>
      </c>
      <c r="J29" s="256"/>
    </row>
    <row r="30" spans="1:10" s="257" customFormat="1" ht="102" x14ac:dyDescent="0.2">
      <c r="A30" s="224">
        <v>17</v>
      </c>
      <c r="B30" s="225"/>
      <c r="C30" s="225" t="s">
        <v>93</v>
      </c>
      <c r="D30" s="226" t="s">
        <v>229</v>
      </c>
      <c r="E30" s="227" t="s">
        <v>155</v>
      </c>
      <c r="F30" s="225" t="s">
        <v>76</v>
      </c>
      <c r="G30" s="279">
        <v>1</v>
      </c>
      <c r="H30" s="240"/>
      <c r="I30" s="268">
        <f t="shared" si="1"/>
        <v>0</v>
      </c>
      <c r="J30" s="256"/>
    </row>
    <row r="31" spans="1:10" s="257" customFormat="1" ht="76.5" x14ac:dyDescent="0.2">
      <c r="A31" s="224">
        <v>18</v>
      </c>
      <c r="B31" s="225"/>
      <c r="C31" s="225" t="s">
        <v>93</v>
      </c>
      <c r="D31" s="226" t="s">
        <v>230</v>
      </c>
      <c r="E31" s="227" t="s">
        <v>177</v>
      </c>
      <c r="F31" s="225" t="s">
        <v>76</v>
      </c>
      <c r="G31" s="279">
        <v>1</v>
      </c>
      <c r="H31" s="240"/>
      <c r="I31" s="268">
        <f>ROUND(G31*H31,2)</f>
        <v>0</v>
      </c>
      <c r="J31" s="256"/>
    </row>
    <row r="32" spans="1:10" s="257" customFormat="1" ht="63.75" x14ac:dyDescent="0.2">
      <c r="A32" s="224">
        <v>20</v>
      </c>
      <c r="B32" s="225"/>
      <c r="C32" s="225" t="s">
        <v>93</v>
      </c>
      <c r="D32" s="226" t="s">
        <v>231</v>
      </c>
      <c r="E32" s="227" t="s">
        <v>156</v>
      </c>
      <c r="F32" s="225" t="s">
        <v>76</v>
      </c>
      <c r="G32" s="279">
        <v>2</v>
      </c>
      <c r="H32" s="240"/>
      <c r="I32" s="268">
        <f t="shared" si="1"/>
        <v>0</v>
      </c>
      <c r="J32" s="256"/>
    </row>
    <row r="33" spans="1:10" s="257" customFormat="1" ht="25.5" x14ac:dyDescent="0.2">
      <c r="A33" s="224">
        <v>21</v>
      </c>
      <c r="B33" s="225"/>
      <c r="C33" s="225" t="s">
        <v>93</v>
      </c>
      <c r="D33" s="260" t="s">
        <v>121</v>
      </c>
      <c r="E33" s="227" t="s">
        <v>157</v>
      </c>
      <c r="F33" s="225" t="s">
        <v>76</v>
      </c>
      <c r="G33" s="279">
        <v>1</v>
      </c>
      <c r="H33" s="240"/>
      <c r="I33" s="268">
        <f t="shared" si="1"/>
        <v>0</v>
      </c>
      <c r="J33" s="256"/>
    </row>
    <row r="34" spans="1:10" s="257" customFormat="1" ht="25.5" x14ac:dyDescent="0.2">
      <c r="A34" s="224">
        <v>22</v>
      </c>
      <c r="B34" s="225"/>
      <c r="C34" s="225" t="s">
        <v>93</v>
      </c>
      <c r="D34" s="260" t="s">
        <v>158</v>
      </c>
      <c r="E34" s="227" t="s">
        <v>159</v>
      </c>
      <c r="F34" s="225" t="s">
        <v>76</v>
      </c>
      <c r="G34" s="279">
        <v>1</v>
      </c>
      <c r="H34" s="240"/>
      <c r="I34" s="268">
        <f t="shared" si="1"/>
        <v>0</v>
      </c>
      <c r="J34" s="256"/>
    </row>
    <row r="35" spans="1:10" s="257" customFormat="1" ht="25.5" x14ac:dyDescent="0.2">
      <c r="A35" s="224">
        <v>23</v>
      </c>
      <c r="B35" s="225"/>
      <c r="C35" s="225" t="s">
        <v>93</v>
      </c>
      <c r="D35" s="260" t="s">
        <v>115</v>
      </c>
      <c r="E35" s="227" t="s">
        <v>178</v>
      </c>
      <c r="F35" s="225" t="s">
        <v>76</v>
      </c>
      <c r="G35" s="279">
        <v>1</v>
      </c>
      <c r="H35" s="240"/>
      <c r="I35" s="268">
        <f t="shared" si="1"/>
        <v>0</v>
      </c>
      <c r="J35" s="256"/>
    </row>
    <row r="36" spans="1:10" s="257" customFormat="1" ht="51" x14ac:dyDescent="0.2">
      <c r="A36" s="224">
        <v>24</v>
      </c>
      <c r="B36" s="225"/>
      <c r="C36" s="225" t="s">
        <v>93</v>
      </c>
      <c r="D36" s="226" t="s">
        <v>232</v>
      </c>
      <c r="E36" s="227" t="s">
        <v>179</v>
      </c>
      <c r="F36" s="225" t="s">
        <v>76</v>
      </c>
      <c r="G36" s="279">
        <v>1</v>
      </c>
      <c r="H36" s="240"/>
      <c r="I36" s="268">
        <f t="shared" si="1"/>
        <v>0</v>
      </c>
      <c r="J36" s="256"/>
    </row>
    <row r="37" spans="1:10" s="276" customFormat="1" ht="89.25" x14ac:dyDescent="0.2">
      <c r="A37" s="269">
        <v>25</v>
      </c>
      <c r="B37" s="270"/>
      <c r="C37" s="270" t="s">
        <v>93</v>
      </c>
      <c r="D37" s="271" t="s">
        <v>233</v>
      </c>
      <c r="E37" s="272" t="s">
        <v>186</v>
      </c>
      <c r="F37" s="270" t="s">
        <v>76</v>
      </c>
      <c r="G37" s="277">
        <f>G26</f>
        <v>20</v>
      </c>
      <c r="H37" s="273"/>
      <c r="I37" s="274">
        <f t="shared" si="1"/>
        <v>0</v>
      </c>
      <c r="J37" s="275"/>
    </row>
    <row r="38" spans="1:10" s="276" customFormat="1" ht="102" x14ac:dyDescent="0.2">
      <c r="A38" s="269">
        <v>26</v>
      </c>
      <c r="B38" s="270"/>
      <c r="C38" s="270" t="s">
        <v>93</v>
      </c>
      <c r="D38" s="271" t="s">
        <v>187</v>
      </c>
      <c r="E38" s="272" t="s">
        <v>188</v>
      </c>
      <c r="F38" s="270" t="s">
        <v>76</v>
      </c>
      <c r="G38" s="277">
        <v>1</v>
      </c>
      <c r="H38" s="273"/>
      <c r="I38" s="274">
        <f t="shared" si="1"/>
        <v>0</v>
      </c>
      <c r="J38" s="275"/>
    </row>
    <row r="39" spans="1:10" s="257" customFormat="1" ht="25.5" x14ac:dyDescent="0.2">
      <c r="A39" s="224">
        <v>27</v>
      </c>
      <c r="B39" s="225"/>
      <c r="C39" s="225" t="s">
        <v>93</v>
      </c>
      <c r="D39" s="226" t="s">
        <v>180</v>
      </c>
      <c r="E39" s="227" t="s">
        <v>181</v>
      </c>
      <c r="F39" s="225" t="s">
        <v>76</v>
      </c>
      <c r="G39" s="228">
        <v>1</v>
      </c>
      <c r="H39" s="240"/>
      <c r="I39" s="268">
        <f t="shared" si="1"/>
        <v>0</v>
      </c>
      <c r="J39" s="256"/>
    </row>
    <row r="40" spans="1:10" s="257" customFormat="1" ht="63.75" x14ac:dyDescent="0.2">
      <c r="A40" s="224">
        <v>28</v>
      </c>
      <c r="B40" s="225"/>
      <c r="C40" s="225" t="s">
        <v>93</v>
      </c>
      <c r="D40" s="226" t="s">
        <v>182</v>
      </c>
      <c r="E40" s="227" t="s">
        <v>183</v>
      </c>
      <c r="F40" s="225" t="s">
        <v>76</v>
      </c>
      <c r="G40" s="228">
        <v>1</v>
      </c>
      <c r="H40" s="240"/>
      <c r="I40" s="268">
        <f t="shared" si="1"/>
        <v>0</v>
      </c>
      <c r="J40" s="256"/>
    </row>
    <row r="41" spans="1:10" s="257" customFormat="1" ht="39" customHeight="1" x14ac:dyDescent="0.2">
      <c r="A41" s="224">
        <v>29</v>
      </c>
      <c r="B41" s="225"/>
      <c r="C41" s="225" t="s">
        <v>93</v>
      </c>
      <c r="D41" s="226" t="s">
        <v>184</v>
      </c>
      <c r="E41" s="227" t="s">
        <v>185</v>
      </c>
      <c r="F41" s="225" t="s">
        <v>76</v>
      </c>
      <c r="G41" s="228">
        <v>2</v>
      </c>
      <c r="H41" s="240"/>
      <c r="I41" s="268">
        <f t="shared" si="1"/>
        <v>0</v>
      </c>
      <c r="J41" s="256"/>
    </row>
    <row r="42" spans="1:10" s="257" customFormat="1" x14ac:dyDescent="0.2">
      <c r="A42" s="224"/>
      <c r="B42" s="225"/>
      <c r="C42" s="225"/>
      <c r="D42" s="226"/>
      <c r="E42" s="263"/>
      <c r="F42" s="264"/>
      <c r="G42" s="265"/>
      <c r="H42" s="266"/>
      <c r="I42" s="267">
        <f>SUBTOTAL(9,I43:I43)</f>
        <v>0</v>
      </c>
      <c r="J42" s="256"/>
    </row>
    <row r="43" spans="1:10" s="257" customFormat="1" x14ac:dyDescent="0.2">
      <c r="A43" s="224"/>
      <c r="B43" s="225"/>
      <c r="C43" s="225"/>
      <c r="D43" s="226"/>
      <c r="E43" s="227"/>
      <c r="F43" s="225"/>
      <c r="G43" s="228"/>
      <c r="H43" s="240"/>
      <c r="I43" s="229"/>
      <c r="J43" s="256"/>
    </row>
    <row r="44" spans="1:10" x14ac:dyDescent="0.2">
      <c r="A44" s="187"/>
      <c r="B44" s="188"/>
      <c r="C44" s="188"/>
      <c r="D44" s="189"/>
      <c r="E44" s="190" t="s">
        <v>92</v>
      </c>
      <c r="F44" s="188"/>
      <c r="G44" s="186"/>
      <c r="H44" s="186"/>
      <c r="I44" s="191">
        <f>SUBTOTAL(9,I14:I43)</f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fitToHeight="99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458A-D86E-4431-B4B7-E70255B27428}">
  <sheetPr>
    <pageSetUpPr fitToPage="1"/>
  </sheetPr>
  <dimension ref="A1:K17"/>
  <sheetViews>
    <sheetView showGridLines="0" zoomScaleNormal="100" workbookViewId="0">
      <selection activeCell="E36" sqref="E36"/>
    </sheetView>
  </sheetViews>
  <sheetFormatPr defaultColWidth="9.140625" defaultRowHeight="12.75" x14ac:dyDescent="0.2"/>
  <cols>
    <col min="1" max="1" width="5.5703125" style="180" customWidth="1"/>
    <col min="2" max="2" width="4.42578125" style="175" customWidth="1"/>
    <col min="3" max="3" width="6" style="175" customWidth="1"/>
    <col min="4" max="4" width="12.7109375" style="192" customWidth="1"/>
    <col min="5" max="5" width="94.28515625" style="193" customWidth="1"/>
    <col min="6" max="6" width="7.7109375" style="175" customWidth="1"/>
    <col min="7" max="7" width="9.85546875" style="180" customWidth="1"/>
    <col min="8" max="8" width="13.140625" style="180" customWidth="1"/>
    <col min="9" max="10" width="15.5703125" style="180" customWidth="1"/>
    <col min="11" max="11" width="9.140625" style="180"/>
    <col min="12" max="16384" width="9.140625" style="182"/>
  </cols>
  <sheetData>
    <row r="1" spans="1:11" s="167" customFormat="1" ht="18" x14ac:dyDescent="0.2">
      <c r="A1" s="162" t="s">
        <v>243</v>
      </c>
      <c r="B1" s="163"/>
      <c r="C1" s="163"/>
      <c r="D1" s="156"/>
      <c r="E1" s="156"/>
      <c r="F1" s="166"/>
      <c r="G1" s="166"/>
      <c r="H1" s="166"/>
      <c r="I1" s="166"/>
      <c r="J1" s="166"/>
    </row>
    <row r="2" spans="1:11" s="167" customFormat="1" x14ac:dyDescent="0.2">
      <c r="A2" s="164" t="s">
        <v>60</v>
      </c>
      <c r="B2" s="163"/>
      <c r="C2" s="135" t="str">
        <f>'Krycí list'!E5</f>
        <v>Odborné učebny - koncové prvky, ICT, příslušenství</v>
      </c>
      <c r="D2" s="157"/>
      <c r="E2" s="157"/>
      <c r="F2" s="166"/>
      <c r="G2" s="166"/>
      <c r="H2" s="166"/>
      <c r="I2" s="166"/>
      <c r="J2" s="166"/>
    </row>
    <row r="3" spans="1:11" s="167" customFormat="1" x14ac:dyDescent="0.2">
      <c r="A3" s="164" t="s">
        <v>61</v>
      </c>
      <c r="B3" s="163"/>
      <c r="C3" s="342" t="str">
        <f>'Krycí list'!E7</f>
        <v>Základní škola Louny, Prokopa Holého 2632</v>
      </c>
      <c r="D3" s="343"/>
      <c r="E3" s="343"/>
      <c r="F3" s="166"/>
      <c r="G3" s="166"/>
      <c r="H3" s="166"/>
      <c r="I3" s="168"/>
      <c r="J3" s="168"/>
    </row>
    <row r="4" spans="1:11" s="167" customFormat="1" x14ac:dyDescent="0.2">
      <c r="A4" s="164" t="s">
        <v>62</v>
      </c>
      <c r="B4" s="163"/>
      <c r="C4" s="135" t="str">
        <f>'Krycí list'!E9</f>
        <v>SOUPIS PRACÍ A DODÁVEK A SLUŽEB</v>
      </c>
      <c r="D4" s="157"/>
      <c r="E4" s="157"/>
      <c r="F4" s="166"/>
      <c r="G4" s="166"/>
      <c r="H4" s="166"/>
      <c r="I4" s="168"/>
      <c r="J4" s="168"/>
    </row>
    <row r="5" spans="1:11" s="167" customFormat="1" ht="19.5" x14ac:dyDescent="0.2">
      <c r="A5" s="163" t="s">
        <v>70</v>
      </c>
      <c r="B5" s="163"/>
      <c r="C5" s="135" t="str">
        <f>'Krycí list'!P5</f>
        <v xml:space="preserve"> </v>
      </c>
      <c r="D5" s="157"/>
      <c r="E5" s="157"/>
      <c r="F5" s="233"/>
      <c r="G5" s="166"/>
      <c r="H5" s="166"/>
      <c r="I5" s="168"/>
      <c r="J5" s="168"/>
    </row>
    <row r="6" spans="1:11" s="167" customFormat="1" x14ac:dyDescent="0.2">
      <c r="A6" s="163"/>
      <c r="B6" s="163"/>
      <c r="C6" s="135"/>
      <c r="D6" s="157"/>
      <c r="E6" s="157"/>
      <c r="F6" s="166"/>
      <c r="G6" s="166"/>
      <c r="H6" s="166"/>
      <c r="I6" s="168"/>
      <c r="J6" s="168"/>
    </row>
    <row r="7" spans="1:11" s="167" customFormat="1" x14ac:dyDescent="0.2">
      <c r="A7" s="163" t="s">
        <v>64</v>
      </c>
      <c r="B7" s="163"/>
      <c r="C7" s="342" t="str">
        <f>'Krycí list'!E26</f>
        <v>Město Louny	
Mírové náměstí 35, 440 01 Louny</v>
      </c>
      <c r="D7" s="343"/>
      <c r="E7" s="343"/>
      <c r="F7" s="166"/>
      <c r="G7" s="166"/>
      <c r="H7" s="166"/>
      <c r="I7" s="168"/>
      <c r="J7" s="168"/>
    </row>
    <row r="8" spans="1:11" s="167" customFormat="1" x14ac:dyDescent="0.2">
      <c r="A8" s="163" t="s">
        <v>65</v>
      </c>
      <c r="B8" s="163"/>
      <c r="C8" s="342" t="str">
        <f>'Krycí list'!E28</f>
        <v xml:space="preserve"> </v>
      </c>
      <c r="D8" s="343"/>
      <c r="E8" s="157"/>
      <c r="F8" s="166"/>
      <c r="G8" s="166"/>
      <c r="H8" s="166"/>
      <c r="I8" s="168"/>
      <c r="J8" s="168"/>
    </row>
    <row r="9" spans="1:11" s="167" customFormat="1" x14ac:dyDescent="0.2">
      <c r="A9" s="163" t="s">
        <v>66</v>
      </c>
      <c r="B9" s="163"/>
      <c r="C9" s="344" t="str">
        <f>'Krycí list'!O31</f>
        <v>09/2024</v>
      </c>
      <c r="D9" s="343"/>
      <c r="E9" s="157"/>
      <c r="F9" s="166"/>
      <c r="G9" s="166"/>
      <c r="H9" s="166"/>
      <c r="I9" s="168"/>
      <c r="J9" s="168"/>
    </row>
    <row r="10" spans="1:11" s="167" customFormat="1" x14ac:dyDescent="0.2">
      <c r="A10" s="163"/>
      <c r="B10" s="163"/>
      <c r="C10" s="163"/>
      <c r="D10" s="156"/>
      <c r="E10" s="156"/>
      <c r="F10" s="166"/>
      <c r="G10" s="166"/>
      <c r="H10" s="166"/>
      <c r="I10" s="166"/>
      <c r="J10" s="166"/>
    </row>
    <row r="11" spans="1:11" s="171" customFormat="1" ht="50.25" customHeight="1" x14ac:dyDescent="0.2">
      <c r="A11" s="169" t="s">
        <v>71</v>
      </c>
      <c r="B11" s="170" t="s">
        <v>72</v>
      </c>
      <c r="C11" s="170" t="s">
        <v>73</v>
      </c>
      <c r="D11" s="170" t="s">
        <v>91</v>
      </c>
      <c r="E11" s="170" t="s">
        <v>88</v>
      </c>
      <c r="F11" s="170" t="s">
        <v>74</v>
      </c>
      <c r="G11" s="170" t="s">
        <v>75</v>
      </c>
      <c r="H11" s="170" t="s">
        <v>89</v>
      </c>
      <c r="I11" s="238" t="s">
        <v>90</v>
      </c>
      <c r="J11" s="245"/>
    </row>
    <row r="12" spans="1:11" s="175" customFormat="1" x14ac:dyDescent="0.2">
      <c r="A12" s="172">
        <v>1</v>
      </c>
      <c r="B12" s="173">
        <v>2</v>
      </c>
      <c r="C12" s="173">
        <v>3</v>
      </c>
      <c r="D12" s="174">
        <v>4</v>
      </c>
      <c r="E12" s="174">
        <v>5</v>
      </c>
      <c r="F12" s="173">
        <v>6</v>
      </c>
      <c r="G12" s="173">
        <v>7</v>
      </c>
      <c r="H12" s="173">
        <v>8</v>
      </c>
      <c r="I12" s="239">
        <v>9</v>
      </c>
      <c r="J12" s="234"/>
    </row>
    <row r="13" spans="1:11" x14ac:dyDescent="0.2">
      <c r="A13" s="176"/>
      <c r="B13" s="177"/>
      <c r="C13" s="177"/>
      <c r="D13" s="178"/>
      <c r="E13" s="179"/>
      <c r="F13" s="177"/>
      <c r="G13" s="176"/>
      <c r="H13" s="176"/>
      <c r="I13" s="250"/>
      <c r="J13" s="235"/>
    </row>
    <row r="14" spans="1:11" s="183" customFormat="1" x14ac:dyDescent="0.2">
      <c r="A14" s="197"/>
      <c r="B14" s="198"/>
      <c r="C14" s="199"/>
      <c r="D14" s="200" t="s">
        <v>81</v>
      </c>
      <c r="E14" s="201" t="s">
        <v>98</v>
      </c>
      <c r="F14" s="199"/>
      <c r="G14" s="202"/>
      <c r="H14" s="254"/>
      <c r="I14" s="203">
        <f>SUBTOTAL(9,I15:I16)</f>
        <v>0</v>
      </c>
      <c r="J14" s="236"/>
      <c r="K14" s="181"/>
    </row>
    <row r="15" spans="1:11" s="185" customFormat="1" x14ac:dyDescent="0.2">
      <c r="A15" s="204"/>
      <c r="B15" s="205"/>
      <c r="C15" s="206"/>
      <c r="D15" s="207"/>
      <c r="E15" s="208" t="s">
        <v>203</v>
      </c>
      <c r="F15" s="206"/>
      <c r="G15" s="209"/>
      <c r="H15" s="255"/>
      <c r="I15" s="210">
        <f>SUBTOTAL(9,I16:I16)</f>
        <v>0</v>
      </c>
      <c r="J15" s="237"/>
      <c r="K15" s="184"/>
    </row>
    <row r="16" spans="1:11" s="185" customFormat="1" ht="51" x14ac:dyDescent="0.2">
      <c r="A16" s="204">
        <v>7</v>
      </c>
      <c r="B16" s="211"/>
      <c r="C16" s="211" t="s">
        <v>93</v>
      </c>
      <c r="D16" s="213" t="s">
        <v>204</v>
      </c>
      <c r="E16" s="241" t="s">
        <v>208</v>
      </c>
      <c r="F16" s="242" t="s">
        <v>76</v>
      </c>
      <c r="G16" s="243">
        <v>81</v>
      </c>
      <c r="H16" s="247"/>
      <c r="I16" s="244">
        <f t="shared" ref="I16" si="0">ROUND(G16*H16,2)</f>
        <v>0</v>
      </c>
      <c r="J16" s="246"/>
      <c r="K16" s="184"/>
    </row>
    <row r="17" spans="1:10" x14ac:dyDescent="0.2">
      <c r="A17" s="187"/>
      <c r="B17" s="188"/>
      <c r="C17" s="188"/>
      <c r="D17" s="189"/>
      <c r="E17" s="190" t="s">
        <v>92</v>
      </c>
      <c r="F17" s="188"/>
      <c r="G17" s="186"/>
      <c r="H17" s="186"/>
      <c r="I17" s="191">
        <f>SUBTOTAL(9,I14:I16)</f>
        <v>0</v>
      </c>
      <c r="J17" s="191"/>
    </row>
  </sheetData>
  <sheetProtection formatCells="0" formatColumns="0" formatRows="0" insertColumns="0" insertRows="0" insertHyperlinks="0" deleteColumns="0" deleteRows="0" sort="0" autoFilter="0" pivotTables="0"/>
  <mergeCells count="4">
    <mergeCell ref="C3:E3"/>
    <mergeCell ref="C7:E7"/>
    <mergeCell ref="C8:D8"/>
    <mergeCell ref="C9:D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fitToHeight="99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"/>
  <sheetViews>
    <sheetView workbookViewId="0"/>
  </sheetViews>
  <sheetFormatPr defaultRowHeight="12.75" x14ac:dyDescent="0.2"/>
  <sheetData/>
  <sheetProtection formatCells="0" formatColumns="0" formatRows="0" insertColumns="0" insertRows="0" insertHyperlinks="0" deleteColumns="0" deleteRows="0" sort="0" autoFilter="0" pivotTables="0"/>
  <customSheetViews>
    <customSheetView guid="{65E3123D-ED26-44E3-A414-09EEEF825484}" state="hidden">
      <pageMargins left="0.69999998807907104" right="0.69999998807907104" top="0.75" bottom="0.75" header="0.30000001192092896" footer="0.30000001192092896"/>
      <pageSetup errors="blank"/>
    </customSheetView>
    <customSheetView guid="{82B4F4D9-5370-4303-A97E-2A49E01AF629}" state="hidden">
      <pageMargins left="0.69999998807907104" right="0.69999998807907104" top="0.75" bottom="0.75" header="0.30000001192092896" footer="0.30000001192092896"/>
      <pageSetup errors="blank"/>
    </customSheetView>
    <customSheetView guid="{D6CFA044-0C8C-4ECE-96A2-AFF3DD5E0425}" state="hidden">
      <pageMargins left="0.69999998807907104" right="0.69999998807907104" top="0.75" bottom="0.75" header="0.30000001192092896" footer="0.30000001192092896"/>
      <pageSetup errors="blank"/>
    </customSheetView>
  </customSheetViews>
  <pageMargins left="0.69999998807907104" right="0.69999998807907104" top="0.75" bottom="0.75" header="0.30000001192092896" footer="0.30000001192092896"/>
  <pageSetup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1A117082-AE84-45DC-B4B1-E854891D3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11</vt:i4>
      </vt:variant>
    </vt:vector>
  </HeadingPairs>
  <TitlesOfParts>
    <vt:vector size="19" baseType="lpstr">
      <vt:lpstr>Krycí list</vt:lpstr>
      <vt:lpstr>Rekapitulace</vt:lpstr>
      <vt:lpstr>Komunitní prostor 1.08</vt:lpstr>
      <vt:lpstr>Dílny 2.02</vt:lpstr>
      <vt:lpstr>Dílny 2.03</vt:lpstr>
      <vt:lpstr>Jazyky 2.04</vt:lpstr>
      <vt:lpstr>Konektivita</vt:lpstr>
      <vt:lpstr>#Figury</vt:lpstr>
      <vt:lpstr>'Dílny 2.02'!Názvy_tisku</vt:lpstr>
      <vt:lpstr>'Dílny 2.03'!Názvy_tisku</vt:lpstr>
      <vt:lpstr>'Jazyky 2.04'!Názvy_tisku</vt:lpstr>
      <vt:lpstr>'Komunitní prostor 1.08'!Názvy_tisku</vt:lpstr>
      <vt:lpstr>Konektivita!Názvy_tisku</vt:lpstr>
      <vt:lpstr>Rekapitulace!Názvy_tisku</vt:lpstr>
      <vt:lpstr>'Dílny 2.02'!Oblast_tisku</vt:lpstr>
      <vt:lpstr>'Dílny 2.03'!Oblast_tisku</vt:lpstr>
      <vt:lpstr>'Jazyky 2.04'!Oblast_tisku</vt:lpstr>
      <vt:lpstr>'Komunitní prostor 1.08'!Oblast_tisku</vt:lpstr>
      <vt:lpstr>Konektivita!Oblast_tisku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</dc:creator>
  <cp:lastModifiedBy>Jitka Bažantová</cp:lastModifiedBy>
  <cp:lastPrinted>2025-02-27T12:07:15Z</cp:lastPrinted>
  <dcterms:created xsi:type="dcterms:W3CDTF">2006-04-27T05:25:48Z</dcterms:created>
  <dcterms:modified xsi:type="dcterms:W3CDTF">2025-04-10T12:18:21Z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