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SO 01 - Demolice a b..." sheetId="2" r:id="rId2"/>
    <sheet name="02 - SO 02 - Zpevněné plochy" sheetId="3" r:id="rId3"/>
    <sheet name="03 - SO 03 - Mobiliář a v..." sheetId="4" r:id="rId4"/>
    <sheet name="04 - SO 04 - Krajinářské ..." sheetId="5" r:id="rId5"/>
    <sheet name="05 - SO 05 - Veřejné osvě..." sheetId="6" r:id="rId6"/>
    <sheet name="VON - Vedlejší a ostatní ..." sheetId="7" r:id="rId7"/>
    <sheet name="Seznam figur" sheetId="8" r:id="rId8"/>
    <sheet name="Pokyny pro vyplnění" sheetId="9" r:id="rId9"/>
  </sheets>
  <definedNames>
    <definedName name="_xlnm.Print_Area" localSheetId="0">'Rekapitulace stavby'!$D$4:$AO$36,'Rekapitulace stavby'!$C$42:$AQ$61</definedName>
    <definedName name="_xlnm.Print_Titles" localSheetId="0">'Rekapitulace stavby'!$52:$52</definedName>
    <definedName name="_xlnm._FilterDatabase" localSheetId="1" hidden="1">'01 - SO 01 - Demolice a b...'!$C$82:$K$186</definedName>
    <definedName name="_xlnm.Print_Area" localSheetId="1">'01 - SO 01 - Demolice a b...'!$C$4:$J$39,'01 - SO 01 - Demolice a b...'!$C$45:$J$64,'01 - SO 01 - Demolice a b...'!$C$70:$K$186</definedName>
    <definedName name="_xlnm.Print_Titles" localSheetId="1">'01 - SO 01 - Demolice a b...'!$82:$82</definedName>
    <definedName name="_xlnm._FilterDatabase" localSheetId="2" hidden="1">'02 - SO 02 - Zpevněné plochy'!$C$86:$K$240</definedName>
    <definedName name="_xlnm.Print_Area" localSheetId="2">'02 - SO 02 - Zpevněné plochy'!$C$4:$J$39,'02 - SO 02 - Zpevněné plochy'!$C$45:$J$68,'02 - SO 02 - Zpevněné plochy'!$C$74:$K$240</definedName>
    <definedName name="_xlnm.Print_Titles" localSheetId="2">'02 - SO 02 - Zpevněné plochy'!$86:$86</definedName>
    <definedName name="_xlnm._FilterDatabase" localSheetId="3" hidden="1">'03 - SO 03 - Mobiliář a v...'!$C$95:$K$438</definedName>
    <definedName name="_xlnm.Print_Area" localSheetId="3">'03 - SO 03 - Mobiliář a v...'!$C$4:$J$39,'03 - SO 03 - Mobiliář a v...'!$C$45:$J$77,'03 - SO 03 - Mobiliář a v...'!$C$83:$K$438</definedName>
    <definedName name="_xlnm.Print_Titles" localSheetId="3">'03 - SO 03 - Mobiliář a v...'!$95:$95</definedName>
    <definedName name="_xlnm._FilterDatabase" localSheetId="4" hidden="1">'04 - SO 04 - Krajinářské ...'!$C$95:$K$960</definedName>
    <definedName name="_xlnm.Print_Area" localSheetId="4">'04 - SO 04 - Krajinářské ...'!$C$4:$J$39,'04 - SO 04 - Krajinářské ...'!$C$45:$J$77,'04 - SO 04 - Krajinářské ...'!$C$83:$K$960</definedName>
    <definedName name="_xlnm.Print_Titles" localSheetId="4">'04 - SO 04 - Krajinářské ...'!$95:$95</definedName>
    <definedName name="_xlnm._FilterDatabase" localSheetId="5" hidden="1">'05 - SO 05 - Veřejné osvě...'!$C$83:$K$179</definedName>
    <definedName name="_xlnm.Print_Area" localSheetId="5">'05 - SO 05 - Veřejné osvě...'!$C$4:$J$39,'05 - SO 05 - Veřejné osvě...'!$C$45:$J$65,'05 - SO 05 - Veřejné osvě...'!$C$71:$K$179</definedName>
    <definedName name="_xlnm.Print_Titles" localSheetId="5">'05 - SO 05 - Veřejné osvě...'!$83:$83</definedName>
    <definedName name="_xlnm._FilterDatabase" localSheetId="6" hidden="1">'VON - Vedlejší a ostatní ...'!$C$79:$K$104</definedName>
    <definedName name="_xlnm.Print_Area" localSheetId="6">'VON - Vedlejší a ostatní ...'!$C$4:$J$39,'VON - Vedlejší a ostatní ...'!$C$45:$J$61,'VON - Vedlejší a ostatní ...'!$C$67:$K$104</definedName>
    <definedName name="_xlnm.Print_Titles" localSheetId="6">'VON - Vedlejší a ostatní ...'!$79:$79</definedName>
    <definedName name="_xlnm.Print_Area" localSheetId="7">'Seznam figur'!$C$4:$G$36</definedName>
    <definedName name="_xlnm.Print_Titles" localSheetId="7">'Seznam figur'!$9:$9</definedName>
    <definedName name="_xlnm.Print_Area" localSheetId="8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8" l="1" r="D7"/>
  <c i="7" r="J37"/>
  <c r="J36"/>
  <c i="1" r="AY60"/>
  <c i="7" r="J35"/>
  <c i="1" r="AX60"/>
  <c i="7"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6"/>
  <c r="BH86"/>
  <c r="BG86"/>
  <c r="BF86"/>
  <c r="T86"/>
  <c r="R86"/>
  <c r="P86"/>
  <c r="BI84"/>
  <c r="BH84"/>
  <c r="BG84"/>
  <c r="BF84"/>
  <c r="T84"/>
  <c r="R84"/>
  <c r="P84"/>
  <c r="BI82"/>
  <c r="BH82"/>
  <c r="BG82"/>
  <c r="BF82"/>
  <c r="T82"/>
  <c r="R82"/>
  <c r="P82"/>
  <c r="J77"/>
  <c r="J76"/>
  <c r="F76"/>
  <c r="F74"/>
  <c r="E72"/>
  <c r="J55"/>
  <c r="J54"/>
  <c r="F54"/>
  <c r="F52"/>
  <c r="E50"/>
  <c r="J18"/>
  <c r="E18"/>
  <c r="F55"/>
  <c r="J17"/>
  <c r="J12"/>
  <c r="J52"/>
  <c r="E7"/>
  <c r="E48"/>
  <c i="6" r="J37"/>
  <c r="J36"/>
  <c i="1" r="AY59"/>
  <c i="6" r="J35"/>
  <c i="1" r="AX59"/>
  <c i="6"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5"/>
  <c r="BH165"/>
  <c r="BG165"/>
  <c r="BF165"/>
  <c r="T165"/>
  <c r="R165"/>
  <c r="P165"/>
  <c r="BI163"/>
  <c r="BH163"/>
  <c r="BG163"/>
  <c r="BF163"/>
  <c r="T163"/>
  <c r="R163"/>
  <c r="P163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BI117"/>
  <c r="BH117"/>
  <c r="BG117"/>
  <c r="BF117"/>
  <c r="T117"/>
  <c r="R117"/>
  <c r="P117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2"/>
  <c r="BH92"/>
  <c r="BG92"/>
  <c r="BF92"/>
  <c r="T92"/>
  <c r="R92"/>
  <c r="P92"/>
  <c r="BI90"/>
  <c r="BH90"/>
  <c r="BG90"/>
  <c r="BF90"/>
  <c r="T90"/>
  <c r="R90"/>
  <c r="P90"/>
  <c r="BI88"/>
  <c r="BH88"/>
  <c r="BG88"/>
  <c r="BF88"/>
  <c r="T88"/>
  <c r="R88"/>
  <c r="P88"/>
  <c r="BI86"/>
  <c r="BH86"/>
  <c r="BG86"/>
  <c r="BF86"/>
  <c r="T86"/>
  <c r="R86"/>
  <c r="P86"/>
  <c r="J81"/>
  <c r="J80"/>
  <c r="F80"/>
  <c r="F78"/>
  <c r="E76"/>
  <c r="J55"/>
  <c r="J54"/>
  <c r="F54"/>
  <c r="F52"/>
  <c r="E50"/>
  <c r="J18"/>
  <c r="E18"/>
  <c r="F81"/>
  <c r="J17"/>
  <c r="J12"/>
  <c r="J52"/>
  <c r="E7"/>
  <c r="E74"/>
  <c i="5" r="J37"/>
  <c r="J36"/>
  <c i="1" r="AY58"/>
  <c i="5" r="J35"/>
  <c i="1" r="AX58"/>
  <c i="5" r="BI958"/>
  <c r="BH958"/>
  <c r="BG958"/>
  <c r="BF958"/>
  <c r="T958"/>
  <c r="T957"/>
  <c r="R958"/>
  <c r="R957"/>
  <c r="P958"/>
  <c r="P957"/>
  <c r="BI954"/>
  <c r="BH954"/>
  <c r="BG954"/>
  <c r="BF954"/>
  <c r="T954"/>
  <c r="R954"/>
  <c r="P954"/>
  <c r="BI950"/>
  <c r="BH950"/>
  <c r="BG950"/>
  <c r="BF950"/>
  <c r="T950"/>
  <c r="R950"/>
  <c r="P950"/>
  <c r="BI945"/>
  <c r="BH945"/>
  <c r="BG945"/>
  <c r="BF945"/>
  <c r="T945"/>
  <c r="R945"/>
  <c r="P945"/>
  <c r="BI941"/>
  <c r="BH941"/>
  <c r="BG941"/>
  <c r="BF941"/>
  <c r="T941"/>
  <c r="R941"/>
  <c r="P941"/>
  <c r="BI938"/>
  <c r="BH938"/>
  <c r="BG938"/>
  <c r="BF938"/>
  <c r="T938"/>
  <c r="R938"/>
  <c r="P938"/>
  <c r="BI936"/>
  <c r="BH936"/>
  <c r="BG936"/>
  <c r="BF936"/>
  <c r="T936"/>
  <c r="R936"/>
  <c r="P936"/>
  <c r="BI933"/>
  <c r="BH933"/>
  <c r="BG933"/>
  <c r="BF933"/>
  <c r="T933"/>
  <c r="R933"/>
  <c r="P933"/>
  <c r="BI929"/>
  <c r="BH929"/>
  <c r="BG929"/>
  <c r="BF929"/>
  <c r="T929"/>
  <c r="R929"/>
  <c r="P929"/>
  <c r="BI926"/>
  <c r="BH926"/>
  <c r="BG926"/>
  <c r="BF926"/>
  <c r="T926"/>
  <c r="R926"/>
  <c r="P926"/>
  <c r="BI923"/>
  <c r="BH923"/>
  <c r="BG923"/>
  <c r="BF923"/>
  <c r="T923"/>
  <c r="R923"/>
  <c r="P923"/>
  <c r="BI919"/>
  <c r="BH919"/>
  <c r="BG919"/>
  <c r="BF919"/>
  <c r="T919"/>
  <c r="R919"/>
  <c r="P919"/>
  <c r="BI914"/>
  <c r="BH914"/>
  <c r="BG914"/>
  <c r="BF914"/>
  <c r="T914"/>
  <c r="R914"/>
  <c r="P914"/>
  <c r="BI911"/>
  <c r="BH911"/>
  <c r="BG911"/>
  <c r="BF911"/>
  <c r="T911"/>
  <c r="R911"/>
  <c r="P911"/>
  <c r="BI909"/>
  <c r="BH909"/>
  <c r="BG909"/>
  <c r="BF909"/>
  <c r="T909"/>
  <c r="R909"/>
  <c r="P909"/>
  <c r="BI907"/>
  <c r="BH907"/>
  <c r="BG907"/>
  <c r="BF907"/>
  <c r="T907"/>
  <c r="R907"/>
  <c r="P907"/>
  <c r="BI904"/>
  <c r="BH904"/>
  <c r="BG904"/>
  <c r="BF904"/>
  <c r="T904"/>
  <c r="R904"/>
  <c r="P904"/>
  <c r="BI902"/>
  <c r="BH902"/>
  <c r="BG902"/>
  <c r="BF902"/>
  <c r="T902"/>
  <c r="R902"/>
  <c r="P902"/>
  <c r="BI898"/>
  <c r="BH898"/>
  <c r="BG898"/>
  <c r="BF898"/>
  <c r="T898"/>
  <c r="R898"/>
  <c r="P898"/>
  <c r="BI895"/>
  <c r="BH895"/>
  <c r="BG895"/>
  <c r="BF895"/>
  <c r="T895"/>
  <c r="R895"/>
  <c r="P895"/>
  <c r="BI889"/>
  <c r="BH889"/>
  <c r="BG889"/>
  <c r="BF889"/>
  <c r="T889"/>
  <c r="R889"/>
  <c r="P889"/>
  <c r="BI885"/>
  <c r="BH885"/>
  <c r="BG885"/>
  <c r="BF885"/>
  <c r="T885"/>
  <c r="R885"/>
  <c r="P885"/>
  <c r="BI880"/>
  <c r="BH880"/>
  <c r="BG880"/>
  <c r="BF880"/>
  <c r="T880"/>
  <c r="R880"/>
  <c r="P880"/>
  <c r="BI876"/>
  <c r="BH876"/>
  <c r="BG876"/>
  <c r="BF876"/>
  <c r="T876"/>
  <c r="R876"/>
  <c r="P876"/>
  <c r="BI872"/>
  <c r="BH872"/>
  <c r="BG872"/>
  <c r="BF872"/>
  <c r="T872"/>
  <c r="R872"/>
  <c r="P872"/>
  <c r="BI869"/>
  <c r="BH869"/>
  <c r="BG869"/>
  <c r="BF869"/>
  <c r="T869"/>
  <c r="R869"/>
  <c r="P869"/>
  <c r="BI865"/>
  <c r="BH865"/>
  <c r="BG865"/>
  <c r="BF865"/>
  <c r="T865"/>
  <c r="R865"/>
  <c r="P865"/>
  <c r="BI860"/>
  <c r="BH860"/>
  <c r="BG860"/>
  <c r="BF860"/>
  <c r="T860"/>
  <c r="R860"/>
  <c r="P860"/>
  <c r="BI855"/>
  <c r="BH855"/>
  <c r="BG855"/>
  <c r="BF855"/>
  <c r="T855"/>
  <c r="R855"/>
  <c r="P855"/>
  <c r="BI851"/>
  <c r="BH851"/>
  <c r="BG851"/>
  <c r="BF851"/>
  <c r="T851"/>
  <c r="R851"/>
  <c r="P851"/>
  <c r="BI848"/>
  <c r="BH848"/>
  <c r="BG848"/>
  <c r="BF848"/>
  <c r="T848"/>
  <c r="R848"/>
  <c r="P848"/>
  <c r="BI843"/>
  <c r="BH843"/>
  <c r="BG843"/>
  <c r="BF843"/>
  <c r="T843"/>
  <c r="R843"/>
  <c r="P843"/>
  <c r="BI840"/>
  <c r="BH840"/>
  <c r="BG840"/>
  <c r="BF840"/>
  <c r="T840"/>
  <c r="R840"/>
  <c r="P840"/>
  <c r="BI838"/>
  <c r="BH838"/>
  <c r="BG838"/>
  <c r="BF838"/>
  <c r="T838"/>
  <c r="R838"/>
  <c r="P838"/>
  <c r="BI832"/>
  <c r="BH832"/>
  <c r="BG832"/>
  <c r="BF832"/>
  <c r="T832"/>
  <c r="R832"/>
  <c r="P832"/>
  <c r="BI826"/>
  <c r="BH826"/>
  <c r="BG826"/>
  <c r="BF826"/>
  <c r="T826"/>
  <c r="R826"/>
  <c r="P826"/>
  <c r="BI823"/>
  <c r="BH823"/>
  <c r="BG823"/>
  <c r="BF823"/>
  <c r="T823"/>
  <c r="R823"/>
  <c r="P823"/>
  <c r="BI821"/>
  <c r="BH821"/>
  <c r="BG821"/>
  <c r="BF821"/>
  <c r="T821"/>
  <c r="R821"/>
  <c r="P821"/>
  <c r="BI819"/>
  <c r="BH819"/>
  <c r="BG819"/>
  <c r="BF819"/>
  <c r="T819"/>
  <c r="R819"/>
  <c r="P819"/>
  <c r="BI816"/>
  <c r="BH816"/>
  <c r="BG816"/>
  <c r="BF816"/>
  <c r="T816"/>
  <c r="R816"/>
  <c r="P816"/>
  <c r="BI814"/>
  <c r="BH814"/>
  <c r="BG814"/>
  <c r="BF814"/>
  <c r="T814"/>
  <c r="R814"/>
  <c r="P814"/>
  <c r="BI812"/>
  <c r="BH812"/>
  <c r="BG812"/>
  <c r="BF812"/>
  <c r="T812"/>
  <c r="R812"/>
  <c r="P812"/>
  <c r="BI810"/>
  <c r="BH810"/>
  <c r="BG810"/>
  <c r="BF810"/>
  <c r="T810"/>
  <c r="R810"/>
  <c r="P810"/>
  <c r="BI808"/>
  <c r="BH808"/>
  <c r="BG808"/>
  <c r="BF808"/>
  <c r="T808"/>
  <c r="R808"/>
  <c r="P808"/>
  <c r="BI806"/>
  <c r="BH806"/>
  <c r="BG806"/>
  <c r="BF806"/>
  <c r="T806"/>
  <c r="R806"/>
  <c r="P806"/>
  <c r="BI804"/>
  <c r="BH804"/>
  <c r="BG804"/>
  <c r="BF804"/>
  <c r="T804"/>
  <c r="R804"/>
  <c r="P804"/>
  <c r="BI802"/>
  <c r="BH802"/>
  <c r="BG802"/>
  <c r="BF802"/>
  <c r="T802"/>
  <c r="R802"/>
  <c r="P802"/>
  <c r="BI800"/>
  <c r="BH800"/>
  <c r="BG800"/>
  <c r="BF800"/>
  <c r="T800"/>
  <c r="R800"/>
  <c r="P800"/>
  <c r="BI798"/>
  <c r="BH798"/>
  <c r="BG798"/>
  <c r="BF798"/>
  <c r="T798"/>
  <c r="R798"/>
  <c r="P798"/>
  <c r="BI796"/>
  <c r="BH796"/>
  <c r="BG796"/>
  <c r="BF796"/>
  <c r="T796"/>
  <c r="R796"/>
  <c r="P796"/>
  <c r="BI794"/>
  <c r="BH794"/>
  <c r="BG794"/>
  <c r="BF794"/>
  <c r="T794"/>
  <c r="R794"/>
  <c r="P794"/>
  <c r="BI792"/>
  <c r="BH792"/>
  <c r="BG792"/>
  <c r="BF792"/>
  <c r="T792"/>
  <c r="R792"/>
  <c r="P792"/>
  <c r="BI790"/>
  <c r="BH790"/>
  <c r="BG790"/>
  <c r="BF790"/>
  <c r="T790"/>
  <c r="R790"/>
  <c r="P790"/>
  <c r="BI788"/>
  <c r="BH788"/>
  <c r="BG788"/>
  <c r="BF788"/>
  <c r="T788"/>
  <c r="R788"/>
  <c r="P788"/>
  <c r="BI785"/>
  <c r="BH785"/>
  <c r="BG785"/>
  <c r="BF785"/>
  <c r="T785"/>
  <c r="R785"/>
  <c r="P785"/>
  <c r="BI782"/>
  <c r="BH782"/>
  <c r="BG782"/>
  <c r="BF782"/>
  <c r="T782"/>
  <c r="R782"/>
  <c r="P782"/>
  <c r="BI778"/>
  <c r="BH778"/>
  <c r="BG778"/>
  <c r="BF778"/>
  <c r="T778"/>
  <c r="R778"/>
  <c r="P778"/>
  <c r="BI775"/>
  <c r="BH775"/>
  <c r="BG775"/>
  <c r="BF775"/>
  <c r="T775"/>
  <c r="R775"/>
  <c r="P775"/>
  <c r="BI772"/>
  <c r="BH772"/>
  <c r="BG772"/>
  <c r="BF772"/>
  <c r="T772"/>
  <c r="R772"/>
  <c r="P772"/>
  <c r="BI770"/>
  <c r="BH770"/>
  <c r="BG770"/>
  <c r="BF770"/>
  <c r="T770"/>
  <c r="R770"/>
  <c r="P770"/>
  <c r="BI768"/>
  <c r="BH768"/>
  <c r="BG768"/>
  <c r="BF768"/>
  <c r="T768"/>
  <c r="R768"/>
  <c r="P768"/>
  <c r="BI764"/>
  <c r="BH764"/>
  <c r="BG764"/>
  <c r="BF764"/>
  <c r="T764"/>
  <c r="R764"/>
  <c r="P764"/>
  <c r="BI761"/>
  <c r="BH761"/>
  <c r="BG761"/>
  <c r="BF761"/>
  <c r="T761"/>
  <c r="R761"/>
  <c r="P761"/>
  <c r="BI759"/>
  <c r="BH759"/>
  <c r="BG759"/>
  <c r="BF759"/>
  <c r="T759"/>
  <c r="R759"/>
  <c r="P759"/>
  <c r="BI754"/>
  <c r="BH754"/>
  <c r="BG754"/>
  <c r="BF754"/>
  <c r="T754"/>
  <c r="R754"/>
  <c r="P754"/>
  <c r="BI752"/>
  <c r="BH752"/>
  <c r="BG752"/>
  <c r="BF752"/>
  <c r="T752"/>
  <c r="R752"/>
  <c r="P752"/>
  <c r="BI750"/>
  <c r="BH750"/>
  <c r="BG750"/>
  <c r="BF750"/>
  <c r="T750"/>
  <c r="R750"/>
  <c r="P750"/>
  <c r="BI747"/>
  <c r="BH747"/>
  <c r="BG747"/>
  <c r="BF747"/>
  <c r="T747"/>
  <c r="R747"/>
  <c r="P747"/>
  <c r="BI743"/>
  <c r="BH743"/>
  <c r="BG743"/>
  <c r="BF743"/>
  <c r="T743"/>
  <c r="R743"/>
  <c r="P743"/>
  <c r="BI739"/>
  <c r="BH739"/>
  <c r="BG739"/>
  <c r="BF739"/>
  <c r="T739"/>
  <c r="R739"/>
  <c r="P739"/>
  <c r="BI730"/>
  <c r="BH730"/>
  <c r="BG730"/>
  <c r="BF730"/>
  <c r="T730"/>
  <c r="R730"/>
  <c r="P730"/>
  <c r="BI727"/>
  <c r="BH727"/>
  <c r="BG727"/>
  <c r="BF727"/>
  <c r="T727"/>
  <c r="R727"/>
  <c r="P727"/>
  <c r="BI722"/>
  <c r="BH722"/>
  <c r="BG722"/>
  <c r="BF722"/>
  <c r="T722"/>
  <c r="R722"/>
  <c r="P722"/>
  <c r="BI719"/>
  <c r="BH719"/>
  <c r="BG719"/>
  <c r="BF719"/>
  <c r="T719"/>
  <c r="R719"/>
  <c r="P719"/>
  <c r="BI714"/>
  <c r="BH714"/>
  <c r="BG714"/>
  <c r="BF714"/>
  <c r="T714"/>
  <c r="R714"/>
  <c r="P714"/>
  <c r="BI711"/>
  <c r="BH711"/>
  <c r="BG711"/>
  <c r="BF711"/>
  <c r="T711"/>
  <c r="R711"/>
  <c r="P711"/>
  <c r="BI709"/>
  <c r="BH709"/>
  <c r="BG709"/>
  <c r="BF709"/>
  <c r="T709"/>
  <c r="R709"/>
  <c r="P709"/>
  <c r="BI706"/>
  <c r="BH706"/>
  <c r="BG706"/>
  <c r="BF706"/>
  <c r="T706"/>
  <c r="R706"/>
  <c r="P706"/>
  <c r="BI704"/>
  <c r="BH704"/>
  <c r="BG704"/>
  <c r="BF704"/>
  <c r="T704"/>
  <c r="R704"/>
  <c r="P704"/>
  <c r="BI701"/>
  <c r="BH701"/>
  <c r="BG701"/>
  <c r="BF701"/>
  <c r="T701"/>
  <c r="R701"/>
  <c r="P701"/>
  <c r="BI699"/>
  <c r="BH699"/>
  <c r="BG699"/>
  <c r="BF699"/>
  <c r="T699"/>
  <c r="R699"/>
  <c r="P699"/>
  <c r="BI696"/>
  <c r="BH696"/>
  <c r="BG696"/>
  <c r="BF696"/>
  <c r="T696"/>
  <c r="R696"/>
  <c r="P696"/>
  <c r="BI694"/>
  <c r="BH694"/>
  <c r="BG694"/>
  <c r="BF694"/>
  <c r="T694"/>
  <c r="R694"/>
  <c r="P694"/>
  <c r="BI692"/>
  <c r="BH692"/>
  <c r="BG692"/>
  <c r="BF692"/>
  <c r="T692"/>
  <c r="R692"/>
  <c r="P692"/>
  <c r="BI688"/>
  <c r="BH688"/>
  <c r="BG688"/>
  <c r="BF688"/>
  <c r="T688"/>
  <c r="R688"/>
  <c r="P688"/>
  <c r="BI686"/>
  <c r="BH686"/>
  <c r="BG686"/>
  <c r="BF686"/>
  <c r="T686"/>
  <c r="R686"/>
  <c r="P686"/>
  <c r="BI681"/>
  <c r="BH681"/>
  <c r="BG681"/>
  <c r="BF681"/>
  <c r="T681"/>
  <c r="R681"/>
  <c r="P681"/>
  <c r="BI678"/>
  <c r="BH678"/>
  <c r="BG678"/>
  <c r="BF678"/>
  <c r="T678"/>
  <c r="R678"/>
  <c r="P678"/>
  <c r="BI673"/>
  <c r="BH673"/>
  <c r="BG673"/>
  <c r="BF673"/>
  <c r="T673"/>
  <c r="R673"/>
  <c r="P673"/>
  <c r="BI671"/>
  <c r="BH671"/>
  <c r="BG671"/>
  <c r="BF671"/>
  <c r="T671"/>
  <c r="R671"/>
  <c r="P671"/>
  <c r="BI669"/>
  <c r="BH669"/>
  <c r="BG669"/>
  <c r="BF669"/>
  <c r="T669"/>
  <c r="R669"/>
  <c r="P669"/>
  <c r="BI667"/>
  <c r="BH667"/>
  <c r="BG667"/>
  <c r="BF667"/>
  <c r="T667"/>
  <c r="R667"/>
  <c r="P667"/>
  <c r="BI665"/>
  <c r="BH665"/>
  <c r="BG665"/>
  <c r="BF665"/>
  <c r="T665"/>
  <c r="R665"/>
  <c r="P665"/>
  <c r="BI662"/>
  <c r="BH662"/>
  <c r="BG662"/>
  <c r="BF662"/>
  <c r="T662"/>
  <c r="R662"/>
  <c r="P662"/>
  <c r="BI659"/>
  <c r="BH659"/>
  <c r="BG659"/>
  <c r="BF659"/>
  <c r="T659"/>
  <c r="R659"/>
  <c r="P659"/>
  <c r="BI656"/>
  <c r="BH656"/>
  <c r="BG656"/>
  <c r="BF656"/>
  <c r="T656"/>
  <c r="R656"/>
  <c r="P656"/>
  <c r="BI654"/>
  <c r="BH654"/>
  <c r="BG654"/>
  <c r="BF654"/>
  <c r="T654"/>
  <c r="R654"/>
  <c r="P654"/>
  <c r="BI652"/>
  <c r="BH652"/>
  <c r="BG652"/>
  <c r="BF652"/>
  <c r="T652"/>
  <c r="R652"/>
  <c r="P652"/>
  <c r="BI650"/>
  <c r="BH650"/>
  <c r="BG650"/>
  <c r="BF650"/>
  <c r="T650"/>
  <c r="R650"/>
  <c r="P650"/>
  <c r="BI648"/>
  <c r="BH648"/>
  <c r="BG648"/>
  <c r="BF648"/>
  <c r="T648"/>
  <c r="R648"/>
  <c r="P648"/>
  <c r="BI646"/>
  <c r="BH646"/>
  <c r="BG646"/>
  <c r="BF646"/>
  <c r="T646"/>
  <c r="R646"/>
  <c r="P646"/>
  <c r="BI644"/>
  <c r="BH644"/>
  <c r="BG644"/>
  <c r="BF644"/>
  <c r="T644"/>
  <c r="R644"/>
  <c r="P644"/>
  <c r="BI642"/>
  <c r="BH642"/>
  <c r="BG642"/>
  <c r="BF642"/>
  <c r="T642"/>
  <c r="R642"/>
  <c r="P642"/>
  <c r="BI640"/>
  <c r="BH640"/>
  <c r="BG640"/>
  <c r="BF640"/>
  <c r="T640"/>
  <c r="R640"/>
  <c r="P640"/>
  <c r="BI638"/>
  <c r="BH638"/>
  <c r="BG638"/>
  <c r="BF638"/>
  <c r="T638"/>
  <c r="R638"/>
  <c r="P638"/>
  <c r="BI636"/>
  <c r="BH636"/>
  <c r="BG636"/>
  <c r="BF636"/>
  <c r="T636"/>
  <c r="R636"/>
  <c r="P636"/>
  <c r="BI634"/>
  <c r="BH634"/>
  <c r="BG634"/>
  <c r="BF634"/>
  <c r="T634"/>
  <c r="R634"/>
  <c r="P634"/>
  <c r="BI632"/>
  <c r="BH632"/>
  <c r="BG632"/>
  <c r="BF632"/>
  <c r="T632"/>
  <c r="R632"/>
  <c r="P632"/>
  <c r="BI630"/>
  <c r="BH630"/>
  <c r="BG630"/>
  <c r="BF630"/>
  <c r="T630"/>
  <c r="R630"/>
  <c r="P630"/>
  <c r="BI628"/>
  <c r="BH628"/>
  <c r="BG628"/>
  <c r="BF628"/>
  <c r="T628"/>
  <c r="R628"/>
  <c r="P628"/>
  <c r="BI625"/>
  <c r="BH625"/>
  <c r="BG625"/>
  <c r="BF625"/>
  <c r="T625"/>
  <c r="R625"/>
  <c r="P625"/>
  <c r="BI623"/>
  <c r="BH623"/>
  <c r="BG623"/>
  <c r="BF623"/>
  <c r="T623"/>
  <c r="R623"/>
  <c r="P623"/>
  <c r="BI618"/>
  <c r="BH618"/>
  <c r="BG618"/>
  <c r="BF618"/>
  <c r="T618"/>
  <c r="R618"/>
  <c r="P618"/>
  <c r="BI615"/>
  <c r="BH615"/>
  <c r="BG615"/>
  <c r="BF615"/>
  <c r="T615"/>
  <c r="R615"/>
  <c r="P615"/>
  <c r="BI612"/>
  <c r="BH612"/>
  <c r="BG612"/>
  <c r="BF612"/>
  <c r="T612"/>
  <c r="R612"/>
  <c r="P612"/>
  <c r="BI609"/>
  <c r="BH609"/>
  <c r="BG609"/>
  <c r="BF609"/>
  <c r="T609"/>
  <c r="R609"/>
  <c r="P609"/>
  <c r="BI606"/>
  <c r="BH606"/>
  <c r="BG606"/>
  <c r="BF606"/>
  <c r="T606"/>
  <c r="R606"/>
  <c r="P606"/>
  <c r="BI602"/>
  <c r="BH602"/>
  <c r="BG602"/>
  <c r="BF602"/>
  <c r="T602"/>
  <c r="R602"/>
  <c r="P602"/>
  <c r="BI597"/>
  <c r="BH597"/>
  <c r="BG597"/>
  <c r="BF597"/>
  <c r="T597"/>
  <c r="R597"/>
  <c r="P597"/>
  <c r="BI595"/>
  <c r="BH595"/>
  <c r="BG595"/>
  <c r="BF595"/>
  <c r="T595"/>
  <c r="R595"/>
  <c r="P595"/>
  <c r="BI593"/>
  <c r="BH593"/>
  <c r="BG593"/>
  <c r="BF593"/>
  <c r="T593"/>
  <c r="R593"/>
  <c r="P593"/>
  <c r="BI588"/>
  <c r="BH588"/>
  <c r="BG588"/>
  <c r="BF588"/>
  <c r="T588"/>
  <c r="R588"/>
  <c r="P588"/>
  <c r="BI586"/>
  <c r="BH586"/>
  <c r="BG586"/>
  <c r="BF586"/>
  <c r="T586"/>
  <c r="R586"/>
  <c r="P586"/>
  <c r="BI584"/>
  <c r="BH584"/>
  <c r="BG584"/>
  <c r="BF584"/>
  <c r="T584"/>
  <c r="R584"/>
  <c r="P584"/>
  <c r="BI581"/>
  <c r="BH581"/>
  <c r="BG581"/>
  <c r="BF581"/>
  <c r="T581"/>
  <c r="R581"/>
  <c r="P581"/>
  <c r="BI577"/>
  <c r="BH577"/>
  <c r="BG577"/>
  <c r="BF577"/>
  <c r="T577"/>
  <c r="R577"/>
  <c r="P577"/>
  <c r="BI573"/>
  <c r="BH573"/>
  <c r="BG573"/>
  <c r="BF573"/>
  <c r="T573"/>
  <c r="R573"/>
  <c r="P573"/>
  <c r="BI568"/>
  <c r="BH568"/>
  <c r="BG568"/>
  <c r="BF568"/>
  <c r="T568"/>
  <c r="R568"/>
  <c r="P568"/>
  <c r="BI563"/>
  <c r="BH563"/>
  <c r="BG563"/>
  <c r="BF563"/>
  <c r="T563"/>
  <c r="R563"/>
  <c r="P563"/>
  <c r="BI559"/>
  <c r="BH559"/>
  <c r="BG559"/>
  <c r="BF559"/>
  <c r="T559"/>
  <c r="R559"/>
  <c r="P559"/>
  <c r="BI555"/>
  <c r="BH555"/>
  <c r="BG555"/>
  <c r="BF555"/>
  <c r="T555"/>
  <c r="R555"/>
  <c r="P555"/>
  <c r="BI551"/>
  <c r="BH551"/>
  <c r="BG551"/>
  <c r="BF551"/>
  <c r="T551"/>
  <c r="R551"/>
  <c r="P551"/>
  <c r="BI547"/>
  <c r="BH547"/>
  <c r="BG547"/>
  <c r="BF547"/>
  <c r="T547"/>
  <c r="R547"/>
  <c r="P547"/>
  <c r="BI543"/>
  <c r="BH543"/>
  <c r="BG543"/>
  <c r="BF543"/>
  <c r="T543"/>
  <c r="R543"/>
  <c r="P543"/>
  <c r="BI539"/>
  <c r="BH539"/>
  <c r="BG539"/>
  <c r="BF539"/>
  <c r="T539"/>
  <c r="R539"/>
  <c r="P539"/>
  <c r="BI535"/>
  <c r="BH535"/>
  <c r="BG535"/>
  <c r="BF535"/>
  <c r="T535"/>
  <c r="R535"/>
  <c r="P535"/>
  <c r="BI531"/>
  <c r="BH531"/>
  <c r="BG531"/>
  <c r="BF531"/>
  <c r="T531"/>
  <c r="R531"/>
  <c r="P531"/>
  <c r="BI527"/>
  <c r="BH527"/>
  <c r="BG527"/>
  <c r="BF527"/>
  <c r="T527"/>
  <c r="R527"/>
  <c r="P527"/>
  <c r="BI523"/>
  <c r="BH523"/>
  <c r="BG523"/>
  <c r="BF523"/>
  <c r="T523"/>
  <c r="R523"/>
  <c r="P523"/>
  <c r="BI519"/>
  <c r="BH519"/>
  <c r="BG519"/>
  <c r="BF519"/>
  <c r="T519"/>
  <c r="R519"/>
  <c r="P519"/>
  <c r="BI515"/>
  <c r="BH515"/>
  <c r="BG515"/>
  <c r="BF515"/>
  <c r="T515"/>
  <c r="R515"/>
  <c r="P515"/>
  <c r="BI510"/>
  <c r="BH510"/>
  <c r="BG510"/>
  <c r="BF510"/>
  <c r="T510"/>
  <c r="R510"/>
  <c r="P510"/>
  <c r="BI505"/>
  <c r="BH505"/>
  <c r="BG505"/>
  <c r="BF505"/>
  <c r="T505"/>
  <c r="R505"/>
  <c r="P505"/>
  <c r="BI500"/>
  <c r="BH500"/>
  <c r="BG500"/>
  <c r="BF500"/>
  <c r="T500"/>
  <c r="R500"/>
  <c r="P500"/>
  <c r="BI497"/>
  <c r="BH497"/>
  <c r="BG497"/>
  <c r="BF497"/>
  <c r="T497"/>
  <c r="R497"/>
  <c r="P497"/>
  <c r="BI493"/>
  <c r="BH493"/>
  <c r="BG493"/>
  <c r="BF493"/>
  <c r="T493"/>
  <c r="R493"/>
  <c r="P493"/>
  <c r="BI491"/>
  <c r="BH491"/>
  <c r="BG491"/>
  <c r="BF491"/>
  <c r="T491"/>
  <c r="R491"/>
  <c r="P491"/>
  <c r="BI486"/>
  <c r="BH486"/>
  <c r="BG486"/>
  <c r="BF486"/>
  <c r="T486"/>
  <c r="R486"/>
  <c r="P486"/>
  <c r="BI483"/>
  <c r="BH483"/>
  <c r="BG483"/>
  <c r="BF483"/>
  <c r="T483"/>
  <c r="R483"/>
  <c r="P483"/>
  <c r="BI479"/>
  <c r="BH479"/>
  <c r="BG479"/>
  <c r="BF479"/>
  <c r="T479"/>
  <c r="R479"/>
  <c r="P479"/>
  <c r="BI474"/>
  <c r="BH474"/>
  <c r="BG474"/>
  <c r="BF474"/>
  <c r="T474"/>
  <c r="R474"/>
  <c r="P474"/>
  <c r="BI470"/>
  <c r="BH470"/>
  <c r="BG470"/>
  <c r="BF470"/>
  <c r="T470"/>
  <c r="R470"/>
  <c r="P470"/>
  <c r="BI466"/>
  <c r="BH466"/>
  <c r="BG466"/>
  <c r="BF466"/>
  <c r="T466"/>
  <c r="R466"/>
  <c r="P466"/>
  <c r="BI464"/>
  <c r="BH464"/>
  <c r="BG464"/>
  <c r="BF464"/>
  <c r="T464"/>
  <c r="R464"/>
  <c r="P464"/>
  <c r="BI460"/>
  <c r="BH460"/>
  <c r="BG460"/>
  <c r="BF460"/>
  <c r="T460"/>
  <c r="R460"/>
  <c r="P460"/>
  <c r="BI456"/>
  <c r="BH456"/>
  <c r="BG456"/>
  <c r="BF456"/>
  <c r="T456"/>
  <c r="R456"/>
  <c r="P456"/>
  <c r="BI452"/>
  <c r="BH452"/>
  <c r="BG452"/>
  <c r="BF452"/>
  <c r="T452"/>
  <c r="R452"/>
  <c r="P452"/>
  <c r="BI447"/>
  <c r="BH447"/>
  <c r="BG447"/>
  <c r="BF447"/>
  <c r="T447"/>
  <c r="R447"/>
  <c r="P447"/>
  <c r="BI443"/>
  <c r="BH443"/>
  <c r="BG443"/>
  <c r="BF443"/>
  <c r="T443"/>
  <c r="R443"/>
  <c r="P443"/>
  <c r="BI439"/>
  <c r="BH439"/>
  <c r="BG439"/>
  <c r="BF439"/>
  <c r="T439"/>
  <c r="R439"/>
  <c r="P439"/>
  <c r="BI434"/>
  <c r="BH434"/>
  <c r="BG434"/>
  <c r="BF434"/>
  <c r="T434"/>
  <c r="R434"/>
  <c r="P434"/>
  <c r="BI431"/>
  <c r="BH431"/>
  <c r="BG431"/>
  <c r="BF431"/>
  <c r="T431"/>
  <c r="R431"/>
  <c r="P431"/>
  <c r="BI429"/>
  <c r="BH429"/>
  <c r="BG429"/>
  <c r="BF429"/>
  <c r="T429"/>
  <c r="R429"/>
  <c r="P429"/>
  <c r="BI427"/>
  <c r="BH427"/>
  <c r="BG427"/>
  <c r="BF427"/>
  <c r="T427"/>
  <c r="R427"/>
  <c r="P427"/>
  <c r="BI422"/>
  <c r="BH422"/>
  <c r="BG422"/>
  <c r="BF422"/>
  <c r="T422"/>
  <c r="R422"/>
  <c r="P422"/>
  <c r="BI418"/>
  <c r="BH418"/>
  <c r="BG418"/>
  <c r="BF418"/>
  <c r="T418"/>
  <c r="R418"/>
  <c r="P418"/>
  <c r="BI413"/>
  <c r="BH413"/>
  <c r="BG413"/>
  <c r="BF413"/>
  <c r="T413"/>
  <c r="R413"/>
  <c r="P413"/>
  <c r="BI409"/>
  <c r="BH409"/>
  <c r="BG409"/>
  <c r="BF409"/>
  <c r="T409"/>
  <c r="R409"/>
  <c r="P409"/>
  <c r="BI407"/>
  <c r="BH407"/>
  <c r="BG407"/>
  <c r="BF407"/>
  <c r="T407"/>
  <c r="R407"/>
  <c r="P407"/>
  <c r="BI404"/>
  <c r="BH404"/>
  <c r="BG404"/>
  <c r="BF404"/>
  <c r="T404"/>
  <c r="R404"/>
  <c r="P404"/>
  <c r="BI401"/>
  <c r="BH401"/>
  <c r="BG401"/>
  <c r="BF401"/>
  <c r="T401"/>
  <c r="R401"/>
  <c r="P401"/>
  <c r="BI399"/>
  <c r="BH399"/>
  <c r="BG399"/>
  <c r="BF399"/>
  <c r="T399"/>
  <c r="R399"/>
  <c r="P399"/>
  <c r="BI397"/>
  <c r="BH397"/>
  <c r="BG397"/>
  <c r="BF397"/>
  <c r="T397"/>
  <c r="R397"/>
  <c r="P397"/>
  <c r="BI395"/>
  <c r="BH395"/>
  <c r="BG395"/>
  <c r="BF395"/>
  <c r="T395"/>
  <c r="R395"/>
  <c r="P395"/>
  <c r="BI393"/>
  <c r="BH393"/>
  <c r="BG393"/>
  <c r="BF393"/>
  <c r="T393"/>
  <c r="R393"/>
  <c r="P393"/>
  <c r="BI389"/>
  <c r="BH389"/>
  <c r="BG389"/>
  <c r="BF389"/>
  <c r="T389"/>
  <c r="R389"/>
  <c r="P389"/>
  <c r="BI387"/>
  <c r="BH387"/>
  <c r="BG387"/>
  <c r="BF387"/>
  <c r="T387"/>
  <c r="R387"/>
  <c r="P387"/>
  <c r="BI364"/>
  <c r="BH364"/>
  <c r="BG364"/>
  <c r="BF364"/>
  <c r="T364"/>
  <c r="R364"/>
  <c r="P364"/>
  <c r="BI358"/>
  <c r="BH358"/>
  <c r="BG358"/>
  <c r="BF358"/>
  <c r="T358"/>
  <c r="R358"/>
  <c r="P358"/>
  <c r="BI353"/>
  <c r="BH353"/>
  <c r="BG353"/>
  <c r="BF353"/>
  <c r="T353"/>
  <c r="R353"/>
  <c r="P353"/>
  <c r="BI351"/>
  <c r="BH351"/>
  <c r="BG351"/>
  <c r="BF351"/>
  <c r="T351"/>
  <c r="R351"/>
  <c r="P351"/>
  <c r="BI346"/>
  <c r="BH346"/>
  <c r="BG346"/>
  <c r="BF346"/>
  <c r="T346"/>
  <c r="R346"/>
  <c r="P346"/>
  <c r="BI344"/>
  <c r="BH344"/>
  <c r="BG344"/>
  <c r="BF344"/>
  <c r="T344"/>
  <c r="R344"/>
  <c r="P344"/>
  <c r="BI342"/>
  <c r="BH342"/>
  <c r="BG342"/>
  <c r="BF342"/>
  <c r="T342"/>
  <c r="R342"/>
  <c r="P342"/>
  <c r="BI338"/>
  <c r="BH338"/>
  <c r="BG338"/>
  <c r="BF338"/>
  <c r="T338"/>
  <c r="R338"/>
  <c r="P338"/>
  <c r="BI332"/>
  <c r="BH332"/>
  <c r="BG332"/>
  <c r="BF332"/>
  <c r="T332"/>
  <c r="R332"/>
  <c r="P332"/>
  <c r="BI327"/>
  <c r="BH327"/>
  <c r="BG327"/>
  <c r="BF327"/>
  <c r="T327"/>
  <c r="R327"/>
  <c r="P327"/>
  <c r="BI322"/>
  <c r="BH322"/>
  <c r="BG322"/>
  <c r="BF322"/>
  <c r="T322"/>
  <c r="T321"/>
  <c r="R322"/>
  <c r="R321"/>
  <c r="P322"/>
  <c r="P321"/>
  <c r="BI312"/>
  <c r="BH312"/>
  <c r="BG312"/>
  <c r="BF312"/>
  <c r="T312"/>
  <c r="R312"/>
  <c r="P312"/>
  <c r="BI307"/>
  <c r="BH307"/>
  <c r="BG307"/>
  <c r="BF307"/>
  <c r="T307"/>
  <c r="R307"/>
  <c r="P307"/>
  <c r="BI303"/>
  <c r="BH303"/>
  <c r="BG303"/>
  <c r="BF303"/>
  <c r="T303"/>
  <c r="R303"/>
  <c r="P303"/>
  <c r="BI299"/>
  <c r="BH299"/>
  <c r="BG299"/>
  <c r="BF299"/>
  <c r="T299"/>
  <c r="R299"/>
  <c r="P299"/>
  <c r="BI294"/>
  <c r="BH294"/>
  <c r="BG294"/>
  <c r="BF294"/>
  <c r="T294"/>
  <c r="R294"/>
  <c r="P294"/>
  <c r="BI289"/>
  <c r="BH289"/>
  <c r="BG289"/>
  <c r="BF289"/>
  <c r="T289"/>
  <c r="R289"/>
  <c r="P289"/>
  <c r="BI283"/>
  <c r="BH283"/>
  <c r="BG283"/>
  <c r="BF283"/>
  <c r="T283"/>
  <c r="R283"/>
  <c r="P283"/>
  <c r="BI281"/>
  <c r="BH281"/>
  <c r="BG281"/>
  <c r="BF281"/>
  <c r="T281"/>
  <c r="R281"/>
  <c r="P281"/>
  <c r="BI276"/>
  <c r="BH276"/>
  <c r="BG276"/>
  <c r="BF276"/>
  <c r="T276"/>
  <c r="R276"/>
  <c r="P276"/>
  <c r="BI271"/>
  <c r="BH271"/>
  <c r="BG271"/>
  <c r="BF271"/>
  <c r="T271"/>
  <c r="R271"/>
  <c r="P271"/>
  <c r="BI266"/>
  <c r="BH266"/>
  <c r="BG266"/>
  <c r="BF266"/>
  <c r="T266"/>
  <c r="R266"/>
  <c r="P266"/>
  <c r="BI261"/>
  <c r="BH261"/>
  <c r="BG261"/>
  <c r="BF261"/>
  <c r="T261"/>
  <c r="R261"/>
  <c r="P261"/>
  <c r="BI256"/>
  <c r="BH256"/>
  <c r="BG256"/>
  <c r="BF256"/>
  <c r="T256"/>
  <c r="R256"/>
  <c r="P256"/>
  <c r="BI251"/>
  <c r="BH251"/>
  <c r="BG251"/>
  <c r="BF251"/>
  <c r="T251"/>
  <c r="R251"/>
  <c r="P251"/>
  <c r="BI246"/>
  <c r="BH246"/>
  <c r="BG246"/>
  <c r="BF246"/>
  <c r="T246"/>
  <c r="R246"/>
  <c r="P246"/>
  <c r="BI241"/>
  <c r="BH241"/>
  <c r="BG241"/>
  <c r="BF241"/>
  <c r="T241"/>
  <c r="R241"/>
  <c r="P241"/>
  <c r="BI236"/>
  <c r="BH236"/>
  <c r="BG236"/>
  <c r="BF236"/>
  <c r="T236"/>
  <c r="R236"/>
  <c r="P236"/>
  <c r="BI231"/>
  <c r="BH231"/>
  <c r="BG231"/>
  <c r="BF231"/>
  <c r="T231"/>
  <c r="R231"/>
  <c r="P231"/>
  <c r="BI226"/>
  <c r="BH226"/>
  <c r="BG226"/>
  <c r="BF226"/>
  <c r="T226"/>
  <c r="R226"/>
  <c r="P226"/>
  <c r="BI220"/>
  <c r="BH220"/>
  <c r="BG220"/>
  <c r="BF220"/>
  <c r="T220"/>
  <c r="R220"/>
  <c r="P220"/>
  <c r="BI215"/>
  <c r="BH215"/>
  <c r="BG215"/>
  <c r="BF215"/>
  <c r="T215"/>
  <c r="R215"/>
  <c r="P215"/>
  <c r="BI210"/>
  <c r="BH210"/>
  <c r="BG210"/>
  <c r="BF210"/>
  <c r="T210"/>
  <c r="R210"/>
  <c r="P210"/>
  <c r="BI205"/>
  <c r="BH205"/>
  <c r="BG205"/>
  <c r="BF205"/>
  <c r="T205"/>
  <c r="R205"/>
  <c r="P205"/>
  <c r="BI200"/>
  <c r="BH200"/>
  <c r="BG200"/>
  <c r="BF200"/>
  <c r="T200"/>
  <c r="R200"/>
  <c r="P200"/>
  <c r="BI195"/>
  <c r="BH195"/>
  <c r="BG195"/>
  <c r="BF195"/>
  <c r="T195"/>
  <c r="R195"/>
  <c r="P195"/>
  <c r="BI190"/>
  <c r="BH190"/>
  <c r="BG190"/>
  <c r="BF190"/>
  <c r="T190"/>
  <c r="R190"/>
  <c r="P190"/>
  <c r="BI186"/>
  <c r="BH186"/>
  <c r="BG186"/>
  <c r="BF186"/>
  <c r="T186"/>
  <c r="R186"/>
  <c r="P186"/>
  <c r="BI181"/>
  <c r="BH181"/>
  <c r="BG181"/>
  <c r="BF181"/>
  <c r="T181"/>
  <c r="R181"/>
  <c r="P181"/>
  <c r="BI176"/>
  <c r="BH176"/>
  <c r="BG176"/>
  <c r="BF176"/>
  <c r="T176"/>
  <c r="R176"/>
  <c r="P176"/>
  <c r="BI171"/>
  <c r="BH171"/>
  <c r="BG171"/>
  <c r="BF171"/>
  <c r="T171"/>
  <c r="R171"/>
  <c r="P171"/>
  <c r="BI166"/>
  <c r="BH166"/>
  <c r="BG166"/>
  <c r="BF166"/>
  <c r="T166"/>
  <c r="R166"/>
  <c r="P166"/>
  <c r="BI161"/>
  <c r="BH161"/>
  <c r="BG161"/>
  <c r="BF161"/>
  <c r="T161"/>
  <c r="R161"/>
  <c r="P161"/>
  <c r="BI156"/>
  <c r="BH156"/>
  <c r="BG156"/>
  <c r="BF156"/>
  <c r="T156"/>
  <c r="R156"/>
  <c r="P156"/>
  <c r="BI151"/>
  <c r="BH151"/>
  <c r="BG151"/>
  <c r="BF151"/>
  <c r="T151"/>
  <c r="R151"/>
  <c r="P151"/>
  <c r="BI146"/>
  <c r="BH146"/>
  <c r="BG146"/>
  <c r="BF146"/>
  <c r="T146"/>
  <c r="R146"/>
  <c r="P146"/>
  <c r="BI141"/>
  <c r="BH141"/>
  <c r="BG141"/>
  <c r="BF141"/>
  <c r="T141"/>
  <c r="R141"/>
  <c r="P141"/>
  <c r="BI136"/>
  <c r="BH136"/>
  <c r="BG136"/>
  <c r="BF136"/>
  <c r="T136"/>
  <c r="R136"/>
  <c r="P136"/>
  <c r="BI131"/>
  <c r="BH131"/>
  <c r="BG131"/>
  <c r="BF131"/>
  <c r="T131"/>
  <c r="R131"/>
  <c r="P131"/>
  <c r="BI125"/>
  <c r="BH125"/>
  <c r="BG125"/>
  <c r="BF125"/>
  <c r="T125"/>
  <c r="R125"/>
  <c r="P125"/>
  <c r="BI121"/>
  <c r="BH121"/>
  <c r="BG121"/>
  <c r="BF121"/>
  <c r="T121"/>
  <c r="R121"/>
  <c r="P121"/>
  <c r="BI114"/>
  <c r="BH114"/>
  <c r="BG114"/>
  <c r="BF114"/>
  <c r="T114"/>
  <c r="R114"/>
  <c r="P114"/>
  <c r="BI111"/>
  <c r="BH111"/>
  <c r="BG111"/>
  <c r="BF111"/>
  <c r="T111"/>
  <c r="R111"/>
  <c r="P111"/>
  <c r="BI107"/>
  <c r="BH107"/>
  <c r="BG107"/>
  <c r="BF107"/>
  <c r="T107"/>
  <c r="R107"/>
  <c r="P107"/>
  <c r="BI103"/>
  <c r="BH103"/>
  <c r="BG103"/>
  <c r="BF103"/>
  <c r="T103"/>
  <c r="R103"/>
  <c r="P103"/>
  <c r="BI99"/>
  <c r="BH99"/>
  <c r="BG99"/>
  <c r="BF99"/>
  <c r="T99"/>
  <c r="R99"/>
  <c r="P99"/>
  <c r="J93"/>
  <c r="J92"/>
  <c r="F92"/>
  <c r="F90"/>
  <c r="E88"/>
  <c r="J55"/>
  <c r="J54"/>
  <c r="F54"/>
  <c r="F52"/>
  <c r="E50"/>
  <c r="J18"/>
  <c r="E18"/>
  <c r="F55"/>
  <c r="J17"/>
  <c r="J12"/>
  <c r="J90"/>
  <c r="E7"/>
  <c r="E86"/>
  <c i="4" r="J37"/>
  <c r="J36"/>
  <c i="1" r="AY57"/>
  <c i="4" r="J35"/>
  <c i="1" r="AX57"/>
  <c i="4" r="BI437"/>
  <c r="BH437"/>
  <c r="BG437"/>
  <c r="BF437"/>
  <c r="T437"/>
  <c r="R437"/>
  <c r="P437"/>
  <c r="BI435"/>
  <c r="BH435"/>
  <c r="BG435"/>
  <c r="BF435"/>
  <c r="T435"/>
  <c r="R435"/>
  <c r="P435"/>
  <c r="BI431"/>
  <c r="BH431"/>
  <c r="BG431"/>
  <c r="BF431"/>
  <c r="T431"/>
  <c r="R431"/>
  <c r="P431"/>
  <c r="BI428"/>
  <c r="BH428"/>
  <c r="BG428"/>
  <c r="BF428"/>
  <c r="T428"/>
  <c r="R428"/>
  <c r="P428"/>
  <c r="BI419"/>
  <c r="BH419"/>
  <c r="BG419"/>
  <c r="BF419"/>
  <c r="T419"/>
  <c r="R419"/>
  <c r="P419"/>
  <c r="BI413"/>
  <c r="BH413"/>
  <c r="BG413"/>
  <c r="BF413"/>
  <c r="T413"/>
  <c r="R413"/>
  <c r="P413"/>
  <c r="BI409"/>
  <c r="BH409"/>
  <c r="BG409"/>
  <c r="BF409"/>
  <c r="T409"/>
  <c r="R409"/>
  <c r="P409"/>
  <c r="BI406"/>
  <c r="BH406"/>
  <c r="BG406"/>
  <c r="BF406"/>
  <c r="T406"/>
  <c r="R406"/>
  <c r="P406"/>
  <c r="BI402"/>
  <c r="BH402"/>
  <c r="BG402"/>
  <c r="BF402"/>
  <c r="T402"/>
  <c r="R402"/>
  <c r="P402"/>
  <c r="BI398"/>
  <c r="BH398"/>
  <c r="BG398"/>
  <c r="BF398"/>
  <c r="T398"/>
  <c r="R398"/>
  <c r="P398"/>
  <c r="BI394"/>
  <c r="BH394"/>
  <c r="BG394"/>
  <c r="BF394"/>
  <c r="T394"/>
  <c r="R394"/>
  <c r="P394"/>
  <c r="BI390"/>
  <c r="BH390"/>
  <c r="BG390"/>
  <c r="BF390"/>
  <c r="T390"/>
  <c r="R390"/>
  <c r="P390"/>
  <c r="BI387"/>
  <c r="BH387"/>
  <c r="BG387"/>
  <c r="BF387"/>
  <c r="T387"/>
  <c r="R387"/>
  <c r="P387"/>
  <c r="BI383"/>
  <c r="BH383"/>
  <c r="BG383"/>
  <c r="BF383"/>
  <c r="T383"/>
  <c r="R383"/>
  <c r="P383"/>
  <c r="BI370"/>
  <c r="BH370"/>
  <c r="BG370"/>
  <c r="BF370"/>
  <c r="T370"/>
  <c r="R370"/>
  <c r="P370"/>
  <c r="BI366"/>
  <c r="BH366"/>
  <c r="BG366"/>
  <c r="BF366"/>
  <c r="T366"/>
  <c r="R366"/>
  <c r="P366"/>
  <c r="BI361"/>
  <c r="BH361"/>
  <c r="BG361"/>
  <c r="BF361"/>
  <c r="T361"/>
  <c r="R361"/>
  <c r="P361"/>
  <c r="BI355"/>
  <c r="BH355"/>
  <c r="BG355"/>
  <c r="BF355"/>
  <c r="T355"/>
  <c r="R355"/>
  <c r="P355"/>
  <c r="BI349"/>
  <c r="BH349"/>
  <c r="BG349"/>
  <c r="BF349"/>
  <c r="T349"/>
  <c r="R349"/>
  <c r="P349"/>
  <c r="BI345"/>
  <c r="BH345"/>
  <c r="BG345"/>
  <c r="BF345"/>
  <c r="T345"/>
  <c r="R345"/>
  <c r="P345"/>
  <c r="BI341"/>
  <c r="BH341"/>
  <c r="BG341"/>
  <c r="BF341"/>
  <c r="T341"/>
  <c r="R341"/>
  <c r="P341"/>
  <c r="BI337"/>
  <c r="BH337"/>
  <c r="BG337"/>
  <c r="BF337"/>
  <c r="T337"/>
  <c r="R337"/>
  <c r="P337"/>
  <c r="BI331"/>
  <c r="BH331"/>
  <c r="BG331"/>
  <c r="BF331"/>
  <c r="T331"/>
  <c r="R331"/>
  <c r="P331"/>
  <c r="BI327"/>
  <c r="BH327"/>
  <c r="BG327"/>
  <c r="BF327"/>
  <c r="T327"/>
  <c r="R327"/>
  <c r="P327"/>
  <c r="BI323"/>
  <c r="BH323"/>
  <c r="BG323"/>
  <c r="BF323"/>
  <c r="T323"/>
  <c r="R323"/>
  <c r="P323"/>
  <c r="BI319"/>
  <c r="BH319"/>
  <c r="BG319"/>
  <c r="BF319"/>
  <c r="T319"/>
  <c r="R319"/>
  <c r="P319"/>
  <c r="BI315"/>
  <c r="BH315"/>
  <c r="BG315"/>
  <c r="BF315"/>
  <c r="T315"/>
  <c r="R315"/>
  <c r="P315"/>
  <c r="BI311"/>
  <c r="BH311"/>
  <c r="BG311"/>
  <c r="BF311"/>
  <c r="T311"/>
  <c r="R311"/>
  <c r="P311"/>
  <c r="BI308"/>
  <c r="BH308"/>
  <c r="BG308"/>
  <c r="BF308"/>
  <c r="T308"/>
  <c r="R308"/>
  <c r="P308"/>
  <c r="BI304"/>
  <c r="BH304"/>
  <c r="BG304"/>
  <c r="BF304"/>
  <c r="T304"/>
  <c r="R304"/>
  <c r="P304"/>
  <c r="BI300"/>
  <c r="BH300"/>
  <c r="BG300"/>
  <c r="BF300"/>
  <c r="T300"/>
  <c r="R300"/>
  <c r="P300"/>
  <c r="BI297"/>
  <c r="BH297"/>
  <c r="BG297"/>
  <c r="BF297"/>
  <c r="T297"/>
  <c r="R297"/>
  <c r="P297"/>
  <c r="BI293"/>
  <c r="BH293"/>
  <c r="BG293"/>
  <c r="BF293"/>
  <c r="T293"/>
  <c r="R293"/>
  <c r="P293"/>
  <c r="BI290"/>
  <c r="BH290"/>
  <c r="BG290"/>
  <c r="BF290"/>
  <c r="T290"/>
  <c r="R290"/>
  <c r="P290"/>
  <c r="BI286"/>
  <c r="BH286"/>
  <c r="BG286"/>
  <c r="BF286"/>
  <c r="T286"/>
  <c r="R286"/>
  <c r="P286"/>
  <c r="BI283"/>
  <c r="BH283"/>
  <c r="BG283"/>
  <c r="BF283"/>
  <c r="T283"/>
  <c r="R283"/>
  <c r="P283"/>
  <c r="BI279"/>
  <c r="BH279"/>
  <c r="BG279"/>
  <c r="BF279"/>
  <c r="T279"/>
  <c r="R279"/>
  <c r="P279"/>
  <c r="BI277"/>
  <c r="BH277"/>
  <c r="BG277"/>
  <c r="BF277"/>
  <c r="T277"/>
  <c r="R277"/>
  <c r="P277"/>
  <c r="BI274"/>
  <c r="BH274"/>
  <c r="BG274"/>
  <c r="BF274"/>
  <c r="T274"/>
  <c r="R274"/>
  <c r="P274"/>
  <c r="BI271"/>
  <c r="BH271"/>
  <c r="BG271"/>
  <c r="BF271"/>
  <c r="T271"/>
  <c r="R271"/>
  <c r="P271"/>
  <c r="BI268"/>
  <c r="BH268"/>
  <c r="BG268"/>
  <c r="BF268"/>
  <c r="T268"/>
  <c r="R268"/>
  <c r="P268"/>
  <c r="BI264"/>
  <c r="BH264"/>
  <c r="BG264"/>
  <c r="BF264"/>
  <c r="T264"/>
  <c r="R264"/>
  <c r="P264"/>
  <c r="BI261"/>
  <c r="BH261"/>
  <c r="BG261"/>
  <c r="BF261"/>
  <c r="T261"/>
  <c r="R261"/>
  <c r="P261"/>
  <c r="BI257"/>
  <c r="BH257"/>
  <c r="BG257"/>
  <c r="BF257"/>
  <c r="T257"/>
  <c r="R257"/>
  <c r="P257"/>
  <c r="BI252"/>
  <c r="BH252"/>
  <c r="BG252"/>
  <c r="BF252"/>
  <c r="T252"/>
  <c r="T251"/>
  <c r="R252"/>
  <c r="R251"/>
  <c r="P252"/>
  <c r="P251"/>
  <c r="BI249"/>
  <c r="BH249"/>
  <c r="BG249"/>
  <c r="BF249"/>
  <c r="T249"/>
  <c r="R249"/>
  <c r="P249"/>
  <c r="BI246"/>
  <c r="BH246"/>
  <c r="BG246"/>
  <c r="BF246"/>
  <c r="T246"/>
  <c r="R246"/>
  <c r="P246"/>
  <c r="BI241"/>
  <c r="BH241"/>
  <c r="BG241"/>
  <c r="BF241"/>
  <c r="T241"/>
  <c r="R241"/>
  <c r="P241"/>
  <c r="BI238"/>
  <c r="BH238"/>
  <c r="BG238"/>
  <c r="BF238"/>
  <c r="T238"/>
  <c r="R238"/>
  <c r="P238"/>
  <c r="BI234"/>
  <c r="BH234"/>
  <c r="BG234"/>
  <c r="BF234"/>
  <c r="T234"/>
  <c r="R234"/>
  <c r="P234"/>
  <c r="BI231"/>
  <c r="BH231"/>
  <c r="BG231"/>
  <c r="BF231"/>
  <c r="T231"/>
  <c r="R231"/>
  <c r="P231"/>
  <c r="BI228"/>
  <c r="BH228"/>
  <c r="BG228"/>
  <c r="BF228"/>
  <c r="T228"/>
  <c r="R228"/>
  <c r="P228"/>
  <c r="BI225"/>
  <c r="BH225"/>
  <c r="BG225"/>
  <c r="BF225"/>
  <c r="T225"/>
  <c r="R225"/>
  <c r="P225"/>
  <c r="BI222"/>
  <c r="BH222"/>
  <c r="BG222"/>
  <c r="BF222"/>
  <c r="T222"/>
  <c r="R222"/>
  <c r="P222"/>
  <c r="BI220"/>
  <c r="BH220"/>
  <c r="BG220"/>
  <c r="BF220"/>
  <c r="T220"/>
  <c r="R220"/>
  <c r="P220"/>
  <c r="BI215"/>
  <c r="BH215"/>
  <c r="BG215"/>
  <c r="BF215"/>
  <c r="T215"/>
  <c r="R215"/>
  <c r="P215"/>
  <c r="BI211"/>
  <c r="BH211"/>
  <c r="BG211"/>
  <c r="BF211"/>
  <c r="T211"/>
  <c r="R211"/>
  <c r="P211"/>
  <c r="BI208"/>
  <c r="BH208"/>
  <c r="BG208"/>
  <c r="BF208"/>
  <c r="T208"/>
  <c r="R208"/>
  <c r="P208"/>
  <c r="BI206"/>
  <c r="BH206"/>
  <c r="BG206"/>
  <c r="BF206"/>
  <c r="T206"/>
  <c r="R206"/>
  <c r="P206"/>
  <c r="BI203"/>
  <c r="BH203"/>
  <c r="BG203"/>
  <c r="BF203"/>
  <c r="T203"/>
  <c r="R203"/>
  <c r="P203"/>
  <c r="BI199"/>
  <c r="BH199"/>
  <c r="BG199"/>
  <c r="BF199"/>
  <c r="T199"/>
  <c r="R199"/>
  <c r="P199"/>
  <c r="BI196"/>
  <c r="BH196"/>
  <c r="BG196"/>
  <c r="BF196"/>
  <c r="T196"/>
  <c r="R196"/>
  <c r="P196"/>
  <c r="BI192"/>
  <c r="BH192"/>
  <c r="BG192"/>
  <c r="BF192"/>
  <c r="T192"/>
  <c r="R192"/>
  <c r="P192"/>
  <c r="BI189"/>
  <c r="BH189"/>
  <c r="BG189"/>
  <c r="BF189"/>
  <c r="T189"/>
  <c r="R189"/>
  <c r="P189"/>
  <c r="BI187"/>
  <c r="BH187"/>
  <c r="BG187"/>
  <c r="BF187"/>
  <c r="T187"/>
  <c r="R187"/>
  <c r="P187"/>
  <c r="BI184"/>
  <c r="BH184"/>
  <c r="BG184"/>
  <c r="BF184"/>
  <c r="T184"/>
  <c r="R184"/>
  <c r="P184"/>
  <c r="BI180"/>
  <c r="BH180"/>
  <c r="BG180"/>
  <c r="BF180"/>
  <c r="T180"/>
  <c r="R180"/>
  <c r="P180"/>
  <c r="BI177"/>
  <c r="BH177"/>
  <c r="BG177"/>
  <c r="BF177"/>
  <c r="T177"/>
  <c r="R177"/>
  <c r="P177"/>
  <c r="BI174"/>
  <c r="BH174"/>
  <c r="BG174"/>
  <c r="BF174"/>
  <c r="T174"/>
  <c r="R174"/>
  <c r="P174"/>
  <c r="BI170"/>
  <c r="BH170"/>
  <c r="BG170"/>
  <c r="BF170"/>
  <c r="T170"/>
  <c r="R170"/>
  <c r="P170"/>
  <c r="BI167"/>
  <c r="BH167"/>
  <c r="BG167"/>
  <c r="BF167"/>
  <c r="T167"/>
  <c r="R167"/>
  <c r="P167"/>
  <c r="BI158"/>
  <c r="BH158"/>
  <c r="BG158"/>
  <c r="BF158"/>
  <c r="T158"/>
  <c r="R158"/>
  <c r="P158"/>
  <c r="BI151"/>
  <c r="BH151"/>
  <c r="BG151"/>
  <c r="BF151"/>
  <c r="T151"/>
  <c r="R151"/>
  <c r="P151"/>
  <c r="BI139"/>
  <c r="BH139"/>
  <c r="BG139"/>
  <c r="BF139"/>
  <c r="T139"/>
  <c r="R139"/>
  <c r="P139"/>
  <c r="BI132"/>
  <c r="BH132"/>
  <c r="BG132"/>
  <c r="BF132"/>
  <c r="T132"/>
  <c r="R132"/>
  <c r="P132"/>
  <c r="BI125"/>
  <c r="BH125"/>
  <c r="BG125"/>
  <c r="BF125"/>
  <c r="T125"/>
  <c r="R125"/>
  <c r="P125"/>
  <c r="BI121"/>
  <c r="BH121"/>
  <c r="BG121"/>
  <c r="BF121"/>
  <c r="T121"/>
  <c r="R121"/>
  <c r="P121"/>
  <c r="BI117"/>
  <c r="BH117"/>
  <c r="BG117"/>
  <c r="BF117"/>
  <c r="T117"/>
  <c r="R117"/>
  <c r="P117"/>
  <c r="BI113"/>
  <c r="BH113"/>
  <c r="BG113"/>
  <c r="BF113"/>
  <c r="T113"/>
  <c r="R113"/>
  <c r="P113"/>
  <c r="BI99"/>
  <c r="BH99"/>
  <c r="BG99"/>
  <c r="BF99"/>
  <c r="T99"/>
  <c r="R99"/>
  <c r="P99"/>
  <c r="J93"/>
  <c r="J92"/>
  <c r="F92"/>
  <c r="F90"/>
  <c r="E88"/>
  <c r="J55"/>
  <c r="J54"/>
  <c r="F54"/>
  <c r="F52"/>
  <c r="E50"/>
  <c r="J18"/>
  <c r="E18"/>
  <c r="F55"/>
  <c r="J17"/>
  <c r="J12"/>
  <c r="J90"/>
  <c r="E7"/>
  <c r="E86"/>
  <c i="3" r="J37"/>
  <c r="J36"/>
  <c i="1" r="AY56"/>
  <c i="3" r="J35"/>
  <c i="1" r="AX56"/>
  <c i="3" r="BI238"/>
  <c r="BH238"/>
  <c r="BG238"/>
  <c r="BF238"/>
  <c r="T238"/>
  <c r="T237"/>
  <c r="R238"/>
  <c r="R237"/>
  <c r="P238"/>
  <c r="P237"/>
  <c r="BI233"/>
  <c r="BH233"/>
  <c r="BG233"/>
  <c r="BF233"/>
  <c r="T233"/>
  <c r="R233"/>
  <c r="P233"/>
  <c r="BI229"/>
  <c r="BH229"/>
  <c r="BG229"/>
  <c r="BF229"/>
  <c r="T229"/>
  <c r="R229"/>
  <c r="P229"/>
  <c r="BI225"/>
  <c r="BH225"/>
  <c r="BG225"/>
  <c r="BF225"/>
  <c r="T225"/>
  <c r="R225"/>
  <c r="P225"/>
  <c r="BI221"/>
  <c r="BH221"/>
  <c r="BG221"/>
  <c r="BF221"/>
  <c r="T221"/>
  <c r="R221"/>
  <c r="P221"/>
  <c r="BI217"/>
  <c r="BH217"/>
  <c r="BG217"/>
  <c r="BF217"/>
  <c r="T217"/>
  <c r="R217"/>
  <c r="P217"/>
  <c r="BI213"/>
  <c r="BH213"/>
  <c r="BG213"/>
  <c r="BF213"/>
  <c r="T213"/>
  <c r="R213"/>
  <c r="P213"/>
  <c r="BI209"/>
  <c r="BH209"/>
  <c r="BG209"/>
  <c r="BF209"/>
  <c r="T209"/>
  <c r="T208"/>
  <c r="R209"/>
  <c r="R208"/>
  <c r="P209"/>
  <c r="P208"/>
  <c r="BI205"/>
  <c r="BH205"/>
  <c r="BG205"/>
  <c r="BF205"/>
  <c r="T205"/>
  <c r="R205"/>
  <c r="P205"/>
  <c r="BI201"/>
  <c r="BH201"/>
  <c r="BG201"/>
  <c r="BF201"/>
  <c r="T201"/>
  <c r="R201"/>
  <c r="P201"/>
  <c r="BI198"/>
  <c r="BH198"/>
  <c r="BG198"/>
  <c r="BF198"/>
  <c r="T198"/>
  <c r="R198"/>
  <c r="P198"/>
  <c r="BI195"/>
  <c r="BH195"/>
  <c r="BG195"/>
  <c r="BF195"/>
  <c r="T195"/>
  <c r="R195"/>
  <c r="P195"/>
  <c r="BI190"/>
  <c r="BH190"/>
  <c r="BG190"/>
  <c r="BF190"/>
  <c r="T190"/>
  <c r="R190"/>
  <c r="P190"/>
  <c r="BI186"/>
  <c r="BH186"/>
  <c r="BG186"/>
  <c r="BF186"/>
  <c r="T186"/>
  <c r="R186"/>
  <c r="P186"/>
  <c r="BI182"/>
  <c r="BH182"/>
  <c r="BG182"/>
  <c r="BF182"/>
  <c r="T182"/>
  <c r="R182"/>
  <c r="P182"/>
  <c r="BI179"/>
  <c r="BH179"/>
  <c r="BG179"/>
  <c r="BF179"/>
  <c r="T179"/>
  <c r="R179"/>
  <c r="P179"/>
  <c r="BI176"/>
  <c r="BH176"/>
  <c r="BG176"/>
  <c r="BF176"/>
  <c r="T176"/>
  <c r="R176"/>
  <c r="P176"/>
  <c r="BI173"/>
  <c r="BH173"/>
  <c r="BG173"/>
  <c r="BF173"/>
  <c r="T173"/>
  <c r="R173"/>
  <c r="P173"/>
  <c r="BI169"/>
  <c r="BH169"/>
  <c r="BG169"/>
  <c r="BF169"/>
  <c r="T169"/>
  <c r="R169"/>
  <c r="P169"/>
  <c r="BI165"/>
  <c r="BH165"/>
  <c r="BG165"/>
  <c r="BF165"/>
  <c r="T165"/>
  <c r="R165"/>
  <c r="P165"/>
  <c r="BI161"/>
  <c r="BH161"/>
  <c r="BG161"/>
  <c r="BF161"/>
  <c r="T161"/>
  <c r="R161"/>
  <c r="P161"/>
  <c r="BI157"/>
  <c r="BH157"/>
  <c r="BG157"/>
  <c r="BF157"/>
  <c r="T157"/>
  <c r="R157"/>
  <c r="P157"/>
  <c r="BI153"/>
  <c r="BH153"/>
  <c r="BG153"/>
  <c r="BF153"/>
  <c r="T153"/>
  <c r="R153"/>
  <c r="P153"/>
  <c r="BI147"/>
  <c r="BH147"/>
  <c r="BG147"/>
  <c r="BF147"/>
  <c r="T147"/>
  <c r="R147"/>
  <c r="P147"/>
  <c r="BI144"/>
  <c r="BH144"/>
  <c r="BG144"/>
  <c r="BF144"/>
  <c r="T144"/>
  <c r="R144"/>
  <c r="P144"/>
  <c r="BI140"/>
  <c r="BH140"/>
  <c r="BG140"/>
  <c r="BF140"/>
  <c r="T140"/>
  <c r="T139"/>
  <c r="R140"/>
  <c r="R139"/>
  <c r="P140"/>
  <c r="P139"/>
  <c r="BI130"/>
  <c r="BH130"/>
  <c r="BG130"/>
  <c r="BF130"/>
  <c r="T130"/>
  <c r="R130"/>
  <c r="P130"/>
  <c r="BI126"/>
  <c r="BH126"/>
  <c r="BG126"/>
  <c r="BF126"/>
  <c r="T126"/>
  <c r="R126"/>
  <c r="P126"/>
  <c r="BI122"/>
  <c r="BH122"/>
  <c r="BG122"/>
  <c r="BF122"/>
  <c r="T122"/>
  <c r="R122"/>
  <c r="P122"/>
  <c r="BI116"/>
  <c r="BH116"/>
  <c r="BG116"/>
  <c r="BF116"/>
  <c r="T116"/>
  <c r="R116"/>
  <c r="P116"/>
  <c r="BI109"/>
  <c r="BH109"/>
  <c r="BG109"/>
  <c r="BF109"/>
  <c r="T109"/>
  <c r="R109"/>
  <c r="P109"/>
  <c r="BI105"/>
  <c r="BH105"/>
  <c r="BG105"/>
  <c r="BF105"/>
  <c r="T105"/>
  <c r="R105"/>
  <c r="P105"/>
  <c r="BI98"/>
  <c r="BH98"/>
  <c r="BG98"/>
  <c r="BF98"/>
  <c r="T98"/>
  <c r="R98"/>
  <c r="P98"/>
  <c r="BI94"/>
  <c r="BH94"/>
  <c r="BG94"/>
  <c r="BF94"/>
  <c r="T94"/>
  <c r="R94"/>
  <c r="P94"/>
  <c r="BI90"/>
  <c r="BH90"/>
  <c r="BG90"/>
  <c r="BF90"/>
  <c r="T90"/>
  <c r="R90"/>
  <c r="P90"/>
  <c r="J84"/>
  <c r="J83"/>
  <c r="F83"/>
  <c r="F81"/>
  <c r="E79"/>
  <c r="J55"/>
  <c r="J54"/>
  <c r="F54"/>
  <c r="F52"/>
  <c r="E50"/>
  <c r="J18"/>
  <c r="E18"/>
  <c r="F55"/>
  <c r="J17"/>
  <c r="J12"/>
  <c r="J81"/>
  <c r="E7"/>
  <c r="E77"/>
  <c i="2" r="J37"/>
  <c r="J36"/>
  <c i="1" r="AY55"/>
  <c i="2" r="J35"/>
  <c i="1" r="AX55"/>
  <c i="2" r="BI184"/>
  <c r="BH184"/>
  <c r="BG184"/>
  <c r="BF184"/>
  <c r="T184"/>
  <c r="R184"/>
  <c r="P184"/>
  <c r="BI180"/>
  <c r="BH180"/>
  <c r="BG180"/>
  <c r="BF180"/>
  <c r="T180"/>
  <c r="R180"/>
  <c r="P180"/>
  <c r="BI176"/>
  <c r="BH176"/>
  <c r="BG176"/>
  <c r="BF176"/>
  <c r="T176"/>
  <c r="R176"/>
  <c r="P176"/>
  <c r="BI172"/>
  <c r="BH172"/>
  <c r="BG172"/>
  <c r="BF172"/>
  <c r="T172"/>
  <c r="R172"/>
  <c r="P172"/>
  <c r="BI168"/>
  <c r="BH168"/>
  <c r="BG168"/>
  <c r="BF168"/>
  <c r="T168"/>
  <c r="R168"/>
  <c r="P168"/>
  <c r="BI162"/>
  <c r="BH162"/>
  <c r="BG162"/>
  <c r="BF162"/>
  <c r="T162"/>
  <c r="R162"/>
  <c r="P162"/>
  <c r="BI156"/>
  <c r="BH156"/>
  <c r="BG156"/>
  <c r="BF156"/>
  <c r="T156"/>
  <c r="R156"/>
  <c r="P156"/>
  <c r="BI152"/>
  <c r="BH152"/>
  <c r="BG152"/>
  <c r="BF152"/>
  <c r="T152"/>
  <c r="R152"/>
  <c r="P152"/>
  <c r="BI148"/>
  <c r="BH148"/>
  <c r="BG148"/>
  <c r="BF148"/>
  <c r="T148"/>
  <c r="R148"/>
  <c r="P148"/>
  <c r="BI143"/>
  <c r="BH143"/>
  <c r="BG143"/>
  <c r="BF143"/>
  <c r="T143"/>
  <c r="R143"/>
  <c r="P143"/>
  <c r="BI139"/>
  <c r="BH139"/>
  <c r="BG139"/>
  <c r="BF139"/>
  <c r="T139"/>
  <c r="R139"/>
  <c r="P139"/>
  <c r="BI135"/>
  <c r="BH135"/>
  <c r="BG135"/>
  <c r="BF135"/>
  <c r="T135"/>
  <c r="R135"/>
  <c r="P135"/>
  <c r="BI132"/>
  <c r="BH132"/>
  <c r="BG132"/>
  <c r="BF132"/>
  <c r="T132"/>
  <c r="R132"/>
  <c r="P132"/>
  <c r="BI128"/>
  <c r="BH128"/>
  <c r="BG128"/>
  <c r="BF128"/>
  <c r="T128"/>
  <c r="R128"/>
  <c r="P128"/>
  <c r="BI121"/>
  <c r="BH121"/>
  <c r="BG121"/>
  <c r="BF121"/>
  <c r="T121"/>
  <c r="R121"/>
  <c r="P121"/>
  <c r="BI116"/>
  <c r="BH116"/>
  <c r="BG116"/>
  <c r="BF116"/>
  <c r="T116"/>
  <c r="R116"/>
  <c r="P116"/>
  <c r="BI112"/>
  <c r="BH112"/>
  <c r="BG112"/>
  <c r="BF112"/>
  <c r="T112"/>
  <c r="R112"/>
  <c r="P112"/>
  <c r="BI108"/>
  <c r="BH108"/>
  <c r="BG108"/>
  <c r="BF108"/>
  <c r="T108"/>
  <c r="R108"/>
  <c r="P108"/>
  <c r="BI104"/>
  <c r="BH104"/>
  <c r="BG104"/>
  <c r="BF104"/>
  <c r="T104"/>
  <c r="R104"/>
  <c r="P104"/>
  <c r="BI98"/>
  <c r="BH98"/>
  <c r="BG98"/>
  <c r="BF98"/>
  <c r="T98"/>
  <c r="R98"/>
  <c r="P98"/>
  <c r="BI94"/>
  <c r="BH94"/>
  <c r="BG94"/>
  <c r="BF94"/>
  <c r="T94"/>
  <c r="R94"/>
  <c r="P94"/>
  <c r="BI90"/>
  <c r="BH90"/>
  <c r="BG90"/>
  <c r="BF90"/>
  <c r="T90"/>
  <c r="R90"/>
  <c r="P90"/>
  <c r="BI86"/>
  <c r="BH86"/>
  <c r="BG86"/>
  <c r="BF86"/>
  <c r="T86"/>
  <c r="R86"/>
  <c r="P86"/>
  <c r="J80"/>
  <c r="J79"/>
  <c r="F79"/>
  <c r="F77"/>
  <c r="E75"/>
  <c r="J55"/>
  <c r="J54"/>
  <c r="F54"/>
  <c r="F52"/>
  <c r="E50"/>
  <c r="J18"/>
  <c r="E18"/>
  <c r="F55"/>
  <c r="J17"/>
  <c r="J12"/>
  <c r="J77"/>
  <c r="E7"/>
  <c r="E48"/>
  <c i="1" r="L50"/>
  <c r="AM50"/>
  <c r="AM49"/>
  <c r="L49"/>
  <c r="AM47"/>
  <c r="L47"/>
  <c r="L45"/>
  <c r="L44"/>
  <c r="AS54"/>
  <c i="3" r="J213"/>
  <c r="BK153"/>
  <c r="J225"/>
  <c r="BK190"/>
  <c r="J126"/>
  <c i="4" r="BK394"/>
  <c r="J286"/>
  <c r="J222"/>
  <c r="J409"/>
  <c r="BK293"/>
  <c r="BK211"/>
  <c r="J406"/>
  <c r="BK286"/>
  <c r="J211"/>
  <c r="BK158"/>
  <c r="BK428"/>
  <c r="J366"/>
  <c r="BK228"/>
  <c r="J117"/>
  <c i="5" r="BK923"/>
  <c r="J851"/>
  <c r="BK808"/>
  <c r="BK772"/>
  <c r="BK671"/>
  <c r="BK595"/>
  <c r="BK500"/>
  <c r="J413"/>
  <c r="BK281"/>
  <c r="J166"/>
  <c r="J722"/>
  <c r="J673"/>
  <c r="J606"/>
  <c r="BK505"/>
  <c r="J407"/>
  <c r="J312"/>
  <c r="BK210"/>
  <c r="J125"/>
  <c r="BK938"/>
  <c i="2" r="J143"/>
  <c r="J98"/>
  <c r="BK132"/>
  <c r="BK116"/>
  <c i="3" r="J198"/>
  <c r="J179"/>
  <c r="J140"/>
  <c r="BK176"/>
  <c i="4" r="BK361"/>
  <c r="BK264"/>
  <c r="BK196"/>
  <c r="J311"/>
  <c r="BK234"/>
  <c r="J428"/>
  <c r="J345"/>
  <c r="J241"/>
  <c r="J170"/>
  <c r="J398"/>
  <c r="BK297"/>
  <c r="J225"/>
  <c r="J121"/>
  <c i="5" r="J914"/>
  <c r="J843"/>
  <c r="BK802"/>
  <c r="J764"/>
  <c r="BK642"/>
  <c r="BK568"/>
  <c r="J486"/>
  <c r="BK344"/>
  <c r="BK220"/>
  <c r="J958"/>
  <c r="BK678"/>
  <c r="BK625"/>
  <c r="J551"/>
  <c r="J479"/>
  <c r="J399"/>
  <c r="J358"/>
  <c r="BK338"/>
  <c r="BK261"/>
  <c r="J236"/>
  <c r="J171"/>
  <c r="J131"/>
  <c r="J99"/>
  <c r="BK941"/>
  <c r="J926"/>
  <c r="BK919"/>
  <c r="BK904"/>
  <c r="BK895"/>
  <c r="J889"/>
  <c r="J869"/>
  <c r="J860"/>
  <c r="BK843"/>
  <c r="BK826"/>
  <c r="J821"/>
  <c r="J816"/>
  <c r="BK806"/>
  <c r="BK794"/>
  <c r="BK788"/>
  <c r="BK778"/>
  <c r="J768"/>
  <c r="J750"/>
  <c r="BK722"/>
  <c r="J711"/>
  <c r="BK694"/>
  <c r="BK673"/>
  <c r="J652"/>
  <c r="BK632"/>
  <c r="BK609"/>
  <c r="BK563"/>
  <c r="BK531"/>
  <c r="BK479"/>
  <c r="J456"/>
  <c r="J439"/>
  <c r="BK407"/>
  <c r="BK389"/>
  <c r="BK358"/>
  <c r="J344"/>
  <c r="BK322"/>
  <c r="BK307"/>
  <c r="J294"/>
  <c r="J283"/>
  <c r="BK276"/>
  <c r="J246"/>
  <c r="J226"/>
  <c r="BK190"/>
  <c r="J181"/>
  <c r="J146"/>
  <c r="BK131"/>
  <c r="BK125"/>
  <c r="BK111"/>
  <c r="BK911"/>
  <c r="J907"/>
  <c r="BK902"/>
  <c r="BK889"/>
  <c r="J880"/>
  <c r="J872"/>
  <c r="BK855"/>
  <c r="BK840"/>
  <c r="BK821"/>
  <c r="BK814"/>
  <c r="J806"/>
  <c r="BK800"/>
  <c r="BK785"/>
  <c r="BK768"/>
  <c r="J739"/>
  <c r="J719"/>
  <c r="BK696"/>
  <c r="J665"/>
  <c r="BK652"/>
  <c r="BK634"/>
  <c r="J612"/>
  <c r="J588"/>
  <c r="J559"/>
  <c r="J531"/>
  <c r="BK510"/>
  <c r="J500"/>
  <c r="BK474"/>
  <c r="J464"/>
  <c r="J443"/>
  <c r="BK401"/>
  <c r="J351"/>
  <c r="J327"/>
  <c r="BK294"/>
  <c r="J251"/>
  <c r="J176"/>
  <c r="J156"/>
  <c r="J136"/>
  <c r="BK99"/>
  <c i="6" r="BK176"/>
  <c r="J152"/>
  <c r="J138"/>
  <c r="J115"/>
  <c r="J94"/>
  <c r="BK165"/>
  <c r="J146"/>
  <c r="J125"/>
  <c r="J117"/>
  <c r="BK168"/>
  <c r="J144"/>
  <c r="BK121"/>
  <c r="BK102"/>
  <c r="J170"/>
  <c r="BK94"/>
  <c i="7" r="BK103"/>
  <c r="BK97"/>
  <c i="2" r="J184"/>
  <c i="6" r="BK138"/>
  <c r="BK127"/>
  <c r="BK90"/>
  <c r="J163"/>
  <c r="BK111"/>
  <c i="7" r="BK101"/>
  <c i="2" r="BK135"/>
  <c r="J108"/>
  <c r="J86"/>
  <c r="BK162"/>
  <c r="BK128"/>
  <c r="J162"/>
  <c r="BK148"/>
  <c i="3" r="BK205"/>
  <c r="BK161"/>
  <c r="BK126"/>
  <c r="J217"/>
  <c r="BK225"/>
  <c r="J186"/>
  <c r="J130"/>
  <c r="BK182"/>
  <c r="BK98"/>
  <c i="4" r="BK355"/>
  <c r="BK283"/>
  <c r="BK246"/>
  <c r="BK199"/>
  <c r="BK345"/>
  <c r="J304"/>
  <c r="BK268"/>
  <c r="BK206"/>
  <c r="BK121"/>
  <c r="BK341"/>
  <c r="BK249"/>
  <c r="J189"/>
  <c r="J99"/>
  <c r="BK370"/>
  <c r="J264"/>
  <c r="J184"/>
  <c i="5" r="J945"/>
  <c r="J919"/>
  <c r="BK860"/>
  <c r="J812"/>
  <c r="J785"/>
  <c r="J709"/>
  <c r="J630"/>
  <c r="J563"/>
  <c r="BK483"/>
  <c r="BK351"/>
  <c r="BK215"/>
  <c r="J161"/>
  <c r="BK714"/>
  <c r="J656"/>
  <c r="BK602"/>
  <c r="BK547"/>
  <c r="BK422"/>
  <c r="J364"/>
  <c r="J215"/>
  <c r="J696"/>
  <c r="J671"/>
  <c r="BK630"/>
  <c r="J535"/>
  <c r="BK460"/>
  <c r="J422"/>
  <c r="J802"/>
  <c r="J770"/>
  <c r="BK709"/>
  <c r="J681"/>
  <c r="J640"/>
  <c r="BK597"/>
  <c r="BK535"/>
  <c r="BK497"/>
  <c r="BK456"/>
  <c r="BK353"/>
  <c r="J266"/>
  <c r="BK171"/>
  <c r="BK114"/>
  <c i="6" r="BK172"/>
  <c r="BK135"/>
  <c r="J96"/>
  <c r="BK152"/>
  <c r="J127"/>
  <c r="J90"/>
  <c r="BK133"/>
  <c r="J160"/>
  <c r="J86"/>
  <c i="7" r="J84"/>
  <c r="BK82"/>
  <c i="2" r="J90"/>
  <c r="BK143"/>
  <c r="J168"/>
  <c i="3" r="BK238"/>
  <c r="BK201"/>
  <c r="BK140"/>
  <c r="BK213"/>
  <c r="BK198"/>
  <c r="J144"/>
  <c r="BK165"/>
  <c i="4" r="BK327"/>
  <c r="J231"/>
  <c r="J151"/>
  <c r="BK308"/>
  <c r="BK238"/>
  <c r="BK419"/>
  <c r="BK311"/>
  <c r="BK203"/>
  <c r="J437"/>
  <c r="J390"/>
  <c r="J283"/>
  <c r="BK180"/>
  <c i="5" r="J941"/>
  <c r="BK885"/>
  <c r="J814"/>
  <c r="J782"/>
  <c r="J730"/>
  <c r="J628"/>
  <c r="J543"/>
  <c r="J431"/>
  <c r="BK346"/>
  <c r="J231"/>
  <c r="BK761"/>
  <c r="BK659"/>
  <c r="J632"/>
  <c r="BK543"/>
  <c r="J395"/>
  <c r="BK266"/>
  <c r="BK176"/>
  <c r="BK103"/>
  <c r="J936"/>
  <c i="2" r="BK94"/>
  <c r="BK184"/>
  <c r="J116"/>
  <c r="J135"/>
  <c i="3" r="J209"/>
  <c r="J201"/>
  <c r="J122"/>
  <c r="BK169"/>
  <c i="4" r="J293"/>
  <c r="J249"/>
  <c r="J174"/>
  <c r="J331"/>
  <c r="BK257"/>
  <c r="J125"/>
  <c r="J327"/>
  <c r="J220"/>
  <c r="BK167"/>
  <c r="BK431"/>
  <c r="J349"/>
  <c r="J252"/>
  <c i="5" r="BK950"/>
  <c r="J902"/>
  <c r="BK832"/>
  <c r="BK796"/>
  <c r="BK750"/>
  <c r="BK654"/>
  <c r="BK584"/>
  <c r="J497"/>
  <c r="BK387"/>
  <c r="BK236"/>
  <c r="BK121"/>
  <c r="BK727"/>
  <c r="J667"/>
  <c r="J595"/>
  <c r="J539"/>
  <c r="BK429"/>
  <c i="6" r="BK86"/>
  <c r="BK140"/>
  <c r="J102"/>
  <c r="J156"/>
  <c r="J129"/>
  <c r="BK113"/>
  <c r="BK98"/>
  <c r="BK156"/>
  <c r="BK104"/>
  <c i="7" r="BK93"/>
  <c r="J101"/>
  <c r="BK84"/>
  <c i="6" r="BK146"/>
  <c r="BK117"/>
  <c r="J178"/>
  <c r="J150"/>
  <c i="7" r="BK91"/>
  <c i="2" r="BK139"/>
  <c r="BK86"/>
  <c r="J94"/>
  <c r="J148"/>
  <c r="BK112"/>
  <c r="J128"/>
  <c i="3" r="BK195"/>
  <c r="BK186"/>
  <c r="BK144"/>
  <c r="J90"/>
  <c r="J205"/>
  <c r="J165"/>
  <c r="J116"/>
  <c r="J173"/>
  <c i="4" r="BK366"/>
  <c r="BK290"/>
  <c r="BK225"/>
  <c r="J180"/>
  <c r="J387"/>
  <c r="BK300"/>
  <c r="J246"/>
  <c r="J167"/>
  <c r="J361"/>
  <c r="J279"/>
  <c r="BK208"/>
  <c r="BK117"/>
  <c r="BK413"/>
  <c r="BK319"/>
  <c r="BK241"/>
  <c r="BK170"/>
  <c i="5" r="BK954"/>
  <c r="BK898"/>
  <c r="J838"/>
  <c r="J800"/>
  <c r="BK775"/>
  <c r="J686"/>
  <c r="J618"/>
  <c r="BK527"/>
  <c r="BK434"/>
  <c r="BK283"/>
  <c r="BK195"/>
  <c r="BK759"/>
  <c r="BK681"/>
  <c r="J642"/>
  <c r="BK588"/>
  <c r="BK523"/>
  <c r="J404"/>
  <c r="J322"/>
  <c r="BK739"/>
  <c r="J692"/>
  <c r="J659"/>
  <c r="BK606"/>
  <c r="J519"/>
  <c r="BK452"/>
  <c r="J397"/>
  <c r="J792"/>
  <c r="J752"/>
  <c r="BK701"/>
  <c r="J662"/>
  <c r="BK628"/>
  <c r="BK573"/>
  <c r="J505"/>
  <c r="J447"/>
  <c r="BK395"/>
  <c r="J307"/>
  <c r="J186"/>
  <c r="J141"/>
  <c i="6" r="BK154"/>
  <c r="BK125"/>
  <c r="BK88"/>
  <c r="BK163"/>
  <c r="J121"/>
  <c r="J158"/>
  <c r="J123"/>
  <c r="J100"/>
  <c r="J154"/>
  <c i="7" r="J103"/>
  <c r="BK99"/>
  <c r="J95"/>
  <c i="2" r="J104"/>
  <c r="J156"/>
  <c r="J180"/>
  <c r="J152"/>
  <c i="3" r="J169"/>
  <c r="BK94"/>
  <c r="J221"/>
  <c r="J176"/>
  <c r="BK179"/>
  <c i="4" r="BK349"/>
  <c r="BK274"/>
  <c r="J203"/>
  <c r="J355"/>
  <c r="J274"/>
  <c r="BK132"/>
  <c r="BK383"/>
  <c r="J268"/>
  <c r="J187"/>
  <c r="J113"/>
  <c r="BK402"/>
  <c r="J308"/>
  <c r="BK215"/>
  <c i="5" r="BK958"/>
  <c r="J909"/>
  <c r="J840"/>
  <c r="J798"/>
  <c r="J759"/>
  <c r="J646"/>
  <c r="J581"/>
  <c r="BK470"/>
  <c r="J299"/>
  <c r="J210"/>
  <c r="BK747"/>
  <c r="BK686"/>
  <c r="J638"/>
  <c r="J568"/>
  <c r="J427"/>
  <c r="J387"/>
  <c r="J241"/>
  <c r="BK156"/>
  <c r="J954"/>
  <c i="2" r="J132"/>
  <c r="BK90"/>
  <c r="BK152"/>
  <c r="BK156"/>
  <c i="3" r="J182"/>
  <c r="J147"/>
  <c r="BK116"/>
  <c r="BK209"/>
  <c r="BK229"/>
  <c r="BK173"/>
  <c r="BK109"/>
  <c i="4" r="BK398"/>
  <c r="BK277"/>
  <c r="J206"/>
  <c r="J370"/>
  <c r="J277"/>
  <c r="BK189"/>
  <c r="BK387"/>
  <c r="BK271"/>
  <c r="BK184"/>
  <c r="BK437"/>
  <c r="J383"/>
  <c r="BK261"/>
  <c r="BK177"/>
  <c i="5" r="J938"/>
  <c r="BK880"/>
  <c r="J819"/>
  <c r="J788"/>
  <c r="BK699"/>
  <c r="BK612"/>
  <c r="J523"/>
  <c r="J418"/>
  <c r="J261"/>
  <c r="BK181"/>
  <c r="BK704"/>
  <c r="BK648"/>
  <c r="BK586"/>
  <c r="BK393"/>
  <c r="J303"/>
  <c r="BK246"/>
  <c r="J195"/>
  <c r="J151"/>
  <c r="J114"/>
  <c r="J950"/>
  <c r="J933"/>
  <c r="J923"/>
  <c r="J911"/>
  <c r="J898"/>
  <c r="BK872"/>
  <c r="BK865"/>
  <c r="BK851"/>
  <c r="BK838"/>
  <c r="J823"/>
  <c r="BK819"/>
  <c r="BK810"/>
  <c r="BK798"/>
  <c r="BK790"/>
  <c r="BK782"/>
  <c r="BK770"/>
  <c r="BK752"/>
  <c r="BK743"/>
  <c r="BK719"/>
  <c r="BK706"/>
  <c r="J678"/>
  <c r="BK662"/>
  <c r="J636"/>
  <c r="BK618"/>
  <c r="BK581"/>
  <c r="J555"/>
  <c r="BK515"/>
  <c r="BK464"/>
  <c r="BK447"/>
  <c r="BK427"/>
  <c r="BK399"/>
  <c r="BK364"/>
  <c r="J353"/>
  <c r="BK332"/>
  <c r="BK327"/>
  <c r="BK312"/>
  <c r="BK303"/>
  <c r="BK299"/>
  <c r="J289"/>
  <c r="J281"/>
  <c r="BK271"/>
  <c r="BK231"/>
  <c r="BK200"/>
  <c r="BK186"/>
  <c r="BK141"/>
  <c r="J121"/>
  <c r="BK914"/>
  <c r="BK909"/>
  <c r="J904"/>
  <c r="J895"/>
  <c r="J885"/>
  <c r="J876"/>
  <c r="BK869"/>
  <c r="J848"/>
  <c r="J832"/>
  <c r="BK816"/>
  <c r="J808"/>
  <c r="BK804"/>
  <c r="J794"/>
  <c r="J772"/>
  <c r="J754"/>
  <c r="J727"/>
  <c r="J706"/>
  <c r="J669"/>
  <c r="BK656"/>
  <c r="J650"/>
  <c r="J625"/>
  <c r="J602"/>
  <c r="BK577"/>
  <c r="BK539"/>
  <c r="J527"/>
  <c r="BK493"/>
  <c r="BK466"/>
  <c r="J452"/>
  <c r="BK418"/>
  <c r="J393"/>
  <c r="J338"/>
  <c r="J271"/>
  <c r="J220"/>
  <c r="J200"/>
  <c r="BK166"/>
  <c r="BK146"/>
  <c r="J111"/>
  <c i="6" r="J165"/>
  <c r="J142"/>
  <c r="BK129"/>
  <c r="BK123"/>
  <c r="J106"/>
  <c r="BK170"/>
  <c r="BK160"/>
  <c r="J131"/>
  <c r="BK119"/>
  <c r="BK92"/>
  <c r="J135"/>
  <c r="BK106"/>
  <c r="J176"/>
  <c r="J148"/>
  <c i="7" r="J86"/>
  <c r="BK89"/>
  <c r="J91"/>
  <c i="6" r="J98"/>
  <c r="BK131"/>
  <c r="J108"/>
  <c r="J174"/>
  <c r="BK158"/>
  <c r="J92"/>
  <c i="7" r="BK95"/>
  <c i="2" r="BK98"/>
  <c r="BK104"/>
  <c r="J176"/>
  <c r="J139"/>
  <c r="BK176"/>
  <c r="BK108"/>
  <c i="3" r="BK221"/>
  <c r="BK157"/>
  <c r="J109"/>
  <c r="J238"/>
  <c r="J195"/>
  <c r="BK147"/>
  <c r="J98"/>
  <c i="4" r="J402"/>
  <c r="BK331"/>
  <c r="J271"/>
  <c r="J215"/>
  <c r="BK139"/>
  <c r="BK315"/>
  <c r="BK279"/>
  <c r="BK192"/>
  <c r="J413"/>
  <c r="J323"/>
  <c r="J234"/>
  <c r="BK151"/>
  <c r="J431"/>
  <c r="BK337"/>
  <c r="BK220"/>
  <c r="BK113"/>
  <c i="5" r="BK936"/>
  <c r="BK907"/>
  <c r="BK848"/>
  <c r="J804"/>
  <c r="J761"/>
  <c r="J648"/>
  <c r="J597"/>
  <c r="BK519"/>
  <c r="J429"/>
  <c r="J342"/>
  <c r="J190"/>
  <c r="J743"/>
  <c r="BK669"/>
  <c r="BK636"/>
  <c r="J584"/>
  <c r="J483"/>
  <c r="BK397"/>
  <c r="J276"/>
  <c r="J714"/>
  <c r="J688"/>
  <c r="BK638"/>
  <c r="J577"/>
  <c r="J510"/>
  <c r="BK443"/>
  <c r="BK404"/>
  <c r="J796"/>
  <c r="BK764"/>
  <c r="J704"/>
  <c r="J654"/>
  <c r="BK615"/>
  <c r="J586"/>
  <c r="J515"/>
  <c r="J470"/>
  <c r="BK413"/>
  <c r="J332"/>
  <c r="BK205"/>
  <c r="BK151"/>
  <c i="6" r="BK178"/>
  <c r="J140"/>
  <c r="J111"/>
  <c r="J168"/>
  <c r="J133"/>
  <c r="BK96"/>
  <c r="BK142"/>
  <c r="J104"/>
  <c r="J172"/>
  <c r="J113"/>
  <c i="7" r="J93"/>
  <c r="J97"/>
  <c r="J82"/>
  <c i="2" r="J172"/>
  <c r="BK180"/>
  <c r="J121"/>
  <c r="BK121"/>
  <c i="3" r="J190"/>
  <c r="BK122"/>
  <c r="J233"/>
  <c r="J157"/>
  <c r="J105"/>
  <c i="4" r="BK406"/>
  <c r="BK252"/>
  <c r="BK187"/>
  <c r="J319"/>
  <c r="J261"/>
  <c r="J196"/>
  <c r="J337"/>
  <c r="J238"/>
  <c r="BK174"/>
  <c r="J435"/>
  <c r="BK323"/>
  <c r="J257"/>
  <c r="J158"/>
  <c i="5" r="BK933"/>
  <c r="J865"/>
  <c r="J826"/>
  <c r="J790"/>
  <c r="J701"/>
  <c r="J615"/>
  <c r="J493"/>
  <c r="J401"/>
  <c r="BK241"/>
  <c r="BK107"/>
  <c r="J694"/>
  <c r="BK644"/>
  <c r="BK593"/>
  <c r="J474"/>
  <c r="J346"/>
  <c r="BK256"/>
  <c r="BK136"/>
  <c r="BK945"/>
  <c r="BK929"/>
  <c i="2" r="J112"/>
  <c r="BK168"/>
  <c r="BK172"/>
  <c i="3" r="J229"/>
  <c r="J161"/>
  <c r="BK130"/>
  <c r="BK105"/>
  <c r="BK233"/>
  <c r="BK217"/>
  <c r="J153"/>
  <c r="BK90"/>
  <c r="J94"/>
  <c i="4" r="J341"/>
  <c r="J228"/>
  <c r="J132"/>
  <c r="J297"/>
  <c r="J208"/>
  <c r="BK409"/>
  <c r="J290"/>
  <c r="J199"/>
  <c r="J139"/>
  <c r="J419"/>
  <c r="J315"/>
  <c r="J192"/>
  <c r="BK99"/>
  <c i="5" r="BK926"/>
  <c r="J855"/>
  <c r="J810"/>
  <c r="J778"/>
  <c r="BK711"/>
  <c r="BK623"/>
  <c r="J547"/>
  <c r="J460"/>
  <c r="BK289"/>
  <c r="J205"/>
  <c r="BK754"/>
  <c r="BK688"/>
  <c r="BK640"/>
  <c r="J573"/>
  <c r="J491"/>
  <c r="BK409"/>
  <c i="4" r="BK231"/>
  <c r="BK390"/>
  <c r="BK304"/>
  <c r="BK222"/>
  <c r="J177"/>
  <c r="BK435"/>
  <c r="J394"/>
  <c r="J300"/>
  <c r="BK125"/>
  <c i="5" r="J929"/>
  <c r="BK876"/>
  <c r="BK823"/>
  <c r="BK792"/>
  <c r="J747"/>
  <c r="BK646"/>
  <c r="J593"/>
  <c r="BK491"/>
  <c r="J409"/>
  <c r="J256"/>
  <c r="J103"/>
  <c r="BK692"/>
  <c r="BK650"/>
  <c r="J623"/>
  <c r="BK555"/>
  <c r="BK439"/>
  <c r="J389"/>
  <c r="BK251"/>
  <c r="J699"/>
  <c r="BK665"/>
  <c r="J634"/>
  <c r="BK559"/>
  <c r="J466"/>
  <c r="J434"/>
  <c r="BK812"/>
  <c r="J775"/>
  <c r="BK730"/>
  <c r="BK667"/>
  <c r="J644"/>
  <c r="J609"/>
  <c r="BK551"/>
  <c r="BK486"/>
  <c r="BK431"/>
  <c r="BK342"/>
  <c r="BK226"/>
  <c r="BK161"/>
  <c r="J107"/>
  <c i="6" r="BK150"/>
  <c r="J119"/>
  <c r="BK174"/>
  <c r="BK144"/>
  <c r="BK100"/>
  <c r="BK148"/>
  <c r="BK115"/>
  <c r="J88"/>
  <c r="BK108"/>
  <c i="7" r="J99"/>
  <c r="BK86"/>
  <c r="J89"/>
  <c i="4" l="1" r="P412"/>
  <c r="T412"/>
  <c r="R412"/>
  <c i="2" r="P85"/>
  <c r="BK120"/>
  <c r="J120"/>
  <c r="J62"/>
  <c r="BK147"/>
  <c r="J147"/>
  <c r="J63"/>
  <c i="3" r="T89"/>
  <c r="R143"/>
  <c r="R194"/>
  <c r="P212"/>
  <c i="5" r="T98"/>
  <c r="R130"/>
  <c r="BK225"/>
  <c r="J225"/>
  <c r="J64"/>
  <c r="P288"/>
  <c r="R326"/>
  <c r="BK403"/>
  <c r="J403"/>
  <c r="J68"/>
  <c r="T567"/>
  <c r="P658"/>
  <c r="BK698"/>
  <c r="J698"/>
  <c r="J71"/>
  <c r="T729"/>
  <c r="T818"/>
  <c r="BK825"/>
  <c r="J825"/>
  <c r="J74"/>
  <c r="BK884"/>
  <c r="J884"/>
  <c r="J75"/>
  <c i="2" r="R85"/>
  <c r="T120"/>
  <c r="R147"/>
  <c i="3" r="R89"/>
  <c r="P143"/>
  <c r="T194"/>
  <c r="BK212"/>
  <c r="J212"/>
  <c r="J66"/>
  <c i="4" r="BK98"/>
  <c r="J98"/>
  <c r="J61"/>
  <c r="R98"/>
  <c r="P131"/>
  <c r="BK179"/>
  <c r="J179"/>
  <c r="J63"/>
  <c r="T179"/>
  <c r="P210"/>
  <c r="P219"/>
  <c r="P256"/>
  <c i="5" r="BK98"/>
  <c r="J98"/>
  <c r="J61"/>
  <c r="BK130"/>
  <c r="J130"/>
  <c r="J63"/>
  <c r="R225"/>
  <c r="R288"/>
  <c r="P326"/>
  <c r="T403"/>
  <c r="P567"/>
  <c r="T658"/>
  <c r="P698"/>
  <c r="R729"/>
  <c r="R818"/>
  <c r="R825"/>
  <c r="T884"/>
  <c i="6" r="BK85"/>
  <c r="J85"/>
  <c r="J60"/>
  <c r="T85"/>
  <c r="T110"/>
  <c r="P137"/>
  <c r="BK162"/>
  <c r="J162"/>
  <c r="J63"/>
  <c r="R162"/>
  <c r="T167"/>
  <c i="2" r="BK85"/>
  <c r="J85"/>
  <c r="J61"/>
  <c r="P120"/>
  <c r="T147"/>
  <c i="3" r="P89"/>
  <c r="T143"/>
  <c r="P194"/>
  <c r="R212"/>
  <c i="4" r="P98"/>
  <c r="BK131"/>
  <c r="J131"/>
  <c r="J62"/>
  <c r="T131"/>
  <c r="R179"/>
  <c r="BK219"/>
  <c r="J219"/>
  <c r="J65"/>
  <c r="R219"/>
  <c r="BK318"/>
  <c r="J318"/>
  <c r="J70"/>
  <c r="R318"/>
  <c r="BK397"/>
  <c r="J397"/>
  <c r="J71"/>
  <c r="R397"/>
  <c r="BK405"/>
  <c r="J405"/>
  <c r="J72"/>
  <c r="T405"/>
  <c r="P427"/>
  <c r="P426"/>
  <c r="R427"/>
  <c r="R426"/>
  <c r="BK434"/>
  <c r="J434"/>
  <c r="J76"/>
  <c r="T434"/>
  <c i="5" r="P98"/>
  <c r="T130"/>
  <c r="T225"/>
  <c r="T288"/>
  <c r="BK326"/>
  <c r="J326"/>
  <c r="J67"/>
  <c r="R403"/>
  <c r="BK567"/>
  <c r="J567"/>
  <c r="J69"/>
  <c r="R658"/>
  <c r="T698"/>
  <c r="BK729"/>
  <c r="J729"/>
  <c r="J72"/>
  <c r="BK818"/>
  <c r="J818"/>
  <c r="J73"/>
  <c r="T825"/>
  <c r="R884"/>
  <c i="6" r="P85"/>
  <c r="BK110"/>
  <c r="J110"/>
  <c r="J61"/>
  <c r="R110"/>
  <c r="R137"/>
  <c r="BK167"/>
  <c r="J167"/>
  <c r="J64"/>
  <c r="P167"/>
  <c i="2" r="T85"/>
  <c r="T84"/>
  <c r="T83"/>
  <c r="R120"/>
  <c r="P147"/>
  <c i="3" r="BK89"/>
  <c r="J89"/>
  <c r="J61"/>
  <c r="BK143"/>
  <c r="J143"/>
  <c r="J63"/>
  <c r="BK194"/>
  <c r="J194"/>
  <c r="J64"/>
  <c r="T212"/>
  <c i="4" r="T98"/>
  <c r="R131"/>
  <c r="P179"/>
  <c r="BK210"/>
  <c r="J210"/>
  <c r="J64"/>
  <c r="R210"/>
  <c r="T210"/>
  <c r="T219"/>
  <c r="BK256"/>
  <c r="J256"/>
  <c r="J68"/>
  <c r="R256"/>
  <c r="T256"/>
  <c r="BK307"/>
  <c r="J307"/>
  <c r="J69"/>
  <c r="P307"/>
  <c r="R307"/>
  <c r="T307"/>
  <c r="P318"/>
  <c r="T318"/>
  <c r="P397"/>
  <c r="T397"/>
  <c r="P405"/>
  <c r="R405"/>
  <c r="BK427"/>
  <c r="J427"/>
  <c r="J75"/>
  <c r="T427"/>
  <c r="T426"/>
  <c r="P434"/>
  <c r="R434"/>
  <c i="5" r="R98"/>
  <c r="P130"/>
  <c r="P225"/>
  <c r="BK288"/>
  <c r="J288"/>
  <c r="J65"/>
  <c r="T326"/>
  <c r="P403"/>
  <c r="R567"/>
  <c r="BK658"/>
  <c r="J658"/>
  <c r="J70"/>
  <c r="R698"/>
  <c r="P729"/>
  <c r="P818"/>
  <c r="P825"/>
  <c r="P884"/>
  <c i="6" r="R85"/>
  <c r="P110"/>
  <c r="BK137"/>
  <c r="J137"/>
  <c r="J62"/>
  <c r="T137"/>
  <c r="P162"/>
  <c r="T162"/>
  <c r="R167"/>
  <c i="7" r="BK81"/>
  <c r="J81"/>
  <c r="J60"/>
  <c r="P81"/>
  <c r="P80"/>
  <c i="1" r="AU60"/>
  <c i="7" r="R81"/>
  <c r="R80"/>
  <c r="T81"/>
  <c r="T80"/>
  <c i="5" r="BK321"/>
  <c r="J321"/>
  <c r="J66"/>
  <c r="BK957"/>
  <c r="J957"/>
  <c r="J76"/>
  <c i="3" r="BK208"/>
  <c r="J208"/>
  <c r="J65"/>
  <c i="4" r="BK251"/>
  <c r="J251"/>
  <c r="J66"/>
  <c r="BK412"/>
  <c r="J412"/>
  <c r="J73"/>
  <c i="3" r="BK139"/>
  <c r="J139"/>
  <c r="J62"/>
  <c r="BK237"/>
  <c r="J237"/>
  <c r="J67"/>
  <c i="7" r="E70"/>
  <c r="BE86"/>
  <c r="BE99"/>
  <c r="BE101"/>
  <c r="F77"/>
  <c r="BE84"/>
  <c r="BE91"/>
  <c r="BE97"/>
  <c i="6" r="BK84"/>
  <c r="J84"/>
  <c r="J59"/>
  <c i="7" r="J74"/>
  <c r="BE82"/>
  <c r="BE89"/>
  <c r="BE103"/>
  <c r="BE93"/>
  <c r="BE95"/>
  <c i="6" r="E48"/>
  <c r="J78"/>
  <c r="BE96"/>
  <c r="BE115"/>
  <c r="BE152"/>
  <c r="BE165"/>
  <c r="BE178"/>
  <c r="F55"/>
  <c r="BE92"/>
  <c r="BE94"/>
  <c r="BE108"/>
  <c r="BE111"/>
  <c r="BE119"/>
  <c r="BE125"/>
  <c r="BE129"/>
  <c r="BE131"/>
  <c r="BE135"/>
  <c r="BE150"/>
  <c r="BE160"/>
  <c r="BE170"/>
  <c r="BE172"/>
  <c r="BE174"/>
  <c r="BE86"/>
  <c r="BE104"/>
  <c r="BE106"/>
  <c r="BE113"/>
  <c r="BE117"/>
  <c r="BE142"/>
  <c r="BE146"/>
  <c r="BE148"/>
  <c r="BE154"/>
  <c r="BE176"/>
  <c r="BE88"/>
  <c r="BE90"/>
  <c r="BE98"/>
  <c r="BE100"/>
  <c r="BE102"/>
  <c r="BE121"/>
  <c r="BE123"/>
  <c r="BE127"/>
  <c r="BE133"/>
  <c r="BE138"/>
  <c r="BE140"/>
  <c r="BE144"/>
  <c r="BE156"/>
  <c r="BE158"/>
  <c r="BE163"/>
  <c r="BE168"/>
  <c i="4" r="BK97"/>
  <c r="J97"/>
  <c r="J60"/>
  <c r="BK426"/>
  <c r="J426"/>
  <c r="J74"/>
  <c i="5" r="F93"/>
  <c r="BE121"/>
  <c r="BE176"/>
  <c r="BE190"/>
  <c r="BE210"/>
  <c r="BE231"/>
  <c r="BE241"/>
  <c r="BE256"/>
  <c r="BE276"/>
  <c r="BE283"/>
  <c r="BE299"/>
  <c r="BE312"/>
  <c r="BE364"/>
  <c r="BE387"/>
  <c r="BE397"/>
  <c r="BE404"/>
  <c r="BE427"/>
  <c r="BE434"/>
  <c r="BE479"/>
  <c r="BE519"/>
  <c r="BE563"/>
  <c r="BE581"/>
  <c r="BE593"/>
  <c r="BE618"/>
  <c r="BE630"/>
  <c r="BE636"/>
  <c r="BE644"/>
  <c r="BE646"/>
  <c r="BE671"/>
  <c r="BE673"/>
  <c r="BE688"/>
  <c r="BE711"/>
  <c r="BE743"/>
  <c r="BE747"/>
  <c r="BE750"/>
  <c r="BE759"/>
  <c r="BE782"/>
  <c r="BE798"/>
  <c r="BE802"/>
  <c r="BE810"/>
  <c r="BE812"/>
  <c r="BE819"/>
  <c r="BE838"/>
  <c r="BE851"/>
  <c r="BE865"/>
  <c r="BE880"/>
  <c r="BE895"/>
  <c r="BE898"/>
  <c r="J52"/>
  <c r="BE99"/>
  <c r="BE103"/>
  <c r="BE114"/>
  <c r="BE151"/>
  <c r="BE156"/>
  <c r="BE166"/>
  <c r="BE195"/>
  <c r="BE205"/>
  <c r="BE215"/>
  <c r="BE236"/>
  <c r="BE251"/>
  <c r="BE261"/>
  <c r="BE338"/>
  <c r="BE346"/>
  <c r="BE393"/>
  <c r="BE401"/>
  <c r="BE409"/>
  <c r="BE418"/>
  <c r="BE429"/>
  <c r="BE470"/>
  <c r="BE483"/>
  <c r="BE486"/>
  <c r="BE491"/>
  <c r="BE497"/>
  <c r="BE500"/>
  <c r="BE523"/>
  <c r="BE539"/>
  <c r="BE543"/>
  <c r="BE547"/>
  <c r="BE568"/>
  <c r="BE584"/>
  <c r="BE588"/>
  <c r="BE595"/>
  <c r="BE597"/>
  <c r="BE612"/>
  <c r="BE623"/>
  <c r="BE640"/>
  <c r="BE642"/>
  <c r="BE648"/>
  <c r="BE654"/>
  <c r="BE669"/>
  <c r="BE681"/>
  <c r="BE686"/>
  <c r="BE701"/>
  <c r="BE727"/>
  <c r="BE754"/>
  <c r="BE761"/>
  <c r="BE764"/>
  <c r="BE772"/>
  <c r="BE775"/>
  <c r="BE792"/>
  <c r="BE796"/>
  <c r="BE804"/>
  <c r="BE808"/>
  <c r="BE814"/>
  <c r="BE816"/>
  <c r="BE832"/>
  <c r="BE840"/>
  <c r="BE848"/>
  <c r="BE885"/>
  <c r="BE889"/>
  <c r="BE902"/>
  <c r="BE909"/>
  <c r="BE914"/>
  <c r="BE923"/>
  <c r="BE926"/>
  <c r="BE929"/>
  <c r="BE936"/>
  <c r="BE958"/>
  <c r="E48"/>
  <c r="BE107"/>
  <c r="BE141"/>
  <c r="BE161"/>
  <c r="BE181"/>
  <c r="BE186"/>
  <c r="BE200"/>
  <c r="BE220"/>
  <c r="BE226"/>
  <c r="BE281"/>
  <c r="BE289"/>
  <c r="BE294"/>
  <c r="BE327"/>
  <c r="BE342"/>
  <c r="BE344"/>
  <c r="BE351"/>
  <c r="BE413"/>
  <c r="BE431"/>
  <c r="BE447"/>
  <c r="BE456"/>
  <c r="BE460"/>
  <c r="BE464"/>
  <c r="BE466"/>
  <c r="BE493"/>
  <c r="BE510"/>
  <c r="BE515"/>
  <c r="BE527"/>
  <c r="BE531"/>
  <c r="BE559"/>
  <c r="BE577"/>
  <c r="BE609"/>
  <c r="BE615"/>
  <c r="BE628"/>
  <c r="BE652"/>
  <c r="BE662"/>
  <c r="BE696"/>
  <c r="BE699"/>
  <c r="BE706"/>
  <c r="BE709"/>
  <c r="BE719"/>
  <c r="BE730"/>
  <c r="BE950"/>
  <c r="BE954"/>
  <c r="BE111"/>
  <c r="BE125"/>
  <c r="BE131"/>
  <c r="BE136"/>
  <c r="BE146"/>
  <c r="BE171"/>
  <c r="BE246"/>
  <c r="BE266"/>
  <c r="BE271"/>
  <c r="BE303"/>
  <c r="BE307"/>
  <c r="BE322"/>
  <c r="BE332"/>
  <c r="BE353"/>
  <c r="BE358"/>
  <c r="BE389"/>
  <c r="BE395"/>
  <c r="BE399"/>
  <c r="BE407"/>
  <c r="BE422"/>
  <c r="BE439"/>
  <c r="BE443"/>
  <c r="BE452"/>
  <c r="BE474"/>
  <c r="BE505"/>
  <c r="BE535"/>
  <c r="BE551"/>
  <c r="BE555"/>
  <c r="BE573"/>
  <c r="BE586"/>
  <c r="BE602"/>
  <c r="BE606"/>
  <c r="BE625"/>
  <c r="BE632"/>
  <c r="BE634"/>
  <c r="BE638"/>
  <c r="BE650"/>
  <c r="BE656"/>
  <c r="BE659"/>
  <c r="BE665"/>
  <c r="BE667"/>
  <c r="BE678"/>
  <c r="BE692"/>
  <c r="BE694"/>
  <c r="BE704"/>
  <c r="BE714"/>
  <c r="BE722"/>
  <c r="BE739"/>
  <c r="BE752"/>
  <c r="BE768"/>
  <c r="BE770"/>
  <c r="BE778"/>
  <c r="BE785"/>
  <c r="BE788"/>
  <c r="BE790"/>
  <c r="BE794"/>
  <c r="BE800"/>
  <c r="BE806"/>
  <c r="BE821"/>
  <c r="BE823"/>
  <c r="BE826"/>
  <c r="BE843"/>
  <c r="BE855"/>
  <c r="BE860"/>
  <c r="BE869"/>
  <c r="BE872"/>
  <c r="BE876"/>
  <c r="BE904"/>
  <c r="BE907"/>
  <c r="BE911"/>
  <c r="BE919"/>
  <c r="BE933"/>
  <c r="BE938"/>
  <c r="BE941"/>
  <c r="BE945"/>
  <c i="4" r="E48"/>
  <c r="J52"/>
  <c r="BE132"/>
  <c r="BE139"/>
  <c r="BE184"/>
  <c r="BE187"/>
  <c r="BE192"/>
  <c r="BE199"/>
  <c r="BE206"/>
  <c r="BE231"/>
  <c r="BE246"/>
  <c r="BE264"/>
  <c r="BE268"/>
  <c r="BE271"/>
  <c r="BE277"/>
  <c r="BE290"/>
  <c r="BE308"/>
  <c r="BE327"/>
  <c r="BE341"/>
  <c r="BE419"/>
  <c r="BE435"/>
  <c r="BE437"/>
  <c r="F93"/>
  <c r="BE125"/>
  <c r="BE203"/>
  <c r="BE211"/>
  <c r="BE228"/>
  <c r="BE241"/>
  <c r="BE257"/>
  <c r="BE261"/>
  <c r="BE274"/>
  <c r="BE279"/>
  <c r="BE297"/>
  <c r="BE315"/>
  <c r="BE331"/>
  <c r="BE349"/>
  <c r="BE366"/>
  <c r="BE394"/>
  <c r="BE398"/>
  <c r="BE99"/>
  <c r="BE151"/>
  <c r="BE167"/>
  <c r="BE170"/>
  <c r="BE174"/>
  <c r="BE177"/>
  <c r="BE180"/>
  <c r="BE196"/>
  <c r="BE215"/>
  <c r="BE220"/>
  <c r="BE222"/>
  <c r="BE225"/>
  <c r="BE249"/>
  <c r="BE252"/>
  <c r="BE283"/>
  <c r="BE286"/>
  <c r="BE319"/>
  <c r="BE323"/>
  <c r="BE337"/>
  <c r="BE355"/>
  <c r="BE361"/>
  <c r="BE387"/>
  <c r="BE390"/>
  <c r="BE402"/>
  <c r="BE406"/>
  <c r="BE409"/>
  <c r="BE428"/>
  <c r="BE431"/>
  <c r="BE113"/>
  <c r="BE117"/>
  <c r="BE121"/>
  <c r="BE158"/>
  <c r="BE189"/>
  <c r="BE208"/>
  <c r="BE234"/>
  <c r="BE238"/>
  <c r="BE293"/>
  <c r="BE300"/>
  <c r="BE304"/>
  <c r="BE311"/>
  <c r="BE345"/>
  <c r="BE370"/>
  <c r="BE383"/>
  <c r="BE413"/>
  <c i="2" r="BK84"/>
  <c r="BK83"/>
  <c r="J83"/>
  <c i="3" r="F84"/>
  <c r="BE173"/>
  <c r="BE186"/>
  <c r="BE190"/>
  <c r="E48"/>
  <c r="BE94"/>
  <c r="BE105"/>
  <c r="BE109"/>
  <c r="BE116"/>
  <c r="BE130"/>
  <c r="BE140"/>
  <c r="BE144"/>
  <c r="BE147"/>
  <c r="BE153"/>
  <c r="BE169"/>
  <c r="BE195"/>
  <c r="BE198"/>
  <c r="BE201"/>
  <c r="BE213"/>
  <c r="BE217"/>
  <c r="BE221"/>
  <c r="BE225"/>
  <c r="BE229"/>
  <c r="BE233"/>
  <c r="BE205"/>
  <c r="J52"/>
  <c r="BE90"/>
  <c r="BE98"/>
  <c r="BE122"/>
  <c r="BE126"/>
  <c r="BE157"/>
  <c r="BE161"/>
  <c r="BE165"/>
  <c r="BE176"/>
  <c r="BE179"/>
  <c r="BE182"/>
  <c r="BE209"/>
  <c r="BE238"/>
  <c i="2" r="E73"/>
  <c r="BE86"/>
  <c r="BE94"/>
  <c r="BE98"/>
  <c r="BE116"/>
  <c r="BE168"/>
  <c r="J52"/>
  <c r="BE90"/>
  <c r="BE121"/>
  <c r="BE128"/>
  <c r="BE139"/>
  <c r="BE143"/>
  <c r="BE156"/>
  <c r="BE162"/>
  <c r="BE172"/>
  <c r="BE176"/>
  <c r="BE180"/>
  <c r="F80"/>
  <c r="BE108"/>
  <c r="BE104"/>
  <c r="BE112"/>
  <c r="BE132"/>
  <c r="BE135"/>
  <c r="BE148"/>
  <c r="BE152"/>
  <c r="BE184"/>
  <c i="3" r="F36"/>
  <c i="1" r="BC56"/>
  <c i="6" r="F36"/>
  <c i="1" r="BC59"/>
  <c i="6" r="F34"/>
  <c i="1" r="BA59"/>
  <c i="7" r="F37"/>
  <c i="1" r="BD60"/>
  <c i="3" r="F37"/>
  <c i="1" r="BD56"/>
  <c i="4" r="F36"/>
  <c i="1" r="BC57"/>
  <c i="6" r="F35"/>
  <c i="1" r="BB59"/>
  <c i="6" r="F37"/>
  <c i="1" r="BD59"/>
  <c i="7" r="F34"/>
  <c i="1" r="BA60"/>
  <c i="2" r="F36"/>
  <c i="1" r="BC55"/>
  <c i="3" r="F35"/>
  <c i="1" r="BB56"/>
  <c i="7" r="F35"/>
  <c i="1" r="BB60"/>
  <c i="2" r="F34"/>
  <c i="1" r="BA55"/>
  <c i="2" r="J30"/>
  <c i="3" r="J34"/>
  <c i="1" r="AW56"/>
  <c i="4" r="F37"/>
  <c i="1" r="BD57"/>
  <c i="4" r="F34"/>
  <c i="1" r="BA57"/>
  <c i="2" r="J34"/>
  <c i="1" r="AW55"/>
  <c i="5" r="F36"/>
  <c i="1" r="BC58"/>
  <c i="4" r="F35"/>
  <c i="1" r="BB57"/>
  <c i="5" r="F37"/>
  <c i="1" r="BD58"/>
  <c i="3" r="F34"/>
  <c i="1" r="BA56"/>
  <c i="6" r="J34"/>
  <c i="1" r="AW59"/>
  <c i="7" r="F36"/>
  <c i="1" r="BC60"/>
  <c i="7" r="J34"/>
  <c i="1" r="AW60"/>
  <c i="2" r="F35"/>
  <c i="1" r="BB55"/>
  <c i="4" r="J34"/>
  <c i="1" r="AW57"/>
  <c i="5" r="F34"/>
  <c i="1" r="BA58"/>
  <c i="5" r="J34"/>
  <c i="1" r="AW58"/>
  <c i="2" r="F37"/>
  <c i="1" r="BD55"/>
  <c i="5" r="F35"/>
  <c i="1" r="BB58"/>
  <c i="5" l="1" r="P129"/>
  <c r="T129"/>
  <c i="4" r="P97"/>
  <c i="6" r="T84"/>
  <c i="5" r="R129"/>
  <c i="3" r="T88"/>
  <c r="T87"/>
  <c i="6" r="R84"/>
  <c i="5" r="R97"/>
  <c r="R96"/>
  <c i="4" r="R255"/>
  <c r="P255"/>
  <c r="P96"/>
  <c i="1" r="AU57"/>
  <c i="4" r="R97"/>
  <c r="R96"/>
  <c i="3" r="R88"/>
  <c r="R87"/>
  <c i="2" r="R84"/>
  <c r="R83"/>
  <c i="4" r="T255"/>
  <c r="T97"/>
  <c i="6" r="P84"/>
  <c i="1" r="AU59"/>
  <c i="5" r="P97"/>
  <c r="P96"/>
  <c i="1" r="AU58"/>
  <c i="3" r="P88"/>
  <c r="P87"/>
  <c i="1" r="AU56"/>
  <c i="5" r="T97"/>
  <c r="T96"/>
  <c i="2" r="P84"/>
  <c r="P83"/>
  <c i="1" r="AU55"/>
  <c i="3" r="BK88"/>
  <c r="J88"/>
  <c r="J60"/>
  <c i="5" r="BK129"/>
  <c r="J129"/>
  <c r="J62"/>
  <c i="4" r="BK255"/>
  <c r="J255"/>
  <c r="J67"/>
  <c i="7" r="BK80"/>
  <c r="J80"/>
  <c r="J59"/>
  <c i="4" r="BK96"/>
  <c r="J96"/>
  <c r="J59"/>
  <c i="1" r="AG55"/>
  <c i="2" r="J59"/>
  <c r="J84"/>
  <c r="J60"/>
  <c i="4" r="J33"/>
  <c i="1" r="AV57"/>
  <c r="AT57"/>
  <c i="5" r="J33"/>
  <c i="1" r="AV58"/>
  <c r="AT58"/>
  <c i="3" r="J33"/>
  <c i="1" r="AV56"/>
  <c r="AT56"/>
  <c i="7" r="F33"/>
  <c i="1" r="AZ60"/>
  <c r="BD54"/>
  <c r="W33"/>
  <c r="BA54"/>
  <c r="W30"/>
  <c i="2" r="F33"/>
  <c i="1" r="AZ55"/>
  <c i="3" r="F33"/>
  <c i="1" r="AZ56"/>
  <c i="6" r="F33"/>
  <c i="1" r="AZ59"/>
  <c i="6" r="J30"/>
  <c i="1" r="AG59"/>
  <c r="BC54"/>
  <c r="W32"/>
  <c i="7" r="J33"/>
  <c i="1" r="AV60"/>
  <c r="AT60"/>
  <c r="BB54"/>
  <c r="W31"/>
  <c i="5" r="F33"/>
  <c i="1" r="AZ58"/>
  <c i="2" r="J33"/>
  <c i="1" r="AV55"/>
  <c r="AT55"/>
  <c r="AN55"/>
  <c i="6" r="J33"/>
  <c i="1" r="AV59"/>
  <c r="AT59"/>
  <c i="4" r="F33"/>
  <c i="1" r="AZ57"/>
  <c i="5" l="1" r="BK97"/>
  <c r="J97"/>
  <c r="J60"/>
  <c i="4" r="T96"/>
  <c i="3" r="BK87"/>
  <c r="J87"/>
  <c r="J59"/>
  <c i="5" r="BK96"/>
  <c r="J96"/>
  <c i="1" r="AN59"/>
  <c i="6" r="J39"/>
  <c i="2" r="J39"/>
  <c i="1" r="AY54"/>
  <c r="AW54"/>
  <c r="AK30"/>
  <c i="7" r="J30"/>
  <c i="1" r="AG60"/>
  <c i="5" r="J30"/>
  <c i="1" r="AG58"/>
  <c r="AZ54"/>
  <c r="AV54"/>
  <c r="AK29"/>
  <c r="AX54"/>
  <c r="AU54"/>
  <c i="4" r="J30"/>
  <c i="1" r="AG57"/>
  <c i="5" l="1" r="J39"/>
  <c i="7" r="J39"/>
  <c i="5" r="J59"/>
  <c i="4" r="J39"/>
  <c i="1" r="AN57"/>
  <c r="AN58"/>
  <c r="AN60"/>
  <c r="W29"/>
  <c i="3" r="J30"/>
  <c i="1" r="AG56"/>
  <c r="AN56"/>
  <c r="AT54"/>
  <c i="3" l="1" r="J39"/>
  <c i="1" r="AG54"/>
  <c r="AK26"/>
  <c r="AK35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<sst xmlns="http://schemas.openxmlformats.org/spreadsheetml/2006/main">
  <si>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</si>
  <si>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</si>
  <si>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</si>
  <si>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</si>
  <si>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</si>
  <si>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{7c83109e-8688-4ed9-9c2f-f9090cd3159d}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</si>
  <si>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</si>
  <si>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</si>
  <si>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</si>
  <si>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</si>
  <si>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</si>
  <si>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</si>
  <si>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</si>
  <si>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</si>
  <si>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RevitParkUpramenu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</si>
  <si>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</si>
  <si>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</si>
  <si>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Revitalizace zeleně v parčíku U pramenu v Lounech</t>
  </si>
  <si>
    <t>KSO:</t>
  </si>
  <si>
    <t/>
  </si>
  <si>
    <t>CC-CZ:</t>
  </si>
  <si>
    <t>Místo:</t>
  </si>
  <si>
    <t xml:space="preserve"> </t>
  </si>
  <si>
    <t>Datum:</t>
  </si>
  <si>
    <t>17. 6. 2025</t>
  </si>
  <si>
    <t>Zadavatel:</t>
  </si>
  <si>
    <t>IČ:</t>
  </si>
  <si>
    <t>Město Louny, Mírové náměnstí 35, Louny</t>
  </si>
  <si>
    <t>DIČ:</t>
  </si>
  <si>
    <t>Účastník:</t>
  </si>
  <si>
    <t>Vyplň údaj</t>
  </si>
  <si>
    <t>Projektant:</t>
  </si>
  <si>
    <t xml:space="preserve">Ing.Radek Prokeš Ph.D, Jihovýchodní VI/3116 Praha </t>
  </si>
  <si>
    <t>True</t>
  </si>
  <si>
    <t>Zpracovatel:</t>
  </si>
  <si>
    <t>Ondřej Gerhart</t>
  </si>
  <si>
    <t>Poznámka:</t>
  </si>
  <si>
    <t xml:space="preserve">Soupis dalších položek, které musí zcela pokrývat nabídková cena:_x000d_
_x000d_
01/ veškeré náklady pro zhotovení bezvadného funkčně způsobilého díla, které je předmětem smlouvy._x000d_
02/ náklady na ochranu ostatní zeleně, vozovek a všech zařízení uživatele před poškozením a znečištěním._x000d_
03/ náklady na protiprašná opatření._x000d_
04/ náklady na případné další zvětšené přesuny hmot a skládkovné._x000d_
05/ náklady na dodání a provedení veškerých kotevních prvků, spojovacích prvků, pomocných konstrukcí vč. stavebních přípomocí s tím spojených (tzn.vč.prací bouracích s následným uvedením povrchů do původního stavu) a provedení prací nespecifikovaných v projektu._x000d_
06/ náklady na veškeré údržbářské a opravárenské práce nutné pro zhotovení díla._x000d_
07/ náklady na zhotovení výkresů, výpočtů, výrobní dokumentace a dalších výkonů potřebných pro detailní rozpracování projektů předaných objednatelem, které jsou potřebné pro realizaci díla._x000d_
08/ náklady na veškeré potřebné montážní plošiny._x000d_
09/ nabídková cena musí vycházet nejen z neoceněného rozpočtu, ale i ze znalosti projektové dokumentace a znalosti místa stavby._x000d_
Komentář k cenové soustavě_x000d_
Soupis prací je sestaven s využitím položek Cenové soustavy ÚRS. Cenové a technické podmínky položek Cenové soustavy ÚRS, které nejsou uvedeny v soupisu prací (informace z tzv. úvodních částí katalogů) jsou neomezeně dálkově k dispozici na www.cs-urs.cz. Položky soupisu prací, které nemají ve sloupci "Cenová soustava" uveden žádný údaj, nepochází z Cenové soustavy ÚRS._x000d_
Ostatní_x000d_
1/ Rozměry uvedené v rozpočtu jsou orientační a před započetím výroby je třeba je upřesnit měřením na stavbě._x000d_
2/ Veškeré finální povrchy je nutné vyvzorkovat a odsouhlasit s autorským dozorem nebo zástupcem investora._x000d_
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</si>
  <si>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</si>
  <si>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</si>
  <si>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</si>
  <si>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</si>
  <si>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</si>
  <si>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</si>
  <si>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</si>
  <si>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</si>
  <si>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</si>
  <si>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</si>
  <si>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</si>
  <si>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</si>
  <si>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</si>
  <si>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</si>
  <si>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</si>
  <si>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</si>
  <si>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</si>
  <si>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</si>
  <si>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</si>
  <si>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</si>
  <si>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</si>
  <si>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</si>
  <si>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</si>
  <si>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</si>
  <si>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</si>
  <si>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</si>
  <si>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</si>
  <si>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</si>
  <si>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</si>
  <si>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</si>
  <si>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</si>
  <si>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</si>
  <si>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</si>
  <si>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</si>
  <si>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</si>
  <si>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</si>
  <si>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</si>
  <si>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</si>
  <si>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</si>
  <si>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</si>
  <si>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01 - Demolice a bourací práce</t>
  </si>
  <si>
    <t>STA</t>
  </si>
  <si>
    <t>1</t>
  </si>
  <si>
    <t>{4fc8a671-900d-468f-b21e-d961a4778c19}</t>
  </si>
  <si>
    <t>2</t>
  </si>
  <si>
    <t>02</t>
  </si>
  <si>
    <t>SO 02 - Zpevněné plochy</t>
  </si>
  <si>
    <t>{165893f7-d906-4ba9-bbdd-95aaab74fb9b}</t>
  </si>
  <si>
    <t>03</t>
  </si>
  <si>
    <t>SO 03 - Mobiliář a vybavení</t>
  </si>
  <si>
    <t>{f292f5be-01bb-4fc7-bcfb-25b12ebeefb1}</t>
  </si>
  <si>
    <t>04</t>
  </si>
  <si>
    <t>SO 04 - Krajinářské úpravy</t>
  </si>
  <si>
    <t>{f9fc3de6-2677-433d-b88b-54dae5fdd8d5}</t>
  </si>
  <si>
    <t>05</t>
  </si>
  <si>
    <t>SO 05 - Veřejné osvětlení</t>
  </si>
  <si>
    <t>{8a7770dd-3d1d-43bc-ac30-b4bb114009e3}</t>
  </si>
  <si>
    <t>VON</t>
  </si>
  <si>
    <t>Vedlejší a ostatní náklady</t>
  </si>
  <si>
    <t>{8fba6f52-d443-4291-b0dc-520b19cad5dc}</t>
  </si>
  <si>
    <t>KRYCÍ LIST SOUPISU PRACÍ</t>
  </si>
  <si>
    <t>Objekt:</t>
  </si>
  <si>
    <t>01 - SO 01 - Demolice a bourací práce</t>
  </si>
  <si>
    <t xml:space="preserve">Soupis dalších položek, které musí zcela pokrývat nabídková cena:  01/ veškeré náklady pro zhotovení bezvadného funkčně způsobilého díla, které je předmětem smlouvy. 02/ náklady na ochranu ostatní zeleně, vozovek a všech zařízení uživatele před poškozením a znečištěním. 03/ náklady na protiprašná opatření. 04/ náklady na případné další zvětšené přesuny hmot a skládkovné. 05/ náklady na dodání a provedení veškerých kotevních prvků, spojovacích prvků, pomocných konstrukcí vč. stavebních přípomocí s tím spojených (tzn.vč.prací bouracích s následným uvedením povrchů do původního stavu) a provedení prací nespecifikovaných v projektu. 06/ náklady na veškeré údržbářské a opravárenské práce nutné pro zhotovení díla. 07/ náklady na zhotovení výkresů, výpočtů, výrobní dokumentace a dalších výkonů potřebných pro detailní rozpracování projektů předaných objednatelem, které jsou potřebné pro realizaci díla. 08/ náklady na veškeré potřebné montážní plošiny. 09/ nabídková cena musí vycházet nejen z neoceněného rozpočtu, ale i ze znalosti projektové dokumentace a znalosti místa stavby. Komentář k cenové soustavě Soupis prací je sestaven s využitím položek Cenové soustavy ÚRS. Cenové a technické podmínky položek Cenové soustavy ÚRS, které nejsou uvedeny v soupisu prací (informace z tzv. úvodních částí katalogů) jsou neomezeně dálkově k dispozici na www.cs-urs.cz. Položky soupisu prací, které nemají ve sloupci "Cenová soustava" uveden žádný údaj, nepochází z Cenové soustavy ÚRS. Ostatní 1/ Rozměry uvedené v rozpočtu jsou orientační a před započetím výroby je třeba je upřesnit měřením na stavbě. 2/ Veškeré finální povrchy je nutné vyvzorkovat a odsouhlasit s autorským dozorem nebo zástupcem investora. 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</si>
  <si>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</si>
  <si>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</si>
  <si>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</si>
  <si>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</si>
  <si>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</si>
  <si>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</si>
  <si>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</si>
  <si>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Doprava suti a vybouraných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</si>
  <si>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</si>
  <si>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</si>
  <si>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</si>
  <si>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</si>
  <si>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</si>
  <si>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</si>
  <si>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</si>
  <si>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</si>
  <si>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</si>
  <si>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</si>
  <si>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</si>
  <si>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</si>
  <si>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</si>
  <si>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</si>
  <si>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</si>
  <si>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</si>
  <si>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</si>
  <si>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</si>
  <si>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113106144</t>
  </si>
  <si>
    <t>Rozebrání dlažeb ze zámkových dlaždic komunikací pro pěší strojně pl přes 50 m2</t>
  </si>
  <si>
    <t>m2</t>
  </si>
  <si>
    <t>CS ÚRS 2025 01</t>
  </si>
  <si>
    <t>4</t>
  </si>
  <si>
    <t>1635944194</t>
  </si>
  <si>
    <t>PP</t>
  </si>
  <si>
    <t>Rozebrání dlažeb komunikací pro pěší s přemístěním hmot na skládku na vzdálenost do 3 m nebo s naložením na dopravní prostředek s ložem z kameniva nebo živice a s jakoukoliv výplní spár strojně plochy jednotlivě přes 50 m2 ze zámkové dlažby</t>
  </si>
  <si>
    <t>Online PSC</t>
  </si>
  <si>
    <t>https://podminky.urs.cz/item/CS_URS_2025_01/113106144</t>
  </si>
  <si>
    <t>VV</t>
  </si>
  <si>
    <t xml:space="preserve"> "dle Tech.zprávy kap.8.2"   72,0</t>
  </si>
  <si>
    <t>113106142</t>
  </si>
  <si>
    <t>Rozebrání dlažeb z betonových nebo kamenných dlaždic komunikací pro pěší strojně pl přes 50 m2</t>
  </si>
  <si>
    <t>971187875</t>
  </si>
  <si>
    <t>Rozebrání dlažeb komunikací pro pěší s přemístěním hmot na skládku na vzdálenost do 3 m nebo s naložením na dopravní prostředek s ložem z kameniva nebo živice a s jakoukoliv výplní spár strojně plochy jednotlivě přes 50 m2 z betonových nebo kameninových dlaždic, desek nebo tvarovek</t>
  </si>
  <si>
    <t>https://podminky.urs.cz/item/CS_URS_2025_01/113106142</t>
  </si>
  <si>
    <t xml:space="preserve"> "dle Tech.zprávy kap.8.3"   75,0</t>
  </si>
  <si>
    <t>3</t>
  </si>
  <si>
    <t>113107112</t>
  </si>
  <si>
    <t>Odstranění podkladu z kameniva těženého tl přes 100 do 200 mm ručně</t>
  </si>
  <si>
    <t>835310101</t>
  </si>
  <si>
    <t>Odstranění podkladů nebo krytů ručně s přemístěním hmot na skládku na vzdálenost do 3 m nebo s naložením na dopravní prostředek z kameniva těženého, o tl. vrstvy přes 100 do 200 mm</t>
  </si>
  <si>
    <t>https://podminky.urs.cz/item/CS_URS_2025_01/113107112</t>
  </si>
  <si>
    <t xml:space="preserve"> "dle Tech.zprávy kap.8.1"   20,5</t>
  </si>
  <si>
    <t>113107313</t>
  </si>
  <si>
    <t>Odstranění podkladu z kameniva těženého tl přes 200 do 300 mm strojně pl do 50 m2</t>
  </si>
  <si>
    <t>1129227905</t>
  </si>
  <si>
    <t>Odstranění podkladů nebo krytů strojně plochy jednotlivě do 50 m2 s přemístěním hmot na skládku na vzdálenost do 3 m nebo s naložením na dopravní prostředek z kameniva těženého, o tl. vrstvy přes 200 do 300 mm</t>
  </si>
  <si>
    <t>https://podminky.urs.cz/item/CS_URS_2025_01/113107313</t>
  </si>
  <si>
    <t>Součet</t>
  </si>
  <si>
    <t>5</t>
  </si>
  <si>
    <t>113107142</t>
  </si>
  <si>
    <t>Odstranění podkladu živičného tl přes 50 do 100 mm ručně</t>
  </si>
  <si>
    <t>130486565</t>
  </si>
  <si>
    <t>Odstranění podkladů nebo krytů ručně s přemístěním hmot na skládku na vzdálenost do 3 m nebo s naložením na dopravní prostředek živičných, o tl. vrstvy přes 50 do 100 mm</t>
  </si>
  <si>
    <t>https://podminky.urs.cz/item/CS_URS_2025_01/113107142</t>
  </si>
  <si>
    <t>6</t>
  </si>
  <si>
    <t>113107152</t>
  </si>
  <si>
    <t>Odstranění podkladu z kameniva těženého tl přes 100 do 200 mm strojně pl přes 50 do 200 m2</t>
  </si>
  <si>
    <t>1660360476</t>
  </si>
  <si>
    <t>Odstranění podkladů nebo krytů strojně plochy jednotlivě přes 50 m2 do 200 m2 s přemístěním hmot na skládku na vzdálenost do 20 m nebo s naložením na dopravní prostředek z kameniva těženého, o tl. vrstvy přes 100 do 200 mm</t>
  </si>
  <si>
    <t>https://podminky.urs.cz/item/CS_URS_2025_01/113107152</t>
  </si>
  <si>
    <t xml:space="preserve"> "dle Tech.zprávy kap.8.4"   194,0</t>
  </si>
  <si>
    <t>7</t>
  </si>
  <si>
    <t>-715456511</t>
  </si>
  <si>
    <t xml:space="preserve"> "dle Tech.zprávy kap.8.2"   6,0*2*0,2</t>
  </si>
  <si>
    <t>8</t>
  </si>
  <si>
    <t>113204111</t>
  </si>
  <si>
    <t>Vytrhání obrub záhonových</t>
  </si>
  <si>
    <t>m</t>
  </si>
  <si>
    <t>-886029544</t>
  </si>
  <si>
    <t>Vytrhání obrub s vybouráním lože, s přemístěním hmot na skládku na vzdálenost do 3 m nebo s naložením na dopravní prostředek záhonových</t>
  </si>
  <si>
    <t>https://podminky.urs.cz/item/CS_URS_2025_01/113204111</t>
  </si>
  <si>
    <t xml:space="preserve"> "dle Tech.zprávy kap.8.5"   204,8</t>
  </si>
  <si>
    <t>9</t>
  </si>
  <si>
    <t>Ostatní konstrukce a práce, bourání</t>
  </si>
  <si>
    <t>961044111</t>
  </si>
  <si>
    <t>Bourání základů z betonu prostého</t>
  </si>
  <si>
    <t>m3</t>
  </si>
  <si>
    <t>-1910412638</t>
  </si>
  <si>
    <t>https://podminky.urs.cz/item/CS_URS_2025_01/961044111</t>
  </si>
  <si>
    <t xml:space="preserve">"dle Tech.zprávy kap.9.1 koše a lavičky"   (6*0,3*0,3*0,8+4*2*0,3*0,3*0,8)*2,6</t>
  </si>
  <si>
    <t xml:space="preserve"> "dle Tech.zprávy kap.9.2 - předpoklad"   66/2*0,3*0,3*0,3*2,3</t>
  </si>
  <si>
    <t xml:space="preserve"> "dle Tech.zprávy kap.9.3"                               (2*0,6*0,3*0,3+6*0,3*0,4*0,3+2*0,5*0,3*0,3)*2,3</t>
  </si>
  <si>
    <t>10</t>
  </si>
  <si>
    <t>966001211</t>
  </si>
  <si>
    <t>Odstranění lavičky stabilní zabetonované</t>
  </si>
  <si>
    <t>kus</t>
  </si>
  <si>
    <t>-934330364</t>
  </si>
  <si>
    <t>Odstranění lavičky parkové stabilní zabetonované</t>
  </si>
  <si>
    <t>https://podminky.urs.cz/item/CS_URS_2025_01/966001211</t>
  </si>
  <si>
    <t xml:space="preserve"> "dle Tech.zprávy kap.9.1"   4</t>
  </si>
  <si>
    <t>11</t>
  </si>
  <si>
    <t>966001311a</t>
  </si>
  <si>
    <t>Odstranění odpadkového koše s betonovou patkou vč.odvozu do areálu investora k dalšímu použití</t>
  </si>
  <si>
    <t>1217123338</t>
  </si>
  <si>
    <t xml:space="preserve"> "dle Tech.zprávy kap.9.1"   6</t>
  </si>
  <si>
    <t>966008211</t>
  </si>
  <si>
    <t>Bourání odvodňovacího žlabu z betonových příkopových tvárnic š do 500 mm</t>
  </si>
  <si>
    <t>-740788265</t>
  </si>
  <si>
    <t>Bourání odvodňovacího žlabu s odklizením a uložením vybouraného materiálu na skládku na vzdálenost do 10 m nebo s naložením na dopravní prostředek z betonových příkopových tvárnic nebo desek šířky do 500 mm</t>
  </si>
  <si>
    <t>https://podminky.urs.cz/item/CS_URS_2025_01/966008211</t>
  </si>
  <si>
    <t xml:space="preserve"> "dle Tech.zprávy kap.8.2"   6,0</t>
  </si>
  <si>
    <t>13</t>
  </si>
  <si>
    <t>767161813</t>
  </si>
  <si>
    <t>Demontáž zábradlí rovného nerozebíratelného hmotnosti 1 m zábradlí do 20 kg do suti</t>
  </si>
  <si>
    <t>16</t>
  </si>
  <si>
    <t>-542027121</t>
  </si>
  <si>
    <t>Demontáž zábradlí do suti rovného nerozebíratelný spoj hmotnosti 1 m zábradlí do 20 kg</t>
  </si>
  <si>
    <t>https://podminky.urs.cz/item/CS_URS_2025_01/767161813</t>
  </si>
  <si>
    <t xml:space="preserve"> "dle Tech.zprávy kap.9.2"   30,0</t>
  </si>
  <si>
    <t>14</t>
  </si>
  <si>
    <t>767996701</t>
  </si>
  <si>
    <t>Demontáž atypických zámečnických konstrukcí řezáním hm jednotlivých dílů do 50 kg</t>
  </si>
  <si>
    <t>kg</t>
  </si>
  <si>
    <t>591166478</t>
  </si>
  <si>
    <t>Demontáž ostatních zámečnických konstrukcí řezáním o hmotnosti jednotlivých dílů do 50 kg</t>
  </si>
  <si>
    <t>https://podminky.urs.cz/item/CS_URS_2025_01/767996701</t>
  </si>
  <si>
    <t xml:space="preserve"> "dle Tech.zprávy kap.9.3 - předpoklad 20kg/kus"   9*20,0</t>
  </si>
  <si>
    <t>997</t>
  </si>
  <si>
    <t>Doprava suti a vybouraných hmot</t>
  </si>
  <si>
    <t>15</t>
  </si>
  <si>
    <t>997221551</t>
  </si>
  <si>
    <t>Vodorovná doprava suti ze sypkých materiálů do 1 km</t>
  </si>
  <si>
    <t>t</t>
  </si>
  <si>
    <t>-340530349</t>
  </si>
  <si>
    <t>Vodorovná doprava suti bez naložení, ale se složením a s hrubým urovnáním ze sypkých materiálů, na vzdálenost do 1 km</t>
  </si>
  <si>
    <t>https://podminky.urs.cz/item/CS_URS_2025_01/997221551</t>
  </si>
  <si>
    <t xml:space="preserve">"sypké materiály"   139,050</t>
  </si>
  <si>
    <t>997221559</t>
  </si>
  <si>
    <t>Příplatek ZKD 1 km u vodorovné dopravy suti ze sypkých materiálů</t>
  </si>
  <si>
    <t>-832343672</t>
  </si>
  <si>
    <t>Vodorovná doprava suti bez naložení, ale se složením a s hrubým urovnáním Příplatek k ceně za každý další započatý 1 km přes 1 km</t>
  </si>
  <si>
    <t>https://podminky.urs.cz/item/CS_URS_2025_01/997221559</t>
  </si>
  <si>
    <t xml:space="preserve">"sypké materiály - dalších 16km"   16*139,050</t>
  </si>
  <si>
    <t>17</t>
  </si>
  <si>
    <t>997221561</t>
  </si>
  <si>
    <t>Vodorovná doprava suti z kusových materiálů do 1 km</t>
  </si>
  <si>
    <t>-1902768547</t>
  </si>
  <si>
    <t>Vodorovná doprava suti bez naložení, ale se složením a s hrubým urovnáním z kusových materiálů, na vzdálenost do 1 km</t>
  </si>
  <si>
    <t>https://podminky.urs.cz/item/CS_URS_2025_01/997221561</t>
  </si>
  <si>
    <t xml:space="preserve">"odvoz odpadkových košů - deponie investora"   0,522</t>
  </si>
  <si>
    <t xml:space="preserve">"kusy asfaltu, betonu, lavičky, želežný šrot"           4,51+1,928+58,781+1,236                  </t>
  </si>
  <si>
    <t>18</t>
  </si>
  <si>
    <t>997221569</t>
  </si>
  <si>
    <t>Příplatek ZKD 1 km u vodorovné dopravy suti z kusových materiálů</t>
  </si>
  <si>
    <t>-1885715337</t>
  </si>
  <si>
    <t>https://podminky.urs.cz/item/CS_URS_2025_01/997221569</t>
  </si>
  <si>
    <t xml:space="preserve">"odvoz odpadkových košů - deponie investora, další 4km"   4*0,522</t>
  </si>
  <si>
    <t xml:space="preserve">"kusy asfaltu, betonu, lavičky, želežný šrot - dalsích 16km"    16*(4,51+1,928+53,539+1,236)                  </t>
  </si>
  <si>
    <t>19</t>
  </si>
  <si>
    <t>997013875</t>
  </si>
  <si>
    <t>Poplatek za uložení stavebního odpadu na recyklační skládce (skládkovné) asfaltového bez obsahu dehtu zatříděného do Katalogu odpadů pod kódem 17 03 02</t>
  </si>
  <si>
    <t>-386488522</t>
  </si>
  <si>
    <t>https://podminky.urs.cz/item/CS_URS_2025_01/997013875</t>
  </si>
  <si>
    <t xml:space="preserve">"bour.asfalt"    4,51</t>
  </si>
  <si>
    <t>20</t>
  </si>
  <si>
    <t>997013871</t>
  </si>
  <si>
    <t>Poplatek za uložení stavebního odpadu na recyklační skládce (skládkovné) směsného stavebního a demoličního kód odpadu 17 09 04</t>
  </si>
  <si>
    <t>-884669073</t>
  </si>
  <si>
    <t>Poplatek za uložení stavebního odpadu na recyklační skládce (skládkovné) směsného stavebního a demoličního zatříděného do Katalogu odpadů pod kódem 17 09 04</t>
  </si>
  <si>
    <t>https://podminky.urs.cz/item/CS_URS_2025_01/997013871</t>
  </si>
  <si>
    <t xml:space="preserve">"lavičky"   1,928</t>
  </si>
  <si>
    <t>997221861</t>
  </si>
  <si>
    <t>Poplatek za uložení na recyklační skládce (skládkovné) stavebního odpadu z prostého betonu pod kódem 17 01 01</t>
  </si>
  <si>
    <t>944236948</t>
  </si>
  <si>
    <t>Poplatek za uložení stavebního odpadu na recyklační skládce (skládkovné) z prostého betonu zatříděného do Katalogu odpadů pod kódem 17 01 01</t>
  </si>
  <si>
    <t>https://podminky.urs.cz/item/CS_URS_2025_01/997221861</t>
  </si>
  <si>
    <t xml:space="preserve">"dlažba, obrubníky, žlaby a bet.základy"   58,781</t>
  </si>
  <si>
    <t>22</t>
  </si>
  <si>
    <t>997221873</t>
  </si>
  <si>
    <t>Poplatek za uložení na recyklační skládce (skládkovné) stavebního odpadu zeminy a kamení zatříděného do Katalogu odpadů pod kódem 17 05 04</t>
  </si>
  <si>
    <t>-1081631714</t>
  </si>
  <si>
    <t>Poplatek za uložení stavebního odpadu na recyklační skládce (skládkovné) zeminy a kamení zatříděného do Katalogu odpadů pod kódem 17 05 04</t>
  </si>
  <si>
    <t>https://podminky.urs.cz/item/CS_URS_2025_01/997221873</t>
  </si>
  <si>
    <t xml:space="preserve">"lože pod zpev.povrchy"   139,050</t>
  </si>
  <si>
    <t>23</t>
  </si>
  <si>
    <t>99722187a</t>
  </si>
  <si>
    <t>Poplatek za uložení železné suti na recyklační skládce vč.započítání výtěžnosti šrotu</t>
  </si>
  <si>
    <t>-1652334767</t>
  </si>
  <si>
    <t xml:space="preserve">"cedule a zábradlí"   1,236</t>
  </si>
  <si>
    <t>asfalt</t>
  </si>
  <si>
    <t>asfaltová plocha - dle Tech.zprávy kap.7.3</t>
  </si>
  <si>
    <t>30</t>
  </si>
  <si>
    <t>DlazSraz</t>
  </si>
  <si>
    <t>kamenná dlažba na sraz - dle Tech.zprávy kap.7.3</t>
  </si>
  <si>
    <t>80,8</t>
  </si>
  <si>
    <t>odsek</t>
  </si>
  <si>
    <t>odseková dlažba - dle Tech.zprávy kap.7.2.</t>
  </si>
  <si>
    <t>514,2</t>
  </si>
  <si>
    <t>RekMlat</t>
  </si>
  <si>
    <t>rekonstrukce mlatu - dle Tech.zprávy kap.7.1</t>
  </si>
  <si>
    <t>906,31</t>
  </si>
  <si>
    <t>02 - SO 02 - Zpevněné plochy</t>
  </si>
  <si>
    <t xml:space="preserve">    2 - Zakládání</t>
  </si>
  <si>
    <t xml:space="preserve">    5 - Komunikace pozemní</t>
  </si>
  <si>
    <t xml:space="preserve">    91 - Doplňující konstrukce a práce pozemních komunikací, letišť a ploch</t>
  </si>
  <si>
    <t xml:space="preserve">    998 - Přesun hmot</t>
  </si>
  <si>
    <t>113107211</t>
  </si>
  <si>
    <t>Odstranění podkladu z kameniva těženého tl do 100 mm strojně pl přes 200 m2</t>
  </si>
  <si>
    <t>2050007986</t>
  </si>
  <si>
    <t>Odstranění podkladů nebo krytů strojně plochy jednotlivě přes 200 m2 s přemístěním hmot na skládku na vzdálenost do 20 m nebo s naložením na dopravní prostředek z kameniva těženého, o tl. vrstvy do 100 mm</t>
  </si>
  <si>
    <t>https://podminky.urs.cz/item/CS_URS_2025_01/113107211</t>
  </si>
  <si>
    <t>1930107251</t>
  </si>
  <si>
    <t xml:space="preserve">"dle Tech.zprávy - kap.7.1.2."   552,68</t>
  </si>
  <si>
    <t>121151113</t>
  </si>
  <si>
    <t>Sejmutí ornice plochy do 500 m2 tl vrstvy do 200 mm strojně</t>
  </si>
  <si>
    <t>1424451909</t>
  </si>
  <si>
    <t>Sejmutí ornice strojně při souvislé ploše přes 100 do 500 m2, tl. vrstvy do 200 mm</t>
  </si>
  <si>
    <t>https://podminky.urs.cz/item/CS_URS_2025_01/121151113</t>
  </si>
  <si>
    <t>sejmutí v tl.150mm</t>
  </si>
  <si>
    <t xml:space="preserve">"dlažba odseková - mínus demolice"   514,2-(36,0+149,2)</t>
  </si>
  <si>
    <t xml:space="preserve">"dlažba na sraz"                                             DlazSraz</t>
  </si>
  <si>
    <t>122251101</t>
  </si>
  <si>
    <t>Odkopávky a prokopávky nezapažené v hornině třídy těžitelnosti I skupiny 3 objem do 20 m3 strojně</t>
  </si>
  <si>
    <t>1851103260</t>
  </si>
  <si>
    <t>Odkopávky a prokopávky nezapažené strojně v hornině třídy těžitelnosti I skupiny 3 do 20 m3</t>
  </si>
  <si>
    <t>https://podminky.urs.cz/item/CS_URS_2025_01/122251101</t>
  </si>
  <si>
    <t xml:space="preserve">"svodnice - dle Tech.zprávy kap.7.1.1."   69,9025*0,25*1,07</t>
  </si>
  <si>
    <t>122251104</t>
  </si>
  <si>
    <t>Odkopávky a prokopávky nezapažené v hornině třídy těžitelnosti I skupiny 3 objem do 500 m3 strojně</t>
  </si>
  <si>
    <t>-189324905</t>
  </si>
  <si>
    <t>Odkopávky a prokopávky nezapažené strojně v hornině třídy těžitelnosti I skupiny 3 přes 100 do 500 m3</t>
  </si>
  <si>
    <t>https://podminky.urs.cz/item/CS_URS_2025_01/122251104</t>
  </si>
  <si>
    <t xml:space="preserve">"odkopávky pro odsek.dlažbu"   514,2*(0,08+0,04)</t>
  </si>
  <si>
    <t xml:space="preserve">"dtto - odpočet z demolic"            -36,0*(0,26-0,15)</t>
  </si>
  <si>
    <t xml:space="preserve">"odkopávka pro dlažbu na sraz"   80,8*(0,08+0,04)</t>
  </si>
  <si>
    <t>162751117</t>
  </si>
  <si>
    <t>Vodorovné přemístění přes 9 000 do 10000 m výkopku/sypaniny z horniny třídy těžitelnosti I skupiny 1 až 3</t>
  </si>
  <si>
    <t>-1311422896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</si>
  <si>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</si>
  <si>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https://podminky.urs.cz/item/CS_URS_2025_01/162751117</t>
  </si>
  <si>
    <t xml:space="preserve">"odvoz sejmuté ornice"   409,8*0,15</t>
  </si>
  <si>
    <t xml:space="preserve">"odkopávky na odvoz"      18,699+67,440</t>
  </si>
  <si>
    <t>162751119</t>
  </si>
  <si>
    <t>Příplatek k vodorovnému přemístění výkopku/sypaniny z horniny třídy těžitelnosti I skupiny 1 až 3 ZKD 1000 m přes 10000 m</t>
  </si>
  <si>
    <t>-1668856410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</si>
  <si>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</si>
  <si>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https://podminky.urs.cz/item/CS_URS_2025_01/162751119</t>
  </si>
  <si>
    <t xml:space="preserve">"dalších 7km"   7*147,609</t>
  </si>
  <si>
    <t>171201231</t>
  </si>
  <si>
    <t>Poplatek za uložení zeminy a kamení na recyklační skládce (skládkovné) kód odpadu 17 05 04</t>
  </si>
  <si>
    <t>1287007789</t>
  </si>
  <si>
    <t>https://podminky.urs.cz/item/CS_URS_2025_01/171201231</t>
  </si>
  <si>
    <t xml:space="preserve">"hloubená zemina a ornice, počítáno 1,9t/m3"   147,609*1,9</t>
  </si>
  <si>
    <t>181951112</t>
  </si>
  <si>
    <t>Úprava pláně v hornině třídy těžitelnosti I skupiny 1 až 3 se zhutněním strojně</t>
  </si>
  <si>
    <t>18684446</t>
  </si>
  <si>
    <t>Úprava pláně vyrovnáním výškových rozdílů strojně v hornině třídy těžitelnosti I, skupiny 1 až 3 se zhutněním</t>
  </si>
  <si>
    <t>https://podminky.urs.cz/item/CS_URS_2025_01/181951112</t>
  </si>
  <si>
    <t xml:space="preserve"> "asfaltová plocha - dle Tech.zprávy kap.7.3"                  30,0</t>
  </si>
  <si>
    <t xml:space="preserve">"kamenná dlažba na sraz - dle Tech.zprávy kap.7.3"   80,8</t>
  </si>
  <si>
    <t xml:space="preserve">"dlažba odseková - dle Tech.zprávy kap.7.2"                  514,2</t>
  </si>
  <si>
    <t xml:space="preserve">"rek.mlatu - dle Tech.zprávy kap.7.1"                                906,31</t>
  </si>
  <si>
    <t xml:space="preserve">"svodnice v mlatu - dle Tech.zprávy kap.7.1.1"              69,9025</t>
  </si>
  <si>
    <t>Zakládání</t>
  </si>
  <si>
    <t>29010-01</t>
  </si>
  <si>
    <t xml:space="preserve">Dod+mtž základové patky pro obrubu z pásoviny z novodurové truby DN 100 a dl.0,5m s výplní z betonu C 15/20 vč.zemních prací a odvozu přebytečného výkopku. </t>
  </si>
  <si>
    <t>1722399709</t>
  </si>
  <si>
    <t xml:space="preserve">"výměra dle projektu"   235</t>
  </si>
  <si>
    <t>Komunikace pozemní</t>
  </si>
  <si>
    <t>56480-01</t>
  </si>
  <si>
    <t>Mlatový povrch ze dvou vrstev (ref.lom Kubo Malé Žernoseky) - dynamická vrstva tl.70mm fr.0-32, krycí vrstva tl.30mm fr.0-4mm, bližší popis a viz Tech.zpráva</t>
  </si>
  <si>
    <t>2023205314</t>
  </si>
  <si>
    <t>564851011</t>
  </si>
  <si>
    <t>Podklad ze štěrkodrtě ŠD plochy do 100 m2 tl 150 mm</t>
  </si>
  <si>
    <t>1039195860</t>
  </si>
  <si>
    <t>Podklad ze štěrkodrti ŠD s rozprostřením a zhutněním plochy jednotlivě do 100 m2, po zhutnění tl. 150 mm</t>
  </si>
  <si>
    <t>https://podminky.urs.cz/item/CS_URS_2025_01/564851011</t>
  </si>
  <si>
    <t>564851111</t>
  </si>
  <si>
    <t>Podklad ze štěrkodrtě ŠD plochy přes 100 m2 tl 150 mm</t>
  </si>
  <si>
    <t>-1207958479</t>
  </si>
  <si>
    <t>Podklad ze štěrkodrti ŠD s rozprostřením a zhutněním plochy přes 100 m2, po zhutnění tl. 150 mm</t>
  </si>
  <si>
    <t>https://podminky.urs.cz/item/CS_URS_2025_01/564851111</t>
  </si>
  <si>
    <t>565145111</t>
  </si>
  <si>
    <t>Asfaltový beton vrstva podkladní ACP 16 (obalované kamenivo OKS) tl 60 mm š do 3 m</t>
  </si>
  <si>
    <t>10871272</t>
  </si>
  <si>
    <t>Asfaltový beton vrstva podkladní ACP 16 (obalované kamenivo střednězrnné - OKS) s rozprostřením a zhutněním v pruhu šířky přes 1,5 do 3 m, po zhutnění tl. 60 mm</t>
  </si>
  <si>
    <t>https://podminky.urs.cz/item/CS_URS_2025_01/565145111</t>
  </si>
  <si>
    <t>573191111</t>
  </si>
  <si>
    <t>Postřik infiltrační kationaktivní emulzí v množství 1 kg/m2</t>
  </si>
  <si>
    <t>-567822447</t>
  </si>
  <si>
    <t>Postřik infiltrační kationaktivní emulzí v množství 1,00 kg/m2</t>
  </si>
  <si>
    <t>https://podminky.urs.cz/item/CS_URS_2025_01/573191111</t>
  </si>
  <si>
    <t>573231107</t>
  </si>
  <si>
    <t>Postřik živičný spojovací ze silniční emulze v množství 0,40 kg/m2</t>
  </si>
  <si>
    <t>1789327876</t>
  </si>
  <si>
    <t>Postřik spojovací PS bez posypu kamenivem ze silniční emulze, v množství 0,40 kg/m2</t>
  </si>
  <si>
    <t>https://podminky.urs.cz/item/CS_URS_2025_01/573231107</t>
  </si>
  <si>
    <t>577133111</t>
  </si>
  <si>
    <t>Asfaltový beton vrstva obrusná ACO 8 (ABJ) tl 40 mm š do 3 m z nemodifikovaného asfaltu</t>
  </si>
  <si>
    <t>1083035945</t>
  </si>
  <si>
    <t>Asfaltový beton vrstva obrusná ACO 8 (ABJ) s rozprostřením a se zhutněním z nemodifikovaného asfaltu v pruhu šířky do 3 m, po zhutnění tl. 40 mm</t>
  </si>
  <si>
    <t>https://podminky.urs.cz/item/CS_URS_2025_01/577133111</t>
  </si>
  <si>
    <t>59124111a</t>
  </si>
  <si>
    <t>Zhotovení svodnic z kostek s provedením lože do tl.220 mm, s vyplněním spár, s dvojím beraněním a se smetením přebytečného materiálu na krajnici drobných z kamene, do lože z cementové malty vč.s barevnou příměsí.</t>
  </si>
  <si>
    <t>1446151639</t>
  </si>
  <si>
    <t>Zhotovení svodnic z kostek s provedením lože do tl.220mm, s vyplněním spár, s dvojím beraněním a se smetením přebytečného materiálu na krajnici drobných z kamene, do lože z cementové malty C20/25-XC2</t>
  </si>
  <si>
    <t xml:space="preserve">"svodnice - dle Tech.zprávy kap.7.1.1."   69,9025</t>
  </si>
  <si>
    <t>M</t>
  </si>
  <si>
    <t>58381007a</t>
  </si>
  <si>
    <t>kostka štípaná dlažební žula drobná 8/11, žlutošedá, ref.dolnobřezinecká</t>
  </si>
  <si>
    <t>72844399</t>
  </si>
  <si>
    <t xml:space="preserve">"svodnice - dle Tech.zprávy kap.7.1.1., ztratné 8%"   69,9025*1,08</t>
  </si>
  <si>
    <t>59141111a</t>
  </si>
  <si>
    <t>Kladení dlažby odsekové jednobarevné komunikací pro pěší lože z kameniva</t>
  </si>
  <si>
    <t>-1889942437</t>
  </si>
  <si>
    <t>Kladení dlažby odsekové komunikací pro pěší s vyplněním spár, s dvojím beraněním a se smetením přebytečného materiálu na vzdálenost do 3 m jednobarevné, s ložem tl. do 40 mm z kameniva</t>
  </si>
  <si>
    <t>58381004a</t>
  </si>
  <si>
    <t>žula štípaná, dvě barevné varianty, tříděné odseky roz.40-170mm (ref.lom Dolnobřezinecká žula)</t>
  </si>
  <si>
    <t>886934492</t>
  </si>
  <si>
    <t>ztratné 4%:</t>
  </si>
  <si>
    <t>odsek*1,04</t>
  </si>
  <si>
    <t>594111112</t>
  </si>
  <si>
    <t>Kladení dlažby z lomového kamene tl do 100 mm s provedením lože z kameniva těženého</t>
  </si>
  <si>
    <t>-157669538</t>
  </si>
  <si>
    <t>Kladení dlažby z lomového kamene lomařsky upraveného v ploše vodorovné nebo ve sklonu na plocho tl. do 100 mm, bez vyplnění spár, s provedením lože tl. 50 mm z kameniva těženého</t>
  </si>
  <si>
    <t>https://podminky.urs.cz/item/CS_URS_2025_01/594111112</t>
  </si>
  <si>
    <t>58381090a</t>
  </si>
  <si>
    <t>dlažba žulová 400x200x80mm, vrchní strana protiskluz.úprava (ref.lom Dolnobřezinecká žula)</t>
  </si>
  <si>
    <t>1273430956</t>
  </si>
  <si>
    <t>DlazSraz*1,04</t>
  </si>
  <si>
    <t>24</t>
  </si>
  <si>
    <t>91611111a</t>
  </si>
  <si>
    <t>Osazení obruby z velkých kostek s boční opěrou do lože z betonu prostého</t>
  </si>
  <si>
    <t>1746936199</t>
  </si>
  <si>
    <t xml:space="preserve">Osazení obruby z dlažebních kostek v jedné řadě s ložem tl. přes 50 do 100 mm, s vyplněním a zatřením spár cementovou maltou z velkých kostek s boční opěrou z betonu prostého, do lože z betonu prostého téže značky. </t>
  </si>
  <si>
    <t>25</t>
  </si>
  <si>
    <t>58381015a</t>
  </si>
  <si>
    <t>kostka řezanoštípaná dlažební žula 10x10x10cm pro obrubník (ref.lom Dolnobřezinecká žula)</t>
  </si>
  <si>
    <t>-1980666499</t>
  </si>
  <si>
    <t>kostka řezanoštípaná dlažební žula 10x10x10cm (ref.lom Dolnobřezinecká žula)</t>
  </si>
  <si>
    <t xml:space="preserve">"dle Tech.zprávy - kap.7.1.2., ztratné 5%"   552,68*1,05</t>
  </si>
  <si>
    <t>26</t>
  </si>
  <si>
    <t>916331112</t>
  </si>
  <si>
    <t>Osazení zahradního obrubníku betonového do lože z betonu s boční opěrou</t>
  </si>
  <si>
    <t>1502286327</t>
  </si>
  <si>
    <t>Osazení zahradního obrubníku betonového s ložem tl. od 50 do 100 mm z betonu prostého tř. C 12/15 s boční opěrou z betonu prostého tř. C 12/15</t>
  </si>
  <si>
    <t>https://podminky.urs.cz/item/CS_URS_2025_01/916331112</t>
  </si>
  <si>
    <t xml:space="preserve">"obrubník pro asfalt - dle Tech.zprávy kap.7.4.1."   27,9</t>
  </si>
  <si>
    <t>27</t>
  </si>
  <si>
    <t>59217002a</t>
  </si>
  <si>
    <t>obrubník zahradní betonový šedý 1000x50x150mm</t>
  </si>
  <si>
    <t>-621416438</t>
  </si>
  <si>
    <t>obrubník zahradní betonový šedý 1000x50x200mm</t>
  </si>
  <si>
    <t xml:space="preserve">"obrubník pro asfalt - dle Tech.zprávy kap.7.4.1."   27,9*1,02</t>
  </si>
  <si>
    <t>91</t>
  </si>
  <si>
    <t>Doplňující konstrukce a práce pozemních komunikací, letišť a ploch</t>
  </si>
  <si>
    <t>28</t>
  </si>
  <si>
    <t>91010-01</t>
  </si>
  <si>
    <t>Dod+mtž obruby z ocel.pásoviny prof.250x8mm, kotvení á 1,2m roxor tl.8mm dl.0,45m, do bet.základů (oceněny samostatně). Povrchová úprava zákl.nátěr a vrchní nátěr synt.RAL 7016. Vše vč.spoj.a kotevního materiálu.</t>
  </si>
  <si>
    <t>mb</t>
  </si>
  <si>
    <t>936479083</t>
  </si>
  <si>
    <t xml:space="preserve">"měřeno počítačem"   256,2</t>
  </si>
  <si>
    <t>29</t>
  </si>
  <si>
    <t>-1873660396</t>
  </si>
  <si>
    <t xml:space="preserve">"vrchní část mlatu"   163,136</t>
  </si>
  <si>
    <t>700395755</t>
  </si>
  <si>
    <t xml:space="preserve">"dtto - dalších 16km"   16*163,136</t>
  </si>
  <si>
    <t>31</t>
  </si>
  <si>
    <t>783463209</t>
  </si>
  <si>
    <t xml:space="preserve">"bourané obrubníky"   22,107</t>
  </si>
  <si>
    <t>32</t>
  </si>
  <si>
    <t>-537964101</t>
  </si>
  <si>
    <t xml:space="preserve">"dtto - dalších 16km"   16*22,107</t>
  </si>
  <si>
    <t>33</t>
  </si>
  <si>
    <t>422096202</t>
  </si>
  <si>
    <t>34</t>
  </si>
  <si>
    <t>12489124</t>
  </si>
  <si>
    <t>998</t>
  </si>
  <si>
    <t>Přesun hmot</t>
  </si>
  <si>
    <t>35</t>
  </si>
  <si>
    <t>998223011</t>
  </si>
  <si>
    <t>Přesun hmot pro pozemní komunikace s krytem dlážděným</t>
  </si>
  <si>
    <t>-1852666715</t>
  </si>
  <si>
    <t>Přesun hmot pro pozemní komunikace s krytem dlážděným dopravní vzdálenost do 200 m jakékoliv délky objektu</t>
  </si>
  <si>
    <t>https://podminky.urs.cz/item/CS_URS_2025_01/998223011</t>
  </si>
  <si>
    <t>03 - SO 03 - Mobiliář a vybavení</t>
  </si>
  <si>
    <t xml:space="preserve">    3 - Svislé a kompletní konstrukce</t>
  </si>
  <si>
    <t xml:space="preserve">    93 - Různé dokončovací konstrukce a práce inženýrských staveb</t>
  </si>
  <si>
    <t>PSV - Práce a dodávky PSV</t>
  </si>
  <si>
    <t xml:space="preserve">    712 - Povlakové krytiny</t>
  </si>
  <si>
    <t xml:space="preserve">    721 - Zdravotechnika - vnitřní kanalizace</t>
  </si>
  <si>
    <t xml:space="preserve">    762 - Konstrukce tesařské</t>
  </si>
  <si>
    <t xml:space="preserve">    764 - Konstrukce klempířské</t>
  </si>
  <si>
    <t xml:space="preserve">    767 - Konstrukce zámečnické</t>
  </si>
  <si>
    <t xml:space="preserve">    783 - Dokončovací práce - nátěry</t>
  </si>
  <si>
    <t>M - Práce a dodávky M</t>
  </si>
  <si>
    <t xml:space="preserve">    43-M - Montáž ocelových konstrukcí</t>
  </si>
  <si>
    <t>OST - Ostatní</t>
  </si>
  <si>
    <t>133351101</t>
  </si>
  <si>
    <t>Hloubení šachet nezapažených v hornině třídy těžitelnosti II skupiny 4 objem do 20 m3</t>
  </si>
  <si>
    <t>-2045996304</t>
  </si>
  <si>
    <t>Hloubení nezapažených šachet strojně v hornině třídy těžitelnosti II skupiny 4 do 20 m3</t>
  </si>
  <si>
    <t>https://podminky.urs.cz/item/CS_URS_2025_01/133351101</t>
  </si>
  <si>
    <t xml:space="preserve">"dle výkresu č.8 - informační panel k prameníku"   2*0,3*0,6*0,75</t>
  </si>
  <si>
    <t xml:space="preserve">"pro altán - pro patky"                18*0,75*0,75*1,0</t>
  </si>
  <si>
    <t xml:space="preserve">"pro atyp lavice, výkres č.06"   2*4*0,25*0,5*0,75</t>
  </si>
  <si>
    <t xml:space="preserve">"pro piknikové sestavy, betonáž do výkopu"  3*8*0,8*0,25*0,25</t>
  </si>
  <si>
    <t xml:space="preserve">"dle Tech.zprávy kap.8.4. - venk.lavičky"          17*2*0,75*0,25*0,25</t>
  </si>
  <si>
    <t xml:space="preserve">"dle Tech.zprávy kap.8.5. - houpací síť"              2*2*0,5*0,5*0,75</t>
  </si>
  <si>
    <t xml:space="preserve">"dle Tech.zprávy kap.8.6. - lehátko"                    2*0,5*0,5*0,5</t>
  </si>
  <si>
    <t xml:space="preserve">"dle Tech.zprávy - kap.8.7. - odpadkový koš"   7*0,45*0,45*0,2</t>
  </si>
  <si>
    <t xml:space="preserve">"dle Tech.zprávy - kap.8.9. - inf.panel"                7*0,4*0,4*0,4</t>
  </si>
  <si>
    <t xml:space="preserve">"patky pro sloupky oplocení"    25*0,45*0,45*0,95</t>
  </si>
  <si>
    <t>-1042120732</t>
  </si>
  <si>
    <t xml:space="preserve">"hloubená zemina mínus zásypy"   20,480-2,687</t>
  </si>
  <si>
    <t>-538246919</t>
  </si>
  <si>
    <t xml:space="preserve">"dalších 7km"   7*17,793</t>
  </si>
  <si>
    <t>-1071198444</t>
  </si>
  <si>
    <t xml:space="preserve">"hloubená zemina, počítáno 1,9t/m3"   17,793*1,9</t>
  </si>
  <si>
    <t>174151101</t>
  </si>
  <si>
    <t>Zásyp jam, šachet rýh nebo kolem objektů sypaninou se zhutněním</t>
  </si>
  <si>
    <t>-1498610085</t>
  </si>
  <si>
    <t>Zásyp sypaninou z jakékoliv horniny strojně s uložením výkopku ve vrstvách se zhutněním jam, šachet, rýh nebo kolem objektů v těchto vykopávkách</t>
  </si>
  <si>
    <t>https://podminky.urs.cz/item/CS_URS_2025_01/174151101</t>
  </si>
  <si>
    <t xml:space="preserve">"dle výkresu č.8 - informační panel k prameníku"   2*(0,3*0,6*0,75-0,2*0,5*0,75)</t>
  </si>
  <si>
    <t xml:space="preserve">"pro altán - výkopy mínus základy"                                10,125-7,438</t>
  </si>
  <si>
    <t>213311131</t>
  </si>
  <si>
    <t>Polštáře zhutněné pod základy z kameniva drceného frakce 0 až 4 mm</t>
  </si>
  <si>
    <t>1532562165</t>
  </si>
  <si>
    <t>Polštáře zhutněné pod základy z kameniva drobného drceného, frakce 0 - 4 mm</t>
  </si>
  <si>
    <t>https://podminky.urs.cz/item/CS_URS_2025_01/213311131</t>
  </si>
  <si>
    <t xml:space="preserve">"pro piknikové sestavy, betonáž do výkopu"             3*8*0,8*0,25*0,07</t>
  </si>
  <si>
    <t xml:space="preserve">"dle Tech.zprávy kap.8.4. - venk.lavičky"                     17*2*0,75*0,25*0,07</t>
  </si>
  <si>
    <t xml:space="preserve">"dle Tech.zprávy kap.8.6. - lehátko"                                2*0,5*0,5*0,07</t>
  </si>
  <si>
    <t>275313711</t>
  </si>
  <si>
    <t>Základové patky z betonu tř. C 20/25</t>
  </si>
  <si>
    <t>1491776573</t>
  </si>
  <si>
    <t>Základy z betonu prostého patky a bloky z betonu kamenem neprokládaného tř. C 20/25</t>
  </si>
  <si>
    <t>https://podminky.urs.cz/item/CS_URS_2025_01/275313711</t>
  </si>
  <si>
    <t xml:space="preserve">"pro atyp lavice, výkres č.06, betonáž do výkopu"   2*4*0,25*0,5*0,75*1,035</t>
  </si>
  <si>
    <t xml:space="preserve">"pro piknikové sestavy, betonáž do výkopu"             3*8*0,8*0,25*0,25*1,035</t>
  </si>
  <si>
    <t xml:space="preserve">"dle Tech.zprávy kap.8.4. - venk.lavičky"                     17*2*0,75*0,25*0,25*1,035</t>
  </si>
  <si>
    <t xml:space="preserve">"dle Tech.zprávy kap.8.5. - houpací síť"                         2*2*0,5*0,5*0,75*1,035</t>
  </si>
  <si>
    <t xml:space="preserve">"dle Tech.zprávy kap.8.6. - lehátko"                                2*0,5*0,5*0,5*1,035</t>
  </si>
  <si>
    <t xml:space="preserve">"dle Tech.zprávy - kap.8.7. - odpadkový koš"   7*0,45*0,45*0,2*1,035</t>
  </si>
  <si>
    <t xml:space="preserve">"dle Tech.zprávy - kap.8.9. - inf.panel"                7*0,4*0,4*0,4*1,035</t>
  </si>
  <si>
    <t xml:space="preserve">"patky pro sloupky oplocení"     25*0,45*0,45*0,95*1,035</t>
  </si>
  <si>
    <t>275322511</t>
  </si>
  <si>
    <t>Základové patky ze ŽB se zvýšenými nároky na prostředí tř. C 25/30</t>
  </si>
  <si>
    <t>2106083299</t>
  </si>
  <si>
    <t>Základy z betonu železového (bez výztuže) patky z betonu se zvýšenými nároky na prostředí tř. C 25/30</t>
  </si>
  <si>
    <t>https://podminky.urs.cz/item/CS_URS_2025_01/275322511</t>
  </si>
  <si>
    <t>dle výkresu stat.části Výkres tvaru základů:</t>
  </si>
  <si>
    <t xml:space="preserve">"altán - základové patky"                        14*(0,75*0,75*0,5+0,5*0,5*0,5)</t>
  </si>
  <si>
    <t xml:space="preserve">"dtto - výměna nad kanal.trubkou"    4*(0,75*0,75*0,5+0,5*0,625*0,5)</t>
  </si>
  <si>
    <t>275351121</t>
  </si>
  <si>
    <t>Zřízení bednění základových patek</t>
  </si>
  <si>
    <t>416168309</t>
  </si>
  <si>
    <t>Bednění základů patek zřízení</t>
  </si>
  <si>
    <t>https://podminky.urs.cz/item/CS_URS_2025_01/275351121</t>
  </si>
  <si>
    <t xml:space="preserve">"altán - základové patky"                        14*(4*0,75*0,5+4*0,5*0,5)</t>
  </si>
  <si>
    <t xml:space="preserve">"dtto - výměna nad kanal.trubkou"    4*(4*0,75*0,5+4*0,625*0,5)</t>
  </si>
  <si>
    <t>Mezisoučet</t>
  </si>
  <si>
    <t xml:space="preserve">"pro atyp lavice, výkres č.06, betonáž do výkopu"   2*4*2*(0,25+0,5)*0,2</t>
  </si>
  <si>
    <t>275351122</t>
  </si>
  <si>
    <t>Odstranění bednění základových patek</t>
  </si>
  <si>
    <t>-1747866046</t>
  </si>
  <si>
    <t>Bednění základů patek odstranění</t>
  </si>
  <si>
    <t>https://podminky.urs.cz/item/CS_URS_2025_01/275351122</t>
  </si>
  <si>
    <t>275361821</t>
  </si>
  <si>
    <t>Výztuž základových patek betonářskou ocelí 10 505 (R)</t>
  </si>
  <si>
    <t>1688724735</t>
  </si>
  <si>
    <t>Výztuž základů patek z betonářské oceli 10 505 (R)</t>
  </si>
  <si>
    <t>https://podminky.urs.cz/item/CS_URS_2025_01/275361821</t>
  </si>
  <si>
    <t xml:space="preserve">"dle výkresu stat.části Výkres výztuže patek"   0,12</t>
  </si>
  <si>
    <t>27911314a</t>
  </si>
  <si>
    <t>Základová patka z tvárnic ztraceného bednění roz.500x200x750mm včetně výplně z betonu do vlhkého prostředí třídy C 20/25.</t>
  </si>
  <si>
    <t>282903560</t>
  </si>
  <si>
    <t xml:space="preserve">"dle výkresu č.8 - informační panel k prameníku"   2</t>
  </si>
  <si>
    <t>29099-01</t>
  </si>
  <si>
    <t>Podbetonování a podchycení kce prameníku při snížení térénu z důvodu provádění výkopových prací vč.dodávky materiálu.</t>
  </si>
  <si>
    <t>soub</t>
  </si>
  <si>
    <t>1499569966</t>
  </si>
  <si>
    <t>Svislé a kompletní konstrukce</t>
  </si>
  <si>
    <t>338171121</t>
  </si>
  <si>
    <t>Osazování sloupků a vzpěr plotových ocelových v přes 2 do 2,6 m se zalitím MC</t>
  </si>
  <si>
    <t>1021856996</t>
  </si>
  <si>
    <t>Montáž sloupků a vzpěr plotových ocelových trubkových nebo profilovaných výšky přes 2 do 2,6 m se zalitím cementovou maltou do vynechaných otvorů</t>
  </si>
  <si>
    <t>https://podminky.urs.cz/item/CS_URS_2025_01/338171121</t>
  </si>
  <si>
    <t xml:space="preserve">"dle dodávky"   17+8</t>
  </si>
  <si>
    <t>5534216a</t>
  </si>
  <si>
    <t>plotový sloupek 60x40mm dl 2,4m povrchová úprava Pz a lakování, b.zelená</t>
  </si>
  <si>
    <t>1660897500</t>
  </si>
  <si>
    <t xml:space="preserve">"dle výkresu č.09"  5+6+3+3</t>
  </si>
  <si>
    <t>1561921a</t>
  </si>
  <si>
    <t>krytka plastová pro plot.sloupek</t>
  </si>
  <si>
    <t>CS ÚRS 2024 02</t>
  </si>
  <si>
    <t>-1493056056</t>
  </si>
  <si>
    <t>5534216b</t>
  </si>
  <si>
    <t>plotová vzpěra 60x40mm dl 2,25m povrchová úprava Pz a lakování, b.zelená</t>
  </si>
  <si>
    <t>1261855794</t>
  </si>
  <si>
    <t xml:space="preserve">"dle výkresu č.09"   8</t>
  </si>
  <si>
    <t>348101240</t>
  </si>
  <si>
    <t>Osazení vrat nebo vrátek k oplocení na ocelové sloupky pl přes 6 do 8 m2</t>
  </si>
  <si>
    <t>161064129</t>
  </si>
  <si>
    <t>Osazení vrat nebo vrátek k oplocení na sloupky ocelové, plochy jednotlivě přes 6 do 8 m2</t>
  </si>
  <si>
    <t>https://podminky.urs.cz/item/CS_URS_2025_01/348101240</t>
  </si>
  <si>
    <t xml:space="preserve">"dle výkresu č.09"   1</t>
  </si>
  <si>
    <t>55342362a</t>
  </si>
  <si>
    <t>brána plotová dvoukřídlá Pz s PVC vrstvou 3600x1750mm</t>
  </si>
  <si>
    <t>-1358497581</t>
  </si>
  <si>
    <t>P</t>
  </si>
  <si>
    <t>Poznámka k položce:_x000d_
Příslušenství: stavitelné panty, klika, zámek, 3 klíče, zajišťovací kolík</t>
  </si>
  <si>
    <t>348401120</t>
  </si>
  <si>
    <t>Montáž oplocení ze strojového pletiva s napínacími dráty v do 1,6 m</t>
  </si>
  <si>
    <t>2007130405</t>
  </si>
  <si>
    <t>Montáž oplocení z pletiva strojového s napínacími dráty do 1,6 m</t>
  </si>
  <si>
    <t>https://podminky.urs.cz/item/CS_URS_2025_01/348401120</t>
  </si>
  <si>
    <t xml:space="preserve">"dle výkresu č.09"   4*4*2,35-2*1,69</t>
  </si>
  <si>
    <t>15619100</t>
  </si>
  <si>
    <t>drát kruhový poplastovaný napínací 2,5/3,5mm</t>
  </si>
  <si>
    <t>-255890378</t>
  </si>
  <si>
    <t xml:space="preserve">"čtyři řady"   4*34,22</t>
  </si>
  <si>
    <t>31327502</t>
  </si>
  <si>
    <t>pletivo drátěné plastifikované se čtvercovými oky 50/2,2mm v 1500mm</t>
  </si>
  <si>
    <t>1979401176</t>
  </si>
  <si>
    <t>55342203</t>
  </si>
  <si>
    <t>objímka pro uchycení vzpěry na sloupek D 60-70mm</t>
  </si>
  <si>
    <t>-1334739019</t>
  </si>
  <si>
    <t>591241111</t>
  </si>
  <si>
    <t>Kladení dlažby z kostek drobných z kamene na MC tl 50 mm</t>
  </si>
  <si>
    <t>225009482</t>
  </si>
  <si>
    <t>Kladení dlažby z kostek s provedením lože do tl. 50 mm, s vyplněním spár, s dvojím beraněním a se smetením přebytečného materiálu na krajnici drobných z kamene, do lože z cementové malty</t>
  </si>
  <si>
    <t>https://podminky.urs.cz/item/CS_URS_2025_01/591241111</t>
  </si>
  <si>
    <t xml:space="preserve">"dle výkresu č.07 - informační panel (údržba v zimě)"   7*0,4*0,4</t>
  </si>
  <si>
    <t>58381012a</t>
  </si>
  <si>
    <t>kostka řezanoštípaná dlažební žula 8x8x8cm, ref.dolnobřezinecká</t>
  </si>
  <si>
    <t>141145878</t>
  </si>
  <si>
    <t>1,12*1,02 'Přepočtené koeficientem množství</t>
  </si>
  <si>
    <t>93</t>
  </si>
  <si>
    <t>Různé dokončovací konstrukce a práce inženýrských staveb</t>
  </si>
  <si>
    <t>930-8.3</t>
  </si>
  <si>
    <t>Dod+mtž piknikové sestavy složené ze stolu (ref.PIKO STP4, Streetpark), lavičky s opěrkou bez područek (ref.INOA LIN1, Streetpark), lavičky bez opěrky a bez područek (ref. INOA LIN2, Streetpark). Mtž je do základových patek. Vše vč.spoj.a kotevního materi</t>
  </si>
  <si>
    <t>634979488</t>
  </si>
  <si>
    <t>Dod+mtž piknikové sestavy složené ze stolu (ref.PIKO STP4, Streetpark), lavičky s opěrkou bez područek (ref.INOA LIN1, Streetpark), lavičky bez opěrky a bez područek (ref. INOA LIN2, Streetpark). Mtž je do základových patek. Vše vč.spoj.a kotevního materiáu a všech doplňků. Bližší popis a schéma viz Tech.zpráva.</t>
  </si>
  <si>
    <t>930-8.5</t>
  </si>
  <si>
    <t>Dod+mtž houpací sítě roz.5150x1450x2000mm (ref.Dřevoartikl BH 808) vč.spoj.a kotevního materiálu. Základy oceněny v samostatné položce.</t>
  </si>
  <si>
    <t>-1759050408</t>
  </si>
  <si>
    <t xml:space="preserve">"dle Tech.zprávy kap.8.5."   2</t>
  </si>
  <si>
    <t>930-8.6</t>
  </si>
  <si>
    <t>Dod+mtž lehátka roz.1574x600x990mm (ref.VELA LVL6, Streetpark), vše vč.spoj.a kotevního materiálu. Základ oceněn v samostatné položce.</t>
  </si>
  <si>
    <t>1727637452</t>
  </si>
  <si>
    <t xml:space="preserve">"dle Tech.zprávy kap.8.6."   2</t>
  </si>
  <si>
    <t>930-8.9a</t>
  </si>
  <si>
    <t>Dod+mtž informačního panelu k prameníku a vedutě, kovová kce. Vše vč.spoj.a kotevního materiálu. Bližší popis a schéma viz.Tech.zpráva a výkres č.8. Základové patky oceněny zvlášť.</t>
  </si>
  <si>
    <t>-98851198</t>
  </si>
  <si>
    <t xml:space="preserve">"pro informační panely dle Tech.zprávy kap.8.9."   1</t>
  </si>
  <si>
    <t>930-8.9b</t>
  </si>
  <si>
    <t>Dod+mtž informačního panelu "v zimě neudržujeme". Vše vč.spoj.a kotevního materiálu. Bližší popis a schéma viz.Tech.zpráva. Základové patky oceněny zvlášť.</t>
  </si>
  <si>
    <t>188601947</t>
  </si>
  <si>
    <t xml:space="preserve">"pro informační panely dle Tech.zprávy kap.8.9."  7</t>
  </si>
  <si>
    <t>936124113</t>
  </si>
  <si>
    <t>Montáž lavičky stabilní kotvené šrouby na pevný podklad</t>
  </si>
  <si>
    <t>-349056208</t>
  </si>
  <si>
    <t>Montáž lavičky parkové stabilní přichycené kotevními šrouby</t>
  </si>
  <si>
    <t>https://podminky.urs.cz/item/CS_URS_2025_01/936124113</t>
  </si>
  <si>
    <t xml:space="preserve">"dle Tech.zprávy kap.8.4."   17</t>
  </si>
  <si>
    <t>74910100-8.4</t>
  </si>
  <si>
    <t xml:space="preserve">lavička s opěrkou a područkami roz.1800×646×77 mm,  (STREETPARK, lavička INOA LIN9)</t>
  </si>
  <si>
    <t>-208628650</t>
  </si>
  <si>
    <t>936104213</t>
  </si>
  <si>
    <t>Montáž odpadkového koše kotevními šrouby na pevný podklad</t>
  </si>
  <si>
    <t>1408361086</t>
  </si>
  <si>
    <t>Montáž odpadkového koše přichycením kotevními šrouby</t>
  </si>
  <si>
    <t>https://podminky.urs.cz/item/CS_URS_2025_01/936104213</t>
  </si>
  <si>
    <t xml:space="preserve">"dle Tech.zprávy - kap.8.7."   7</t>
  </si>
  <si>
    <t>7491012-8.7</t>
  </si>
  <si>
    <t>koš odpadkový na směsný odpad, v.940mm a prům.340mm (ref.FLEXBIN KFB60)</t>
  </si>
  <si>
    <t>649332747</t>
  </si>
  <si>
    <t>95560-8.10</t>
  </si>
  <si>
    <t>Dod+mtž informační cedule k probíhající stavbě, vč.grafického zpracování - plachta kotvená páskami na oplocení staveniště. Bližší popis a schéma viz Tech.zpráva 8.10.</t>
  </si>
  <si>
    <t>847160565</t>
  </si>
  <si>
    <t>36</t>
  </si>
  <si>
    <t>998231311</t>
  </si>
  <si>
    <t>Přesun hmot pro sadovnické a krajinářské úpravy vodorovně do 5000 m</t>
  </si>
  <si>
    <t>2049812943</t>
  </si>
  <si>
    <t>Přesun hmot pro sadovnické a krajinářské úpravy strojně dopravní vzdálenost do 5000 m</t>
  </si>
  <si>
    <t>https://podminky.urs.cz/item/CS_URS_2025_01/998231311</t>
  </si>
  <si>
    <t>PSV</t>
  </si>
  <si>
    <t>Práce a dodávky PSV</t>
  </si>
  <si>
    <t>712</t>
  </si>
  <si>
    <t>Povlakové krytiny</t>
  </si>
  <si>
    <t>37</t>
  </si>
  <si>
    <t>712361702</t>
  </si>
  <si>
    <t>Provedení povlakové krytiny střech do 10° fólií přilepenou bodově</t>
  </si>
  <si>
    <t>1280151672</t>
  </si>
  <si>
    <t>Provedení povlakové krytiny střech plochých do 10° fólií přilepenou bodově</t>
  </si>
  <si>
    <t>https://podminky.urs.cz/item/CS_URS_2025_01/712361702</t>
  </si>
  <si>
    <t xml:space="preserve">"dle skladby střešního pláště"   17,9*3,32+2*(18,0+3,6)*0,254</t>
  </si>
  <si>
    <t>38</t>
  </si>
  <si>
    <t>28343012</t>
  </si>
  <si>
    <t>fólie hydroizolační střešní mPVC určená ke stabilizaci přitížením a do vegetačních střech tl 1,5mm</t>
  </si>
  <si>
    <t>-1929020034</t>
  </si>
  <si>
    <t xml:space="preserve">"dle skladby střešního pláště"   (17,9*3,32+2*(18,0+3,6)*0,254)*1,1</t>
  </si>
  <si>
    <t>39</t>
  </si>
  <si>
    <t>712391171</t>
  </si>
  <si>
    <t>Provedení povlakové krytiny střech do 10° podkladní textilní vrstvy</t>
  </si>
  <si>
    <t>-441617014</t>
  </si>
  <si>
    <t>Provedení povlakové krytiny střech plochých do 10° -ostatní práce provedení vrstvy textilní podkladní</t>
  </si>
  <si>
    <t>https://podminky.urs.cz/item/CS_URS_2025_01/712391171</t>
  </si>
  <si>
    <t>40</t>
  </si>
  <si>
    <t>712391172</t>
  </si>
  <si>
    <t>Provedení povlakové krytiny střech do 10° ochranné textilní vrstvy</t>
  </si>
  <si>
    <t>1046935709</t>
  </si>
  <si>
    <t>Provedení povlakové krytiny střech plochých do 10° -ostatní práce provedení vrstvy textilní ochranné</t>
  </si>
  <si>
    <t>https://podminky.urs.cz/item/CS_URS_2025_01/712391172</t>
  </si>
  <si>
    <t>41</t>
  </si>
  <si>
    <t>69311314</t>
  </si>
  <si>
    <t>textilie netkaná HPPE 100g/m2</t>
  </si>
  <si>
    <t>-298963129</t>
  </si>
  <si>
    <t xml:space="preserve">"dle skladby střešního pláště"   2*(17,9*3,32+2*(18,0+3,6)*0,254)*1,15</t>
  </si>
  <si>
    <t>42</t>
  </si>
  <si>
    <t>712394001</t>
  </si>
  <si>
    <t>Osazení kontrolní šachty dvojitého hydroizolačního systému plochých střech</t>
  </si>
  <si>
    <t>-2004208399</t>
  </si>
  <si>
    <t>Provedení dvojitého hydroizolačního systému plochých střech ostatní kontrolní šachta</t>
  </si>
  <si>
    <t>https://podminky.urs.cz/item/CS_URS_2025_01/712394001</t>
  </si>
  <si>
    <t>43</t>
  </si>
  <si>
    <t>69334333</t>
  </si>
  <si>
    <t>šachta kontrolní odvodnění vegetačních střech PA 300x300mm v 130mm</t>
  </si>
  <si>
    <t>-1469042527</t>
  </si>
  <si>
    <t>44</t>
  </si>
  <si>
    <t>712771221</t>
  </si>
  <si>
    <t>Provedení drenážní vrstvy vegetační střechy z plastových nopových fólií v nopů do 25 mm do 5°</t>
  </si>
  <si>
    <t>1513356493</t>
  </si>
  <si>
    <t>Provedení drenážní vrstvy vegetační střechy z plastových nopových fólií, výšky nopů do 25 mm, sklon střechy do 5°</t>
  </si>
  <si>
    <t>https://podminky.urs.cz/item/CS_URS_2025_01/712771221</t>
  </si>
  <si>
    <t>45</t>
  </si>
  <si>
    <t>28323010</t>
  </si>
  <si>
    <t>fólie profilovaná (nopová) drenážní HDPE s výškou nopů 20mm - pro vegetační střechy</t>
  </si>
  <si>
    <t>-1731010174</t>
  </si>
  <si>
    <t xml:space="preserve">"dle skladby střešního pláště"   (17,9*3,32+2*(18,0+3,6)*0,254)*1,1025</t>
  </si>
  <si>
    <t>46</t>
  </si>
  <si>
    <t>712771401</t>
  </si>
  <si>
    <t>Provedení vegetační vrstvy ze substrátu tl do 100 mm vegetační střechy sklon do 5°</t>
  </si>
  <si>
    <t>1567314593</t>
  </si>
  <si>
    <t>Provedení vegetační vrstvy vegetační střechy ze substrátu, tloušťky do 100 mm, sklon střechy do 5°</t>
  </si>
  <si>
    <t>https://podminky.urs.cz/item/CS_URS_2025_01/712771401</t>
  </si>
  <si>
    <t xml:space="preserve">"dle skladby střešního pláště"   17,9*3,32</t>
  </si>
  <si>
    <t>47</t>
  </si>
  <si>
    <t>10321225</t>
  </si>
  <si>
    <t>substrát vegetačních střech extenzivní s nízkým obsahem organické složky</t>
  </si>
  <si>
    <t>-836471189</t>
  </si>
  <si>
    <t xml:space="preserve">"dle skladby střešního pláště, ztratné 3%"   17,9*3,32*0,076*1,03</t>
  </si>
  <si>
    <t>48</t>
  </si>
  <si>
    <t>712771511</t>
  </si>
  <si>
    <t>Provedení suchého výsevu řízků vegetační střechy sklon do 5°</t>
  </si>
  <si>
    <t>1869462306</t>
  </si>
  <si>
    <t>Založení vegetace vegetační střechy suchým výsevem řízků, sklon střechy do 5°</t>
  </si>
  <si>
    <t>https://podminky.urs.cz/item/CS_URS_2025_01/712771511</t>
  </si>
  <si>
    <t>49</t>
  </si>
  <si>
    <t>00572621</t>
  </si>
  <si>
    <t>řízky rozchodníků pro vegetační střechy směs druhů</t>
  </si>
  <si>
    <t>512174812</t>
  </si>
  <si>
    <t xml:space="preserve">"dle projektanta"   10,0</t>
  </si>
  <si>
    <t>50</t>
  </si>
  <si>
    <t>712771941</t>
  </si>
  <si>
    <t>Zálivka extenzivní vegetační střechy sklon do 5°</t>
  </si>
  <si>
    <t>-179925083</t>
  </si>
  <si>
    <t>Zálivka vegetační střechy extenzivní, sklon střechy do 5°</t>
  </si>
  <si>
    <t>https://podminky.urs.cz/item/CS_URS_2025_01/712771941</t>
  </si>
  <si>
    <t xml:space="preserve">"počítáno 10l/m2, v ceně dodávka vody"   63,0*0,1</t>
  </si>
  <si>
    <t>51</t>
  </si>
  <si>
    <t>998712101</t>
  </si>
  <si>
    <t>Přesun hmot tonážní pro krytiny povlakové v objektech v do 6 m</t>
  </si>
  <si>
    <t>1427326008</t>
  </si>
  <si>
    <t>Přesun hmot pro povlakové krytiny stanovený z hmotnosti přesunovaného materiálu vodorovná dopravní vzdálenost do 50 m základní v objektech výšky do 6 m</t>
  </si>
  <si>
    <t>https://podminky.urs.cz/item/CS_URS_2025_01/998712101</t>
  </si>
  <si>
    <t>721</t>
  </si>
  <si>
    <t>Zdravotechnika - vnitřní kanalizace</t>
  </si>
  <si>
    <t>52</t>
  </si>
  <si>
    <t>72117331a</t>
  </si>
  <si>
    <t>Potrubí z trub PVC SN4 dešťové DN 70 vč.kolen a napojení na střešní vpusť - nutno započítat náročnost pro vedení zkrz ocel.sloup altánu.</t>
  </si>
  <si>
    <t>1835661981</t>
  </si>
  <si>
    <t xml:space="preserve">"pro altán"   3*2,75</t>
  </si>
  <si>
    <t>53</t>
  </si>
  <si>
    <t>721233122</t>
  </si>
  <si>
    <t>Střešní vtok polypropylen PP s asfaltovou manžetou nebo PVC přírubou pro ploché střechy vodorovný odtok DN 75/110</t>
  </si>
  <si>
    <t>1494125521</t>
  </si>
  <si>
    <t>Střešní vtoky (vpusti) polypropylenové (PP) pro ploché střechy s odtokem vodorovným standardní asfaltová manžeta nebo PVC příruba DN 75/110</t>
  </si>
  <si>
    <t>https://podminky.urs.cz/item/CS_URS_2025_01/721233122</t>
  </si>
  <si>
    <t xml:space="preserve">"pro altán"   3</t>
  </si>
  <si>
    <t>54</t>
  </si>
  <si>
    <t>998721101</t>
  </si>
  <si>
    <t>Přesun hmot tonážní pro vnitřní kanalizaci v objektech v do 6 m</t>
  </si>
  <si>
    <t>1702868297</t>
  </si>
  <si>
    <t>Přesun hmot pro vnitřní kanalizaci stanovený z hmotnosti přesunovaného materiálu vodorovná dopravní vzdálenost do 50 m základní v objektech výšky do 6 m</t>
  </si>
  <si>
    <t>https://podminky.urs.cz/item/CS_URS_2025_01/998721101</t>
  </si>
  <si>
    <t>762</t>
  </si>
  <si>
    <t>Konstrukce tesařské</t>
  </si>
  <si>
    <t>55</t>
  </si>
  <si>
    <t>762132135</t>
  </si>
  <si>
    <t>Montáž bednění stěn z hoblovaných prken tl do 32 mm na sraz</t>
  </si>
  <si>
    <t>154666007</t>
  </si>
  <si>
    <t>Montáž bednění stěn z hoblovaných prken tl. do 32 mm na sraz</t>
  </si>
  <si>
    <t>https://podminky.urs.cz/item/CS_URS_2025_01/762132135</t>
  </si>
  <si>
    <t xml:space="preserve">"altán, atika - prkno 130x21mm"  2*(18,1+3,52)*(3*0,13+0,073)</t>
  </si>
  <si>
    <t>56</t>
  </si>
  <si>
    <t>61191162a</t>
  </si>
  <si>
    <t>palubky obkladové modřín 130x21, hoblovaný, jakost A</t>
  </si>
  <si>
    <t>78564427</t>
  </si>
  <si>
    <t xml:space="preserve">"altán, atika - prkno 130x21mm - počítáno 10% na prořez"  2*(18,1+3,52)*(3*0,13+0,073)*1,1</t>
  </si>
  <si>
    <t>22,022*1,1 'Přepočtené koeficientem množství</t>
  </si>
  <si>
    <t>57</t>
  </si>
  <si>
    <t>762195000</t>
  </si>
  <si>
    <t>Spojovací prostředky pro montáž stěn, příček, bednění stěn</t>
  </si>
  <si>
    <t>993270709</t>
  </si>
  <si>
    <t>Spojovací prostředky stěn a příček hřebíky, svorníky, fixační prkna</t>
  </si>
  <si>
    <t>https://podminky.urs.cz/item/CS_URS_2025_01/762195000</t>
  </si>
  <si>
    <t xml:space="preserve">"altán, atika - prkno 130x21mm - počítáno 10% na prořez"  2*(18,1+3,52)*(3*0,13+0,073)*0,021</t>
  </si>
  <si>
    <t>58</t>
  </si>
  <si>
    <t>762332120</t>
  </si>
  <si>
    <t>Montáž vázaných kcí krovů pravidelných pomocí ocelových spojek z hraněného řeziva pl do 50 cm2</t>
  </si>
  <si>
    <t>-864486096</t>
  </si>
  <si>
    <t>Montáž vázaných konstrukcí krovů střech pultových, sedlových, valbových, stanových čtvercového nebo obdélníkového půdorysu z řeziva hraněného pomocí ocelových spojek (spojky ve specifikaci) průřezové plochy do 50 cm2</t>
  </si>
  <si>
    <t>https://podminky.urs.cz/item/CS_URS_2025_01/762332120</t>
  </si>
  <si>
    <t xml:space="preserve">"nosné střešní hranoly 50/100mm"   7*17,9</t>
  </si>
  <si>
    <t xml:space="preserve">"OSB nosník - atika,   40/50mm"          2*2*(18,2+3,42)</t>
  </si>
  <si>
    <t>59</t>
  </si>
  <si>
    <t>762332622</t>
  </si>
  <si>
    <t>Montáž vázaných kcí krovů pravidelných pomocí ocelových spojek z lepených hranolů pl přes 120 do 224 cm2</t>
  </si>
  <si>
    <t>-2141542468</t>
  </si>
  <si>
    <t>Montáž vázaných konstrukcí krovů střech pultových, sedlových, valbových, stanových čtvercového nebo obdélníkového půdorysu z lepených hranolů pomocí ocelových spojek (spojky ve specifikaci) průřezové plochy přes 120 do 224 cm2</t>
  </si>
  <si>
    <t>https://podminky.urs.cz/item/CS_URS_2025_01/762332622</t>
  </si>
  <si>
    <t xml:space="preserve">"hranol BSH 100/180mm"   10*3,52+18*1,9</t>
  </si>
  <si>
    <t>60</t>
  </si>
  <si>
    <t>61223210</t>
  </si>
  <si>
    <t>hranol konstrukční BSH vrstvený lepený pohledový</t>
  </si>
  <si>
    <t>-1801594145</t>
  </si>
  <si>
    <t>Poznámka k položce:_x000d_
SM, JD, BO</t>
  </si>
  <si>
    <t xml:space="preserve">"hranol BSH 100/180mm"   (10*3,52+18*1,9)*0,1*0,18*1,08</t>
  </si>
  <si>
    <t>61</t>
  </si>
  <si>
    <t>60512127</t>
  </si>
  <si>
    <t>hranol stavební řezivo průřezu do 120cm2 přes dl 8m</t>
  </si>
  <si>
    <t>1693774910</t>
  </si>
  <si>
    <t xml:space="preserve">"nosné střešní hranoly 50/100mm"   7*17,9*0,05*0,1*1,08</t>
  </si>
  <si>
    <t>62</t>
  </si>
  <si>
    <t>60512125</t>
  </si>
  <si>
    <t>hranol stavební řezivo průřezu do 120cm2 do dl 6m</t>
  </si>
  <si>
    <t>888710102</t>
  </si>
  <si>
    <t xml:space="preserve">"seříznutá fošna pro spád.klín 100x40mm"   31*3,32*0,04*0,1*1,08</t>
  </si>
  <si>
    <t xml:space="preserve">"OSB nosník - atika,   40/50mm"                         2*2*(18,2+3,42)*0,04*0,05*1,08</t>
  </si>
  <si>
    <t>63</t>
  </si>
  <si>
    <t>762341275</t>
  </si>
  <si>
    <t>Montáž bednění střech rovných a šikmých sklonu do 60° z desek dřevotřískových na pero a drážku</t>
  </si>
  <si>
    <t>-256269233</t>
  </si>
  <si>
    <t>Montáž bednění střech rovných a šikmých sklonu do 60° s vyřezáním otvorů z desek dřevotřískových nebo dřevoštěpkových na pero a drážku</t>
  </si>
  <si>
    <t>https://podminky.urs.cz/item/CS_URS_2025_01/762341275</t>
  </si>
  <si>
    <t xml:space="preserve">"dtto -atika"                                       2*(18,2+3,42)*2*0,283</t>
  </si>
  <si>
    <t>64</t>
  </si>
  <si>
    <t>60722233a</t>
  </si>
  <si>
    <t>deska dřevotřísková surová 925x2050mm tl 25mm - vodovzdorná, P+D</t>
  </si>
  <si>
    <t>-1566928159</t>
  </si>
  <si>
    <t xml:space="preserve">"dle skladby střešního pláště"   17,9*3,32*1,1</t>
  </si>
  <si>
    <t xml:space="preserve">"dtto -atika"                                       2*(18,2+3,42)*2*0,283*1,1</t>
  </si>
  <si>
    <t>65</t>
  </si>
  <si>
    <t>762361114</t>
  </si>
  <si>
    <t>Montáž spádových klínů pro střechy rovné z řeziva průřezové pl do 120 cm2</t>
  </si>
  <si>
    <t>399386957</t>
  </si>
  <si>
    <t>Montáž spádových klínů pro rovné střechy s připojením na nosnou konstrukci z řeziva průřezové plochy do 120 cm2</t>
  </si>
  <si>
    <t>https://podminky.urs.cz/item/CS_URS_2025_01/762361114</t>
  </si>
  <si>
    <t xml:space="preserve">"seříznutá fošna pro spád.klín 100x40mm"   31*3,32</t>
  </si>
  <si>
    <t>66</t>
  </si>
  <si>
    <t>762395000</t>
  </si>
  <si>
    <t>Spojovací prostředky krovů, bednění, laťování, nadstřešních konstrukcí</t>
  </si>
  <si>
    <t>1312643</t>
  </si>
  <si>
    <t>Spojovací prostředky krovů, bednění a laťování, nadstřešních konstrukcí svorníky, prkna, hřebíky, pásová ocel, vruty</t>
  </si>
  <si>
    <t>https://podminky.urs.cz/item/CS_URS_2025_01/762395000</t>
  </si>
  <si>
    <t xml:space="preserve">"hranol BSH 100/180mm"                      (10*3,52+18*1,9)*0,1*0,18</t>
  </si>
  <si>
    <t xml:space="preserve">"nosné střešní hranoly 50/100mm"   7*17,9*0,05*0,1</t>
  </si>
  <si>
    <t xml:space="preserve">"seříznutá fošna pro spád.klín 100x40mm"   31*3,32*0,04*0,1</t>
  </si>
  <si>
    <t xml:space="preserve">"OSB nosník - atika,   40/50mm"                         2*2*(18,2+3,42)*0,04*0,05</t>
  </si>
  <si>
    <t>OSB desky:</t>
  </si>
  <si>
    <t xml:space="preserve">"dle skladby střešního pláště"   17,9*3,32*0,025</t>
  </si>
  <si>
    <t xml:space="preserve">"dtto -atika"                                       2*(18,2+3,42)*2*0,283*0,025</t>
  </si>
  <si>
    <t>67</t>
  </si>
  <si>
    <t>762841220</t>
  </si>
  <si>
    <t>Montáž podbíjení stropů a střech rovných z hoblovaných prken na sraz</t>
  </si>
  <si>
    <t>1708666308</t>
  </si>
  <si>
    <t>Montáž podbíjení stropů a střech vodorovných z hoblovaných prken na sraz</t>
  </si>
  <si>
    <t>https://podminky.urs.cz/item/CS_URS_2025_01/762841220</t>
  </si>
  <si>
    <t xml:space="preserve">"altán - podbití, prkno 100x25,4mm"   9*19*3,32*0,1</t>
  </si>
  <si>
    <t>68</t>
  </si>
  <si>
    <t>61191176a</t>
  </si>
  <si>
    <t>prkno obkladové, hoblované 100x25,4mm, jakost A</t>
  </si>
  <si>
    <t>1405781509</t>
  </si>
  <si>
    <t xml:space="preserve">"altán - podbití, prkno 100x25,4mm"   9*19*3,32*0,1*1,1</t>
  </si>
  <si>
    <t>69</t>
  </si>
  <si>
    <t>762895000</t>
  </si>
  <si>
    <t>Spojovací prostředky pro montáž záklopu, stropnice a podbíjení</t>
  </si>
  <si>
    <t>700748633</t>
  </si>
  <si>
    <t>Spojovací prostředky záklopu stropů, stropnic, podbíjení hřebíky, svorníky</t>
  </si>
  <si>
    <t>https://podminky.urs.cz/item/CS_URS_2025_01/762895000</t>
  </si>
  <si>
    <t xml:space="preserve">"altán - podbití, prkno 100x25,4mm"   9*19*3,32*0,1*0,0254</t>
  </si>
  <si>
    <t>70</t>
  </si>
  <si>
    <t>998762101</t>
  </si>
  <si>
    <t>Přesun hmot tonážní pro kce tesařské v objektech v do 6 m</t>
  </si>
  <si>
    <t>-1239373355</t>
  </si>
  <si>
    <t>Přesun hmot pro konstrukce tesařské stanovený z hmotnosti přesunovaného materiálu vodorovná dopravní vzdálenost do 50 m základní v objektech výšky do 6 m</t>
  </si>
  <si>
    <t>https://podminky.urs.cz/item/CS_URS_2025_01/998762101</t>
  </si>
  <si>
    <t>764</t>
  </si>
  <si>
    <t>Konstrukce klempířské</t>
  </si>
  <si>
    <t>71</t>
  </si>
  <si>
    <t>764215403</t>
  </si>
  <si>
    <t>Oplechování horních ploch a nadezdívek (atik) bez rohů z Pz plechu celoplošně lepené rš 250 mm</t>
  </si>
  <si>
    <t>2071281922</t>
  </si>
  <si>
    <t>Oplechování horních ploch zdí a nadezdívek (atik) z pozinkovaného plechu celoplošně lepené rš 250 mm</t>
  </si>
  <si>
    <t>https://podminky.urs.cz/item/CS_URS_2025_01/764215403</t>
  </si>
  <si>
    <t xml:space="preserve">"altán, atika"  2*(18,1+3,52)</t>
  </si>
  <si>
    <t>72</t>
  </si>
  <si>
    <t>998764101</t>
  </si>
  <si>
    <t>Přesun hmot tonážní pro konstrukce klempířské v objektech v do 6 m</t>
  </si>
  <si>
    <t>2016511330</t>
  </si>
  <si>
    <t>Přesun hmot pro konstrukce klempířské stanovený z hmotnosti přesunovaného materiálu vodorovná dopravní vzdálenost do 50 m základní v objektech výšky do 6 m</t>
  </si>
  <si>
    <t>https://podminky.urs.cz/item/CS_URS_2025_01/998764101</t>
  </si>
  <si>
    <t>767</t>
  </si>
  <si>
    <t>Konstrukce zámečnické</t>
  </si>
  <si>
    <t>73</t>
  </si>
  <si>
    <t>76790-01</t>
  </si>
  <si>
    <t>Dod+mtž atyp.lavice 1 roz.4500x500x450mm. Stojny z ocel.trubek TR80,0/4,0 a ocel.pásoviny 10x80mm (vše povrch.úprava žár.pozink), sedák z dubových fošen roz.80x240mm s povrch.úpravou ze silnovrstvé lazury. Vše vč.spoj.a kotevního materiálu a všech doplňků</t>
  </si>
  <si>
    <t>-1677367667</t>
  </si>
  <si>
    <t xml:space="preserve">Dod+mtž atyp.lavice 1 roz.4500x500x450mm. Stojny z ocel.trubek TR80,0/4,0 a ocel.pásoviny 10x80mm (vše povrch.úprava žár.pozink), sedák z dubových fošen roz.80x240mm s povrch.úpravou ze silnovrstvé lazury. Vše vč.spoj.a kotevního materiálu a všech doplňků. Součástí je i osazení stojen při betonáži do patek. Bližší popis a schéma viz výkres č.06. </t>
  </si>
  <si>
    <t xml:space="preserve">"dle výkresu č.06"   2</t>
  </si>
  <si>
    <t>74</t>
  </si>
  <si>
    <t>998767101</t>
  </si>
  <si>
    <t>Přesun hmot tonážní pro zámečnické konstrukce v objektech v do 6 m</t>
  </si>
  <si>
    <t>-29629431</t>
  </si>
  <si>
    <t>Přesun hmot pro zámečnické konstrukce stanovený z hmotnosti přesunovaného materiálu vodorovná dopravní vzdálenost do 50 m základní v objektech výšky do 6 m</t>
  </si>
  <si>
    <t>https://podminky.urs.cz/item/CS_URS_2025_01/998767101</t>
  </si>
  <si>
    <t>783</t>
  </si>
  <si>
    <t>Dokončovací práce - nátěry</t>
  </si>
  <si>
    <t>75</t>
  </si>
  <si>
    <t>783213011</t>
  </si>
  <si>
    <t>Napouštěcí jednonásobný syntetický biocidní nátěr tesařských prvků nezabudovaných do konstrukce</t>
  </si>
  <si>
    <t>1685014912</t>
  </si>
  <si>
    <t>Preventivní napouštěcí nátěr tesařských prvků proti dřevokazným houbám, hmyzu a plísním nezabudovaných do konstrukce jednonásobný syntetický</t>
  </si>
  <si>
    <t>https://podminky.urs.cz/item/CS_URS_2025_01/783213011</t>
  </si>
  <si>
    <t xml:space="preserve">"nosné střešní hranoly 50/100mm"                 7*17,9*2*(0,05+0,1)</t>
  </si>
  <si>
    <t xml:space="preserve">"seříznutá fošna pro spád.klín 100x40mm"   31*3,32*2*(0,04+0,1)</t>
  </si>
  <si>
    <t>76</t>
  </si>
  <si>
    <t>783218111a</t>
  </si>
  <si>
    <t>Lazurovací dvojnásobný syntetický nátěr tesařských konstrukcí s biocidním účinkem</t>
  </si>
  <si>
    <t>-1166567107</t>
  </si>
  <si>
    <t>Lazurovací nátěr tesařských konstrukcí dvojnásobný syntetický s biocidním účinkem</t>
  </si>
  <si>
    <t>nátěr ze všech stran prvku:</t>
  </si>
  <si>
    <t xml:space="preserve">"altán, atika - prkno 130x21mm"  2*(18,1+3,52)*2*(3*0,13+0,073+0,021)</t>
  </si>
  <si>
    <t xml:space="preserve">"hranol BSH 100/180mm"               (10*3,52+18*1,9)*2*(0,1+0,18)</t>
  </si>
  <si>
    <t xml:space="preserve">"altán - podbití, prkno 100x25,4mm"   2*9*19*3,32*0,1</t>
  </si>
  <si>
    <t>Práce a dodávky M</t>
  </si>
  <si>
    <t>43-M</t>
  </si>
  <si>
    <t>Montáž ocelových konstrukcí</t>
  </si>
  <si>
    <t>77</t>
  </si>
  <si>
    <t>043-01</t>
  </si>
  <si>
    <t>*Dod+mtž ocelové konstrukce altánu z ocelových profilů CSH108, kotevních plechů P5 a P15 a ztužidel. Povrchová úprava žár.pozink, vše vč.spoj.a kotevních prostředků, vodorovných ztužení, krytů přechodu svodu pro odvodnění, a všech ostatních doplňků (např.</t>
  </si>
  <si>
    <t>1168865237</t>
  </si>
  <si>
    <t>Dod+mtž ocelové konstrukce altánu z ocelových profilů CSH108, kotevních plechů P5 a P15 a ztužidel. Povrchová úprava žár.pozink, vše vč.spoj.a kotevních prostředků, vodorovných ztužení, krytů přechodu svodu pro odvodnění, a všech ostatních doplňků (např.vrstva plastbetonu). Výměra je hmotnost dle výkazu ocelových prvků. Bližší popis a schéma viz výkres stat.části Přehledný výkres ocelové konstrukce.</t>
  </si>
  <si>
    <t xml:space="preserve">"dle výkazu"   678,0+68,0+220,0+21,0</t>
  </si>
  <si>
    <t>78</t>
  </si>
  <si>
    <t>043-02</t>
  </si>
  <si>
    <t>Dod+mtž ocelové výměny v základech altánu z ocel.profilů HEB 120 a kotev.plechů vč.spoj.a kotevního materiálu a povrchové úpravy. Bližší popis a schéma viz výkres ocel.kce.</t>
  </si>
  <si>
    <t>1801499287</t>
  </si>
  <si>
    <t xml:space="preserve">"dle výkazu"   171,0+17,0</t>
  </si>
  <si>
    <t>OST</t>
  </si>
  <si>
    <t>Ostatní</t>
  </si>
  <si>
    <t>79</t>
  </si>
  <si>
    <t>001-01</t>
  </si>
  <si>
    <t>Doprava uměleckého prvku na místo stavby ze skladu investora</t>
  </si>
  <si>
    <t>512</t>
  </si>
  <si>
    <t>551920615</t>
  </si>
  <si>
    <t>80</t>
  </si>
  <si>
    <t>001-02</t>
  </si>
  <si>
    <t>Doplnění kotevních trnů a betonových dlaždic pro umístění na střeše</t>
  </si>
  <si>
    <t>1746543878</t>
  </si>
  <si>
    <t>04 - SO 04 - Krajinářské úpravy</t>
  </si>
  <si>
    <t xml:space="preserve">    18 - Povrchové úpravy terénu</t>
  </si>
  <si>
    <t xml:space="preserve">      D1 - Kácení stromů</t>
  </si>
  <si>
    <t xml:space="preserve">      D2 - Řezy a vazby u stromů</t>
  </si>
  <si>
    <t xml:space="preserve">      D3 - Kácení keřových porostů a solitérních keřů</t>
  </si>
  <si>
    <t xml:space="preserve">      D4 - Řezy solitérních keřů</t>
  </si>
  <si>
    <t xml:space="preserve">      D5 - Ochranná opatření u ponechávaných stromů</t>
  </si>
  <si>
    <t xml:space="preserve">      D6 - Výsadba vzrostlého listnatého stromu a solitérního keře do trávníku</t>
  </si>
  <si>
    <t xml:space="preserve">      D7 - Výsadba keřových skupin a dosadby keřů</t>
  </si>
  <si>
    <t xml:space="preserve">      D8 - Výsadba popínavých dřevin</t>
  </si>
  <si>
    <t xml:space="preserve">      D9 - Výsadba solitérních keřů a keřových skupin do podrostových záhonů</t>
  </si>
  <si>
    <t xml:space="preserve">      D10 - Založení podrostových záhonů z trvalek a okrasných trav</t>
  </si>
  <si>
    <t xml:space="preserve">      D11 - Výsadba cibulovin do záhonu</t>
  </si>
  <si>
    <t xml:space="preserve">      D12 - Mechanizovaná výsadba cibulovin do trávníku</t>
  </si>
  <si>
    <t xml:space="preserve">      D13 - Založení travo-bylinného porostu</t>
  </si>
  <si>
    <t>122251103</t>
  </si>
  <si>
    <t>Odkopávky a prokopávky nezapažené v hornině třídy těžitelnosti I skupiny 3 objem do 100 m3 strojně</t>
  </si>
  <si>
    <t>583287516</t>
  </si>
  <si>
    <t>Odkopávky a prokopávky nezapažené strojně v hornině třídy těžitelnosti I skupiny 3 přes 50 do 100 m3</t>
  </si>
  <si>
    <t>https://podminky.urs.cz/item/CS_URS_2025_01/122251103</t>
  </si>
  <si>
    <t xml:space="preserve">"dle výkresu 05, objektu SO.02, modelace terénu, výměra dle projektanta"   61,58</t>
  </si>
  <si>
    <t>162351103</t>
  </si>
  <si>
    <t>Vodorovné přemístění přes 50 do 500 m výkopku/sypaniny z horniny třídy těžitelnosti I skupiny 1 až 3</t>
  </si>
  <si>
    <t>-1450331579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</si>
  <si>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</si>
  <si>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https://podminky.urs.cz/item/CS_URS_2025_01/162351103</t>
  </si>
  <si>
    <t xml:space="preserve">"přemístěné sejmuté ornice ke katrování a k rozprostření"   2*147,956</t>
  </si>
  <si>
    <t>171151103</t>
  </si>
  <si>
    <t>Uložení sypaniny z hornin soudržných do násypů zhutněných strojně</t>
  </si>
  <si>
    <t>-858701671</t>
  </si>
  <si>
    <t>Uložení sypanin do násypů strojně s rozprostřením sypaniny ve vrstvách a s hrubým urovnáním zhutněných z hornin soudržných jakékoliv třídy těžitelnosti</t>
  </si>
  <si>
    <t>https://podminky.urs.cz/item/CS_URS_2025_01/171151103</t>
  </si>
  <si>
    <t xml:space="preserve">"dle výkresu 05, objektu SO.02, modelace terénu, výměra dle projektanta"  38,74</t>
  </si>
  <si>
    <t>17125110a</t>
  </si>
  <si>
    <t>Katrování ornice do substrátů</t>
  </si>
  <si>
    <t>1048576442</t>
  </si>
  <si>
    <t xml:space="preserve">"dle dodávky substrátů"   21,09*0,7+190,275*0,7</t>
  </si>
  <si>
    <t>-1801111166</t>
  </si>
  <si>
    <t xml:space="preserve">"dle výsadby stromů"                                            0,015</t>
  </si>
  <si>
    <t xml:space="preserve">"přebytečná ornice z katrování substrátů"   21,09*0,3+190,275*0,3</t>
  </si>
  <si>
    <t xml:space="preserve">"přebytečná zemina z modelace terénu"     61,58-38,74</t>
  </si>
  <si>
    <t>-1221495714</t>
  </si>
  <si>
    <t xml:space="preserve">"dalších 7km"   7*86,265</t>
  </si>
  <si>
    <t>1148851427</t>
  </si>
  <si>
    <t xml:space="preserve">"uložení ornice na skládce"   86,265*1,9</t>
  </si>
  <si>
    <t>Povrchové úpravy terénu</t>
  </si>
  <si>
    <t>D1</t>
  </si>
  <si>
    <t>Kácení stromů</t>
  </si>
  <si>
    <t>112151011</t>
  </si>
  <si>
    <t>Volné kácení stromů s rozřezáním a odvětvením D kmene přes 100 do 200 mm</t>
  </si>
  <si>
    <t>950195206</t>
  </si>
  <si>
    <t>Pokácení stromu volné v celku s odřezáním kmene a s odvětvením průměru kmene přes 100 do 200 mm</t>
  </si>
  <si>
    <t>https://podminky.urs.cz/item/CS_URS_2025_01/112151011</t>
  </si>
  <si>
    <t xml:space="preserve">"S23, S49, S51, S53"   4</t>
  </si>
  <si>
    <t>112151012</t>
  </si>
  <si>
    <t>Volné kácení stromů s rozřezáním a odvětvením D kmene přes 200 do 300 mm</t>
  </si>
  <si>
    <t>-1714362266</t>
  </si>
  <si>
    <t>Pokácení stromu volné v celku s odřezáním kmene a s odvětvením průměru kmene přes 200 do 300 mm</t>
  </si>
  <si>
    <t>https://podminky.urs.cz/item/CS_URS_2025_01/112151012</t>
  </si>
  <si>
    <t xml:space="preserve">"S4, S28"   2</t>
  </si>
  <si>
    <t>112151111</t>
  </si>
  <si>
    <t>Směrové kácení stromů s rozřezáním a odvětvením D kmene přes 100 do 200 mm</t>
  </si>
  <si>
    <t>1303101659</t>
  </si>
  <si>
    <t>Pokácení stromu směrové v celku s odřezáním kmene a s odvětvením průměru kmene přes 100 do 200 mm</t>
  </si>
  <si>
    <t>https://podminky.urs.cz/item/CS_URS_2025_01/112151111</t>
  </si>
  <si>
    <t xml:space="preserve">"S1, S30, S34, S37"   4</t>
  </si>
  <si>
    <t>112151112</t>
  </si>
  <si>
    <t>Směrové kácení stromů s rozřezáním a odvětvením D kmene přes 200 do 300 mm</t>
  </si>
  <si>
    <t>1260070557</t>
  </si>
  <si>
    <t>Pokácení stromu směrové v celku s odřezáním kmene a s odvětvením průměru kmene přes 200 do 300 mm</t>
  </si>
  <si>
    <t>https://podminky.urs.cz/item/CS_URS_2025_01/112151112</t>
  </si>
  <si>
    <t xml:space="preserve">"S3, S31"   2</t>
  </si>
  <si>
    <t>112151113</t>
  </si>
  <si>
    <t>Směrové kácení stromů s rozřezáním a odvětvením D kmene přes 300 do 400 mm</t>
  </si>
  <si>
    <t>458501279</t>
  </si>
  <si>
    <t>Pokácení stromu směrové v celku s odřezáním kmene a s odvětvením průměru kmene přes 300 do 400 mm</t>
  </si>
  <si>
    <t>https://podminky.urs.cz/item/CS_URS_2025_01/112151113</t>
  </si>
  <si>
    <t xml:space="preserve">"S2, S44"   2</t>
  </si>
  <si>
    <t>112151352</t>
  </si>
  <si>
    <t>Kácení stromu s postupným spouštěním koruny a kmene D přes 0,2 do 0,3 m</t>
  </si>
  <si>
    <t>-534739981</t>
  </si>
  <si>
    <t>Pokácení stromu postupné se spouštěním částí kmene a koruny o průměru na řezné ploše pařezu přes 200 do 300 mm</t>
  </si>
  <si>
    <t>https://podminky.urs.cz/item/CS_URS_2025_01/112151352</t>
  </si>
  <si>
    <t xml:space="preserve">"S17, S18"   2</t>
  </si>
  <si>
    <t>112151353</t>
  </si>
  <si>
    <t>Kácení stromu s postupným spouštěním koruny a kmene D přes 0,3 do 0,4 m</t>
  </si>
  <si>
    <t>-277238925</t>
  </si>
  <si>
    <t>Pokácení stromu postupné se spouštěním částí kmene a koruny o průměru na řezné ploše pařezu přes 300 do 400 mm</t>
  </si>
  <si>
    <t>https://podminky.urs.cz/item/CS_URS_2025_01/112151353</t>
  </si>
  <si>
    <t xml:space="preserve">"S39"  1</t>
  </si>
  <si>
    <t>112151354</t>
  </si>
  <si>
    <t>Kácení stromu s postupným spouštěním koruny a kmene D přes 0,4 do 0,5 m</t>
  </si>
  <si>
    <t>158598190</t>
  </si>
  <si>
    <t>Pokácení stromu postupné se spouštěním částí kmene a koruny o průměru na řezné ploše pařezu přes 400 do 500 mm</t>
  </si>
  <si>
    <t>https://podminky.urs.cz/item/CS_URS_2025_01/112151354</t>
  </si>
  <si>
    <t xml:space="preserve">"S32"   1</t>
  </si>
  <si>
    <t>112151357</t>
  </si>
  <si>
    <t>Kácení stromu s postupným spouštěním koruny a kmene D přes 0,7 do 0,8 m</t>
  </si>
  <si>
    <t>-783855068</t>
  </si>
  <si>
    <t>Pokácení stromu postupné se spouštěním částí kmene a koruny o průměru na řezné ploše pařezu přes 700 do 800 mm</t>
  </si>
  <si>
    <t>https://podminky.urs.cz/item/CS_URS_2025_01/112151357</t>
  </si>
  <si>
    <t xml:space="preserve">"S33"   1</t>
  </si>
  <si>
    <t>112155215</t>
  </si>
  <si>
    <t>Štěpkování solitérních stromků a větví průměru kmene do 300 mm s naložením</t>
  </si>
  <si>
    <t>680915632</t>
  </si>
  <si>
    <t>Štěpkování s naložením na dopravní prostředek a odvozem do 20 km stromků a větví solitérů, průměru kmene do 300 mm</t>
  </si>
  <si>
    <t>https://podminky.urs.cz/item/CS_URS_2025_01/112155215</t>
  </si>
  <si>
    <t xml:space="preserve">"S23, S49, S51, S53, S4, S28, S1, S30, S34, S37, S3, S31, S17, S18"   14</t>
  </si>
  <si>
    <t>112155221</t>
  </si>
  <si>
    <t>Štěpkování solitérních stromků a větví průměru kmene přes 300 do 500 mm s naložením</t>
  </si>
  <si>
    <t>536416559</t>
  </si>
  <si>
    <t>Štěpkování s naložením na dopravní prostředek a odvozem do 20 km stromků a větví solitérů, průměru kmene přes 300 do 500 mm</t>
  </si>
  <si>
    <t>https://podminky.urs.cz/item/CS_URS_2025_01/112155221</t>
  </si>
  <si>
    <t xml:space="preserve">"S2, S44, S39, S32"   4</t>
  </si>
  <si>
    <t>112155225R</t>
  </si>
  <si>
    <t>Likvidace klestu štěpkováním - počítán objem klestu po seštěpkování, s naložením na dopravní prostředek. S vyřezáním větších větví a kmenů</t>
  </si>
  <si>
    <t>-191991184</t>
  </si>
  <si>
    <t xml:space="preserve">"stromy kácené štěpkování solitérních stromů a větví proměru kmene přes 700 mm s naložením (S33)- 1ks"   0,65</t>
  </si>
  <si>
    <t>112201111</t>
  </si>
  <si>
    <t>Odstranění pařezů D do 0,2 m v rovině a svahu do 1:5 s odklizením do 20 m a zasypáním jámy</t>
  </si>
  <si>
    <t>21658093</t>
  </si>
  <si>
    <t>Odstranění pařezu v rovině nebo na svahu do 1:5 o průměru pařezu na řezné ploše do 200 mm</t>
  </si>
  <si>
    <t>https://podminky.urs.cz/item/CS_URS_2025_01/112201111</t>
  </si>
  <si>
    <t xml:space="preserve">"S23, S34, S49, S53"   4</t>
  </si>
  <si>
    <t>112201112</t>
  </si>
  <si>
    <t>Odstranění pařezů D přes 0,2 do 0,3 m v rovině a svahu do 1:5 s odklizením do 20 m a zasypáním jámy</t>
  </si>
  <si>
    <t>-1913069212</t>
  </si>
  <si>
    <t>Odstranění pařezu v rovině nebo na svahu do 1:5 o průměru pařezu na řezné ploše přes 200 do 300 mm</t>
  </si>
  <si>
    <t>https://podminky.urs.cz/item/CS_URS_2025_01/112201112</t>
  </si>
  <si>
    <t xml:space="preserve">"S1, S4, S30, S37, S51"   5</t>
  </si>
  <si>
    <t>112201113</t>
  </si>
  <si>
    <t>Odstranění pařezů D přes 0,3 do 0,4 m v rovině a svahu do 1:5 s odklizením do 20 m a zasypáním jámy</t>
  </si>
  <si>
    <t>-1913936771</t>
  </si>
  <si>
    <t>Odstranění pařezu v rovině nebo na svahu do 1:5 o průměru pařezu na řezné ploše přes 300 do 400 mm</t>
  </si>
  <si>
    <t>https://podminky.urs.cz/item/CS_URS_2025_01/112201113</t>
  </si>
  <si>
    <t xml:space="preserve">"S3, S17, S18, S28, S31"   5</t>
  </si>
  <si>
    <t>112201114</t>
  </si>
  <si>
    <t>Odstranění pařezů D přes 0,4 do 0,5 m v rovině a svahu do 1:5 s odklizením do 20 m a zasypáním jámy</t>
  </si>
  <si>
    <t>-1065176285</t>
  </si>
  <si>
    <t>Odstranění pařezu v rovině nebo na svahu do 1:5 o průměru pařezu na řezné ploše přes 400 do 500 mm</t>
  </si>
  <si>
    <t>https://podminky.urs.cz/item/CS_URS_2025_01/112201114</t>
  </si>
  <si>
    <t xml:space="preserve">"S2, S39"   2</t>
  </si>
  <si>
    <t>112201115</t>
  </si>
  <si>
    <t>Odstranění pařezů D přes 0,5 do 0,6 m v rovině a svahu do 1:5 s odklizením do 20 m a zasypáním jámy</t>
  </si>
  <si>
    <t>-1164463661</t>
  </si>
  <si>
    <t>Odstranění pařezu v rovině nebo na svahu do 1:5 o průměru pařezu na řezné ploše přes 500 do 600 mm</t>
  </si>
  <si>
    <t>https://podminky.urs.cz/item/CS_URS_2025_01/112201115</t>
  </si>
  <si>
    <t xml:space="preserve">"S32, S44"   2</t>
  </si>
  <si>
    <t>112201119</t>
  </si>
  <si>
    <t>Odstranění pařezů D přes 0,9 do 1,0 m v rovině a svahu do 1:5 s odklizením do 20 m a zasypáním jámy</t>
  </si>
  <si>
    <t>-1356537940</t>
  </si>
  <si>
    <t>Odstranění pařezu v rovině nebo na svahu do 1:5 o průměru pařezu na řezné ploše přes 900 do 1000 mm</t>
  </si>
  <si>
    <t>https://podminky.urs.cz/item/CS_URS_2025_01/112201119</t>
  </si>
  <si>
    <t>10364101x</t>
  </si>
  <si>
    <t>Dodání zeminy na zasypání výkopů po odstranění pařezů</t>
  </si>
  <si>
    <t>-619006504</t>
  </si>
  <si>
    <t xml:space="preserve">"0,25m3 / pařez"   19*0,25</t>
  </si>
  <si>
    <t>doplnit odvoz bioodpadu z pařezů na skládku a uložení bioodpadu na skládku</t>
  </si>
  <si>
    <t>D2</t>
  </si>
  <si>
    <t>Řezy a vazby u stromů</t>
  </si>
  <si>
    <t>184852234</t>
  </si>
  <si>
    <t>Řez stromu zdravotní o ploše koruny přes 30 do 60 m2 lezeckou technikou</t>
  </si>
  <si>
    <t>-1783888872</t>
  </si>
  <si>
    <t>Řez stromů prováděný lezeckou technikou zdravotní (S-RZ), plocha koruny stromu přes 30 do 60 m2</t>
  </si>
  <si>
    <t>https://podminky.urs.cz/item/CS_URS_2025_01/184852234</t>
  </si>
  <si>
    <t xml:space="preserve">"S7, S8, S9, S24, S25, S26, S42, S43, S45, S47, S50, S52"   12</t>
  </si>
  <si>
    <t>184852235</t>
  </si>
  <si>
    <t>Řez stromu zdravotní o ploše koruny přes 60 do 90 m2 lezeckou technikou</t>
  </si>
  <si>
    <t>-494776172</t>
  </si>
  <si>
    <t>Řez stromů prováděný lezeckou technikou zdravotní (S-RZ), plocha koruny stromu přes 60 do 90 m2</t>
  </si>
  <si>
    <t>https://podminky.urs.cz/item/CS_URS_2025_01/184852235</t>
  </si>
  <si>
    <t xml:space="preserve">"S5, S6, S11, S12, S27"   5</t>
  </si>
  <si>
    <t>184852236</t>
  </si>
  <si>
    <t>Řez stromu zdravotní o ploše koruny přes 90 do 120 m2 lezeckou technikou</t>
  </si>
  <si>
    <t>1467236437</t>
  </si>
  <si>
    <t>Řez stromů prováděný lezeckou technikou zdravotní (S-RZ), plocha koruny stromu přes 90 do 120 m2</t>
  </si>
  <si>
    <t>https://podminky.urs.cz/item/CS_URS_2025_01/184852236</t>
  </si>
  <si>
    <t xml:space="preserve">"S10, S29, S46"   3</t>
  </si>
  <si>
    <t>184852434</t>
  </si>
  <si>
    <t>Řez stromu redukční o ploše koruny přes 30 do 60 m2 lezeckou technikou</t>
  </si>
  <si>
    <t>1269119912</t>
  </si>
  <si>
    <t>Řez stromů prováděný lezeckou technikou redukční obvodový (S-RO), plocha koruny stromu přes 30 do 60 m2</t>
  </si>
  <si>
    <t>https://podminky.urs.cz/item/CS_URS_2025_01/184852434</t>
  </si>
  <si>
    <t xml:space="preserve">"PŘÍPLATEK ZA DRUHÝ ŘEZ - redukce obvodová - S8, S26"   2</t>
  </si>
  <si>
    <t>184852435</t>
  </si>
  <si>
    <t>Řez stromu redukční o ploše koruny přes 60 do 90 m2 lezeckou technikou</t>
  </si>
  <si>
    <t>-908591044</t>
  </si>
  <si>
    <t>Řez stromů prováděný lezeckou technikou redukční obvodový (S-RO), plocha koruny stromu přes 60 do 90 m2</t>
  </si>
  <si>
    <t>https://podminky.urs.cz/item/CS_URS_2025_01/184852435</t>
  </si>
  <si>
    <t xml:space="preserve">"PŘÍPLATEK ZA DRUHÝ ŘEZ - redukce obvodová S11"   1</t>
  </si>
  <si>
    <t>184852436</t>
  </si>
  <si>
    <t>Řez stromu redukční o ploše koruny přes 90 do 120 m2 lezeckou technikou</t>
  </si>
  <si>
    <t>1464145849</t>
  </si>
  <si>
    <t>Řez stromů prováděný lezeckou technikou redukční obvodový (S-RO), plocha koruny stromu přes 90 do 120 m2</t>
  </si>
  <si>
    <t>https://podminky.urs.cz/item/CS_URS_2025_01/184852436</t>
  </si>
  <si>
    <t xml:space="preserve">"PŘÍPLATEK ZA DRUHÝ ŘEZ - redukce lokální S46"  1</t>
  </si>
  <si>
    <t>184852133</t>
  </si>
  <si>
    <t>Řez stromu bezpečnostní o ploše koruny do 30 m2 lezeckou technikou</t>
  </si>
  <si>
    <t>-1099458644</t>
  </si>
  <si>
    <t>Řez stromů prováděný lezeckou technikou bezpečnostní (S-RB), plocha koruny stromu do 30 m2</t>
  </si>
  <si>
    <t>https://podminky.urs.cz/item/CS_URS_2025_01/184852133</t>
  </si>
  <si>
    <t xml:space="preserve">"S15, S16, S19, S21, S36, S38"   6</t>
  </si>
  <si>
    <t>184852134</t>
  </si>
  <si>
    <t>Řez stromu bezpečnostní o ploše koruny přes 30 do 60 m2 lezeckou technikou</t>
  </si>
  <si>
    <t>1920521106</t>
  </si>
  <si>
    <t>Řez stromů prováděný lezeckou technikou bezpečnostní (S-RB), plocha koruny stromu přes 30 do 60 m2</t>
  </si>
  <si>
    <t>https://podminky.urs.cz/item/CS_URS_2025_01/184852134</t>
  </si>
  <si>
    <t xml:space="preserve">"S14, S20, S22, S35"   4</t>
  </si>
  <si>
    <t>184852135</t>
  </si>
  <si>
    <t>Řez stromu bezpečnostní o ploše koruny přes 60 do 90 m2 lezeckou technikou</t>
  </si>
  <si>
    <t>1149012712</t>
  </si>
  <si>
    <t>Řez stromů prováděný lezeckou technikou bezpečnostní (S-RB), plocha koruny stromu přes 60 do 90 m2</t>
  </si>
  <si>
    <t>https://podminky.urs.cz/item/CS_URS_2025_01/184852135</t>
  </si>
  <si>
    <t xml:space="preserve">"S13, PŘÍPLATEK ZA DRUHÝ ŘEZ - řez bezpečnostní, S12"   2</t>
  </si>
  <si>
    <t>184852136</t>
  </si>
  <si>
    <t>Řez stromu bezpečnostní o ploše koruny přes 90 do 120 m2 lezeckou technikou</t>
  </si>
  <si>
    <t>-428243550</t>
  </si>
  <si>
    <t>Řez stromů prováděný lezeckou technikou bezpečnostní (S-RB), plocha koruny stromu přes 90 do 120 m2</t>
  </si>
  <si>
    <t>https://podminky.urs.cz/item/CS_URS_2025_01/184852136</t>
  </si>
  <si>
    <t xml:space="preserve">"PŘÍPLATEK ZA DRUHÝ ŘEZ - řez bezpečnostní, S29"   1</t>
  </si>
  <si>
    <t>184818312</t>
  </si>
  <si>
    <t>Instalace dynamické vazby pro zajištění koruny stromu přes 1 do 3 lan</t>
  </si>
  <si>
    <t>-552626249</t>
  </si>
  <si>
    <t>Instalace bezpečnostních vazeb pro zajištění koruny stromu dynamická přes 1 do 3 lan</t>
  </si>
  <si>
    <t>https://podminky.urs.cz/item/CS_URS_2025_01/184818312</t>
  </si>
  <si>
    <t xml:space="preserve">"S46 (2xS-VDH nebo S-VDD 21-40kN)"   2</t>
  </si>
  <si>
    <t>67543203a</t>
  </si>
  <si>
    <t>Bezpečnostní vazba - S-VDH nebo S-VDD 21-40kN</t>
  </si>
  <si>
    <t>ks</t>
  </si>
  <si>
    <t>-1242910489</t>
  </si>
  <si>
    <t>112155225R.1</t>
  </si>
  <si>
    <t>Likvidace klestu štěpkováním - počítán objem klestu po seštěpkování, s naložením na dopravní prostředek a odvoz do Technických služeb města Louny . S vyřezáním větších větví a kmenů</t>
  </si>
  <si>
    <t>2073274174</t>
  </si>
  <si>
    <t xml:space="preserve">"stromy ošetřené řezem (počet stromů s řezem hlavním) - 31ks - 0,3m3/strom"   31*0,3</t>
  </si>
  <si>
    <t xml:space="preserve">"solitérní keře ošetřené řezem - 1ks - 0,3m3/keř"    1*0,3</t>
  </si>
  <si>
    <t>D3</t>
  </si>
  <si>
    <t>Kácení keřových porostů a solitérních keřů</t>
  </si>
  <si>
    <t>111212211</t>
  </si>
  <si>
    <t>Odstranění nevhodných dřevin do 100 m2 v do 1 m s odstraněním pařezů v rovině nebo svahu do 1:5</t>
  </si>
  <si>
    <t>2032380168</t>
  </si>
  <si>
    <t>Odstranění nevhodných dřevin průměru kmene do 100 mm výšky do 1 m s odstraněním pařezu do 100 m2 v rovině nebo na svahu do 1:5</t>
  </si>
  <si>
    <t>https://podminky.urs.cz/item/CS_URS_2025_01/111212211</t>
  </si>
  <si>
    <t xml:space="preserve">"KÁCENÍ CELÝCH POROSTŮ - P10"   20,0</t>
  </si>
  <si>
    <t>111212351</t>
  </si>
  <si>
    <t>Odstranění nevhodných dřevin do 100 m2 v přes 1 m s odstraněním pařezů v rovině nebo svahu do 1:5</t>
  </si>
  <si>
    <t>405169739</t>
  </si>
  <si>
    <t>Odstranění nevhodných dřevin průměru kmene do 100 mm výšky přes 1 m s odstraněním pařezu do 100 m2 v rovině nebo na svahu do 1:5</t>
  </si>
  <si>
    <t>https://podminky.urs.cz/item/CS_URS_2025_01/111212351</t>
  </si>
  <si>
    <t xml:space="preserve">"KÁCENÍ CELÝCH POROSTŮ A KEŘŮ P7, P9, P14, P15, P17, P21, P22, P23, P24, P30, P31, K2, K3"   310,6</t>
  </si>
  <si>
    <t>111212211.1</t>
  </si>
  <si>
    <t>Odstranění nevhodných dřevin do 100 m2 v do 1 m s odstraněním pařezů v rovině nebo svahu do 1:5 - po započítání pokryvnosti</t>
  </si>
  <si>
    <t>1581213241</t>
  </si>
  <si>
    <t xml:space="preserve">"PROBÍRKY POROSTŮ PO ZAPOČÍTÁNÍ POKRYVNOSTI P11"   3,375</t>
  </si>
  <si>
    <t>111212351.1</t>
  </si>
  <si>
    <t>Odstranění nevhodných dřevin do 100 m2 v přes 1 m s odstraněním pařezů v rovině nebo svahu do 1:5 - po započítání pokryvnosti</t>
  </si>
  <si>
    <t>-2117895803</t>
  </si>
  <si>
    <t xml:space="preserve">"PROBÍRKY POROSTŮ PO ZAPOČÍTÁNÍ POKRYVNOSTI P1, P3, P4, P5, P6, P8, P12, P13, P16, P20, P25, P27, P28, P29"   448,055</t>
  </si>
  <si>
    <t>111212355</t>
  </si>
  <si>
    <t>Odstranění nevhodných dřevin přes 100 do 500 m2 v přes 1 m s odstraněním pařezů v rovině nebo svahu do 1:5</t>
  </si>
  <si>
    <t>-921374751</t>
  </si>
  <si>
    <t>Odstranění nevhodných dřevin průměru kmene do 100 mm výšky přes 1 m s odstraněním pařezu přes 100 do 500 m2 v rovině nebo na svahu do 1:5</t>
  </si>
  <si>
    <t>https://podminky.urs.cz/item/CS_URS_2025_01/111212355</t>
  </si>
  <si>
    <t xml:space="preserve">"ODSTRANĚNÍ CELÉHO POROSTU nad 100 m2 P28, PROBÍRKY POROSTŮ PO ZAPOČÍTÁNÍ POKRYVNOSTI nad 100 m2, P29"   317,4 </t>
  </si>
  <si>
    <t>112155315</t>
  </si>
  <si>
    <t>Štěpkování keřového porostu hustého s naložením</t>
  </si>
  <si>
    <t>317616851</t>
  </si>
  <si>
    <t>Štěpkování s naložením na dopravní prostředek a odvozem do 20 km keřového porostu hustého</t>
  </si>
  <si>
    <t>https://podminky.urs.cz/item/CS_URS_2025_01/112155315</t>
  </si>
  <si>
    <t xml:space="preserve">"P10"   20,0</t>
  </si>
  <si>
    <t xml:space="preserve">"P7, P9, P14, P15, P17, P21, P22, P23, P24, P30, P31, K2, K3"   310,6</t>
  </si>
  <si>
    <t xml:space="preserve">"P11"   3,375</t>
  </si>
  <si>
    <t xml:space="preserve">"P1, P3, P4, P5, P6, P8, P12, P13, P16, P20, P25, P27, P28, P29"   448,055</t>
  </si>
  <si>
    <t xml:space="preserve">"P29"   317,4</t>
  </si>
  <si>
    <t>D4</t>
  </si>
  <si>
    <t>Řezy solitérních keřů</t>
  </si>
  <si>
    <t>184806163R</t>
  </si>
  <si>
    <t>Řez keřů trnitých průklestem D koruny přes 8 do 9 m</t>
  </si>
  <si>
    <t>-303990812</t>
  </si>
  <si>
    <t xml:space="preserve">"K1- K-SO, průměr koruny 8 m"   1</t>
  </si>
  <si>
    <t>D5</t>
  </si>
  <si>
    <t>Ochranná opatření u ponechávaných stromů</t>
  </si>
  <si>
    <t>184818232</t>
  </si>
  <si>
    <t>Ochrana kmene průměru přes 300 do 500 mm bedněním výšky do 2 m</t>
  </si>
  <si>
    <t>204159092</t>
  </si>
  <si>
    <t>Ochrana kmene bedněním před poškozením stavebním provozem zřízení včetně odstranění výšky bednění do 2 m průměru kmene přes 300 do 500 mm</t>
  </si>
  <si>
    <t>https://podminky.urs.cz/item/CS_URS_2025_01/184818232</t>
  </si>
  <si>
    <t xml:space="preserve">"S27, S29 - bednění okolo kmene"   2</t>
  </si>
  <si>
    <t>131212501</t>
  </si>
  <si>
    <t>Hloubení jamek pro sloupky, zábradlí, značky objem do 0,5 m3 v soudržných horninách třídy těžitelnosti I skupiny 3 ručně</t>
  </si>
  <si>
    <t>1927974179</t>
  </si>
  <si>
    <t>Hloubení jamek pro spodní stavbu železnic ručně pro sloupky zábradlí, značky, apod. objemu do 0,5 m3 s odhozením výkopku nebo naložením na dopravní prostředek v hornině třídy těžitelnosti I skupiny 3 soudržných</t>
  </si>
  <si>
    <t>https://podminky.urs.cz/item/CS_URS_2025_01/131212501</t>
  </si>
  <si>
    <t xml:space="preserve">"S27 (14,3 bm), S29 (18 bm), S40-S45 (61,5 bm), S47 (14 bm) - bednění plochy se stromy = 107,8bm"   44*0,25*0,25*0,4</t>
  </si>
  <si>
    <t>sloupky po 2,5m (44ks) - 0,25*0,25*0,4</t>
  </si>
  <si>
    <t>348951241R</t>
  </si>
  <si>
    <t>Osazení oplocení lesních kultur výšky do 1,5 m - montáž</t>
  </si>
  <si>
    <t>-229513537</t>
  </si>
  <si>
    <t xml:space="preserve">"S27 (14,3 bm), S29 (18 bm), S40-S45 (61,5 bm), S47 (14 bm) - bednění plochy se stromy"   107,8</t>
  </si>
  <si>
    <t>31424770a</t>
  </si>
  <si>
    <t>Lehké výstražné plastové pletivo výška 1,2 m</t>
  </si>
  <si>
    <t>971208462</t>
  </si>
  <si>
    <t>31424790a</t>
  </si>
  <si>
    <t>Kůl průměr 8 cm (délka 180 cm) - neodkorněná kulatina</t>
  </si>
  <si>
    <t>1939814043</t>
  </si>
  <si>
    <t>3149090a</t>
  </si>
  <si>
    <t>Prkna - 25x100mm - smrk</t>
  </si>
  <si>
    <t>-266754560</t>
  </si>
  <si>
    <t>horní řada - 0,025x0,1x107,8 spodní řada - horní řada - 0,025x0,1x107,8 zavětrování a podpěry +30%:</t>
  </si>
  <si>
    <t>((0,025*0,1*107,8)*2)+(((0,025*0,1*107,8)*2)*0,3)</t>
  </si>
  <si>
    <t>3149099x</t>
  </si>
  <si>
    <t>Spojovací materiál pro oplocení</t>
  </si>
  <si>
    <t>-763391511</t>
  </si>
  <si>
    <t>184813251</t>
  </si>
  <si>
    <t>Odstranění ochranného oplocení kořenové zóny stromu v rovině nebo na svahu do 1:5 v do 1500 mm</t>
  </si>
  <si>
    <t>755822124</t>
  </si>
  <si>
    <t>Odstranění ochranného oplocení kořenové zóny stromu v rovině nebo na svahu do 1:5, výšky do 1500 mm</t>
  </si>
  <si>
    <t>https://podminky.urs.cz/item/CS_URS_2025_01/184813251</t>
  </si>
  <si>
    <t xml:space="preserve">"oplocení"   107,8</t>
  </si>
  <si>
    <t>183117431</t>
  </si>
  <si>
    <t>Plošné sejmutí zeminy v kořenové zóně stromu pneumatickým rýčem hloubky do 150 mm v rovině nebo svahu do 1:5</t>
  </si>
  <si>
    <t>1899099327</t>
  </si>
  <si>
    <t>Plošné sejmutí zeminy v kořenové zóně stromu jakékoli plochy technologií pneumatického rýče v rovině nebo na svahu do 1:5, hloubky do 150 mm</t>
  </si>
  <si>
    <t>https://podminky.urs.cz/item/CS_URS_2025_01/183117431</t>
  </si>
  <si>
    <t>31,8+54,9+11 = 97,7bm</t>
  </si>
  <si>
    <t>prvních horních 15cm se sejme jen pneumatickým rýčem / airspade do dloubky 15cm</t>
  </si>
  <si>
    <t>70,5</t>
  </si>
  <si>
    <t>139811101R00x</t>
  </si>
  <si>
    <t>Vykopávka za pomoci pneumatického rýče + vysávání sacím bagrem (dle PD)</t>
  </si>
  <si>
    <t>-638389236</t>
  </si>
  <si>
    <t xml:space="preserve">"zbytek mocnosti do hloubky bude sejmut pneumatickým rýčem a sacím bagrem - (0,15+0,1m)"   70,5*0,1</t>
  </si>
  <si>
    <t xml:space="preserve">1 - dojde k vytyčení ploch, kde budou výkopy probíhat – rozsah ploch může být na místě přizpůsoben dle skutečnému stavu a vedení kořenů, bude </t>
  </si>
  <si>
    <t>odsouhlaseno AD/TDI. Rozsah ploch se může upravovat v průběhu prací, jak bude půda kořeny odkrývat.</t>
  </si>
  <si>
    <t>2 - výkopy probíhají postupně za pomoci pneumatického rýče, který stlačeným vzduchem rozrušuje zeminu, která je z výkopu vysávána sacím bagrem. Výkopy</t>
  </si>
  <si>
    <t>probíhají do hloubky stanovené projektovou dokumentací ostatních SO.</t>
  </si>
  <si>
    <t>3 - pokud bude povrch extrémně utužen, může AD/TDI svolit a zápisem do stavebního deníku potvrdit použití rýče, jako doprovodného nástroje k hrubému</t>
  </si>
  <si>
    <t>rozrušení půdy, které celý proces usnadní. Při této operaci nebudou poškozovány jemné kořeny průměru většího než 3mm</t>
  </si>
  <si>
    <t xml:space="preserve">4 - po dokončení prací na daném úseku, i v době denních pauz a každý den po dokončení práce, budou plochy výkopů zakrývány netkanou textilii 300g/m2, </t>
  </si>
  <si>
    <t xml:space="preserve"> který bude kropena vodou 3 l/m2 a to z důvodu zabránění vysýchání jemných kořenů.</t>
  </si>
  <si>
    <t xml:space="preserve">5 - po dosažení cílové hloubky výkopu, kterou odsouhlasí TDI dojde k odsouhlasení výškového osazení konstrukcí a to zejména obrub. Pokud bude třeba, </t>
  </si>
  <si>
    <t xml:space="preserve"> může AD svolit s odstraněním vybraných kořenů, které neadekvátně limitují stavbu a jejich odstranění životně neohrozí dřevinu nebo ke stlačení kořenů</t>
  </si>
  <si>
    <t>hlouběji do výkopu pomocí roxorové U skoby s vypodložením netkanout textilií. Kořeny nesmí být polámány</t>
  </si>
  <si>
    <t xml:space="preserve">6 - následně dojde k obalení silnějších kořenů (průměru od 2-3cm výše) pásy netkané textlie 150-200g/m2 v ploše celého výkopu. Rozsah obalovaných </t>
  </si>
  <si>
    <t xml:space="preserve">kořenů bude odsouhlasen AD a TDI. Obalené kořeny budou navlhčeny vodou 3 l/m2 a následně opět přikryty v celé ploše netkanou textilií a znovu </t>
  </si>
  <si>
    <t>navlhčeny. Bandáže budou navrhčeny i v případě, že by docházelo k okamžitému zavážení konstrukce.</t>
  </si>
  <si>
    <t>7. následně dojde k zavezení konstrukce dle návrhu a to co možná v nejrychlejším možném termínu po odsouhlasení bandáže AD a TDI.</t>
  </si>
  <si>
    <t xml:space="preserve">8. zakrývání kořenových prostor vlhkou textií končí až ve chvíli úplného překrytí kořenů konstrukčními vrstvami (zahrytí kořenů) </t>
  </si>
  <si>
    <t xml:space="preserve"> – není myšleno až po finální vrstvě.</t>
  </si>
  <si>
    <t xml:space="preserve">9. po celou dobu prací v otevřených kořenových výkopech bude udržována krycí netkaná textlie vlhká, nedodržování tohoto </t>
  </si>
  <si>
    <t>nařízení bude přísně sankcionováno.</t>
  </si>
  <si>
    <t>289970111R00x01</t>
  </si>
  <si>
    <t>D+M: zakrývání plochy netkanou textlií - netkaná textilie 300g/m2 (dle PD)</t>
  </si>
  <si>
    <t>-1716668229</t>
  </si>
  <si>
    <t>289970111R00x02</t>
  </si>
  <si>
    <t>D+M: bandáž kořenů - netkaná textlie 200g/m2 (dle PD)</t>
  </si>
  <si>
    <t>-1038056365</t>
  </si>
  <si>
    <t xml:space="preserve">"40% celkové výměry"   70,5*0,4</t>
  </si>
  <si>
    <t>185804312R00</t>
  </si>
  <si>
    <t>Zalití rostlin vodou plochy nad 20 m2</t>
  </si>
  <si>
    <t>-1537168794</t>
  </si>
  <si>
    <t>185851111R00</t>
  </si>
  <si>
    <t>Dovoz vody pro zálivku rostlin do 6 km</t>
  </si>
  <si>
    <t>170377448</t>
  </si>
  <si>
    <t>1112011x001</t>
  </si>
  <si>
    <t>D+M: péče o dřeviny během stavby a ošetření kořenů ve výkopech (dle PD)</t>
  </si>
  <si>
    <t>-1610030772</t>
  </si>
  <si>
    <t>11199000</t>
  </si>
  <si>
    <t>Odvoz výkopku po sejmutí zeminy pneumatickým rýčem</t>
  </si>
  <si>
    <t>-445328260</t>
  </si>
  <si>
    <t>111990001</t>
  </si>
  <si>
    <t>Uložení výkopku na recyklační skládku</t>
  </si>
  <si>
    <t>117231442</t>
  </si>
  <si>
    <t>D6</t>
  </si>
  <si>
    <t>Výsadba vzrostlého listnatého stromu a solitérního keře do trávníku</t>
  </si>
  <si>
    <t>183151115</t>
  </si>
  <si>
    <t>Hloubení jam pro výsadbu dřevin strojně v rovině nebo ve svahu do 1:5 obj jamky přes 0,7 do 1,1 m3</t>
  </si>
  <si>
    <t>-1112382674</t>
  </si>
  <si>
    <t>Hloubení jam pro výsadbu dřevin strojně v rovině nebo ve svahu do 1:5, objem přes 0,70 do 1,10 m3</t>
  </si>
  <si>
    <t>https://podminky.urs.cz/item/CS_URS_2025_01/183151115</t>
  </si>
  <si>
    <t>18580431R</t>
  </si>
  <si>
    <t>Prolití výsadbové jámy vodou - zátopová zkouška - 50l</t>
  </si>
  <si>
    <t>-1499278755</t>
  </si>
  <si>
    <t>8211321</t>
  </si>
  <si>
    <t>voda pitná pro ostatní odběratele</t>
  </si>
  <si>
    <t>1078388693</t>
  </si>
  <si>
    <t xml:space="preserve">"37 ks dřevin * 100 l vody/dřevina"   37*0,1</t>
  </si>
  <si>
    <t>174111101</t>
  </si>
  <si>
    <t>Zásyp jam, šachet rýh nebo kolem objektů sypaninou se zhutněním ručně</t>
  </si>
  <si>
    <t>-2108588912</t>
  </si>
  <si>
    <t>Zásyp sypaninou z jakékoliv horniny ručně s uložením výkopku ve vrstvách se zhutněním jam, šachet, rýh nebo kolem objektů v těchto vykopávkách</t>
  </si>
  <si>
    <t>https://podminky.urs.cz/item/CS_URS_2025_01/174111101</t>
  </si>
  <si>
    <t xml:space="preserve">"37 ks dřevin * (objem výkopu - bal dřeviny) * ztratné 1,3"   37*1,3</t>
  </si>
  <si>
    <t>1037150a</t>
  </si>
  <si>
    <t>výsadbový substrát stromový, ornice (vezme se stávající vykopaná) - 70%, kompost - 20%, písek - 10%</t>
  </si>
  <si>
    <t>-313929239</t>
  </si>
  <si>
    <t>výsadbový substrát stromový</t>
  </si>
  <si>
    <t xml:space="preserve">"37 ks dřevin * (objem výkopu/2 - bal dřeviny) * (ztratné 4% a slehnutí 10%)"   37*(1/2)*1,14</t>
  </si>
  <si>
    <t>1047050b</t>
  </si>
  <si>
    <t>Hnojivo - půdní kondicionér, ref. TerraCottem Universal</t>
  </si>
  <si>
    <t>-290496212</t>
  </si>
  <si>
    <t>vylepšení půdním kondicionérem</t>
  </si>
  <si>
    <t xml:space="preserve">" 1,5 kg/m3 strom 1kg/m3 substrátu vícekmen a jehličnan"   ((22)*1,5)+(15*1)</t>
  </si>
  <si>
    <t>998231311R</t>
  </si>
  <si>
    <t>Manipulace se dřevinou na staveništi - strojní, složení z kamionu</t>
  </si>
  <si>
    <t>955506372</t>
  </si>
  <si>
    <t>184102117R</t>
  </si>
  <si>
    <t>Umístění stromu s balem do výsadbové jámy, vyvýškování, vycentrování</t>
  </si>
  <si>
    <t>1225067697</t>
  </si>
  <si>
    <t>184102115</t>
  </si>
  <si>
    <t>Výsadba dřeviny s balem D přes 0,5 do 0,6 m do jamky se zalitím v rovině a svahu do 1:5</t>
  </si>
  <si>
    <t>9777349</t>
  </si>
  <si>
    <t>Výsadba dřeviny s balem do předem vyhloubené jamky se zalitím v rovině nebo na svahu do 1:5, při průměru balu přes 500 do 600 mm</t>
  </si>
  <si>
    <t>https://podminky.urs.cz/item/CS_URS_2025_01/184102115</t>
  </si>
  <si>
    <t>184215132</t>
  </si>
  <si>
    <t>Ukotvení kmene dřevin v rovině nebo na svahu do 1:5 třemi kůly D do 0,1 m dl přes 1 do 2 m</t>
  </si>
  <si>
    <t>1332772798</t>
  </si>
  <si>
    <t>Ukotvení dřeviny kůly v rovině nebo na svahu do 1:5 třemi kůly, délky přes 1 do 2 m</t>
  </si>
  <si>
    <t>https://podminky.urs.cz/item/CS_URS_2025_01/184215132</t>
  </si>
  <si>
    <t xml:space="preserve">"29,31/CBE, 1,10,15,35,36/COC, 16/CSA, 22,23/MAL, 5/PAC, 12,18,26/PSA, 8,9/PSU, 4,13,14,24/RCA, 17,19/SJA"   22</t>
  </si>
  <si>
    <t>60591253</t>
  </si>
  <si>
    <t>kůl vyvazovací dřevěný impregnovaný D 8cm dl 2m</t>
  </si>
  <si>
    <t>1952712682</t>
  </si>
  <si>
    <t xml:space="preserve">"3* počet dřevin"  22*3</t>
  </si>
  <si>
    <t>6059125R</t>
  </si>
  <si>
    <t>horizontální příčka k vyvazovacím kůlům dřevěná D 8cm dl. 0,9m z půlené kulatiny</t>
  </si>
  <si>
    <t>-1701821354</t>
  </si>
  <si>
    <t xml:space="preserve">"zpevnění kotvení + ochrana proti psí moči = 5 horizontálních příček * 3 strany"   5*3*22</t>
  </si>
  <si>
    <t>184215131</t>
  </si>
  <si>
    <t>Ukotvení kmene dřevin v rovině nebo na svahu do 1:5 třemi kůly D do 0,1 m dl do 1 m</t>
  </si>
  <si>
    <t>-620703748</t>
  </si>
  <si>
    <t>Ukotvení dřeviny kůly v rovině nebo na svahu do 1:5 třemi kůly, délky do 1 m</t>
  </si>
  <si>
    <t>https://podminky.urs.cz/item/CS_URS_2025_01/184215131</t>
  </si>
  <si>
    <t xml:space="preserve">"20,32,33,34/ACA v., 2,3,25,27,37/PACC v., 6,7,11/Cma, 21,28,30/PNI"   15</t>
  </si>
  <si>
    <t>6059125R.1</t>
  </si>
  <si>
    <t>kůl vyvazovací dřevěný impregnovaný D 8cm dl 0,8m vč.úvazkového popruhu</t>
  </si>
  <si>
    <t>-1586131573</t>
  </si>
  <si>
    <t xml:space="preserve">kůl vyvazovací dřevěný impregnovaný D 8cm dl 0,8m  vč.úvazkového popruhu</t>
  </si>
  <si>
    <t xml:space="preserve">"3* počet dřevin"    3*15</t>
  </si>
  <si>
    <t>970501446</t>
  </si>
  <si>
    <t xml:space="preserve">"zpevnění kotvení + ochrana proti psí moči = 3 horizontálních příček * 3 strany"   3*45</t>
  </si>
  <si>
    <t>184501141</t>
  </si>
  <si>
    <t>Zhotovení obalu z rákosové nebo kokosové rohože v rovině a svahu do 1:5</t>
  </si>
  <si>
    <t>728229228</t>
  </si>
  <si>
    <t>Zhotovení obalu kmene z rákosové nebo kokosové rohože v rovině nebo na svahu do 1:5</t>
  </si>
  <si>
    <t>https://podminky.urs.cz/item/CS_URS_2025_01/184501141</t>
  </si>
  <si>
    <t>Poznámka k položce:_x000d_
ochrana vysokokmene rákosovou rohoží - dodávka</t>
  </si>
  <si>
    <t>61894003</t>
  </si>
  <si>
    <t>rákos ohradový neloupaný 60x200cm</t>
  </si>
  <si>
    <t>2119149861</t>
  </si>
  <si>
    <t>81</t>
  </si>
  <si>
    <t>184501131</t>
  </si>
  <si>
    <t>Zhotovení obalu z juty ve dvou vrstvách v rovině a svahu do 1:5</t>
  </si>
  <si>
    <t>-1518612343</t>
  </si>
  <si>
    <t>Zhotovení obalu kmene a spodních částí větví stromu z juty ve dvou vrstvách v rovině nebo na svahu do 1:5</t>
  </si>
  <si>
    <t>https://podminky.urs.cz/item/CS_URS_2025_01/184501131</t>
  </si>
  <si>
    <t>Poznámka k položce:_x000d_
ochrana vícekmene jutovou bandáží - dodávka</t>
  </si>
  <si>
    <t>82</t>
  </si>
  <si>
    <t>69311054</t>
  </si>
  <si>
    <t>tkanina jutová přírodní 211g/m2 pás š 15cm</t>
  </si>
  <si>
    <t>395670557</t>
  </si>
  <si>
    <t xml:space="preserve">"2-vrstvá jutová bandáž - 3m2 na dřevinu"   22,5</t>
  </si>
  <si>
    <t>83</t>
  </si>
  <si>
    <t>184215413</t>
  </si>
  <si>
    <t>Zhotovení závlahové mísy dřevin D přes 1,0 m v rovině nebo na svahu do 1:5</t>
  </si>
  <si>
    <t>1669822986</t>
  </si>
  <si>
    <t>Zhotovení závlahové mísy u solitérních dřevin v rovině nebo na svahu do 1:5, o průměru mísy přes 1 m</t>
  </si>
  <si>
    <t>https://podminky.urs.cz/item/CS_URS_2025_01/184215413</t>
  </si>
  <si>
    <t xml:space="preserve">"závlahová mísa z přihrnuté zeminy a mulčovací borky"   37</t>
  </si>
  <si>
    <t>84</t>
  </si>
  <si>
    <t>10391100</t>
  </si>
  <si>
    <t>kůra mulčovací VL</t>
  </si>
  <si>
    <t>-353374774</t>
  </si>
  <si>
    <t xml:space="preserve">"jemně drcená mulčovací borka"  3,14*((1,2/2)*(1,2/2))*0,1*37</t>
  </si>
  <si>
    <t>85</t>
  </si>
  <si>
    <t>184813241</t>
  </si>
  <si>
    <t>Zřízení ochrany paty kmene dřeviny perforovanou flexibilní plastovou chráničkou</t>
  </si>
  <si>
    <t>482960274</t>
  </si>
  <si>
    <t>https://podminky.urs.cz/item/CS_URS_2025_01/184813241</t>
  </si>
  <si>
    <t>86</t>
  </si>
  <si>
    <t>10391100.1</t>
  </si>
  <si>
    <t>plastová perforovaná chránička kmene segmentová</t>
  </si>
  <si>
    <t>-1278282912</t>
  </si>
  <si>
    <t>Poznámka k položce:_x000d_
Uvedené konkrétní výrobky nejsou určenou dodávkou zadavatele omezující tržní nabídku uchazeče, slouží jako referenční jednotka pro bližší specifikaci požadovaných vlastností a standardů.</t>
  </si>
  <si>
    <t xml:space="preserve">"(ref. TreeProtector - chránička zelená TP-G-1)"   37</t>
  </si>
  <si>
    <t>87</t>
  </si>
  <si>
    <t>184102117R.1</t>
  </si>
  <si>
    <t>Zálivka vodou z cisterny nově vysazených stromů</t>
  </si>
  <si>
    <t>1542986460</t>
  </si>
  <si>
    <t>88</t>
  </si>
  <si>
    <t>1520802699</t>
  </si>
  <si>
    <t>89</t>
  </si>
  <si>
    <t>185851121</t>
  </si>
  <si>
    <t>Dovoz vody pro zálivku rostlin za vzdálenost do 1000 m</t>
  </si>
  <si>
    <t>-1369711602</t>
  </si>
  <si>
    <t>Dovoz vody pro zálivku rostlin na vzdálenost do 1000 m</t>
  </si>
  <si>
    <t>https://podminky.urs.cz/item/CS_URS_2025_01/185851121</t>
  </si>
  <si>
    <t>90</t>
  </si>
  <si>
    <t>185851129</t>
  </si>
  <si>
    <t>Příplatek k dovozu vody pro zálivku rostlin do 1000 m ZKD 1000 m</t>
  </si>
  <si>
    <t>-1611667539</t>
  </si>
  <si>
    <t>Dovoz vody pro zálivku rostlin Příplatek k ceně za každých dalších i započatých 1000 m</t>
  </si>
  <si>
    <t>https://podminky.urs.cz/item/CS_URS_2025_01/185851129</t>
  </si>
  <si>
    <t xml:space="preserve">"10km"   10*3,7</t>
  </si>
  <si>
    <t>184852322</t>
  </si>
  <si>
    <t>Řez stromu výchovný alejových stromů v přes 4 do 6 m</t>
  </si>
  <si>
    <t>-598340506</t>
  </si>
  <si>
    <t>Řez stromů prováděný lezeckou technikou výchovný (S-RV) alejové stromy, výšky přes 4 do 6 m</t>
  </si>
  <si>
    <t>https://podminky.urs.cz/item/CS_URS_2025_01/184852322</t>
  </si>
  <si>
    <t xml:space="preserve">"povýsadbový řez - vysokokmen"   22</t>
  </si>
  <si>
    <t>92</t>
  </si>
  <si>
    <t>184852321</t>
  </si>
  <si>
    <t>Řez stromu výchovný špičáků a keřových stromů v do 4 m</t>
  </si>
  <si>
    <t>-1523299935</t>
  </si>
  <si>
    <t>Řez stromů prováděný lezeckou technikou výchovný (S-RV) špičáky a keřové stromy, výšky do 4 m</t>
  </si>
  <si>
    <t>https://podminky.urs.cz/item/CS_URS_2025_01/184852321</t>
  </si>
  <si>
    <t xml:space="preserve">"povýsadbový řez - solitérní keř vícekmen, jehličnan"   15</t>
  </si>
  <si>
    <t>0265030a</t>
  </si>
  <si>
    <t>Acer campestre (javor babyka), sol., vícekmen, v. 200-250, deštníkový tvar</t>
  </si>
  <si>
    <t>2001824106</t>
  </si>
  <si>
    <t xml:space="preserve">"20,32,33,34/ACA v."   4</t>
  </si>
  <si>
    <t>94</t>
  </si>
  <si>
    <t>0264090b</t>
  </si>
  <si>
    <t>Carpinus betulus (habr obecný), vk, 3xp, ok 14-16</t>
  </si>
  <si>
    <t>2140323283</t>
  </si>
  <si>
    <t xml:space="preserve">"29,31/CBE"   2</t>
  </si>
  <si>
    <t>95</t>
  </si>
  <si>
    <t>0265090c</t>
  </si>
  <si>
    <t>Castanea sativa (kaštanovník setý), vk, 3xp, ok 16-18</t>
  </si>
  <si>
    <t>1793698298</t>
  </si>
  <si>
    <t xml:space="preserve">"16/CSA"   1</t>
  </si>
  <si>
    <t>96</t>
  </si>
  <si>
    <t>0265091d</t>
  </si>
  <si>
    <t>Celtis occidentalis (břestovec západní), vk, 3xp, ok 16-18</t>
  </si>
  <si>
    <t>1083311998</t>
  </si>
  <si>
    <t xml:space="preserve">"1,10,15,35,36/COC"   5</t>
  </si>
  <si>
    <t>97</t>
  </si>
  <si>
    <t>0265092e</t>
  </si>
  <si>
    <t>Morus alba (morušovník bílý), vk, 3xp, ok 16-18</t>
  </si>
  <si>
    <t>-1589885660</t>
  </si>
  <si>
    <t xml:space="preserve">"22,23/MAL"   2</t>
  </si>
  <si>
    <t>98</t>
  </si>
  <si>
    <t>0266032f</t>
  </si>
  <si>
    <t>Pinus nigra (borovice černá), sol., v. 175-200</t>
  </si>
  <si>
    <t>-1027662039</t>
  </si>
  <si>
    <t xml:space="preserve">"21,28,30/PNI"   3</t>
  </si>
  <si>
    <t>99</t>
  </si>
  <si>
    <t>0266590g</t>
  </si>
  <si>
    <t>Platanus x acerifolia (platan javorolistý), vk, 3xp, ok 16-18</t>
  </si>
  <si>
    <t>1970809763</t>
  </si>
  <si>
    <t xml:space="preserve">"5/PAC"   1</t>
  </si>
  <si>
    <t>100</t>
  </si>
  <si>
    <t>0266590h</t>
  </si>
  <si>
    <t xml:space="preserve">Prunus 'Accolade' (višeň chloupkatá  'Acolade'), sol., vícekmen, v. 175-200, deštníkový tvar</t>
  </si>
  <si>
    <t>552678406</t>
  </si>
  <si>
    <t xml:space="preserve">"2,3,25,27,37/PACC v."   5</t>
  </si>
  <si>
    <t>101</t>
  </si>
  <si>
    <t>0266590i</t>
  </si>
  <si>
    <t>Prunus sargentii (višeň Sargentova), vk, 3xp, ok 14-16</t>
  </si>
  <si>
    <t>51259762</t>
  </si>
  <si>
    <t xml:space="preserve">"12,18,26/PSA"   3</t>
  </si>
  <si>
    <t>102</t>
  </si>
  <si>
    <t>0266590j</t>
  </si>
  <si>
    <t xml:space="preserve">Prunus subhirtella 'Pendula Plena Rosea' (višeň chloupkatá  'Pendula Plena Rosea'), vk, 3xp, ok 14-16</t>
  </si>
  <si>
    <t>-1978180320</t>
  </si>
  <si>
    <t xml:space="preserve">"8,9/PSU"   2</t>
  </si>
  <si>
    <t>103</t>
  </si>
  <si>
    <t>0266790k</t>
  </si>
  <si>
    <t>Robinia 'Casque Rouge' (trnovník akát 'Casque Rouge'), vk, 3xp, ok 14-16</t>
  </si>
  <si>
    <t>-190826744</t>
  </si>
  <si>
    <t xml:space="preserve">"4,13,14,24/RCA"   4</t>
  </si>
  <si>
    <t>104</t>
  </si>
  <si>
    <t>0266890l</t>
  </si>
  <si>
    <t>Styphnolobium japonicum (jerlín japonský), vk, 3xp, ok 14-16</t>
  </si>
  <si>
    <t>-1617419464</t>
  </si>
  <si>
    <t xml:space="preserve">"17,19/SJA"   2</t>
  </si>
  <si>
    <t>105</t>
  </si>
  <si>
    <t>Pol4</t>
  </si>
  <si>
    <t>"Cornus mas (dřín obecný)", sol., vícekmen, v. 175-200, deštníkový tvar</t>
  </si>
  <si>
    <t>2105922114</t>
  </si>
  <si>
    <t xml:space="preserve">"6,7,11/Cma"   3</t>
  </si>
  <si>
    <t>D7</t>
  </si>
  <si>
    <t>Výsadba keřových skupin a dosadby keřů</t>
  </si>
  <si>
    <t>106</t>
  </si>
  <si>
    <t>184813511</t>
  </si>
  <si>
    <t>Chemické odplevelení před založením kultury postřikem na široko v rovině a svahu do 1:5 ručně</t>
  </si>
  <si>
    <t>-506504788</t>
  </si>
  <si>
    <t>Chemické odplevelení půdy před založením kultury, trávníku nebo zpevněných ploch ručně o jakékoli výměře postřikem na široko v rovině nebo na svahu do 1:5</t>
  </si>
  <si>
    <t>https://podminky.urs.cz/item/CS_URS_2025_01/184813511</t>
  </si>
  <si>
    <t xml:space="preserve">"ZK4, ZK5 a záhon pod popínavkami"  40,5+120+24</t>
  </si>
  <si>
    <t>107</t>
  </si>
  <si>
    <t>25234001</t>
  </si>
  <si>
    <t>herbicid totální systémový neselektivní</t>
  </si>
  <si>
    <t>litr</t>
  </si>
  <si>
    <t>148079068</t>
  </si>
  <si>
    <t xml:space="preserve">"ref. Roundup - 50ml/100m2"   184,5/100*50*0,001</t>
  </si>
  <si>
    <t>108</t>
  </si>
  <si>
    <t>181907211R</t>
  </si>
  <si>
    <t>Rozrušení povrchu hrabáním do hl 0,05 m v zemině tř 1 až 4</t>
  </si>
  <si>
    <t>1998664448</t>
  </si>
  <si>
    <t xml:space="preserve">"Rozrušení plochy záhonu do hl. 0,05 m uhranábím hráběmi pro rozručení horní vrstvy"   184,5</t>
  </si>
  <si>
    <t>109</t>
  </si>
  <si>
    <t>183403153</t>
  </si>
  <si>
    <t>Obdělání půdy hrabáním v rovině a svahu do 1:5</t>
  </si>
  <si>
    <t>108204453</t>
  </si>
  <si>
    <t>Obdělání půdy hrabáním v rovině nebo na svahu do 1:5</t>
  </si>
  <si>
    <t>https://podminky.urs.cz/item/CS_URS_2025_01/183403153</t>
  </si>
  <si>
    <t>110</t>
  </si>
  <si>
    <t>18580001R</t>
  </si>
  <si>
    <t>Odstranění zbytků plevelů, kořenů a kamenů nad 3 cm</t>
  </si>
  <si>
    <t>-625040208</t>
  </si>
  <si>
    <t>111</t>
  </si>
  <si>
    <t>19990-01</t>
  </si>
  <si>
    <t>Odvoz kamenů a organických zbytků na skládku</t>
  </si>
  <si>
    <t>1701683873</t>
  </si>
  <si>
    <t>112</t>
  </si>
  <si>
    <t>181006111</t>
  </si>
  <si>
    <t>Rozprostření zemin tl vrstvy do 0,1 m schopných zúrodnění v rovině a sklonu do 1:5</t>
  </si>
  <si>
    <t>-499913921</t>
  </si>
  <si>
    <t>Rozprostření zemin schopných zúrodnění v rovině a ve sklonu do 1:5, tloušťka vrstvy do 0,10 m</t>
  </si>
  <si>
    <t>https://podminky.urs.cz/item/CS_URS_2025_01/181006111</t>
  </si>
  <si>
    <t xml:space="preserve">"mocnost 5 cm, kompost"   184,5</t>
  </si>
  <si>
    <t>113</t>
  </si>
  <si>
    <t>1037150c</t>
  </si>
  <si>
    <t>výsadbový substrát pro výsadbu keřových porostů (kompost)</t>
  </si>
  <si>
    <t>1306086638</t>
  </si>
  <si>
    <t>114</t>
  </si>
  <si>
    <t>18599-01</t>
  </si>
  <si>
    <t>Zapravení kompostu do půdy. Rotavátorování. Kontrola zasíťování ploch s keřovými porosty před započetím prací.</t>
  </si>
  <si>
    <t>1916311324</t>
  </si>
  <si>
    <t>115</t>
  </si>
  <si>
    <t>184911421</t>
  </si>
  <si>
    <t>Mulčování rostlin kůrou tl do 0,1 m v rovině a svahu do 1:5</t>
  </si>
  <si>
    <t>-2106373596</t>
  </si>
  <si>
    <t>Mulčování vysazených rostlin mulčovací kůrou, tl. do 100 mm v rovině nebo na svahu do 1:5</t>
  </si>
  <si>
    <t>https://podminky.urs.cz/item/CS_URS_2025_01/184911421</t>
  </si>
  <si>
    <t xml:space="preserve">"ZK4, ZK5 a záhon pod popínavkami"   40,5+120+24</t>
  </si>
  <si>
    <t>116</t>
  </si>
  <si>
    <t>36477909</t>
  </si>
  <si>
    <t xml:space="preserve">"jemně drcená mulčovací borka, 8cm tl. vrstva, 4% ztratné"   184,5*0,08*1,04</t>
  </si>
  <si>
    <t>117</t>
  </si>
  <si>
    <t>183104111</t>
  </si>
  <si>
    <t>Kopání jamek pro výsadbu sazenic D 250 mm hl 250 mm v půdě nezabuřeněné zemina 1</t>
  </si>
  <si>
    <t>-1173924186</t>
  </si>
  <si>
    <t>Kopání jamek pro výsadbu sazenic velikost jamky průměr 250 mm, hl. 250 mm v půdě nezabuřeněné zemina 1</t>
  </si>
  <si>
    <t>https://podminky.urs.cz/item/CS_URS_2025_01/183104111</t>
  </si>
  <si>
    <t>118</t>
  </si>
  <si>
    <t>184102112</t>
  </si>
  <si>
    <t>Výsadba dřeviny s balem D přes 0,2 do 0,3 m do jamky se zalitím v rovině a svahu do 1:5</t>
  </si>
  <si>
    <t>465947195</t>
  </si>
  <si>
    <t>Výsadba dřeviny s balem do předem vyhloubené jamky se zalitím v rovině nebo na svahu do 1:5, při průměru balu přes 200 do 300 mm</t>
  </si>
  <si>
    <t>https://podminky.urs.cz/item/CS_URS_2025_01/184102112</t>
  </si>
  <si>
    <t>119</t>
  </si>
  <si>
    <t>185804312</t>
  </si>
  <si>
    <t>Zalití rostlin vodou plocha přes 20 m2</t>
  </si>
  <si>
    <t>1491580613</t>
  </si>
  <si>
    <t>Zalití rostlin vodou plochy záhonů jednotlivě přes 20 m2</t>
  </si>
  <si>
    <t>https://podminky.urs.cz/item/CS_URS_2025_01/185804312</t>
  </si>
  <si>
    <t>120</t>
  </si>
  <si>
    <t>185851121.1</t>
  </si>
  <si>
    <t>-236979281</t>
  </si>
  <si>
    <t>https://podminky.urs.cz/item/CS_URS_2025_01/185851121.1</t>
  </si>
  <si>
    <t>121</t>
  </si>
  <si>
    <t>1224745094</t>
  </si>
  <si>
    <t xml:space="preserve">"10km"   45,24*10</t>
  </si>
  <si>
    <t>122</t>
  </si>
  <si>
    <t>8211321.1</t>
  </si>
  <si>
    <t>-747835660</t>
  </si>
  <si>
    <t>123</t>
  </si>
  <si>
    <t>184806151</t>
  </si>
  <si>
    <t>Řez keřů netrnitých průklestem D koruny do 1,5 m</t>
  </si>
  <si>
    <t>-1996845877</t>
  </si>
  <si>
    <t>Řez stromů, keřů nebo růží průklestem keřů netrnitých, o průměru koruny do 1,5 m</t>
  </si>
  <si>
    <t>https://podminky.urs.cz/item/CS_URS_2025_01/184806151</t>
  </si>
  <si>
    <t>124</t>
  </si>
  <si>
    <t>02652014a</t>
  </si>
  <si>
    <t xml:space="preserve">Buddlieia alternifolia,ko 6l, v 50-60cm,  5 výhonů</t>
  </si>
  <si>
    <t>-1778803044</t>
  </si>
  <si>
    <t>125</t>
  </si>
  <si>
    <t>02652015b</t>
  </si>
  <si>
    <t xml:space="preserve">Caryopteris clandodensis,ko 2,5l, v 20-30cm,  3-5 výhonů</t>
  </si>
  <si>
    <t>2053799974</t>
  </si>
  <si>
    <t>126</t>
  </si>
  <si>
    <t>02652016c</t>
  </si>
  <si>
    <t xml:space="preserve">Cytisus praecox, ko 2,5l, v 20-30cm,  3-5 výhonů</t>
  </si>
  <si>
    <t>-683607944</t>
  </si>
  <si>
    <t>127</t>
  </si>
  <si>
    <t>02652017d</t>
  </si>
  <si>
    <t xml:space="preserve">Euonymus fortunei 'Minimus' (brslen Fortuneův 'Minimus'), ko 2,5l, v 20-30cm,  3-5 výhonů</t>
  </si>
  <si>
    <t>-62419105</t>
  </si>
  <si>
    <t>128</t>
  </si>
  <si>
    <t>02652018e</t>
  </si>
  <si>
    <t xml:space="preserve">Euonymus fortunei (brslen Fortuneův), ko 2,5l, v 20-30cm,  3-5 výhonů</t>
  </si>
  <si>
    <t>655443357</t>
  </si>
  <si>
    <t>129</t>
  </si>
  <si>
    <t>02652019f</t>
  </si>
  <si>
    <t xml:space="preserve">Lonicera nitida (zimolez lesklý), ko 2,5l, v 20-30cm,  3-5 výhonů</t>
  </si>
  <si>
    <t>-22460628</t>
  </si>
  <si>
    <t>130</t>
  </si>
  <si>
    <t>02652020g</t>
  </si>
  <si>
    <t xml:space="preserve">Mahonia aquifolium 'Atropurpurea' (mahonie cesmínolistá 'Atropurpurea'), ko 2,5l, v 20-30cm,  3-5 výhonů</t>
  </si>
  <si>
    <t>1471084391</t>
  </si>
  <si>
    <t>131</t>
  </si>
  <si>
    <t>02652021h</t>
  </si>
  <si>
    <t xml:space="preserve">Syringa patula (šeřík sametový), ko 2,5l, v 20-30cm,  3-5 výhonů</t>
  </si>
  <si>
    <t>897207694</t>
  </si>
  <si>
    <t>132</t>
  </si>
  <si>
    <t>02652022i</t>
  </si>
  <si>
    <t xml:space="preserve">Syringa prestoniae ’Red Wine’, ko 2,5l, v 20-30cm,  3-5 výhonů</t>
  </si>
  <si>
    <t>-1250657617</t>
  </si>
  <si>
    <t>133</t>
  </si>
  <si>
    <t>02652023j</t>
  </si>
  <si>
    <t xml:space="preserve">Rosa gallica 'Cardinal De Richelieu' (růže keltská 'Cardinal De Richelieu'), ko 2,5l, v 20-30cm,  3-5 výhonů</t>
  </si>
  <si>
    <t>-601693985</t>
  </si>
  <si>
    <t>134</t>
  </si>
  <si>
    <t>02652024k</t>
  </si>
  <si>
    <t xml:space="preserve">Rosa alba 'Maiden's Blush' (růže bílá 'Maiden's Blush'), ko 2,5l, v 20-30cm,  3-5 výhonů</t>
  </si>
  <si>
    <t>-1103843280</t>
  </si>
  <si>
    <t>135</t>
  </si>
  <si>
    <t>02652025l</t>
  </si>
  <si>
    <t xml:space="preserve">Spiraea betulifolia (tavolník březolistý), ko 2,5l, v 20-30cm,  3-5 výhonů</t>
  </si>
  <si>
    <t>2001844536</t>
  </si>
  <si>
    <t>136</t>
  </si>
  <si>
    <t>02652026m</t>
  </si>
  <si>
    <t xml:space="preserve">Tamarix tetrandra, ko 2,5l, v 20-30cm,  3-5 výhonů</t>
  </si>
  <si>
    <t>-162764867</t>
  </si>
  <si>
    <t>137</t>
  </si>
  <si>
    <t>02652027n</t>
  </si>
  <si>
    <t xml:space="preserve">Viburnum carlesii 'Aurora' (kalina Carlesova 'Aurora'), ko 2,5l, v 20-30cm,  3-5 výhonů</t>
  </si>
  <si>
    <t>-575235675</t>
  </si>
  <si>
    <t>138</t>
  </si>
  <si>
    <t>02652028o</t>
  </si>
  <si>
    <t xml:space="preserve">Stephanandra incisa 'Crispa', ko 2,5l, v 20-30cm,  3-5 výhonů</t>
  </si>
  <si>
    <t>121491828</t>
  </si>
  <si>
    <t>D8</t>
  </si>
  <si>
    <t>Výsadba popínavých dřevin</t>
  </si>
  <si>
    <t>139</t>
  </si>
  <si>
    <t>456596051</t>
  </si>
  <si>
    <t>140</t>
  </si>
  <si>
    <t>1140034107</t>
  </si>
  <si>
    <t>141</t>
  </si>
  <si>
    <t>10390001a</t>
  </si>
  <si>
    <t xml:space="preserve">Dodávka - Aplikace a zásobní hnojivo ref. Silvamix Forte – 3 tableta/rostlina, vč. dodávky  hnojiva</t>
  </si>
  <si>
    <t>-1725480955</t>
  </si>
  <si>
    <t>142</t>
  </si>
  <si>
    <t>184806187R</t>
  </si>
  <si>
    <t>Řez pnoucích dřevin</t>
  </si>
  <si>
    <t>851911772</t>
  </si>
  <si>
    <t>143</t>
  </si>
  <si>
    <t>184214152R</t>
  </si>
  <si>
    <t>Vyvázání pnoucích dřevin páskou nebo sponou délky rostliny přes 0,4 do 0,6 m k plotu, včetně dodávky vodící bambusové tyče</t>
  </si>
  <si>
    <t>380740616</t>
  </si>
  <si>
    <t>144</t>
  </si>
  <si>
    <t>28357001a</t>
  </si>
  <si>
    <t>ocelová chránička proti strunové sekačce, dodávka včetně instalace</t>
  </si>
  <si>
    <t>-1410459702</t>
  </si>
  <si>
    <t>145</t>
  </si>
  <si>
    <t>185804311</t>
  </si>
  <si>
    <t>Zalití rostlin vodou plocha do 20 m2</t>
  </si>
  <si>
    <t>10327533</t>
  </si>
  <si>
    <t>Zalití rostlin vodou plochy záhonů jednotlivě do 20 m2</t>
  </si>
  <si>
    <t>https://podminky.urs.cz/item/CS_URS_2025_01/185804311</t>
  </si>
  <si>
    <t xml:space="preserve">"30l vody na keř"   40*0,03</t>
  </si>
  <si>
    <t>146</t>
  </si>
  <si>
    <t>185851121.2</t>
  </si>
  <si>
    <t>-229050937</t>
  </si>
  <si>
    <t>https://podminky.urs.cz/item/CS_URS_2025_01/185851121.2</t>
  </si>
  <si>
    <t>147</t>
  </si>
  <si>
    <t>-2117578357</t>
  </si>
  <si>
    <t xml:space="preserve">"10km"  1,2*10</t>
  </si>
  <si>
    <t>148</t>
  </si>
  <si>
    <t>96550-01</t>
  </si>
  <si>
    <t>zřízení dřevěné obruby pro záhon popínavých dřevin</t>
  </si>
  <si>
    <t>bm</t>
  </si>
  <si>
    <t>1524872140</t>
  </si>
  <si>
    <t>149</t>
  </si>
  <si>
    <t>60516105a</t>
  </si>
  <si>
    <t>dodávka prkenné obruby včetně kotvícího materiálu</t>
  </si>
  <si>
    <t>112349036</t>
  </si>
  <si>
    <t xml:space="preserve">"4% ztratné"   80,0*1,04</t>
  </si>
  <si>
    <t>150</t>
  </si>
  <si>
    <t>0269055a</t>
  </si>
  <si>
    <t xml:space="preserve">Akebia quinata, ko 2l, v 40-60cm,  3-5 výhonů</t>
  </si>
  <si>
    <t>1331284496</t>
  </si>
  <si>
    <t>151</t>
  </si>
  <si>
    <t>0269055b</t>
  </si>
  <si>
    <t xml:space="preserve">Clematis alpina, ko 2l, v 40-60cm,  3-5 výhonů</t>
  </si>
  <si>
    <t>-1683430678</t>
  </si>
  <si>
    <t>152</t>
  </si>
  <si>
    <t>0269055c</t>
  </si>
  <si>
    <t xml:space="preserve">Lonicera henryi, ko 2l, v 40-60cm,  3-5 výhonů</t>
  </si>
  <si>
    <t>896702923</t>
  </si>
  <si>
    <t>D9</t>
  </si>
  <si>
    <t>Výsadba solitérních keřů a keřových skupin do podrostových záhonů</t>
  </si>
  <si>
    <t>153</t>
  </si>
  <si>
    <t>183101213R</t>
  </si>
  <si>
    <t>Jamky pro výsadbu s výměnou 50 % půdy zeminy tř 1 až 4 obj do 0,01 m3 v rovině a svahu do 1:5</t>
  </si>
  <si>
    <t>519316527</t>
  </si>
  <si>
    <t>154</t>
  </si>
  <si>
    <t>167151101</t>
  </si>
  <si>
    <t>Nakládání výkopku z hornin třídy těžitelnosti I skupiny 1 až 3 do 100 m3</t>
  </si>
  <si>
    <t>1760457762</t>
  </si>
  <si>
    <t>Nakládání, skládání a překládání neulehlého výkopku nebo sypaniny strojně nakládání, množství do 100 m3, z horniny třídy těžitelnosti I, skupiny 1 až 3</t>
  </si>
  <si>
    <t>https://podminky.urs.cz/item/CS_URS_2025_01/167151101</t>
  </si>
  <si>
    <t>155</t>
  </si>
  <si>
    <t>10371500x</t>
  </si>
  <si>
    <t>Dodávka stromového výsadbového substrátu - Složení pěstebního substrátu: ornice-kompost-písek- štěrk 4/8mm, v poměru 1:2:1:1; parametry pěstebních substrátů a zemin dle ČSN 83 9011</t>
  </si>
  <si>
    <t>-1228328757</t>
  </si>
  <si>
    <t>156</t>
  </si>
  <si>
    <t>184102112.1</t>
  </si>
  <si>
    <t>898200200</t>
  </si>
  <si>
    <t>https://podminky.urs.cz/item/CS_URS_2025_01/184102112.1</t>
  </si>
  <si>
    <t>157</t>
  </si>
  <si>
    <t>10390001a.1</t>
  </si>
  <si>
    <t xml:space="preserve">Aplikace a zásobní hnojivo ref. Silvamix Forte – 3 tableta/rostlina, vč. dodávky  hnojiva</t>
  </si>
  <si>
    <t>1473070824</t>
  </si>
  <si>
    <t>158</t>
  </si>
  <si>
    <t>184 80-6151</t>
  </si>
  <si>
    <t>-1877298392</t>
  </si>
  <si>
    <t>https://podminky.urs.cz/item/CS_URS_2025_01/184 80-6151</t>
  </si>
  <si>
    <t>159</t>
  </si>
  <si>
    <t>2112530661</t>
  </si>
  <si>
    <t xml:space="preserve">"30l vody na keř"   3*0,03</t>
  </si>
  <si>
    <t>160</t>
  </si>
  <si>
    <t>-479939613</t>
  </si>
  <si>
    <t>161</t>
  </si>
  <si>
    <t>-1564241233</t>
  </si>
  <si>
    <t xml:space="preserve">"10km"   0,09*10</t>
  </si>
  <si>
    <t>162</t>
  </si>
  <si>
    <t>02690592a</t>
  </si>
  <si>
    <t xml:space="preserve">Buddleja davidii 'Black Knight' (komule Davidova  'Black Knight'), bal, v 100-125</t>
  </si>
  <si>
    <t>-156431933</t>
  </si>
  <si>
    <t>D10</t>
  </si>
  <si>
    <t>Založení podrostových záhonů z trvalek a okrasných trav</t>
  </si>
  <si>
    <t>163</t>
  </si>
  <si>
    <t>251455779</t>
  </si>
  <si>
    <t>dosadby trvalek do záhonů s keři a pod popínavky (pouze výsadba, založení v rámci nových porostů</t>
  </si>
  <si>
    <t xml:space="preserve">"plocha záhonu ZK1"   15,4</t>
  </si>
  <si>
    <t xml:space="preserve">"plocha záhonu ZK2"   94,6</t>
  </si>
  <si>
    <t xml:space="preserve">"plocha záhonu ZK3"   115,3</t>
  </si>
  <si>
    <t>plocha záhonů celkem</t>
  </si>
  <si>
    <t>164</t>
  </si>
  <si>
    <t>-1276957166</t>
  </si>
  <si>
    <t xml:space="preserve">"ref. Roundup - 50ml/100m2"     225,3/100*50*0,001</t>
  </si>
  <si>
    <t>165</t>
  </si>
  <si>
    <t>-333691241</t>
  </si>
  <si>
    <t xml:space="preserve">"Rozrušení plochy záhonu do hl. 0,05 m uhranábím hráběmi pro rozručení horní vrstvy"   225,3</t>
  </si>
  <si>
    <t>166</t>
  </si>
  <si>
    <t>304542129</t>
  </si>
  <si>
    <t>167</t>
  </si>
  <si>
    <t>1427277757</t>
  </si>
  <si>
    <t>168</t>
  </si>
  <si>
    <t>473722591</t>
  </si>
  <si>
    <t>169</t>
  </si>
  <si>
    <t>-1771484944</t>
  </si>
  <si>
    <t xml:space="preserve">"mocnost 10 cm"   225,3</t>
  </si>
  <si>
    <t>170</t>
  </si>
  <si>
    <t>103715009a</t>
  </si>
  <si>
    <t>výsadbový substrát pro podrostový záhon - štěrk frakce 4/8 mm - 50%, štěrk frakce 8/16 mm - 30%, kompost - 20%</t>
  </si>
  <si>
    <t>1345419714</t>
  </si>
  <si>
    <t>171</t>
  </si>
  <si>
    <t>-1050432408</t>
  </si>
  <si>
    <t>172</t>
  </si>
  <si>
    <t>-214952520</t>
  </si>
  <si>
    <t xml:space="preserve">"ref. Roundup - 50ml/100m2"   225,3/100*50*0,001</t>
  </si>
  <si>
    <t>173</t>
  </si>
  <si>
    <t>956258044</t>
  </si>
  <si>
    <t>174</t>
  </si>
  <si>
    <t>183101113R</t>
  </si>
  <si>
    <t>Hloubení jamek bez výměny půdy zeminy skupiny 1 až 4 obj do 0,001 m3 v rovině a svahu do 1:5</t>
  </si>
  <si>
    <t>1430575054</t>
  </si>
  <si>
    <t>175</t>
  </si>
  <si>
    <t>183211322</t>
  </si>
  <si>
    <t>Výsadba květin krytokořenných průměru kontejneru přes 80 do 120 mm</t>
  </si>
  <si>
    <t>466550879</t>
  </si>
  <si>
    <t>Výsadba květin do připravené půdy se zalitím do připravené půdy, se zalitím květin krytokořenných o průměru kontejneru přes 80 do 120 mm</t>
  </si>
  <si>
    <t>https://podminky.urs.cz/item/CS_URS_2025_01/183211322</t>
  </si>
  <si>
    <t>176</t>
  </si>
  <si>
    <t>185804312.1</t>
  </si>
  <si>
    <t>-146736394</t>
  </si>
  <si>
    <t>https://podminky.urs.cz/item/CS_URS_2025_01/185804312.1</t>
  </si>
  <si>
    <t>177</t>
  </si>
  <si>
    <t>-49782167</t>
  </si>
  <si>
    <t xml:space="preserve">"10 l vody/m2"   225,3*0,1</t>
  </si>
  <si>
    <t>178</t>
  </si>
  <si>
    <t>-1824336165</t>
  </si>
  <si>
    <t>179</t>
  </si>
  <si>
    <t>386374687</t>
  </si>
  <si>
    <t>180</t>
  </si>
  <si>
    <t>026404991</t>
  </si>
  <si>
    <t>Aquilegia vulgaris 'Grandmother's Garden' K9</t>
  </si>
  <si>
    <t>543545017</t>
  </si>
  <si>
    <t>181</t>
  </si>
  <si>
    <t>026404992</t>
  </si>
  <si>
    <t>Bergenia crassifolia K9</t>
  </si>
  <si>
    <t>1484448828</t>
  </si>
  <si>
    <t>182</t>
  </si>
  <si>
    <t>026404993</t>
  </si>
  <si>
    <t>Carex morrowii 'Irish Green' K9</t>
  </si>
  <si>
    <t>-620460800</t>
  </si>
  <si>
    <t>183</t>
  </si>
  <si>
    <t>026404994</t>
  </si>
  <si>
    <t>Carex pendula K9</t>
  </si>
  <si>
    <t>-1646590203</t>
  </si>
  <si>
    <t>184</t>
  </si>
  <si>
    <t>026404995</t>
  </si>
  <si>
    <t>Epimedium alpinum K9</t>
  </si>
  <si>
    <t>232641923</t>
  </si>
  <si>
    <t>185</t>
  </si>
  <si>
    <t>026404996</t>
  </si>
  <si>
    <t>Geranium cantabrigiense 'Biokovo' K9</t>
  </si>
  <si>
    <t>18137942</t>
  </si>
  <si>
    <t>186</t>
  </si>
  <si>
    <t>026404997</t>
  </si>
  <si>
    <t>Geranium phaeum 'Samobor' K9</t>
  </si>
  <si>
    <t>-2031342280</t>
  </si>
  <si>
    <t>187</t>
  </si>
  <si>
    <t>026404998</t>
  </si>
  <si>
    <t>Geranium nodosum 'Silverwood' K9</t>
  </si>
  <si>
    <t>1325209633</t>
  </si>
  <si>
    <t>188</t>
  </si>
  <si>
    <t>026404999</t>
  </si>
  <si>
    <t>Geranium rozanne K9</t>
  </si>
  <si>
    <t>-2078857616</t>
  </si>
  <si>
    <t>189</t>
  </si>
  <si>
    <t>026405000</t>
  </si>
  <si>
    <t>Helleborus foetidus K11</t>
  </si>
  <si>
    <t>1182947343</t>
  </si>
  <si>
    <t>190</t>
  </si>
  <si>
    <t>026405001</t>
  </si>
  <si>
    <t>Lathyrus vernus K9</t>
  </si>
  <si>
    <t>-1442223882</t>
  </si>
  <si>
    <t>191</t>
  </si>
  <si>
    <t>026405002</t>
  </si>
  <si>
    <t>Santolina chamaecyparissus K9</t>
  </si>
  <si>
    <t>1952084610</t>
  </si>
  <si>
    <t>192</t>
  </si>
  <si>
    <t>026405003</t>
  </si>
  <si>
    <t>Stachys byzantina K9</t>
  </si>
  <si>
    <t>199114306</t>
  </si>
  <si>
    <t>193</t>
  </si>
  <si>
    <t>026405004</t>
  </si>
  <si>
    <t>Vinca minor K9</t>
  </si>
  <si>
    <t>-1384424618</t>
  </si>
  <si>
    <t>194</t>
  </si>
  <si>
    <t>026405005</t>
  </si>
  <si>
    <t>Geranium macrorhizum 'Czakor' K9</t>
  </si>
  <si>
    <t>-1090515774</t>
  </si>
  <si>
    <t>D11</t>
  </si>
  <si>
    <t>Výsadba cibulovin do záhonu</t>
  </si>
  <si>
    <t>195</t>
  </si>
  <si>
    <t>183211313R</t>
  </si>
  <si>
    <t>Výsadba cibulí rozhozem do záhonu</t>
  </si>
  <si>
    <t>-898883851</t>
  </si>
  <si>
    <t>196</t>
  </si>
  <si>
    <t>027900001</t>
  </si>
  <si>
    <t>Eranthis hyemalis - velikost cibule 4/5</t>
  </si>
  <si>
    <t>-1873862134</t>
  </si>
  <si>
    <t>197</t>
  </si>
  <si>
    <t>0279000002</t>
  </si>
  <si>
    <t>Puschkinia scilloides - 5+</t>
  </si>
  <si>
    <t>524797585</t>
  </si>
  <si>
    <t>D12</t>
  </si>
  <si>
    <t>Mechanizovaná výsadba cibulovin do trávníku</t>
  </si>
  <si>
    <t>198</t>
  </si>
  <si>
    <t>185804311.1</t>
  </si>
  <si>
    <t>1071285627</t>
  </si>
  <si>
    <t>https://podminky.urs.cz/item/CS_URS_2025_01/185804311.1</t>
  </si>
  <si>
    <t>Poznámka k položce:_x000d_
33,5m2 - 3x zálivka</t>
  </si>
  <si>
    <t xml:space="preserve">"3.zalití před výsadbou pro nasycení travního drnu"   10,05</t>
  </si>
  <si>
    <t>199</t>
  </si>
  <si>
    <t>-960592180</t>
  </si>
  <si>
    <t xml:space="preserve">Poznámka k položce:_x000d_
110,5m2  - 3x zálivka</t>
  </si>
  <si>
    <t xml:space="preserve">"3.zalití před výsadbou pro nasycení travního drnu"   3*110,5*0,1</t>
  </si>
  <si>
    <t>200</t>
  </si>
  <si>
    <t>1691825331</t>
  </si>
  <si>
    <t>201</t>
  </si>
  <si>
    <t>24719644</t>
  </si>
  <si>
    <t>202</t>
  </si>
  <si>
    <t>-1126038150</t>
  </si>
  <si>
    <t xml:space="preserve">"10km"   43,2*10</t>
  </si>
  <si>
    <t>203</t>
  </si>
  <si>
    <t>111151111</t>
  </si>
  <si>
    <t>Pokosení trávníku parterového pl do 1000 m2 s odvozem do 20 km v rovině a svahu do 1:5</t>
  </si>
  <si>
    <t>-585697761</t>
  </si>
  <si>
    <t>Pokosení trávníku při souvislé ploše do 1000 m2 parterového v rovině nebo svahu do 1:5</t>
  </si>
  <si>
    <t>https://podminky.urs.cz/item/CS_URS_2025_01/111151111</t>
  </si>
  <si>
    <t>204</t>
  </si>
  <si>
    <t>183211342</t>
  </si>
  <si>
    <t>Výsadba cibulovin sázecím strojem v zemině skupiny 1 až 3 v pásu šíře přes 0,5 do 1 m</t>
  </si>
  <si>
    <t>10 kus</t>
  </si>
  <si>
    <t>-1210416908</t>
  </si>
  <si>
    <t>https://podminky.urs.cz/item/CS_URS_2025_01/183211342</t>
  </si>
  <si>
    <t>(4+7+4)*1000/10</t>
  </si>
  <si>
    <t>205</t>
  </si>
  <si>
    <t>523307579</t>
  </si>
  <si>
    <t xml:space="preserve">"pásy Heiloo délky 13,5 m2 a 20 m2"   (13,5+20)*0,1</t>
  </si>
  <si>
    <t>206</t>
  </si>
  <si>
    <t>185804312.2</t>
  </si>
  <si>
    <t>-1951691999</t>
  </si>
  <si>
    <t>https://podminky.urs.cz/item/CS_URS_2025_01/185804312.2</t>
  </si>
  <si>
    <t xml:space="preserve">"pásy Prima Julia délky 25 m2 a 28 m2, pásy Prima Ille-et-Vilaine délky 30,5 m2 a 27 m2"   (25+30,5+28+27)*0,1</t>
  </si>
  <si>
    <t>207</t>
  </si>
  <si>
    <t>1407988998</t>
  </si>
  <si>
    <t xml:space="preserve">"10 l vody/m2"   3,35+11,05</t>
  </si>
  <si>
    <t>208</t>
  </si>
  <si>
    <t>-1103281466</t>
  </si>
  <si>
    <t>209</t>
  </si>
  <si>
    <t>00590000a</t>
  </si>
  <si>
    <t>Heiloo' ref. Verver (1 balení 1000 ks)</t>
  </si>
  <si>
    <t>bal</t>
  </si>
  <si>
    <t>128911093</t>
  </si>
  <si>
    <t xml:space="preserve">"záhony 13,5 + 20 m2 a 120 ks/m2"   4</t>
  </si>
  <si>
    <t>210</t>
  </si>
  <si>
    <t>00590000b</t>
  </si>
  <si>
    <t>Prima Julia' ref. Verver (1 balení 1000 ks)</t>
  </si>
  <si>
    <t>-2094837930</t>
  </si>
  <si>
    <t xml:space="preserve">"záhony 25 + 28 m2, 130 ks/m2"   7</t>
  </si>
  <si>
    <t>211</t>
  </si>
  <si>
    <t>00590000c</t>
  </si>
  <si>
    <t>Prima Ille-et-Vilaine' ref. Verver (1 balení 1000 ks)</t>
  </si>
  <si>
    <t>1274536605</t>
  </si>
  <si>
    <t xml:space="preserve">"záhony 30,5 + 27 m2, 70 ks/m2"   4</t>
  </si>
  <si>
    <t>D13</t>
  </si>
  <si>
    <t>Založení travo-bylinného porostu</t>
  </si>
  <si>
    <t>212</t>
  </si>
  <si>
    <t>121151123</t>
  </si>
  <si>
    <t>Sejmutí ornice plochy přes 500 m2 tl vrstvy do 200 mm strojně</t>
  </si>
  <si>
    <t>1573549496</t>
  </si>
  <si>
    <t>Sejmutí ornice strojně při souvislé ploše přes 500 m2, tl. vrstvy do 200 mm</t>
  </si>
  <si>
    <t>https://podminky.urs.cz/item/CS_URS_2025_01/121151123</t>
  </si>
  <si>
    <t xml:space="preserve">"dle kap.D13 - mocnost 15 cm"   961,5+307,0</t>
  </si>
  <si>
    <t>213</t>
  </si>
  <si>
    <t>122251102</t>
  </si>
  <si>
    <t>Odkopávky a prokopávky nezapažené v hornině třídy těžitelnosti I skupiny 3 objem do 50 m3 strojně</t>
  </si>
  <si>
    <t>719019462</t>
  </si>
  <si>
    <t>Odkopávky a prokopávky nezapažené strojně v hornině třídy těžitelnosti I skupiny 3 přes 20 do 50 m3</t>
  </si>
  <si>
    <t>https://podminky.urs.cz/item/CS_URS_2025_01/122251102</t>
  </si>
  <si>
    <t xml:space="preserve">"celková plocha nově založených trávníků odkop 18 cm pro trávníky (15 cm substrát + 3cm pod okraj tj. 18cm)"   (961,5+307)*0,18</t>
  </si>
  <si>
    <t xml:space="preserve">"odpočet sejmutí ornice"                                   -1268,5*0,15</t>
  </si>
  <si>
    <t>214</t>
  </si>
  <si>
    <t>-1744803422</t>
  </si>
  <si>
    <t>215</t>
  </si>
  <si>
    <t>1445629223</t>
  </si>
  <si>
    <t xml:space="preserve">"ref. Roundup - 50ml/100m2"   961,5/100*50*0,001</t>
  </si>
  <si>
    <t>216</t>
  </si>
  <si>
    <t>181907211R.1</t>
  </si>
  <si>
    <t>Rozrušení povrchu do hl 0,15 m v zemině tř 1 až 4</t>
  </si>
  <si>
    <t>561018663</t>
  </si>
  <si>
    <t>217</t>
  </si>
  <si>
    <t>389749635</t>
  </si>
  <si>
    <t>218</t>
  </si>
  <si>
    <t>1453453676</t>
  </si>
  <si>
    <t>219</t>
  </si>
  <si>
    <t>1768276639</t>
  </si>
  <si>
    <t>220</t>
  </si>
  <si>
    <t>-1307159296</t>
  </si>
  <si>
    <t>221</t>
  </si>
  <si>
    <t>181006113</t>
  </si>
  <si>
    <t>Rozprostření zemin tl vrstvy do 0,2 m schopných zúrodnění v rovině a sklonu do 1:5</t>
  </si>
  <si>
    <t>-1453548159</t>
  </si>
  <si>
    <t>Rozprostření zemin schopných zúrodnění v rovině a ve sklonu do 1:5, tloušťka vrstvy přes 0,15 do 0,20 m</t>
  </si>
  <si>
    <t>https://podminky.urs.cz/item/CS_URS_2025_01/181006113</t>
  </si>
  <si>
    <t xml:space="preserve">"mocnost 15 cm"   961,5+307,0</t>
  </si>
  <si>
    <t>222</t>
  </si>
  <si>
    <t>103715010x</t>
  </si>
  <si>
    <t>výsadbový substrát pro trávník - katrovaná ornice 70% - použije se z výkopů při provádění realizace projektu, katrovaná ornice 70% - použije se z výkopů při provádění realizace projektu, písek 10%, kompost 20%</t>
  </si>
  <si>
    <t>-1269441428</t>
  </si>
  <si>
    <t xml:space="preserve">výsadbový substrát pro trávník -  katrovaná ornice 70% - použije se z výkopů při provádění realizace projektu, písek 10%, kompost 20%</t>
  </si>
  <si>
    <t>1268,5*0,15</t>
  </si>
  <si>
    <t>223</t>
  </si>
  <si>
    <t>-530220103</t>
  </si>
  <si>
    <t>224</t>
  </si>
  <si>
    <t>2123246</t>
  </si>
  <si>
    <t>225</t>
  </si>
  <si>
    <t>-1553772759</t>
  </si>
  <si>
    <t xml:space="preserve">"ref. Roundup - 50ml/100m2"  1268,5/100*50*0,001</t>
  </si>
  <si>
    <t>226</t>
  </si>
  <si>
    <t>203229645</t>
  </si>
  <si>
    <t>227</t>
  </si>
  <si>
    <t>-1978339936</t>
  </si>
  <si>
    <t>228</t>
  </si>
  <si>
    <t>181411131</t>
  </si>
  <si>
    <t>Založení parkového trávníku výsevem pl do 1000 m2 v rovině a ve svahu do 1:5</t>
  </si>
  <si>
    <t>2050452973</t>
  </si>
  <si>
    <t>Založení trávníku na půdě předem připravené plochy do 1000 m2 výsevem včetně utažení parkového v rovině nebo na svahu do 1:5</t>
  </si>
  <si>
    <t>https://podminky.urs.cz/item/CS_URS_2025_01/181411131</t>
  </si>
  <si>
    <t>229</t>
  </si>
  <si>
    <t>13050909a</t>
  </si>
  <si>
    <t>osevní travní směs</t>
  </si>
  <si>
    <t>1004188574</t>
  </si>
  <si>
    <t xml:space="preserve">"15g na m2 ref. RSM 2.4 Bylinný trávník"   1268,5*0,015</t>
  </si>
  <si>
    <t>230</t>
  </si>
  <si>
    <t>-901609112</t>
  </si>
  <si>
    <t xml:space="preserve">"nově založené trávníky"   1268,5*0,1</t>
  </si>
  <si>
    <t>231</t>
  </si>
  <si>
    <t>-240336575</t>
  </si>
  <si>
    <t xml:space="preserve">"10 l vody/m2"   1268,5*0,1</t>
  </si>
  <si>
    <t>232</t>
  </si>
  <si>
    <t>1056758177</t>
  </si>
  <si>
    <t>233</t>
  </si>
  <si>
    <t>1331604541</t>
  </si>
  <si>
    <t>05 - SO 05 - Veřejné osvětlení</t>
  </si>
  <si>
    <t>M21 - Elektromontáže</t>
  </si>
  <si>
    <t>M46 - Zemní práce při montážích</t>
  </si>
  <si>
    <t>M65 - Elektroinstalace</t>
  </si>
  <si>
    <t>783 - Nátěry</t>
  </si>
  <si>
    <t>M - Ostatní materiál</t>
  </si>
  <si>
    <t>M21</t>
  </si>
  <si>
    <t>Elektromontáže</t>
  </si>
  <si>
    <t>210202115R00</t>
  </si>
  <si>
    <t>Svítidlo veřejného osvětlení parkové</t>
  </si>
  <si>
    <t>-1243490301</t>
  </si>
  <si>
    <t>210204011RS2</t>
  </si>
  <si>
    <t>Stožár osvětlovací ocelový délky do 4 m</t>
  </si>
  <si>
    <t>330251509</t>
  </si>
  <si>
    <t>210204201R00</t>
  </si>
  <si>
    <t>Elektrovýzbroj stožáru pro 1 okruh</t>
  </si>
  <si>
    <t>-1382818116</t>
  </si>
  <si>
    <t>210204202R00</t>
  </si>
  <si>
    <t>Elektrovýzbroj stožáru pro 2 okruhy</t>
  </si>
  <si>
    <t>88859635</t>
  </si>
  <si>
    <t>210220021RT1</t>
  </si>
  <si>
    <t>Vedení uzemňovací v zemi FeZn do 120 mm2 vč.svorek</t>
  </si>
  <si>
    <t>-334894811</t>
  </si>
  <si>
    <t>210220301RT3</t>
  </si>
  <si>
    <t>Svorka hromosvodová do 2 šroubů /SS, SZ, SO/</t>
  </si>
  <si>
    <t>200272425</t>
  </si>
  <si>
    <t>210810006RT1</t>
  </si>
  <si>
    <t>Kabel CYKY-m 750 V 3 x 2,5 mm2 volně uložený</t>
  </si>
  <si>
    <t>65420071</t>
  </si>
  <si>
    <t>210810014RT1</t>
  </si>
  <si>
    <t>Kabel CYKY-m 750 V 4 žíly,16-25 mm2, volně uložený</t>
  </si>
  <si>
    <t>713784509</t>
  </si>
  <si>
    <t>220890202R00</t>
  </si>
  <si>
    <t>Revize</t>
  </si>
  <si>
    <t>h</t>
  </si>
  <si>
    <t>-2085536653</t>
  </si>
  <si>
    <t>222010711R00</t>
  </si>
  <si>
    <t>Přečíslování stožáru</t>
  </si>
  <si>
    <t>-1414622840</t>
  </si>
  <si>
    <t>354399995450</t>
  </si>
  <si>
    <t>Smršťovací koncovka SKR</t>
  </si>
  <si>
    <t>-1597424765</t>
  </si>
  <si>
    <t>R</t>
  </si>
  <si>
    <t>Demontáž stožáru VO</t>
  </si>
  <si>
    <t>779700959</t>
  </si>
  <si>
    <t>M46</t>
  </si>
  <si>
    <t>Zemní práce při montážích</t>
  </si>
  <si>
    <t xml:space="preserve">205      R00</t>
  </si>
  <si>
    <t>Zednické výpomoci M 21 podle čl.13-5c</t>
  </si>
  <si>
    <t>%</t>
  </si>
  <si>
    <t>-1665284556</t>
  </si>
  <si>
    <t>460010023RT3</t>
  </si>
  <si>
    <t>Vytýčení kabelové trasy ve volném terénu</t>
  </si>
  <si>
    <t>km</t>
  </si>
  <si>
    <t>103378504</t>
  </si>
  <si>
    <t>460030011RT2</t>
  </si>
  <si>
    <t>Sejmutí drnu</t>
  </si>
  <si>
    <t>-1422795781</t>
  </si>
  <si>
    <t>460050704RT1</t>
  </si>
  <si>
    <t>Jáma do 2 m3 pro stožár veř.osvětlení, hor.4,ručně</t>
  </si>
  <si>
    <t>-514748530</t>
  </si>
  <si>
    <t>460080002RT1</t>
  </si>
  <si>
    <t>Betonový základ do bednění</t>
  </si>
  <si>
    <t>-2022738063</t>
  </si>
  <si>
    <t>460200154RT1</t>
  </si>
  <si>
    <t xml:space="preserve">Výkop kabelové rýhy 35/70 cm  hor.4</t>
  </si>
  <si>
    <t>-864738012</t>
  </si>
  <si>
    <t>Výkop kabelové rýhy 35/70 cm hor.4</t>
  </si>
  <si>
    <t>460420018RT1</t>
  </si>
  <si>
    <t>Zřízení kabelového lože v rýze š.do 35 cm z písku</t>
  </si>
  <si>
    <t>107655664</t>
  </si>
  <si>
    <t>460490012RT1</t>
  </si>
  <si>
    <t>Fólie výstražná z PVC, šířka 33 cm</t>
  </si>
  <si>
    <t>1951372570</t>
  </si>
  <si>
    <t>460560154R00</t>
  </si>
  <si>
    <t>Zához rýhy 35/70 cm, hornina třídy 4</t>
  </si>
  <si>
    <t>1688865679</t>
  </si>
  <si>
    <t>460600001R00</t>
  </si>
  <si>
    <t>Naložení a odvoz zeminy</t>
  </si>
  <si>
    <t>2054238233</t>
  </si>
  <si>
    <t>460620014RT1</t>
  </si>
  <si>
    <t>Provizorní úprava terénu v přírodní hornině 4</t>
  </si>
  <si>
    <t>47758649</t>
  </si>
  <si>
    <t>460921102R00</t>
  </si>
  <si>
    <t>Zaměření a zobrazení kabel. trasy na pevný bod</t>
  </si>
  <si>
    <t>1301706055</t>
  </si>
  <si>
    <t>460961602R00</t>
  </si>
  <si>
    <t>Zpracování výsledku měření</t>
  </si>
  <si>
    <t>1480275871</t>
  </si>
  <si>
    <t>M65</t>
  </si>
  <si>
    <t>Elektroinstalace</t>
  </si>
  <si>
    <t>222260512R00</t>
  </si>
  <si>
    <t>Trubka pancéřová 21 a 25 na povrchu</t>
  </si>
  <si>
    <t>-330126496</t>
  </si>
  <si>
    <t>650010647RT3</t>
  </si>
  <si>
    <t>Montáž trubky plastové tuhé D 63 uložené pevně</t>
  </si>
  <si>
    <t>-784547924</t>
  </si>
  <si>
    <t>650091621R00</t>
  </si>
  <si>
    <t>Montáž zdroje napájecího spínaného</t>
  </si>
  <si>
    <t>-891959848</t>
  </si>
  <si>
    <t>650101665R00</t>
  </si>
  <si>
    <t>Montáž LED pásku v liště s difuzorem</t>
  </si>
  <si>
    <t>659898650</t>
  </si>
  <si>
    <t>650125143RT6</t>
  </si>
  <si>
    <t>Uložení kabelu Cu 3 x 2,5 mm2 do trubky</t>
  </si>
  <si>
    <t>1606055827</t>
  </si>
  <si>
    <t>650125191R00</t>
  </si>
  <si>
    <t>Uložení kabelu Cu 4 x 16 mm2 do trubky</t>
  </si>
  <si>
    <t>-2091673608</t>
  </si>
  <si>
    <t>650125719R00</t>
  </si>
  <si>
    <t>Demontáž a likvidace původního kabelu VO</t>
  </si>
  <si>
    <t>-1979132272</t>
  </si>
  <si>
    <t>650139191R00</t>
  </si>
  <si>
    <t>Označení kabelu štítkem</t>
  </si>
  <si>
    <t>1714789655</t>
  </si>
  <si>
    <t>650142417R00</t>
  </si>
  <si>
    <t>Ukončení kabelu smršť. koncovkou 4 x 16 mm2</t>
  </si>
  <si>
    <t>1274898990</t>
  </si>
  <si>
    <t>650142611R00</t>
  </si>
  <si>
    <t>Ukončení celoplast. kabelů zákl./pás.do 4x10 mm2</t>
  </si>
  <si>
    <t>1030580761</t>
  </si>
  <si>
    <t>650617161R00</t>
  </si>
  <si>
    <t>Montáž krabice bez zapojení vodičů</t>
  </si>
  <si>
    <t>1545801365</t>
  </si>
  <si>
    <t>979011321R00</t>
  </si>
  <si>
    <t>Přepojení kabelu v lampě VO</t>
  </si>
  <si>
    <t>682659525</t>
  </si>
  <si>
    <t>Nátěry</t>
  </si>
  <si>
    <t>783291001R00</t>
  </si>
  <si>
    <t>Nátěr asfaltový kovových konstrukcí jednonásobný</t>
  </si>
  <si>
    <t>-1871333879</t>
  </si>
  <si>
    <t>784561010RT2</t>
  </si>
  <si>
    <t>Nástřik konstrukcí Variopaint</t>
  </si>
  <si>
    <t>170629132</t>
  </si>
  <si>
    <t>Ostatní materiál</t>
  </si>
  <si>
    <t>345711303</t>
  </si>
  <si>
    <t>Trubka elektroinstalační ocelová závitová 6025</t>
  </si>
  <si>
    <t>-787027792</t>
  </si>
  <si>
    <t>3457114700</t>
  </si>
  <si>
    <t>Trubka kabelová chránička KOPOFLEX KF 09040</t>
  </si>
  <si>
    <t>525754633</t>
  </si>
  <si>
    <t>345711803</t>
  </si>
  <si>
    <t>Koleno pro elektroinstalační trubky ocelové závitové 6125</t>
  </si>
  <si>
    <t>732770772</t>
  </si>
  <si>
    <t>34571399</t>
  </si>
  <si>
    <t>Rozvodka krabicová s víčkem 7221 B 119 x 119 mm</t>
  </si>
  <si>
    <t>1503171755</t>
  </si>
  <si>
    <t>500_017VD</t>
  </si>
  <si>
    <t>Svorka SV-A 9.16.5p stožárová výzbroj</t>
  </si>
  <si>
    <t>1643104923</t>
  </si>
  <si>
    <t>R.1</t>
  </si>
  <si>
    <t>Páska vulkanizační</t>
  </si>
  <si>
    <t>-1428617892</t>
  </si>
  <si>
    <t>VON - Vedlejší a ostatní náklady</t>
  </si>
  <si>
    <t>VRN - Vedlejší a ostatní rozpočtové náklady</t>
  </si>
  <si>
    <t>VRN</t>
  </si>
  <si>
    <t>Vedlejší a ostatní rozpočtové náklady</t>
  </si>
  <si>
    <t>011203000a</t>
  </si>
  <si>
    <t>Botanický a zoologický průzkum bez rozlišení</t>
  </si>
  <si>
    <t>1024</t>
  </si>
  <si>
    <t>-1892154248</t>
  </si>
  <si>
    <t>Úvodní průzkum stanoviště a dřevin, vč.ph půdy pro stanovení složení injektované směsi</t>
  </si>
  <si>
    <t>012103000x</t>
  </si>
  <si>
    <t>*Geodetické vytyčení a vyhledání všech dotčených podzemních zařízení od jednotlivých správců sítí s vyznačením polohy zařízení přímo na staveništi k tomu oprávněnou osobou před zahájením prací. Vytyčení vysazovaných dřevin, rostlin, zpevněných ploch, kons</t>
  </si>
  <si>
    <t>Kč</t>
  </si>
  <si>
    <t>1456522013</t>
  </si>
  <si>
    <t>Geodetické vytyčení a vyhledání všech dotčených podzemních zařízení od jednotlivých správců sítí s vyznačením polohy zařízení přímo na staveništi k tomu oprávněnou osobou před zahájením prací. Vytyčení vysazovaných dřevin, rostlin, zpevněných ploch, prvků mobiliáře a altánu, konstrukcí a území určených k obdělání.</t>
  </si>
  <si>
    <t>013254000</t>
  </si>
  <si>
    <t>Dokumentace skutečného provedení stavby - dodavatel zpracuje převedení dokumentace skutečného provedení do digitální technické mapy města dle platné legislativy.</t>
  </si>
  <si>
    <t>1187165322</t>
  </si>
  <si>
    <t>https://podminky.urs.cz/item/CS_URS_2025_01/013254000</t>
  </si>
  <si>
    <t>01325400a</t>
  </si>
  <si>
    <t>Dokumentace skutečného provedení stavby</t>
  </si>
  <si>
    <t>2045619186</t>
  </si>
  <si>
    <t>Výrobní dokumentace pro mobilář</t>
  </si>
  <si>
    <t>020001000a</t>
  </si>
  <si>
    <t>Oplocení staveniště - zhotovení, provozování a následná demontáž</t>
  </si>
  <si>
    <t>1373886293</t>
  </si>
  <si>
    <t>030001000x</t>
  </si>
  <si>
    <t xml:space="preserve">*Zařízení staveniště:   zřízení a vybavení  v rozsahu dle velikosti stavby  vč. napojení na inž.sítě, ochranné oplocení okolo prameníku, zabezpeční staveniště vč. potřebného dopravního značení.  Náklady na provozování zařízení staveniště vč. nákladů na en</t>
  </si>
  <si>
    <t>-1379795449</t>
  </si>
  <si>
    <t>Zařízení staveniště: zřízení a vybavení v rozsahu dle velikosti stavby vč. napojení na inž.sítě, ochranné oplocení okolo prameníku, zabezpeční staveniště vč. potřebného dopravního značení. Náklady na provozování zařízení staveniště vč. nákladů na energie a jeho zrušení po skončení stavby.</t>
  </si>
  <si>
    <t>04320300a</t>
  </si>
  <si>
    <t>Agrochemické rozbory ornice a substrátů</t>
  </si>
  <si>
    <t>1931909646</t>
  </si>
  <si>
    <t>0450020x</t>
  </si>
  <si>
    <t xml:space="preserve">Kompletační činnost dodavatele - zajištění činností související se zakázkou, tj. :  </t>
  </si>
  <si>
    <t>1426744801</t>
  </si>
  <si>
    <t>Kompletační činnost dodavatele - zajištění činností související se zakázkou, tj. : 
- účast ve všech fázích přípravy, realizace a dokončení zakázky, komplexního vyzkoušení, měření a odstranění vad díla podléhající záruční lhůtě.
- činnost související s dodávkou materiálů a sazenic.
- vzorkování materiálů použitých v rámci stavby, např.subtráty, mulče, kotevní materiál atp.
- zajištění poradenství, tj. technická pomoc.
- zajištění podkladů, tj. výrobní dokumentace, rozpočty, zkoušky vč.zkoušek hutnících a vsakovacích, protokoly vč. zakreslení změn do PD.
- účast na jednáních, zkouškách, odevzdávání konstrukcí, objektů a celků, účast na uvedení do zkušebního provozu.
- kontroly činností na staveništi, tj. výše uvedených činností i souvisejících správních činností a vedení stavebního deníku.</t>
  </si>
  <si>
    <t>0450020y</t>
  </si>
  <si>
    <t xml:space="preserve">Koordinační činnost dodavatele - zajištění veškerých činností související se zakázkou, tj. :  </t>
  </si>
  <si>
    <t>1717226029</t>
  </si>
  <si>
    <t>Koordinační činnost dodavatele - zajištění veškerých činností související se zakázkou, tj. : 
- koordinace prací mezi dodavateli.
- stanovení pořadí případně souběžného provádění prací a doby realizace.
- předávání staveniště jednotlivým subdodavatelům.
- předávání informací o změnách.
- řešení vazeb na okolí staveniště.</t>
  </si>
  <si>
    <t>0900010-2</t>
  </si>
  <si>
    <t>Průběžné čištění přilehlých komunikací a prostor dotčených stavbou</t>
  </si>
  <si>
    <t>1140853011</t>
  </si>
  <si>
    <t>091704000x</t>
  </si>
  <si>
    <t>Náklady na uvedení ploch dotčených stavbou do původního stavu</t>
  </si>
  <si>
    <t>1422614321</t>
  </si>
  <si>
    <t>SEZNAM FIGUR</t>
  </si>
  <si>
    <t>Výměra</t>
  </si>
  <si>
    <t>Použití figury: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</si>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</sst>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8"/>
      <color rgb="FF000000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5" fillId="0" borderId="0" applyNumberFormat="0" applyFill="0" applyBorder="0" applyAlignment="0" applyProtection="0"/>
  </cellStyleXfs>
  <cellXfs count="39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38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39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40" fillId="0" borderId="23" xfId="0" applyFont="1" applyBorder="1" applyAlignment="1" applyProtection="1">
      <alignment horizontal="center" vertical="center"/>
    </xf>
    <xf numFmtId="49" fontId="40" fillId="0" borderId="23" xfId="0" applyNumberFormat="1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center" vertical="center" wrapText="1"/>
    </xf>
    <xf numFmtId="167" fontId="40" fillId="0" borderId="23" xfId="0" applyNumberFormat="1" applyFont="1" applyBorder="1" applyAlignment="1" applyProtection="1">
      <alignment vertical="center"/>
    </xf>
    <xf numFmtId="4" fontId="40" fillId="2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</xf>
    <xf numFmtId="0" fontId="41" fillId="0" borderId="4" xfId="0" applyFont="1" applyBorder="1" applyAlignment="1">
      <alignment vertical="center"/>
    </xf>
    <xf numFmtId="0" fontId="40" fillId="2" borderId="15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42" fillId="0" borderId="0" xfId="0" applyFont="1" applyAlignment="1" applyProtection="1">
      <alignment vertical="center" wrapText="1"/>
    </xf>
    <xf numFmtId="167" fontId="23" fillId="2" borderId="23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3" fillId="0" borderId="17" xfId="0" applyFont="1" applyBorder="1" applyAlignment="1">
      <alignment horizontal="left" vertical="center" wrapText="1"/>
    </xf>
    <xf numFmtId="0" fontId="43" fillId="0" borderId="23" xfId="0" applyFont="1" applyBorder="1" applyAlignment="1">
      <alignment horizontal="left" vertical="center" wrapText="1"/>
    </xf>
    <xf numFmtId="0" fontId="43" fillId="0" borderId="23" xfId="0" applyFont="1" applyBorder="1" applyAlignment="1">
      <alignment horizontal="left" vertical="center"/>
    </xf>
    <xf numFmtId="167" fontId="43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4" fillId="0" borderId="24" xfId="0" applyFont="1" applyBorder="1" applyAlignment="1">
      <alignment vertical="center" wrapText="1"/>
    </xf>
    <xf numFmtId="0" fontId="44" fillId="0" borderId="25" xfId="0" applyFont="1" applyBorder="1" applyAlignment="1">
      <alignment vertical="center" wrapText="1"/>
    </xf>
    <xf numFmtId="0" fontId="44" fillId="0" borderId="26" xfId="0" applyFont="1" applyBorder="1" applyAlignment="1">
      <alignment vertical="center" wrapText="1"/>
    </xf>
    <xf numFmtId="0" fontId="44" fillId="0" borderId="27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 wrapText="1"/>
    </xf>
    <xf numFmtId="0" fontId="44" fillId="0" borderId="27" xfId="0" applyFont="1" applyBorder="1" applyAlignment="1">
      <alignment vertical="center" wrapText="1"/>
    </xf>
    <xf numFmtId="0" fontId="46" fillId="0" borderId="29" xfId="0" applyFont="1" applyBorder="1" applyAlignment="1">
      <alignment horizontal="left" wrapText="1"/>
    </xf>
    <xf numFmtId="0" fontId="44" fillId="0" borderId="28" xfId="0" applyFont="1" applyBorder="1" applyAlignment="1">
      <alignment vertical="center" wrapText="1"/>
    </xf>
    <xf numFmtId="0" fontId="46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48" fillId="0" borderId="27" xfId="0" applyFont="1" applyBorder="1" applyAlignment="1">
      <alignment vertical="center" wrapText="1"/>
    </xf>
    <xf numFmtId="0" fontId="47" fillId="0" borderId="1" xfId="0" applyFont="1" applyBorder="1" applyAlignment="1">
      <alignment vertical="center" wrapText="1"/>
    </xf>
    <xf numFmtId="0" fontId="47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vertical="center"/>
    </xf>
    <xf numFmtId="49" fontId="47" fillId="0" borderId="1" xfId="0" applyNumberFormat="1" applyFont="1" applyBorder="1" applyAlignment="1">
      <alignment horizontal="left" vertical="center" wrapText="1"/>
    </xf>
    <xf numFmtId="49" fontId="47" fillId="0" borderId="1" xfId="0" applyNumberFormat="1" applyFont="1" applyBorder="1" applyAlignment="1">
      <alignment vertical="center" wrapText="1"/>
    </xf>
    <xf numFmtId="0" fontId="44" fillId="0" borderId="30" xfId="0" applyFont="1" applyBorder="1" applyAlignment="1">
      <alignment vertical="center" wrapText="1"/>
    </xf>
    <xf numFmtId="0" fontId="49" fillId="0" borderId="29" xfId="0" applyFont="1" applyBorder="1" applyAlignment="1">
      <alignment vertical="center" wrapText="1"/>
    </xf>
    <xf numFmtId="0" fontId="44" fillId="0" borderId="31" xfId="0" applyFont="1" applyBorder="1" applyAlignment="1">
      <alignment vertical="center" wrapText="1"/>
    </xf>
    <xf numFmtId="0" fontId="44" fillId="0" borderId="1" xfId="0" applyFont="1" applyBorder="1" applyAlignment="1">
      <alignment vertical="top"/>
    </xf>
    <xf numFmtId="0" fontId="44" fillId="0" borderId="0" xfId="0" applyFont="1" applyAlignment="1">
      <alignment vertical="top"/>
    </xf>
    <xf numFmtId="0" fontId="44" fillId="0" borderId="24" xfId="0" applyFont="1" applyBorder="1" applyAlignment="1">
      <alignment horizontal="left" vertical="center"/>
    </xf>
    <xf numFmtId="0" fontId="44" fillId="0" borderId="25" xfId="0" applyFont="1" applyBorder="1" applyAlignment="1">
      <alignment horizontal="left" vertical="center"/>
    </xf>
    <xf numFmtId="0" fontId="44" fillId="0" borderId="26" xfId="0" applyFont="1" applyBorder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4" fillId="0" borderId="28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6" fillId="0" borderId="29" xfId="0" applyFont="1" applyBorder="1" applyAlignment="1">
      <alignment horizontal="center" vertical="center"/>
    </xf>
    <xf numFmtId="0" fontId="50" fillId="0" borderId="29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5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8" fillId="0" borderId="27" xfId="0" applyFont="1" applyBorder="1" applyAlignment="1">
      <alignment horizontal="left" vertical="center"/>
    </xf>
    <xf numFmtId="0" fontId="47" fillId="0" borderId="1" xfId="0" applyFont="1" applyFill="1" applyBorder="1" applyAlignment="1">
      <alignment horizontal="left" vertical="center"/>
    </xf>
    <xf numFmtId="0" fontId="47" fillId="0" borderId="1" xfId="0" applyFont="1" applyFill="1" applyBorder="1" applyAlignment="1">
      <alignment horizontal="center" vertical="center"/>
    </xf>
    <xf numFmtId="0" fontId="44" fillId="0" borderId="30" xfId="0" applyFont="1" applyBorder="1" applyAlignment="1">
      <alignment horizontal="left" vertical="center"/>
    </xf>
    <xf numFmtId="0" fontId="49" fillId="0" borderId="29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8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left" vertical="center" wrapText="1"/>
    </xf>
    <xf numFmtId="0" fontId="44" fillId="0" borderId="25" xfId="0" applyFont="1" applyBorder="1" applyAlignment="1">
      <alignment horizontal="left" vertical="center" wrapText="1"/>
    </xf>
    <xf numFmtId="0" fontId="44" fillId="0" borderId="26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50" fillId="0" borderId="27" xfId="0" applyFont="1" applyBorder="1" applyAlignment="1">
      <alignment horizontal="left" vertical="center" wrapText="1"/>
    </xf>
    <xf numFmtId="0" fontId="50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/>
    </xf>
    <xf numFmtId="0" fontId="48" fillId="0" borderId="30" xfId="0" applyFont="1" applyBorder="1" applyAlignment="1">
      <alignment horizontal="left" vertical="center" wrapText="1"/>
    </xf>
    <xf numFmtId="0" fontId="48" fillId="0" borderId="29" xfId="0" applyFont="1" applyBorder="1" applyAlignment="1">
      <alignment horizontal="left" vertical="center" wrapText="1"/>
    </xf>
    <xf numFmtId="0" fontId="48" fillId="0" borderId="3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top"/>
    </xf>
    <xf numFmtId="0" fontId="47" fillId="0" borderId="1" xfId="0" applyFont="1" applyBorder="1" applyAlignment="1">
      <alignment horizontal="center" vertical="top"/>
    </xf>
    <xf numFmtId="0" fontId="48" fillId="0" borderId="30" xfId="0" applyFont="1" applyBorder="1" applyAlignment="1">
      <alignment horizontal="left" vertical="center"/>
    </xf>
    <xf numFmtId="0" fontId="48" fillId="0" borderId="3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46" fillId="0" borderId="1" xfId="0" applyFont="1" applyBorder="1" applyAlignment="1">
      <alignment vertical="center"/>
    </xf>
    <xf numFmtId="0" fontId="50" fillId="0" borderId="29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7" fillId="0" borderId="1" xfId="0" applyFont="1" applyBorder="1" applyAlignment="1">
      <alignment vertical="top"/>
    </xf>
    <xf numFmtId="49" fontId="47" fillId="0" borderId="1" xfId="0" applyNumberFormat="1" applyFont="1" applyBorder="1" applyAlignment="1">
      <alignment horizontal="left" vertical="center"/>
    </xf>
    <xf numFmtId="0" fontId="53" fillId="0" borderId="27" xfId="0" applyFont="1" applyBorder="1" applyAlignment="1" applyProtection="1">
      <alignment horizontal="left" vertical="center"/>
    </xf>
    <xf numFmtId="0" fontId="54" fillId="0" borderId="1" xfId="0" applyFont="1" applyBorder="1" applyAlignment="1" applyProtection="1">
      <alignment vertical="top"/>
    </xf>
    <xf numFmtId="0" fontId="54" fillId="0" borderId="1" xfId="0" applyFont="1" applyBorder="1" applyAlignment="1" applyProtection="1">
      <alignment horizontal="left" vertical="center"/>
    </xf>
    <xf numFmtId="0" fontId="54" fillId="0" borderId="1" xfId="0" applyFont="1" applyBorder="1" applyAlignment="1" applyProtection="1">
      <alignment horizontal="center" vertical="center"/>
    </xf>
    <xf numFmtId="49" fontId="54" fillId="0" borderId="1" xfId="0" applyNumberFormat="1" applyFont="1" applyBorder="1" applyAlignment="1" applyProtection="1">
      <alignment horizontal="left" vertical="center"/>
    </xf>
    <xf numFmtId="0" fontId="53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6" fillId="0" borderId="29" xfId="0" applyFont="1" applyBorder="1" applyAlignment="1">
      <alignment horizontal="left"/>
    </xf>
    <xf numFmtId="0" fontId="50" fillId="0" borderId="29" xfId="0" applyFont="1" applyBorder="1" applyAlignment="1"/>
    <xf numFmtId="0" fontId="44" fillId="0" borderId="27" xfId="0" applyFont="1" applyBorder="1" applyAlignment="1">
      <alignment vertical="top"/>
    </xf>
    <xf numFmtId="0" fontId="44" fillId="0" borderId="28" xfId="0" applyFont="1" applyBorder="1" applyAlignment="1">
      <alignment vertical="top"/>
    </xf>
    <xf numFmtId="0" fontId="44" fillId="0" borderId="30" xfId="0" applyFont="1" applyBorder="1" applyAlignment="1">
      <alignment vertical="top"/>
    </xf>
    <xf numFmtId="0" fontId="44" fillId="0" borderId="29" xfId="0" applyFont="1" applyBorder="1" applyAlignment="1">
      <alignment vertical="top"/>
    </xf>
    <xf numFmtId="0" fontId="44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44" TargetMode="External" /><Relationship Id="rId2" Type="http://schemas.openxmlformats.org/officeDocument/2006/relationships/hyperlink" Target="https://podminky.urs.cz/item/CS_URS_2025_01/113106142" TargetMode="External" /><Relationship Id="rId3" Type="http://schemas.openxmlformats.org/officeDocument/2006/relationships/hyperlink" Target="https://podminky.urs.cz/item/CS_URS_2025_01/113107112" TargetMode="External" /><Relationship Id="rId4" Type="http://schemas.openxmlformats.org/officeDocument/2006/relationships/hyperlink" Target="https://podminky.urs.cz/item/CS_URS_2025_01/113107313" TargetMode="External" /><Relationship Id="rId5" Type="http://schemas.openxmlformats.org/officeDocument/2006/relationships/hyperlink" Target="https://podminky.urs.cz/item/CS_URS_2025_01/113107142" TargetMode="External" /><Relationship Id="rId6" Type="http://schemas.openxmlformats.org/officeDocument/2006/relationships/hyperlink" Target="https://podminky.urs.cz/item/CS_URS_2025_01/113107152" TargetMode="External" /><Relationship Id="rId7" Type="http://schemas.openxmlformats.org/officeDocument/2006/relationships/hyperlink" Target="https://podminky.urs.cz/item/CS_URS_2025_01/113107313" TargetMode="External" /><Relationship Id="rId8" Type="http://schemas.openxmlformats.org/officeDocument/2006/relationships/hyperlink" Target="https://podminky.urs.cz/item/CS_URS_2025_01/113204111" TargetMode="External" /><Relationship Id="rId9" Type="http://schemas.openxmlformats.org/officeDocument/2006/relationships/hyperlink" Target="https://podminky.urs.cz/item/CS_URS_2025_01/961044111" TargetMode="External" /><Relationship Id="rId10" Type="http://schemas.openxmlformats.org/officeDocument/2006/relationships/hyperlink" Target="https://podminky.urs.cz/item/CS_URS_2025_01/966001211" TargetMode="External" /><Relationship Id="rId11" Type="http://schemas.openxmlformats.org/officeDocument/2006/relationships/hyperlink" Target="https://podminky.urs.cz/item/CS_URS_2025_01/966008211" TargetMode="External" /><Relationship Id="rId12" Type="http://schemas.openxmlformats.org/officeDocument/2006/relationships/hyperlink" Target="https://podminky.urs.cz/item/CS_URS_2025_01/767161813" TargetMode="External" /><Relationship Id="rId13" Type="http://schemas.openxmlformats.org/officeDocument/2006/relationships/hyperlink" Target="https://podminky.urs.cz/item/CS_URS_2025_01/767996701" TargetMode="External" /><Relationship Id="rId14" Type="http://schemas.openxmlformats.org/officeDocument/2006/relationships/hyperlink" Target="https://podminky.urs.cz/item/CS_URS_2025_01/997221551" TargetMode="External" /><Relationship Id="rId15" Type="http://schemas.openxmlformats.org/officeDocument/2006/relationships/hyperlink" Target="https://podminky.urs.cz/item/CS_URS_2025_01/997221559" TargetMode="External" /><Relationship Id="rId16" Type="http://schemas.openxmlformats.org/officeDocument/2006/relationships/hyperlink" Target="https://podminky.urs.cz/item/CS_URS_2025_01/997221561" TargetMode="External" /><Relationship Id="rId17" Type="http://schemas.openxmlformats.org/officeDocument/2006/relationships/hyperlink" Target="https://podminky.urs.cz/item/CS_URS_2025_01/997221569" TargetMode="External" /><Relationship Id="rId18" Type="http://schemas.openxmlformats.org/officeDocument/2006/relationships/hyperlink" Target="https://podminky.urs.cz/item/CS_URS_2025_01/997013875" TargetMode="External" /><Relationship Id="rId19" Type="http://schemas.openxmlformats.org/officeDocument/2006/relationships/hyperlink" Target="https://podminky.urs.cz/item/CS_URS_2025_01/997013871" TargetMode="External" /><Relationship Id="rId20" Type="http://schemas.openxmlformats.org/officeDocument/2006/relationships/hyperlink" Target="https://podminky.urs.cz/item/CS_URS_2025_01/997221861" TargetMode="External" /><Relationship Id="rId21" Type="http://schemas.openxmlformats.org/officeDocument/2006/relationships/hyperlink" Target="https://podminky.urs.cz/item/CS_URS_2025_01/997221873" TargetMode="External" /><Relationship Id="rId22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7211" TargetMode="External" /><Relationship Id="rId2" Type="http://schemas.openxmlformats.org/officeDocument/2006/relationships/hyperlink" Target="https://podminky.urs.cz/item/CS_URS_2025_01/113204111" TargetMode="External" /><Relationship Id="rId3" Type="http://schemas.openxmlformats.org/officeDocument/2006/relationships/hyperlink" Target="https://podminky.urs.cz/item/CS_URS_2025_01/121151113" TargetMode="External" /><Relationship Id="rId4" Type="http://schemas.openxmlformats.org/officeDocument/2006/relationships/hyperlink" Target="https://podminky.urs.cz/item/CS_URS_2025_01/122251101" TargetMode="External" /><Relationship Id="rId5" Type="http://schemas.openxmlformats.org/officeDocument/2006/relationships/hyperlink" Target="https://podminky.urs.cz/item/CS_URS_2025_01/122251104" TargetMode="External" /><Relationship Id="rId6" Type="http://schemas.openxmlformats.org/officeDocument/2006/relationships/hyperlink" Target="https://podminky.urs.cz/item/CS_URS_2025_01/162751117" TargetMode="External" /><Relationship Id="rId7" Type="http://schemas.openxmlformats.org/officeDocument/2006/relationships/hyperlink" Target="https://podminky.urs.cz/item/CS_URS_2025_01/162751119" TargetMode="External" /><Relationship Id="rId8" Type="http://schemas.openxmlformats.org/officeDocument/2006/relationships/hyperlink" Target="https://podminky.urs.cz/item/CS_URS_2025_01/171201231" TargetMode="External" /><Relationship Id="rId9" Type="http://schemas.openxmlformats.org/officeDocument/2006/relationships/hyperlink" Target="https://podminky.urs.cz/item/CS_URS_2025_01/181951112" TargetMode="External" /><Relationship Id="rId10" Type="http://schemas.openxmlformats.org/officeDocument/2006/relationships/hyperlink" Target="https://podminky.urs.cz/item/CS_URS_2025_01/564851011" TargetMode="External" /><Relationship Id="rId11" Type="http://schemas.openxmlformats.org/officeDocument/2006/relationships/hyperlink" Target="https://podminky.urs.cz/item/CS_URS_2025_01/564851111" TargetMode="External" /><Relationship Id="rId12" Type="http://schemas.openxmlformats.org/officeDocument/2006/relationships/hyperlink" Target="https://podminky.urs.cz/item/CS_URS_2025_01/565145111" TargetMode="External" /><Relationship Id="rId13" Type="http://schemas.openxmlformats.org/officeDocument/2006/relationships/hyperlink" Target="https://podminky.urs.cz/item/CS_URS_2025_01/573191111" TargetMode="External" /><Relationship Id="rId14" Type="http://schemas.openxmlformats.org/officeDocument/2006/relationships/hyperlink" Target="https://podminky.urs.cz/item/CS_URS_2025_01/573231107" TargetMode="External" /><Relationship Id="rId15" Type="http://schemas.openxmlformats.org/officeDocument/2006/relationships/hyperlink" Target="https://podminky.urs.cz/item/CS_URS_2025_01/577133111" TargetMode="External" /><Relationship Id="rId16" Type="http://schemas.openxmlformats.org/officeDocument/2006/relationships/hyperlink" Target="https://podminky.urs.cz/item/CS_URS_2025_01/594111112" TargetMode="External" /><Relationship Id="rId17" Type="http://schemas.openxmlformats.org/officeDocument/2006/relationships/hyperlink" Target="https://podminky.urs.cz/item/CS_URS_2025_01/916331112" TargetMode="External" /><Relationship Id="rId18" Type="http://schemas.openxmlformats.org/officeDocument/2006/relationships/hyperlink" Target="https://podminky.urs.cz/item/CS_URS_2025_01/997221551" TargetMode="External" /><Relationship Id="rId19" Type="http://schemas.openxmlformats.org/officeDocument/2006/relationships/hyperlink" Target="https://podminky.urs.cz/item/CS_URS_2025_01/997221559" TargetMode="External" /><Relationship Id="rId20" Type="http://schemas.openxmlformats.org/officeDocument/2006/relationships/hyperlink" Target="https://podminky.urs.cz/item/CS_URS_2025_01/997221561" TargetMode="External" /><Relationship Id="rId21" Type="http://schemas.openxmlformats.org/officeDocument/2006/relationships/hyperlink" Target="https://podminky.urs.cz/item/CS_URS_2025_01/997221569" TargetMode="External" /><Relationship Id="rId22" Type="http://schemas.openxmlformats.org/officeDocument/2006/relationships/hyperlink" Target="https://podminky.urs.cz/item/CS_URS_2025_01/997221861" TargetMode="External" /><Relationship Id="rId23" Type="http://schemas.openxmlformats.org/officeDocument/2006/relationships/hyperlink" Target="https://podminky.urs.cz/item/CS_URS_2025_01/997221873" TargetMode="External" /><Relationship Id="rId24" Type="http://schemas.openxmlformats.org/officeDocument/2006/relationships/hyperlink" Target="https://podminky.urs.cz/item/CS_URS_2025_01/998223011" TargetMode="External" /><Relationship Id="rId25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33351101" TargetMode="External" /><Relationship Id="rId2" Type="http://schemas.openxmlformats.org/officeDocument/2006/relationships/hyperlink" Target="https://podminky.urs.cz/item/CS_URS_2025_01/162751117" TargetMode="External" /><Relationship Id="rId3" Type="http://schemas.openxmlformats.org/officeDocument/2006/relationships/hyperlink" Target="https://podminky.urs.cz/item/CS_URS_2025_01/162751119" TargetMode="External" /><Relationship Id="rId4" Type="http://schemas.openxmlformats.org/officeDocument/2006/relationships/hyperlink" Target="https://podminky.urs.cz/item/CS_URS_2025_01/171201231" TargetMode="External" /><Relationship Id="rId5" Type="http://schemas.openxmlformats.org/officeDocument/2006/relationships/hyperlink" Target="https://podminky.urs.cz/item/CS_URS_2025_01/174151101" TargetMode="External" /><Relationship Id="rId6" Type="http://schemas.openxmlformats.org/officeDocument/2006/relationships/hyperlink" Target="https://podminky.urs.cz/item/CS_URS_2025_01/213311131" TargetMode="External" /><Relationship Id="rId7" Type="http://schemas.openxmlformats.org/officeDocument/2006/relationships/hyperlink" Target="https://podminky.urs.cz/item/CS_URS_2025_01/275313711" TargetMode="External" /><Relationship Id="rId8" Type="http://schemas.openxmlformats.org/officeDocument/2006/relationships/hyperlink" Target="https://podminky.urs.cz/item/CS_URS_2025_01/275322511" TargetMode="External" /><Relationship Id="rId9" Type="http://schemas.openxmlformats.org/officeDocument/2006/relationships/hyperlink" Target="https://podminky.urs.cz/item/CS_URS_2025_01/275351121" TargetMode="External" /><Relationship Id="rId10" Type="http://schemas.openxmlformats.org/officeDocument/2006/relationships/hyperlink" Target="https://podminky.urs.cz/item/CS_URS_2025_01/275351122" TargetMode="External" /><Relationship Id="rId11" Type="http://schemas.openxmlformats.org/officeDocument/2006/relationships/hyperlink" Target="https://podminky.urs.cz/item/CS_URS_2025_01/275361821" TargetMode="External" /><Relationship Id="rId12" Type="http://schemas.openxmlformats.org/officeDocument/2006/relationships/hyperlink" Target="https://podminky.urs.cz/item/CS_URS_2025_01/338171121" TargetMode="External" /><Relationship Id="rId13" Type="http://schemas.openxmlformats.org/officeDocument/2006/relationships/hyperlink" Target="https://podminky.urs.cz/item/CS_URS_2025_01/348101240" TargetMode="External" /><Relationship Id="rId14" Type="http://schemas.openxmlformats.org/officeDocument/2006/relationships/hyperlink" Target="https://podminky.urs.cz/item/CS_URS_2025_01/348401120" TargetMode="External" /><Relationship Id="rId15" Type="http://schemas.openxmlformats.org/officeDocument/2006/relationships/hyperlink" Target="https://podminky.urs.cz/item/CS_URS_2025_01/591241111" TargetMode="External" /><Relationship Id="rId16" Type="http://schemas.openxmlformats.org/officeDocument/2006/relationships/hyperlink" Target="https://podminky.urs.cz/item/CS_URS_2025_01/936124113" TargetMode="External" /><Relationship Id="rId17" Type="http://schemas.openxmlformats.org/officeDocument/2006/relationships/hyperlink" Target="https://podminky.urs.cz/item/CS_URS_2025_01/936104213" TargetMode="External" /><Relationship Id="rId18" Type="http://schemas.openxmlformats.org/officeDocument/2006/relationships/hyperlink" Target="https://podminky.urs.cz/item/CS_URS_2025_01/998231311" TargetMode="External" /><Relationship Id="rId19" Type="http://schemas.openxmlformats.org/officeDocument/2006/relationships/hyperlink" Target="https://podminky.urs.cz/item/CS_URS_2025_01/712361702" TargetMode="External" /><Relationship Id="rId20" Type="http://schemas.openxmlformats.org/officeDocument/2006/relationships/hyperlink" Target="https://podminky.urs.cz/item/CS_URS_2025_01/712391171" TargetMode="External" /><Relationship Id="rId21" Type="http://schemas.openxmlformats.org/officeDocument/2006/relationships/hyperlink" Target="https://podminky.urs.cz/item/CS_URS_2025_01/712391172" TargetMode="External" /><Relationship Id="rId22" Type="http://schemas.openxmlformats.org/officeDocument/2006/relationships/hyperlink" Target="https://podminky.urs.cz/item/CS_URS_2025_01/712394001" TargetMode="External" /><Relationship Id="rId23" Type="http://schemas.openxmlformats.org/officeDocument/2006/relationships/hyperlink" Target="https://podminky.urs.cz/item/CS_URS_2025_01/712771221" TargetMode="External" /><Relationship Id="rId24" Type="http://schemas.openxmlformats.org/officeDocument/2006/relationships/hyperlink" Target="https://podminky.urs.cz/item/CS_URS_2025_01/712771401" TargetMode="External" /><Relationship Id="rId25" Type="http://schemas.openxmlformats.org/officeDocument/2006/relationships/hyperlink" Target="https://podminky.urs.cz/item/CS_URS_2025_01/712771511" TargetMode="External" /><Relationship Id="rId26" Type="http://schemas.openxmlformats.org/officeDocument/2006/relationships/hyperlink" Target="https://podminky.urs.cz/item/CS_URS_2025_01/712771941" TargetMode="External" /><Relationship Id="rId27" Type="http://schemas.openxmlformats.org/officeDocument/2006/relationships/hyperlink" Target="https://podminky.urs.cz/item/CS_URS_2025_01/998712101" TargetMode="External" /><Relationship Id="rId28" Type="http://schemas.openxmlformats.org/officeDocument/2006/relationships/hyperlink" Target="https://podminky.urs.cz/item/CS_URS_2025_01/721233122" TargetMode="External" /><Relationship Id="rId29" Type="http://schemas.openxmlformats.org/officeDocument/2006/relationships/hyperlink" Target="https://podminky.urs.cz/item/CS_URS_2025_01/998721101" TargetMode="External" /><Relationship Id="rId30" Type="http://schemas.openxmlformats.org/officeDocument/2006/relationships/hyperlink" Target="https://podminky.urs.cz/item/CS_URS_2025_01/762132135" TargetMode="External" /><Relationship Id="rId31" Type="http://schemas.openxmlformats.org/officeDocument/2006/relationships/hyperlink" Target="https://podminky.urs.cz/item/CS_URS_2025_01/762195000" TargetMode="External" /><Relationship Id="rId32" Type="http://schemas.openxmlformats.org/officeDocument/2006/relationships/hyperlink" Target="https://podminky.urs.cz/item/CS_URS_2025_01/762332120" TargetMode="External" /><Relationship Id="rId33" Type="http://schemas.openxmlformats.org/officeDocument/2006/relationships/hyperlink" Target="https://podminky.urs.cz/item/CS_URS_2025_01/762332622" TargetMode="External" /><Relationship Id="rId34" Type="http://schemas.openxmlformats.org/officeDocument/2006/relationships/hyperlink" Target="https://podminky.urs.cz/item/CS_URS_2025_01/762341275" TargetMode="External" /><Relationship Id="rId35" Type="http://schemas.openxmlformats.org/officeDocument/2006/relationships/hyperlink" Target="https://podminky.urs.cz/item/CS_URS_2025_01/762361114" TargetMode="External" /><Relationship Id="rId36" Type="http://schemas.openxmlformats.org/officeDocument/2006/relationships/hyperlink" Target="https://podminky.urs.cz/item/CS_URS_2025_01/762395000" TargetMode="External" /><Relationship Id="rId37" Type="http://schemas.openxmlformats.org/officeDocument/2006/relationships/hyperlink" Target="https://podminky.urs.cz/item/CS_URS_2025_01/762841220" TargetMode="External" /><Relationship Id="rId38" Type="http://schemas.openxmlformats.org/officeDocument/2006/relationships/hyperlink" Target="https://podminky.urs.cz/item/CS_URS_2025_01/762895000" TargetMode="External" /><Relationship Id="rId39" Type="http://schemas.openxmlformats.org/officeDocument/2006/relationships/hyperlink" Target="https://podminky.urs.cz/item/CS_URS_2025_01/998762101" TargetMode="External" /><Relationship Id="rId40" Type="http://schemas.openxmlformats.org/officeDocument/2006/relationships/hyperlink" Target="https://podminky.urs.cz/item/CS_URS_2025_01/764215403" TargetMode="External" /><Relationship Id="rId41" Type="http://schemas.openxmlformats.org/officeDocument/2006/relationships/hyperlink" Target="https://podminky.urs.cz/item/CS_URS_2025_01/998764101" TargetMode="External" /><Relationship Id="rId42" Type="http://schemas.openxmlformats.org/officeDocument/2006/relationships/hyperlink" Target="https://podminky.urs.cz/item/CS_URS_2025_01/998767101" TargetMode="External" /><Relationship Id="rId43" Type="http://schemas.openxmlformats.org/officeDocument/2006/relationships/hyperlink" Target="https://podminky.urs.cz/item/CS_URS_2025_01/783213011" TargetMode="External" /><Relationship Id="rId44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2251103" TargetMode="External" /><Relationship Id="rId2" Type="http://schemas.openxmlformats.org/officeDocument/2006/relationships/hyperlink" Target="https://podminky.urs.cz/item/CS_URS_2025_01/162351103" TargetMode="External" /><Relationship Id="rId3" Type="http://schemas.openxmlformats.org/officeDocument/2006/relationships/hyperlink" Target="https://podminky.urs.cz/item/CS_URS_2025_01/171151103" TargetMode="External" /><Relationship Id="rId4" Type="http://schemas.openxmlformats.org/officeDocument/2006/relationships/hyperlink" Target="https://podminky.urs.cz/item/CS_URS_2025_01/162751117" TargetMode="External" /><Relationship Id="rId5" Type="http://schemas.openxmlformats.org/officeDocument/2006/relationships/hyperlink" Target="https://podminky.urs.cz/item/CS_URS_2025_01/162751119" TargetMode="External" /><Relationship Id="rId6" Type="http://schemas.openxmlformats.org/officeDocument/2006/relationships/hyperlink" Target="https://podminky.urs.cz/item/CS_URS_2025_01/171201231" TargetMode="External" /><Relationship Id="rId7" Type="http://schemas.openxmlformats.org/officeDocument/2006/relationships/hyperlink" Target="https://podminky.urs.cz/item/CS_URS_2025_01/112151011" TargetMode="External" /><Relationship Id="rId8" Type="http://schemas.openxmlformats.org/officeDocument/2006/relationships/hyperlink" Target="https://podminky.urs.cz/item/CS_URS_2025_01/112151012" TargetMode="External" /><Relationship Id="rId9" Type="http://schemas.openxmlformats.org/officeDocument/2006/relationships/hyperlink" Target="https://podminky.urs.cz/item/CS_URS_2025_01/112151111" TargetMode="External" /><Relationship Id="rId10" Type="http://schemas.openxmlformats.org/officeDocument/2006/relationships/hyperlink" Target="https://podminky.urs.cz/item/CS_URS_2025_01/112151112" TargetMode="External" /><Relationship Id="rId11" Type="http://schemas.openxmlformats.org/officeDocument/2006/relationships/hyperlink" Target="https://podminky.urs.cz/item/CS_URS_2025_01/112151113" TargetMode="External" /><Relationship Id="rId12" Type="http://schemas.openxmlformats.org/officeDocument/2006/relationships/hyperlink" Target="https://podminky.urs.cz/item/CS_URS_2025_01/112151352" TargetMode="External" /><Relationship Id="rId13" Type="http://schemas.openxmlformats.org/officeDocument/2006/relationships/hyperlink" Target="https://podminky.urs.cz/item/CS_URS_2025_01/112151353" TargetMode="External" /><Relationship Id="rId14" Type="http://schemas.openxmlformats.org/officeDocument/2006/relationships/hyperlink" Target="https://podminky.urs.cz/item/CS_URS_2025_01/112151354" TargetMode="External" /><Relationship Id="rId15" Type="http://schemas.openxmlformats.org/officeDocument/2006/relationships/hyperlink" Target="https://podminky.urs.cz/item/CS_URS_2025_01/112151357" TargetMode="External" /><Relationship Id="rId16" Type="http://schemas.openxmlformats.org/officeDocument/2006/relationships/hyperlink" Target="https://podminky.urs.cz/item/CS_URS_2025_01/112155215" TargetMode="External" /><Relationship Id="rId17" Type="http://schemas.openxmlformats.org/officeDocument/2006/relationships/hyperlink" Target="https://podminky.urs.cz/item/CS_URS_2025_01/112155221" TargetMode="External" /><Relationship Id="rId18" Type="http://schemas.openxmlformats.org/officeDocument/2006/relationships/hyperlink" Target="https://podminky.urs.cz/item/CS_URS_2025_01/112201111" TargetMode="External" /><Relationship Id="rId19" Type="http://schemas.openxmlformats.org/officeDocument/2006/relationships/hyperlink" Target="https://podminky.urs.cz/item/CS_URS_2025_01/112201112" TargetMode="External" /><Relationship Id="rId20" Type="http://schemas.openxmlformats.org/officeDocument/2006/relationships/hyperlink" Target="https://podminky.urs.cz/item/CS_URS_2025_01/112201113" TargetMode="External" /><Relationship Id="rId21" Type="http://schemas.openxmlformats.org/officeDocument/2006/relationships/hyperlink" Target="https://podminky.urs.cz/item/CS_URS_2025_01/112201114" TargetMode="External" /><Relationship Id="rId22" Type="http://schemas.openxmlformats.org/officeDocument/2006/relationships/hyperlink" Target="https://podminky.urs.cz/item/CS_URS_2025_01/112201115" TargetMode="External" /><Relationship Id="rId23" Type="http://schemas.openxmlformats.org/officeDocument/2006/relationships/hyperlink" Target="https://podminky.urs.cz/item/CS_URS_2025_01/112201119" TargetMode="External" /><Relationship Id="rId24" Type="http://schemas.openxmlformats.org/officeDocument/2006/relationships/hyperlink" Target="https://podminky.urs.cz/item/CS_URS_2025_01/184852234" TargetMode="External" /><Relationship Id="rId25" Type="http://schemas.openxmlformats.org/officeDocument/2006/relationships/hyperlink" Target="https://podminky.urs.cz/item/CS_URS_2025_01/184852235" TargetMode="External" /><Relationship Id="rId26" Type="http://schemas.openxmlformats.org/officeDocument/2006/relationships/hyperlink" Target="https://podminky.urs.cz/item/CS_URS_2025_01/184852236" TargetMode="External" /><Relationship Id="rId27" Type="http://schemas.openxmlformats.org/officeDocument/2006/relationships/hyperlink" Target="https://podminky.urs.cz/item/CS_URS_2025_01/184852434" TargetMode="External" /><Relationship Id="rId28" Type="http://schemas.openxmlformats.org/officeDocument/2006/relationships/hyperlink" Target="https://podminky.urs.cz/item/CS_URS_2025_01/184852435" TargetMode="External" /><Relationship Id="rId29" Type="http://schemas.openxmlformats.org/officeDocument/2006/relationships/hyperlink" Target="https://podminky.urs.cz/item/CS_URS_2025_01/184852436" TargetMode="External" /><Relationship Id="rId30" Type="http://schemas.openxmlformats.org/officeDocument/2006/relationships/hyperlink" Target="https://podminky.urs.cz/item/CS_URS_2025_01/184852133" TargetMode="External" /><Relationship Id="rId31" Type="http://schemas.openxmlformats.org/officeDocument/2006/relationships/hyperlink" Target="https://podminky.urs.cz/item/CS_URS_2025_01/184852134" TargetMode="External" /><Relationship Id="rId32" Type="http://schemas.openxmlformats.org/officeDocument/2006/relationships/hyperlink" Target="https://podminky.urs.cz/item/CS_URS_2025_01/184852135" TargetMode="External" /><Relationship Id="rId33" Type="http://schemas.openxmlformats.org/officeDocument/2006/relationships/hyperlink" Target="https://podminky.urs.cz/item/CS_URS_2025_01/184852136" TargetMode="External" /><Relationship Id="rId34" Type="http://schemas.openxmlformats.org/officeDocument/2006/relationships/hyperlink" Target="https://podminky.urs.cz/item/CS_URS_2025_01/184818312" TargetMode="External" /><Relationship Id="rId35" Type="http://schemas.openxmlformats.org/officeDocument/2006/relationships/hyperlink" Target="https://podminky.urs.cz/item/CS_URS_2025_01/111212211" TargetMode="External" /><Relationship Id="rId36" Type="http://schemas.openxmlformats.org/officeDocument/2006/relationships/hyperlink" Target="https://podminky.urs.cz/item/CS_URS_2025_01/111212351" TargetMode="External" /><Relationship Id="rId37" Type="http://schemas.openxmlformats.org/officeDocument/2006/relationships/hyperlink" Target="https://podminky.urs.cz/item/CS_URS_2025_01/111212355" TargetMode="External" /><Relationship Id="rId38" Type="http://schemas.openxmlformats.org/officeDocument/2006/relationships/hyperlink" Target="https://podminky.urs.cz/item/CS_URS_2025_01/112155315" TargetMode="External" /><Relationship Id="rId39" Type="http://schemas.openxmlformats.org/officeDocument/2006/relationships/hyperlink" Target="https://podminky.urs.cz/item/CS_URS_2025_01/184818232" TargetMode="External" /><Relationship Id="rId40" Type="http://schemas.openxmlformats.org/officeDocument/2006/relationships/hyperlink" Target="https://podminky.urs.cz/item/CS_URS_2025_01/131212501" TargetMode="External" /><Relationship Id="rId41" Type="http://schemas.openxmlformats.org/officeDocument/2006/relationships/hyperlink" Target="https://podminky.urs.cz/item/CS_URS_2025_01/184813251" TargetMode="External" /><Relationship Id="rId42" Type="http://schemas.openxmlformats.org/officeDocument/2006/relationships/hyperlink" Target="https://podminky.urs.cz/item/CS_URS_2025_01/183117431" TargetMode="External" /><Relationship Id="rId43" Type="http://schemas.openxmlformats.org/officeDocument/2006/relationships/hyperlink" Target="https://podminky.urs.cz/item/CS_URS_2025_01/183151115" TargetMode="External" /><Relationship Id="rId44" Type="http://schemas.openxmlformats.org/officeDocument/2006/relationships/hyperlink" Target="https://podminky.urs.cz/item/CS_URS_2025_01/174111101" TargetMode="External" /><Relationship Id="rId45" Type="http://schemas.openxmlformats.org/officeDocument/2006/relationships/hyperlink" Target="https://podminky.urs.cz/item/CS_URS_2025_01/184102115" TargetMode="External" /><Relationship Id="rId46" Type="http://schemas.openxmlformats.org/officeDocument/2006/relationships/hyperlink" Target="https://podminky.urs.cz/item/CS_URS_2025_01/184215132" TargetMode="External" /><Relationship Id="rId47" Type="http://schemas.openxmlformats.org/officeDocument/2006/relationships/hyperlink" Target="https://podminky.urs.cz/item/CS_URS_2025_01/184215131" TargetMode="External" /><Relationship Id="rId48" Type="http://schemas.openxmlformats.org/officeDocument/2006/relationships/hyperlink" Target="https://podminky.urs.cz/item/CS_URS_2025_01/184501141" TargetMode="External" /><Relationship Id="rId49" Type="http://schemas.openxmlformats.org/officeDocument/2006/relationships/hyperlink" Target="https://podminky.urs.cz/item/CS_URS_2025_01/184501131" TargetMode="External" /><Relationship Id="rId50" Type="http://schemas.openxmlformats.org/officeDocument/2006/relationships/hyperlink" Target="https://podminky.urs.cz/item/CS_URS_2025_01/184215413" TargetMode="External" /><Relationship Id="rId51" Type="http://schemas.openxmlformats.org/officeDocument/2006/relationships/hyperlink" Target="https://podminky.urs.cz/item/CS_URS_2025_01/184813241" TargetMode="External" /><Relationship Id="rId52" Type="http://schemas.openxmlformats.org/officeDocument/2006/relationships/hyperlink" Target="https://podminky.urs.cz/item/CS_URS_2025_01/185851121" TargetMode="External" /><Relationship Id="rId53" Type="http://schemas.openxmlformats.org/officeDocument/2006/relationships/hyperlink" Target="https://podminky.urs.cz/item/CS_URS_2025_01/185851129" TargetMode="External" /><Relationship Id="rId54" Type="http://schemas.openxmlformats.org/officeDocument/2006/relationships/hyperlink" Target="https://podminky.urs.cz/item/CS_URS_2025_01/184852322" TargetMode="External" /><Relationship Id="rId55" Type="http://schemas.openxmlformats.org/officeDocument/2006/relationships/hyperlink" Target="https://podminky.urs.cz/item/CS_URS_2025_01/184852321" TargetMode="External" /><Relationship Id="rId56" Type="http://schemas.openxmlformats.org/officeDocument/2006/relationships/hyperlink" Target="https://podminky.urs.cz/item/CS_URS_2025_01/184813511" TargetMode="External" /><Relationship Id="rId57" Type="http://schemas.openxmlformats.org/officeDocument/2006/relationships/hyperlink" Target="https://podminky.urs.cz/item/CS_URS_2025_01/183403153" TargetMode="External" /><Relationship Id="rId58" Type="http://schemas.openxmlformats.org/officeDocument/2006/relationships/hyperlink" Target="https://podminky.urs.cz/item/CS_URS_2025_01/181006111" TargetMode="External" /><Relationship Id="rId59" Type="http://schemas.openxmlformats.org/officeDocument/2006/relationships/hyperlink" Target="https://podminky.urs.cz/item/CS_URS_2025_01/184911421" TargetMode="External" /><Relationship Id="rId60" Type="http://schemas.openxmlformats.org/officeDocument/2006/relationships/hyperlink" Target="https://podminky.urs.cz/item/CS_URS_2025_01/183104111" TargetMode="External" /><Relationship Id="rId61" Type="http://schemas.openxmlformats.org/officeDocument/2006/relationships/hyperlink" Target="https://podminky.urs.cz/item/CS_URS_2025_01/184102112" TargetMode="External" /><Relationship Id="rId62" Type="http://schemas.openxmlformats.org/officeDocument/2006/relationships/hyperlink" Target="https://podminky.urs.cz/item/CS_URS_2025_01/185804312" TargetMode="External" /><Relationship Id="rId63" Type="http://schemas.openxmlformats.org/officeDocument/2006/relationships/hyperlink" Target="https://podminky.urs.cz/item/CS_URS_2025_01/185851121.1" TargetMode="External" /><Relationship Id="rId64" Type="http://schemas.openxmlformats.org/officeDocument/2006/relationships/hyperlink" Target="https://podminky.urs.cz/item/CS_URS_2025_01/185851129" TargetMode="External" /><Relationship Id="rId65" Type="http://schemas.openxmlformats.org/officeDocument/2006/relationships/hyperlink" Target="https://podminky.urs.cz/item/CS_URS_2025_01/184806151" TargetMode="External" /><Relationship Id="rId66" Type="http://schemas.openxmlformats.org/officeDocument/2006/relationships/hyperlink" Target="https://podminky.urs.cz/item/CS_URS_2025_01/183104111" TargetMode="External" /><Relationship Id="rId67" Type="http://schemas.openxmlformats.org/officeDocument/2006/relationships/hyperlink" Target="https://podminky.urs.cz/item/CS_URS_2025_01/184102112" TargetMode="External" /><Relationship Id="rId68" Type="http://schemas.openxmlformats.org/officeDocument/2006/relationships/hyperlink" Target="https://podminky.urs.cz/item/CS_URS_2025_01/185804311" TargetMode="External" /><Relationship Id="rId69" Type="http://schemas.openxmlformats.org/officeDocument/2006/relationships/hyperlink" Target="https://podminky.urs.cz/item/CS_URS_2025_01/185851121.2" TargetMode="External" /><Relationship Id="rId70" Type="http://schemas.openxmlformats.org/officeDocument/2006/relationships/hyperlink" Target="https://podminky.urs.cz/item/CS_URS_2025_01/185851129" TargetMode="External" /><Relationship Id="rId71" Type="http://schemas.openxmlformats.org/officeDocument/2006/relationships/hyperlink" Target="https://podminky.urs.cz/item/CS_URS_2025_01/167151101" TargetMode="External" /><Relationship Id="rId72" Type="http://schemas.openxmlformats.org/officeDocument/2006/relationships/hyperlink" Target="https://podminky.urs.cz/item/CS_URS_2025_01/184102112.1" TargetMode="External" /><Relationship Id="rId73" Type="http://schemas.openxmlformats.org/officeDocument/2006/relationships/hyperlink" Target="https://podminky.urs.cz/item/CS_URS_2025_01/184%2080-6151" TargetMode="External" /><Relationship Id="rId74" Type="http://schemas.openxmlformats.org/officeDocument/2006/relationships/hyperlink" Target="https://podminky.urs.cz/item/CS_URS_2025_01/185804311" TargetMode="External" /><Relationship Id="rId75" Type="http://schemas.openxmlformats.org/officeDocument/2006/relationships/hyperlink" Target="https://podminky.urs.cz/item/CS_URS_2025_01/185851121.2" TargetMode="External" /><Relationship Id="rId76" Type="http://schemas.openxmlformats.org/officeDocument/2006/relationships/hyperlink" Target="https://podminky.urs.cz/item/CS_URS_2025_01/185851129" TargetMode="External" /><Relationship Id="rId77" Type="http://schemas.openxmlformats.org/officeDocument/2006/relationships/hyperlink" Target="https://podminky.urs.cz/item/CS_URS_2025_01/184813511" TargetMode="External" /><Relationship Id="rId78" Type="http://schemas.openxmlformats.org/officeDocument/2006/relationships/hyperlink" Target="https://podminky.urs.cz/item/CS_URS_2025_01/183403153" TargetMode="External" /><Relationship Id="rId79" Type="http://schemas.openxmlformats.org/officeDocument/2006/relationships/hyperlink" Target="https://podminky.urs.cz/item/CS_URS_2025_01/181006111" TargetMode="External" /><Relationship Id="rId80" Type="http://schemas.openxmlformats.org/officeDocument/2006/relationships/hyperlink" Target="https://podminky.urs.cz/item/CS_URS_2025_01/184813511" TargetMode="External" /><Relationship Id="rId81" Type="http://schemas.openxmlformats.org/officeDocument/2006/relationships/hyperlink" Target="https://podminky.urs.cz/item/CS_URS_2025_01/183211322" TargetMode="External" /><Relationship Id="rId82" Type="http://schemas.openxmlformats.org/officeDocument/2006/relationships/hyperlink" Target="https://podminky.urs.cz/item/CS_URS_2025_01/185804312.1" TargetMode="External" /><Relationship Id="rId83" Type="http://schemas.openxmlformats.org/officeDocument/2006/relationships/hyperlink" Target="https://podminky.urs.cz/item/CS_URS_2025_01/185851121" TargetMode="External" /><Relationship Id="rId84" Type="http://schemas.openxmlformats.org/officeDocument/2006/relationships/hyperlink" Target="https://podminky.urs.cz/item/CS_URS_2025_01/185851129" TargetMode="External" /><Relationship Id="rId85" Type="http://schemas.openxmlformats.org/officeDocument/2006/relationships/hyperlink" Target="https://podminky.urs.cz/item/CS_URS_2025_01/185804311.1" TargetMode="External" /><Relationship Id="rId86" Type="http://schemas.openxmlformats.org/officeDocument/2006/relationships/hyperlink" Target="https://podminky.urs.cz/item/CS_URS_2025_01/185804312.1" TargetMode="External" /><Relationship Id="rId87" Type="http://schemas.openxmlformats.org/officeDocument/2006/relationships/hyperlink" Target="https://podminky.urs.cz/item/CS_URS_2025_01/185851121" TargetMode="External" /><Relationship Id="rId88" Type="http://schemas.openxmlformats.org/officeDocument/2006/relationships/hyperlink" Target="https://podminky.urs.cz/item/CS_URS_2025_01/185851129" TargetMode="External" /><Relationship Id="rId89" Type="http://schemas.openxmlformats.org/officeDocument/2006/relationships/hyperlink" Target="https://podminky.urs.cz/item/CS_URS_2025_01/111151111" TargetMode="External" /><Relationship Id="rId90" Type="http://schemas.openxmlformats.org/officeDocument/2006/relationships/hyperlink" Target="https://podminky.urs.cz/item/CS_URS_2025_01/183211342" TargetMode="External" /><Relationship Id="rId91" Type="http://schemas.openxmlformats.org/officeDocument/2006/relationships/hyperlink" Target="https://podminky.urs.cz/item/CS_URS_2025_01/185804311.1" TargetMode="External" /><Relationship Id="rId92" Type="http://schemas.openxmlformats.org/officeDocument/2006/relationships/hyperlink" Target="https://podminky.urs.cz/item/CS_URS_2025_01/185804312.2" TargetMode="External" /><Relationship Id="rId93" Type="http://schemas.openxmlformats.org/officeDocument/2006/relationships/hyperlink" Target="https://podminky.urs.cz/item/CS_URS_2025_01/185851121" TargetMode="External" /><Relationship Id="rId94" Type="http://schemas.openxmlformats.org/officeDocument/2006/relationships/hyperlink" Target="https://podminky.urs.cz/item/CS_URS_2025_01/121151123" TargetMode="External" /><Relationship Id="rId95" Type="http://schemas.openxmlformats.org/officeDocument/2006/relationships/hyperlink" Target="https://podminky.urs.cz/item/CS_URS_2025_01/122251102" TargetMode="External" /><Relationship Id="rId96" Type="http://schemas.openxmlformats.org/officeDocument/2006/relationships/hyperlink" Target="https://podminky.urs.cz/item/CS_URS_2025_01/184813511" TargetMode="External" /><Relationship Id="rId97" Type="http://schemas.openxmlformats.org/officeDocument/2006/relationships/hyperlink" Target="https://podminky.urs.cz/item/CS_URS_2025_01/183403153" TargetMode="External" /><Relationship Id="rId98" Type="http://schemas.openxmlformats.org/officeDocument/2006/relationships/hyperlink" Target="https://podminky.urs.cz/item/CS_URS_2025_01/183403153" TargetMode="External" /><Relationship Id="rId99" Type="http://schemas.openxmlformats.org/officeDocument/2006/relationships/hyperlink" Target="https://podminky.urs.cz/item/CS_URS_2025_01/181006113" TargetMode="External" /><Relationship Id="rId100" Type="http://schemas.openxmlformats.org/officeDocument/2006/relationships/hyperlink" Target="https://podminky.urs.cz/item/CS_URS_2025_01/183403153" TargetMode="External" /><Relationship Id="rId101" Type="http://schemas.openxmlformats.org/officeDocument/2006/relationships/hyperlink" Target="https://podminky.urs.cz/item/CS_URS_2025_01/184813511" TargetMode="External" /><Relationship Id="rId102" Type="http://schemas.openxmlformats.org/officeDocument/2006/relationships/hyperlink" Target="https://podminky.urs.cz/item/CS_URS_2025_01/183403153" TargetMode="External" /><Relationship Id="rId103" Type="http://schemas.openxmlformats.org/officeDocument/2006/relationships/hyperlink" Target="https://podminky.urs.cz/item/CS_URS_2025_01/181411131" TargetMode="External" /><Relationship Id="rId104" Type="http://schemas.openxmlformats.org/officeDocument/2006/relationships/hyperlink" Target="https://podminky.urs.cz/item/CS_URS_2025_01/185804312.1" TargetMode="External" /><Relationship Id="rId105" Type="http://schemas.openxmlformats.org/officeDocument/2006/relationships/hyperlink" Target="https://podminky.urs.cz/item/CS_URS_2025_01/185851121" TargetMode="External" /><Relationship Id="rId106" Type="http://schemas.openxmlformats.org/officeDocument/2006/relationships/hyperlink" Target="https://podminky.urs.cz/item/CS_URS_2025_01/998231311" TargetMode="External" /><Relationship Id="rId107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3254000" TargetMode="External" /><Relationship Id="rId2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19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28</v>
      </c>
      <c r="AL11" s="25"/>
      <c r="AM11" s="25"/>
      <c r="AN11" s="30" t="s">
        <v>19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30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30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28</v>
      </c>
      <c r="AL14" s="25"/>
      <c r="AM14" s="25"/>
      <c r="AN14" s="37" t="s">
        <v>30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32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28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33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34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35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28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33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36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287.25" customHeight="1">
      <c r="B23" s="24"/>
      <c r="C23" s="25"/>
      <c r="D23" s="25"/>
      <c r="E23" s="39" t="s">
        <v>37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38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39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40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41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42</v>
      </c>
      <c r="E29" s="50"/>
      <c r="F29" s="35" t="s">
        <v>43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44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45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46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47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48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49</v>
      </c>
      <c r="U35" s="57"/>
      <c r="V35" s="57"/>
      <c r="W35" s="57"/>
      <c r="X35" s="59" t="s">
        <v>50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51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RevitParkUpramenu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Revitalizace zeleně v parčíku U pramenu v Lounech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 xml:space="preserve"> 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17. 6. 2025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25.6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>Město Louny, Mírové náměnstí 35, Louny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31</v>
      </c>
      <c r="AJ49" s="43"/>
      <c r="AK49" s="43"/>
      <c r="AL49" s="43"/>
      <c r="AM49" s="76" t="str">
        <f>IF(E17="","",E17)</f>
        <v xml:space="preserve">Ing.Radek Prokeš Ph.D, Jihovýchodní VI/3116 Praha </v>
      </c>
      <c r="AN49" s="67"/>
      <c r="AO49" s="67"/>
      <c r="AP49" s="67"/>
      <c r="AQ49" s="43"/>
      <c r="AR49" s="47"/>
      <c r="AS49" s="77" t="s">
        <v>52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29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34</v>
      </c>
      <c r="AJ50" s="43"/>
      <c r="AK50" s="43"/>
      <c r="AL50" s="43"/>
      <c r="AM50" s="76" t="str">
        <f>IF(E20="","",E20)</f>
        <v>Ondřej Gerhart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53</v>
      </c>
      <c r="D52" s="90"/>
      <c r="E52" s="90"/>
      <c r="F52" s="90"/>
      <c r="G52" s="90"/>
      <c r="H52" s="91"/>
      <c r="I52" s="92" t="s">
        <v>54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55</v>
      </c>
      <c r="AH52" s="90"/>
      <c r="AI52" s="90"/>
      <c r="AJ52" s="90"/>
      <c r="AK52" s="90"/>
      <c r="AL52" s="90"/>
      <c r="AM52" s="90"/>
      <c r="AN52" s="92" t="s">
        <v>56</v>
      </c>
      <c r="AO52" s="90"/>
      <c r="AP52" s="90"/>
      <c r="AQ52" s="94" t="s">
        <v>57</v>
      </c>
      <c r="AR52" s="47"/>
      <c r="AS52" s="95" t="s">
        <v>58</v>
      </c>
      <c r="AT52" s="96" t="s">
        <v>59</v>
      </c>
      <c r="AU52" s="96" t="s">
        <v>60</v>
      </c>
      <c r="AV52" s="96" t="s">
        <v>61</v>
      </c>
      <c r="AW52" s="96" t="s">
        <v>62</v>
      </c>
      <c r="AX52" s="96" t="s">
        <v>63</v>
      </c>
      <c r="AY52" s="96" t="s">
        <v>64</v>
      </c>
      <c r="AZ52" s="96" t="s">
        <v>65</v>
      </c>
      <c r="BA52" s="96" t="s">
        <v>66</v>
      </c>
      <c r="BB52" s="96" t="s">
        <v>67</v>
      </c>
      <c r="BC52" s="96" t="s">
        <v>68</v>
      </c>
      <c r="BD52" s="97" t="s">
        <v>69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70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ROUND(SUM(AG55:AG60),2)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ROUND(SUM(AS55:AS60),2)</f>
        <v>0</v>
      </c>
      <c r="AT54" s="109">
        <f>ROUND(SUM(AV54:AW54),2)</f>
        <v>0</v>
      </c>
      <c r="AU54" s="110">
        <f>ROUND(SUM(AU55:AU60),5)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ROUND(SUM(AZ55:AZ60),2)</f>
        <v>0</v>
      </c>
      <c r="BA54" s="109">
        <f>ROUND(SUM(BA55:BA60),2)</f>
        <v>0</v>
      </c>
      <c r="BB54" s="109">
        <f>ROUND(SUM(BB55:BB60),2)</f>
        <v>0</v>
      </c>
      <c r="BC54" s="109">
        <f>ROUND(SUM(BC55:BC60),2)</f>
        <v>0</v>
      </c>
      <c r="BD54" s="111">
        <f>ROUND(SUM(BD55:BD60),2)</f>
        <v>0</v>
      </c>
      <c r="BE54" s="6"/>
      <c r="BS54" s="112" t="s">
        <v>71</v>
      </c>
      <c r="BT54" s="112" t="s">
        <v>72</v>
      </c>
      <c r="BU54" s="113" t="s">
        <v>73</v>
      </c>
      <c r="BV54" s="112" t="s">
        <v>74</v>
      </c>
      <c r="BW54" s="112" t="s">
        <v>5</v>
      </c>
      <c r="BX54" s="112" t="s">
        <v>75</v>
      </c>
      <c r="CL54" s="112" t="s">
        <v>19</v>
      </c>
    </row>
    <row r="55" s="7" customFormat="1" ht="16.5" customHeight="1">
      <c r="A55" s="114" t="s">
        <v>76</v>
      </c>
      <c r="B55" s="115"/>
      <c r="C55" s="116"/>
      <c r="D55" s="117" t="s">
        <v>77</v>
      </c>
      <c r="E55" s="117"/>
      <c r="F55" s="117"/>
      <c r="G55" s="117"/>
      <c r="H55" s="117"/>
      <c r="I55" s="118"/>
      <c r="J55" s="117" t="s">
        <v>78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'01 - SO 01 - Demolice a b...'!J30</f>
        <v>0</v>
      </c>
      <c r="AH55" s="118"/>
      <c r="AI55" s="118"/>
      <c r="AJ55" s="118"/>
      <c r="AK55" s="118"/>
      <c r="AL55" s="118"/>
      <c r="AM55" s="118"/>
      <c r="AN55" s="119">
        <f>SUM(AG55,AT55)</f>
        <v>0</v>
      </c>
      <c r="AO55" s="118"/>
      <c r="AP55" s="118"/>
      <c r="AQ55" s="120" t="s">
        <v>79</v>
      </c>
      <c r="AR55" s="121"/>
      <c r="AS55" s="122">
        <v>0</v>
      </c>
      <c r="AT55" s="123">
        <f>ROUND(SUM(AV55:AW55),2)</f>
        <v>0</v>
      </c>
      <c r="AU55" s="124">
        <f>'01 - SO 01 - Demolice a b...'!P83</f>
        <v>0</v>
      </c>
      <c r="AV55" s="123">
        <f>'01 - SO 01 - Demolice a b...'!J33</f>
        <v>0</v>
      </c>
      <c r="AW55" s="123">
        <f>'01 - SO 01 - Demolice a b...'!J34</f>
        <v>0</v>
      </c>
      <c r="AX55" s="123">
        <f>'01 - SO 01 - Demolice a b...'!J35</f>
        <v>0</v>
      </c>
      <c r="AY55" s="123">
        <f>'01 - SO 01 - Demolice a b...'!J36</f>
        <v>0</v>
      </c>
      <c r="AZ55" s="123">
        <f>'01 - SO 01 - Demolice a b...'!F33</f>
        <v>0</v>
      </c>
      <c r="BA55" s="123">
        <f>'01 - SO 01 - Demolice a b...'!F34</f>
        <v>0</v>
      </c>
      <c r="BB55" s="123">
        <f>'01 - SO 01 - Demolice a b...'!F35</f>
        <v>0</v>
      </c>
      <c r="BC55" s="123">
        <f>'01 - SO 01 - Demolice a b...'!F36</f>
        <v>0</v>
      </c>
      <c r="BD55" s="125">
        <f>'01 - SO 01 - Demolice a b...'!F37</f>
        <v>0</v>
      </c>
      <c r="BE55" s="7"/>
      <c r="BT55" s="126" t="s">
        <v>80</v>
      </c>
      <c r="BV55" s="126" t="s">
        <v>74</v>
      </c>
      <c r="BW55" s="126" t="s">
        <v>81</v>
      </c>
      <c r="BX55" s="126" t="s">
        <v>5</v>
      </c>
      <c r="CL55" s="126" t="s">
        <v>19</v>
      </c>
      <c r="CM55" s="126" t="s">
        <v>82</v>
      </c>
    </row>
    <row r="56" s="7" customFormat="1" ht="16.5" customHeight="1">
      <c r="A56" s="114" t="s">
        <v>76</v>
      </c>
      <c r="B56" s="115"/>
      <c r="C56" s="116"/>
      <c r="D56" s="117" t="s">
        <v>83</v>
      </c>
      <c r="E56" s="117"/>
      <c r="F56" s="117"/>
      <c r="G56" s="117"/>
      <c r="H56" s="117"/>
      <c r="I56" s="118"/>
      <c r="J56" s="117" t="s">
        <v>84</v>
      </c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9">
        <f>'02 - SO 02 - Zpevněné plochy'!J30</f>
        <v>0</v>
      </c>
      <c r="AH56" s="118"/>
      <c r="AI56" s="118"/>
      <c r="AJ56" s="118"/>
      <c r="AK56" s="118"/>
      <c r="AL56" s="118"/>
      <c r="AM56" s="118"/>
      <c r="AN56" s="119">
        <f>SUM(AG56,AT56)</f>
        <v>0</v>
      </c>
      <c r="AO56" s="118"/>
      <c r="AP56" s="118"/>
      <c r="AQ56" s="120" t="s">
        <v>79</v>
      </c>
      <c r="AR56" s="121"/>
      <c r="AS56" s="122">
        <v>0</v>
      </c>
      <c r="AT56" s="123">
        <f>ROUND(SUM(AV56:AW56),2)</f>
        <v>0</v>
      </c>
      <c r="AU56" s="124">
        <f>'02 - SO 02 - Zpevněné plochy'!P87</f>
        <v>0</v>
      </c>
      <c r="AV56" s="123">
        <f>'02 - SO 02 - Zpevněné plochy'!J33</f>
        <v>0</v>
      </c>
      <c r="AW56" s="123">
        <f>'02 - SO 02 - Zpevněné plochy'!J34</f>
        <v>0</v>
      </c>
      <c r="AX56" s="123">
        <f>'02 - SO 02 - Zpevněné plochy'!J35</f>
        <v>0</v>
      </c>
      <c r="AY56" s="123">
        <f>'02 - SO 02 - Zpevněné plochy'!J36</f>
        <v>0</v>
      </c>
      <c r="AZ56" s="123">
        <f>'02 - SO 02 - Zpevněné plochy'!F33</f>
        <v>0</v>
      </c>
      <c r="BA56" s="123">
        <f>'02 - SO 02 - Zpevněné plochy'!F34</f>
        <v>0</v>
      </c>
      <c r="BB56" s="123">
        <f>'02 - SO 02 - Zpevněné plochy'!F35</f>
        <v>0</v>
      </c>
      <c r="BC56" s="123">
        <f>'02 - SO 02 - Zpevněné plochy'!F36</f>
        <v>0</v>
      </c>
      <c r="BD56" s="125">
        <f>'02 - SO 02 - Zpevněné plochy'!F37</f>
        <v>0</v>
      </c>
      <c r="BE56" s="7"/>
      <c r="BT56" s="126" t="s">
        <v>80</v>
      </c>
      <c r="BV56" s="126" t="s">
        <v>74</v>
      </c>
      <c r="BW56" s="126" t="s">
        <v>85</v>
      </c>
      <c r="BX56" s="126" t="s">
        <v>5</v>
      </c>
      <c r="CL56" s="126" t="s">
        <v>19</v>
      </c>
      <c r="CM56" s="126" t="s">
        <v>82</v>
      </c>
    </row>
    <row r="57" s="7" customFormat="1" ht="16.5" customHeight="1">
      <c r="A57" s="114" t="s">
        <v>76</v>
      </c>
      <c r="B57" s="115"/>
      <c r="C57" s="116"/>
      <c r="D57" s="117" t="s">
        <v>86</v>
      </c>
      <c r="E57" s="117"/>
      <c r="F57" s="117"/>
      <c r="G57" s="117"/>
      <c r="H57" s="117"/>
      <c r="I57" s="118"/>
      <c r="J57" s="117" t="s">
        <v>87</v>
      </c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9">
        <f>'03 - SO 03 - Mobiliář a v...'!J30</f>
        <v>0</v>
      </c>
      <c r="AH57" s="118"/>
      <c r="AI57" s="118"/>
      <c r="AJ57" s="118"/>
      <c r="AK57" s="118"/>
      <c r="AL57" s="118"/>
      <c r="AM57" s="118"/>
      <c r="AN57" s="119">
        <f>SUM(AG57,AT57)</f>
        <v>0</v>
      </c>
      <c r="AO57" s="118"/>
      <c r="AP57" s="118"/>
      <c r="AQ57" s="120" t="s">
        <v>79</v>
      </c>
      <c r="AR57" s="121"/>
      <c r="AS57" s="122">
        <v>0</v>
      </c>
      <c r="AT57" s="123">
        <f>ROUND(SUM(AV57:AW57),2)</f>
        <v>0</v>
      </c>
      <c r="AU57" s="124">
        <f>'03 - SO 03 - Mobiliář a v...'!P96</f>
        <v>0</v>
      </c>
      <c r="AV57" s="123">
        <f>'03 - SO 03 - Mobiliář a v...'!J33</f>
        <v>0</v>
      </c>
      <c r="AW57" s="123">
        <f>'03 - SO 03 - Mobiliář a v...'!J34</f>
        <v>0</v>
      </c>
      <c r="AX57" s="123">
        <f>'03 - SO 03 - Mobiliář a v...'!J35</f>
        <v>0</v>
      </c>
      <c r="AY57" s="123">
        <f>'03 - SO 03 - Mobiliář a v...'!J36</f>
        <v>0</v>
      </c>
      <c r="AZ57" s="123">
        <f>'03 - SO 03 - Mobiliář a v...'!F33</f>
        <v>0</v>
      </c>
      <c r="BA57" s="123">
        <f>'03 - SO 03 - Mobiliář a v...'!F34</f>
        <v>0</v>
      </c>
      <c r="BB57" s="123">
        <f>'03 - SO 03 - Mobiliář a v...'!F35</f>
        <v>0</v>
      </c>
      <c r="BC57" s="123">
        <f>'03 - SO 03 - Mobiliář a v...'!F36</f>
        <v>0</v>
      </c>
      <c r="BD57" s="125">
        <f>'03 - SO 03 - Mobiliář a v...'!F37</f>
        <v>0</v>
      </c>
      <c r="BE57" s="7"/>
      <c r="BT57" s="126" t="s">
        <v>80</v>
      </c>
      <c r="BV57" s="126" t="s">
        <v>74</v>
      </c>
      <c r="BW57" s="126" t="s">
        <v>88</v>
      </c>
      <c r="BX57" s="126" t="s">
        <v>5</v>
      </c>
      <c r="CL57" s="126" t="s">
        <v>19</v>
      </c>
      <c r="CM57" s="126" t="s">
        <v>82</v>
      </c>
    </row>
    <row r="58" s="7" customFormat="1" ht="16.5" customHeight="1">
      <c r="A58" s="114" t="s">
        <v>76</v>
      </c>
      <c r="B58" s="115"/>
      <c r="C58" s="116"/>
      <c r="D58" s="117" t="s">
        <v>89</v>
      </c>
      <c r="E58" s="117"/>
      <c r="F58" s="117"/>
      <c r="G58" s="117"/>
      <c r="H58" s="117"/>
      <c r="I58" s="118"/>
      <c r="J58" s="117" t="s">
        <v>90</v>
      </c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9">
        <f>'04 - SO 04 - Krajinářské ...'!J30</f>
        <v>0</v>
      </c>
      <c r="AH58" s="118"/>
      <c r="AI58" s="118"/>
      <c r="AJ58" s="118"/>
      <c r="AK58" s="118"/>
      <c r="AL58" s="118"/>
      <c r="AM58" s="118"/>
      <c r="AN58" s="119">
        <f>SUM(AG58,AT58)</f>
        <v>0</v>
      </c>
      <c r="AO58" s="118"/>
      <c r="AP58" s="118"/>
      <c r="AQ58" s="120" t="s">
        <v>79</v>
      </c>
      <c r="AR58" s="121"/>
      <c r="AS58" s="122">
        <v>0</v>
      </c>
      <c r="AT58" s="123">
        <f>ROUND(SUM(AV58:AW58),2)</f>
        <v>0</v>
      </c>
      <c r="AU58" s="124">
        <f>'04 - SO 04 - Krajinářské ...'!P96</f>
        <v>0</v>
      </c>
      <c r="AV58" s="123">
        <f>'04 - SO 04 - Krajinářské ...'!J33</f>
        <v>0</v>
      </c>
      <c r="AW58" s="123">
        <f>'04 - SO 04 - Krajinářské ...'!J34</f>
        <v>0</v>
      </c>
      <c r="AX58" s="123">
        <f>'04 - SO 04 - Krajinářské ...'!J35</f>
        <v>0</v>
      </c>
      <c r="AY58" s="123">
        <f>'04 - SO 04 - Krajinářské ...'!J36</f>
        <v>0</v>
      </c>
      <c r="AZ58" s="123">
        <f>'04 - SO 04 - Krajinářské ...'!F33</f>
        <v>0</v>
      </c>
      <c r="BA58" s="123">
        <f>'04 - SO 04 - Krajinářské ...'!F34</f>
        <v>0</v>
      </c>
      <c r="BB58" s="123">
        <f>'04 - SO 04 - Krajinářské ...'!F35</f>
        <v>0</v>
      </c>
      <c r="BC58" s="123">
        <f>'04 - SO 04 - Krajinářské ...'!F36</f>
        <v>0</v>
      </c>
      <c r="BD58" s="125">
        <f>'04 - SO 04 - Krajinářské ...'!F37</f>
        <v>0</v>
      </c>
      <c r="BE58" s="7"/>
      <c r="BT58" s="126" t="s">
        <v>80</v>
      </c>
      <c r="BV58" s="126" t="s">
        <v>74</v>
      </c>
      <c r="BW58" s="126" t="s">
        <v>91</v>
      </c>
      <c r="BX58" s="126" t="s">
        <v>5</v>
      </c>
      <c r="CL58" s="126" t="s">
        <v>19</v>
      </c>
      <c r="CM58" s="126" t="s">
        <v>82</v>
      </c>
    </row>
    <row r="59" s="7" customFormat="1" ht="16.5" customHeight="1">
      <c r="A59" s="114" t="s">
        <v>76</v>
      </c>
      <c r="B59" s="115"/>
      <c r="C59" s="116"/>
      <c r="D59" s="117" t="s">
        <v>92</v>
      </c>
      <c r="E59" s="117"/>
      <c r="F59" s="117"/>
      <c r="G59" s="117"/>
      <c r="H59" s="117"/>
      <c r="I59" s="118"/>
      <c r="J59" s="117" t="s">
        <v>93</v>
      </c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9">
        <f>'05 - SO 05 - Veřejné osvě...'!J30</f>
        <v>0</v>
      </c>
      <c r="AH59" s="118"/>
      <c r="AI59" s="118"/>
      <c r="AJ59" s="118"/>
      <c r="AK59" s="118"/>
      <c r="AL59" s="118"/>
      <c r="AM59" s="118"/>
      <c r="AN59" s="119">
        <f>SUM(AG59,AT59)</f>
        <v>0</v>
      </c>
      <c r="AO59" s="118"/>
      <c r="AP59" s="118"/>
      <c r="AQ59" s="120" t="s">
        <v>79</v>
      </c>
      <c r="AR59" s="121"/>
      <c r="AS59" s="122">
        <v>0</v>
      </c>
      <c r="AT59" s="123">
        <f>ROUND(SUM(AV59:AW59),2)</f>
        <v>0</v>
      </c>
      <c r="AU59" s="124">
        <f>'05 - SO 05 - Veřejné osvě...'!P84</f>
        <v>0</v>
      </c>
      <c r="AV59" s="123">
        <f>'05 - SO 05 - Veřejné osvě...'!J33</f>
        <v>0</v>
      </c>
      <c r="AW59" s="123">
        <f>'05 - SO 05 - Veřejné osvě...'!J34</f>
        <v>0</v>
      </c>
      <c r="AX59" s="123">
        <f>'05 - SO 05 - Veřejné osvě...'!J35</f>
        <v>0</v>
      </c>
      <c r="AY59" s="123">
        <f>'05 - SO 05 - Veřejné osvě...'!J36</f>
        <v>0</v>
      </c>
      <c r="AZ59" s="123">
        <f>'05 - SO 05 - Veřejné osvě...'!F33</f>
        <v>0</v>
      </c>
      <c r="BA59" s="123">
        <f>'05 - SO 05 - Veřejné osvě...'!F34</f>
        <v>0</v>
      </c>
      <c r="BB59" s="123">
        <f>'05 - SO 05 - Veřejné osvě...'!F35</f>
        <v>0</v>
      </c>
      <c r="BC59" s="123">
        <f>'05 - SO 05 - Veřejné osvě...'!F36</f>
        <v>0</v>
      </c>
      <c r="BD59" s="125">
        <f>'05 - SO 05 - Veřejné osvě...'!F37</f>
        <v>0</v>
      </c>
      <c r="BE59" s="7"/>
      <c r="BT59" s="126" t="s">
        <v>80</v>
      </c>
      <c r="BV59" s="126" t="s">
        <v>74</v>
      </c>
      <c r="BW59" s="126" t="s">
        <v>94</v>
      </c>
      <c r="BX59" s="126" t="s">
        <v>5</v>
      </c>
      <c r="CL59" s="126" t="s">
        <v>19</v>
      </c>
      <c r="CM59" s="126" t="s">
        <v>82</v>
      </c>
    </row>
    <row r="60" s="7" customFormat="1" ht="16.5" customHeight="1">
      <c r="A60" s="114" t="s">
        <v>76</v>
      </c>
      <c r="B60" s="115"/>
      <c r="C60" s="116"/>
      <c r="D60" s="117" t="s">
        <v>95</v>
      </c>
      <c r="E60" s="117"/>
      <c r="F60" s="117"/>
      <c r="G60" s="117"/>
      <c r="H60" s="117"/>
      <c r="I60" s="118"/>
      <c r="J60" s="117" t="s">
        <v>96</v>
      </c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9">
        <f>'VON - Vedlejší a ostatní ...'!J30</f>
        <v>0</v>
      </c>
      <c r="AH60" s="118"/>
      <c r="AI60" s="118"/>
      <c r="AJ60" s="118"/>
      <c r="AK60" s="118"/>
      <c r="AL60" s="118"/>
      <c r="AM60" s="118"/>
      <c r="AN60" s="119">
        <f>SUM(AG60,AT60)</f>
        <v>0</v>
      </c>
      <c r="AO60" s="118"/>
      <c r="AP60" s="118"/>
      <c r="AQ60" s="120" t="s">
        <v>95</v>
      </c>
      <c r="AR60" s="121"/>
      <c r="AS60" s="127">
        <v>0</v>
      </c>
      <c r="AT60" s="128">
        <f>ROUND(SUM(AV60:AW60),2)</f>
        <v>0</v>
      </c>
      <c r="AU60" s="129">
        <f>'VON - Vedlejší a ostatní ...'!P80</f>
        <v>0</v>
      </c>
      <c r="AV60" s="128">
        <f>'VON - Vedlejší a ostatní ...'!J33</f>
        <v>0</v>
      </c>
      <c r="AW60" s="128">
        <f>'VON - Vedlejší a ostatní ...'!J34</f>
        <v>0</v>
      </c>
      <c r="AX60" s="128">
        <f>'VON - Vedlejší a ostatní ...'!J35</f>
        <v>0</v>
      </c>
      <c r="AY60" s="128">
        <f>'VON - Vedlejší a ostatní ...'!J36</f>
        <v>0</v>
      </c>
      <c r="AZ60" s="128">
        <f>'VON - Vedlejší a ostatní ...'!F33</f>
        <v>0</v>
      </c>
      <c r="BA60" s="128">
        <f>'VON - Vedlejší a ostatní ...'!F34</f>
        <v>0</v>
      </c>
      <c r="BB60" s="128">
        <f>'VON - Vedlejší a ostatní ...'!F35</f>
        <v>0</v>
      </c>
      <c r="BC60" s="128">
        <f>'VON - Vedlejší a ostatní ...'!F36</f>
        <v>0</v>
      </c>
      <c r="BD60" s="130">
        <f>'VON - Vedlejší a ostatní ...'!F37</f>
        <v>0</v>
      </c>
      <c r="BE60" s="7"/>
      <c r="BT60" s="126" t="s">
        <v>80</v>
      </c>
      <c r="BV60" s="126" t="s">
        <v>74</v>
      </c>
      <c r="BW60" s="126" t="s">
        <v>97</v>
      </c>
      <c r="BX60" s="126" t="s">
        <v>5</v>
      </c>
      <c r="CL60" s="126" t="s">
        <v>19</v>
      </c>
      <c r="CM60" s="126" t="s">
        <v>82</v>
      </c>
    </row>
    <row r="61" s="2" customFormat="1" ht="30" customHeight="1">
      <c r="A61" s="4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7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</row>
    <row r="62" s="2" customFormat="1" ht="6.96" customHeight="1">
      <c r="A62" s="41"/>
      <c r="B62" s="62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47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</row>
  </sheetData>
  <sheetProtection sheet="1" formatColumns="0" formatRows="0" objects="1" scenarios="1" spinCount="100000" saltValue="UcEHPl12pG/uXUVmCz39q3cj2yuOTvZVqMVIOjcwf+fmoGQjeyL9BIHuFrjwfexGEqFISq8Lrx01B8VvcQyOEw==" hashValue="o1sy9eapcs6i7p4G815idOgr7KIbq5xnYkhFxr9ZPis8iFvhh6iUZ6Apdgn7ZNtXDRknLuLQnfjp4pTCK/7UBg==" algorithmName="SHA-512" password="E34F"/>
  <mergeCells count="62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01 - SO 01 - Demolice a b...'!C2" display="/"/>
    <hyperlink ref="A56" location="'02 - SO 02 - Zpevněné plochy'!C2" display="/"/>
    <hyperlink ref="A57" location="'03 - SO 03 - Mobiliář a v...'!C2" display="/"/>
    <hyperlink ref="A58" location="'04 - SO 04 - Krajinářské ...'!C2" display="/"/>
    <hyperlink ref="A59" location="'05 - SO 05 - Veřejné osvě...'!C2" display="/"/>
    <hyperlink ref="A60" location="'VON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81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82</v>
      </c>
    </row>
    <row r="4" s="1" customFormat="1" ht="24.96" customHeight="1">
      <c r="B4" s="23"/>
      <c r="D4" s="133" t="s">
        <v>98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Revitalizace zeleně v parčíku U pramenu v Lounech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99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100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17. 6. 2025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19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27</v>
      </c>
      <c r="F15" s="41"/>
      <c r="G15" s="41"/>
      <c r="H15" s="41"/>
      <c r="I15" s="135" t="s">
        <v>28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29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28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31</v>
      </c>
      <c r="E20" s="41"/>
      <c r="F20" s="41"/>
      <c r="G20" s="41"/>
      <c r="H20" s="41"/>
      <c r="I20" s="135" t="s">
        <v>26</v>
      </c>
      <c r="J20" s="139" t="s">
        <v>19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32</v>
      </c>
      <c r="F21" s="41"/>
      <c r="G21" s="41"/>
      <c r="H21" s="41"/>
      <c r="I21" s="135" t="s">
        <v>28</v>
      </c>
      <c r="J21" s="139" t="s">
        <v>19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34</v>
      </c>
      <c r="E23" s="41"/>
      <c r="F23" s="41"/>
      <c r="G23" s="41"/>
      <c r="H23" s="41"/>
      <c r="I23" s="135" t="s">
        <v>26</v>
      </c>
      <c r="J23" s="139" t="s">
        <v>19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35</v>
      </c>
      <c r="F24" s="41"/>
      <c r="G24" s="41"/>
      <c r="H24" s="41"/>
      <c r="I24" s="135" t="s">
        <v>28</v>
      </c>
      <c r="J24" s="139" t="s">
        <v>19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36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79.25" customHeight="1">
      <c r="A27" s="141"/>
      <c r="B27" s="142"/>
      <c r="C27" s="141"/>
      <c r="D27" s="141"/>
      <c r="E27" s="143" t="s">
        <v>101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147">
        <f>ROUND(J83,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40</v>
      </c>
      <c r="G32" s="41"/>
      <c r="H32" s="41"/>
      <c r="I32" s="148" t="s">
        <v>39</v>
      </c>
      <c r="J32" s="148" t="s">
        <v>41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42</v>
      </c>
      <c r="E33" s="135" t="s">
        <v>43</v>
      </c>
      <c r="F33" s="150">
        <f>ROUND((SUM(BE83:BE186)),  2)</f>
        <v>0</v>
      </c>
      <c r="G33" s="41"/>
      <c r="H33" s="41"/>
      <c r="I33" s="151">
        <v>0.20999999999999999</v>
      </c>
      <c r="J33" s="150">
        <f>ROUND(((SUM(BE83:BE186))*I33),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44</v>
      </c>
      <c r="F34" s="150">
        <f>ROUND((SUM(BF83:BF186)),  2)</f>
        <v>0</v>
      </c>
      <c r="G34" s="41"/>
      <c r="H34" s="41"/>
      <c r="I34" s="151">
        <v>0.12</v>
      </c>
      <c r="J34" s="150">
        <f>ROUND(((SUM(BF83:BF186))*I34),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45</v>
      </c>
      <c r="F35" s="150">
        <f>ROUND((SUM(BG83:BG186)),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46</v>
      </c>
      <c r="F36" s="150">
        <f>ROUND((SUM(BH83:BH186)),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47</v>
      </c>
      <c r="F37" s="150">
        <f>ROUND((SUM(BI83:BI186)),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48</v>
      </c>
      <c r="E39" s="154"/>
      <c r="F39" s="154"/>
      <c r="G39" s="155" t="s">
        <v>49</v>
      </c>
      <c r="H39" s="156" t="s">
        <v>50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102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Revitalizace zeleně v parčíku U pramenu v Lounech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99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01 - SO 01 - Demolice a bourací práce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17. 6. 2025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40.05" customHeight="1">
      <c r="A54" s="41"/>
      <c r="B54" s="42"/>
      <c r="C54" s="35" t="s">
        <v>25</v>
      </c>
      <c r="D54" s="43"/>
      <c r="E54" s="43"/>
      <c r="F54" s="30" t="str">
        <f>E15</f>
        <v>Město Louny, Mírové náměnstí 35, Louny</v>
      </c>
      <c r="G54" s="43"/>
      <c r="H54" s="43"/>
      <c r="I54" s="35" t="s">
        <v>31</v>
      </c>
      <c r="J54" s="39" t="str">
        <f>E21</f>
        <v xml:space="preserve">Ing.Radek Prokeš Ph.D, Jihovýchodní VI/3116 Praha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>Ondřej Gerhart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103</v>
      </c>
      <c r="D57" s="165"/>
      <c r="E57" s="165"/>
      <c r="F57" s="165"/>
      <c r="G57" s="165"/>
      <c r="H57" s="165"/>
      <c r="I57" s="165"/>
      <c r="J57" s="166" t="s">
        <v>104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70</v>
      </c>
      <c r="D59" s="43"/>
      <c r="E59" s="43"/>
      <c r="F59" s="43"/>
      <c r="G59" s="43"/>
      <c r="H59" s="43"/>
      <c r="I59" s="43"/>
      <c r="J59" s="105">
        <f>J83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105</v>
      </c>
    </row>
    <row r="60" s="9" customFormat="1" ht="24.96" customHeight="1">
      <c r="A60" s="9"/>
      <c r="B60" s="168"/>
      <c r="C60" s="169"/>
      <c r="D60" s="170" t="s">
        <v>106</v>
      </c>
      <c r="E60" s="171"/>
      <c r="F60" s="171"/>
      <c r="G60" s="171"/>
      <c r="H60" s="171"/>
      <c r="I60" s="171"/>
      <c r="J60" s="172">
        <f>J84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107</v>
      </c>
      <c r="E61" s="177"/>
      <c r="F61" s="177"/>
      <c r="G61" s="177"/>
      <c r="H61" s="177"/>
      <c r="I61" s="177"/>
      <c r="J61" s="178">
        <f>J85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108</v>
      </c>
      <c r="E62" s="177"/>
      <c r="F62" s="177"/>
      <c r="G62" s="177"/>
      <c r="H62" s="177"/>
      <c r="I62" s="177"/>
      <c r="J62" s="178">
        <f>J120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109</v>
      </c>
      <c r="E63" s="177"/>
      <c r="F63" s="177"/>
      <c r="G63" s="177"/>
      <c r="H63" s="177"/>
      <c r="I63" s="177"/>
      <c r="J63" s="178">
        <f>J147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37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6.96" customHeight="1">
      <c r="A65" s="41"/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137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9" s="2" customFormat="1" ht="6.96" customHeight="1">
      <c r="A69" s="41"/>
      <c r="B69" s="64"/>
      <c r="C69" s="65"/>
      <c r="D69" s="65"/>
      <c r="E69" s="65"/>
      <c r="F69" s="65"/>
      <c r="G69" s="65"/>
      <c r="H69" s="65"/>
      <c r="I69" s="65"/>
      <c r="J69" s="65"/>
      <c r="K69" s="65"/>
      <c r="L69" s="137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24.96" customHeight="1">
      <c r="A70" s="41"/>
      <c r="B70" s="42"/>
      <c r="C70" s="26" t="s">
        <v>110</v>
      </c>
      <c r="D70" s="43"/>
      <c r="E70" s="43"/>
      <c r="F70" s="43"/>
      <c r="G70" s="43"/>
      <c r="H70" s="43"/>
      <c r="I70" s="43"/>
      <c r="J70" s="43"/>
      <c r="K70" s="43"/>
      <c r="L70" s="13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6.96" customHeight="1">
      <c r="A71" s="41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13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12" customHeight="1">
      <c r="A72" s="41"/>
      <c r="B72" s="42"/>
      <c r="C72" s="35" t="s">
        <v>16</v>
      </c>
      <c r="D72" s="43"/>
      <c r="E72" s="43"/>
      <c r="F72" s="43"/>
      <c r="G72" s="43"/>
      <c r="H72" s="43"/>
      <c r="I72" s="43"/>
      <c r="J72" s="43"/>
      <c r="K72" s="43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6.5" customHeight="1">
      <c r="A73" s="41"/>
      <c r="B73" s="42"/>
      <c r="C73" s="43"/>
      <c r="D73" s="43"/>
      <c r="E73" s="163" t="str">
        <f>E7</f>
        <v>Revitalizace zeleně v parčíku U pramenu v Lounech</v>
      </c>
      <c r="F73" s="35"/>
      <c r="G73" s="35"/>
      <c r="H73" s="35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2" customHeight="1">
      <c r="A74" s="41"/>
      <c r="B74" s="42"/>
      <c r="C74" s="35" t="s">
        <v>99</v>
      </c>
      <c r="D74" s="43"/>
      <c r="E74" s="43"/>
      <c r="F74" s="43"/>
      <c r="G74" s="43"/>
      <c r="H74" s="43"/>
      <c r="I74" s="43"/>
      <c r="J74" s="43"/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6.5" customHeight="1">
      <c r="A75" s="41"/>
      <c r="B75" s="42"/>
      <c r="C75" s="43"/>
      <c r="D75" s="43"/>
      <c r="E75" s="72" t="str">
        <f>E9</f>
        <v>01 - SO 01 - Demolice a bourací práce</v>
      </c>
      <c r="F75" s="43"/>
      <c r="G75" s="43"/>
      <c r="H75" s="43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2" customHeight="1">
      <c r="A77" s="41"/>
      <c r="B77" s="42"/>
      <c r="C77" s="35" t="s">
        <v>21</v>
      </c>
      <c r="D77" s="43"/>
      <c r="E77" s="43"/>
      <c r="F77" s="30" t="str">
        <f>F12</f>
        <v xml:space="preserve"> </v>
      </c>
      <c r="G77" s="43"/>
      <c r="H77" s="43"/>
      <c r="I77" s="35" t="s">
        <v>23</v>
      </c>
      <c r="J77" s="75" t="str">
        <f>IF(J12="","",J12)</f>
        <v>17. 6. 2025</v>
      </c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40.05" customHeight="1">
      <c r="A79" s="41"/>
      <c r="B79" s="42"/>
      <c r="C79" s="35" t="s">
        <v>25</v>
      </c>
      <c r="D79" s="43"/>
      <c r="E79" s="43"/>
      <c r="F79" s="30" t="str">
        <f>E15</f>
        <v>Město Louny, Mírové náměnstí 35, Louny</v>
      </c>
      <c r="G79" s="43"/>
      <c r="H79" s="43"/>
      <c r="I79" s="35" t="s">
        <v>31</v>
      </c>
      <c r="J79" s="39" t="str">
        <f>E21</f>
        <v xml:space="preserve">Ing.Radek Prokeš Ph.D, Jihovýchodní VI/3116 Praha </v>
      </c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5.15" customHeight="1">
      <c r="A80" s="41"/>
      <c r="B80" s="42"/>
      <c r="C80" s="35" t="s">
        <v>29</v>
      </c>
      <c r="D80" s="43"/>
      <c r="E80" s="43"/>
      <c r="F80" s="30" t="str">
        <f>IF(E18="","",E18)</f>
        <v>Vyplň údaj</v>
      </c>
      <c r="G80" s="43"/>
      <c r="H80" s="43"/>
      <c r="I80" s="35" t="s">
        <v>34</v>
      </c>
      <c r="J80" s="39" t="str">
        <f>E24</f>
        <v>Ondřej Gerhart</v>
      </c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0.32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11" customFormat="1" ht="29.28" customHeight="1">
      <c r="A82" s="180"/>
      <c r="B82" s="181"/>
      <c r="C82" s="182" t="s">
        <v>111</v>
      </c>
      <c r="D82" s="183" t="s">
        <v>57</v>
      </c>
      <c r="E82" s="183" t="s">
        <v>53</v>
      </c>
      <c r="F82" s="183" t="s">
        <v>54</v>
      </c>
      <c r="G82" s="183" t="s">
        <v>112</v>
      </c>
      <c r="H82" s="183" t="s">
        <v>113</v>
      </c>
      <c r="I82" s="183" t="s">
        <v>114</v>
      </c>
      <c r="J82" s="183" t="s">
        <v>104</v>
      </c>
      <c r="K82" s="184" t="s">
        <v>115</v>
      </c>
      <c r="L82" s="185"/>
      <c r="M82" s="95" t="s">
        <v>19</v>
      </c>
      <c r="N82" s="96" t="s">
        <v>42</v>
      </c>
      <c r="O82" s="96" t="s">
        <v>116</v>
      </c>
      <c r="P82" s="96" t="s">
        <v>117</v>
      </c>
      <c r="Q82" s="96" t="s">
        <v>118</v>
      </c>
      <c r="R82" s="96" t="s">
        <v>119</v>
      </c>
      <c r="S82" s="96" t="s">
        <v>120</v>
      </c>
      <c r="T82" s="97" t="s">
        <v>121</v>
      </c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</row>
    <row r="83" s="2" customFormat="1" ht="22.8" customHeight="1">
      <c r="A83" s="41"/>
      <c r="B83" s="42"/>
      <c r="C83" s="102" t="s">
        <v>122</v>
      </c>
      <c r="D83" s="43"/>
      <c r="E83" s="43"/>
      <c r="F83" s="43"/>
      <c r="G83" s="43"/>
      <c r="H83" s="43"/>
      <c r="I83" s="43"/>
      <c r="J83" s="186">
        <f>BK83</f>
        <v>0</v>
      </c>
      <c r="K83" s="43"/>
      <c r="L83" s="47"/>
      <c r="M83" s="98"/>
      <c r="N83" s="187"/>
      <c r="O83" s="99"/>
      <c r="P83" s="188">
        <f>P84</f>
        <v>0</v>
      </c>
      <c r="Q83" s="99"/>
      <c r="R83" s="188">
        <f>R84</f>
        <v>0</v>
      </c>
      <c r="S83" s="99"/>
      <c r="T83" s="189">
        <f>T84</f>
        <v>205.45100000000002</v>
      </c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T83" s="20" t="s">
        <v>71</v>
      </c>
      <c r="AU83" s="20" t="s">
        <v>105</v>
      </c>
      <c r="BK83" s="190">
        <f>BK84</f>
        <v>0</v>
      </c>
    </row>
    <row r="84" s="12" customFormat="1" ht="25.92" customHeight="1">
      <c r="A84" s="12"/>
      <c r="B84" s="191"/>
      <c r="C84" s="192"/>
      <c r="D84" s="193" t="s">
        <v>71</v>
      </c>
      <c r="E84" s="194" t="s">
        <v>123</v>
      </c>
      <c r="F84" s="194" t="s">
        <v>124</v>
      </c>
      <c r="G84" s="192"/>
      <c r="H84" s="192"/>
      <c r="I84" s="195"/>
      <c r="J84" s="196">
        <f>BK84</f>
        <v>0</v>
      </c>
      <c r="K84" s="192"/>
      <c r="L84" s="197"/>
      <c r="M84" s="198"/>
      <c r="N84" s="199"/>
      <c r="O84" s="199"/>
      <c r="P84" s="200">
        <f>P85+P120+P147</f>
        <v>0</v>
      </c>
      <c r="Q84" s="199"/>
      <c r="R84" s="200">
        <f>R85+R120+R147</f>
        <v>0</v>
      </c>
      <c r="S84" s="199"/>
      <c r="T84" s="201">
        <f>T85+T120+T147</f>
        <v>205.45100000000002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2" t="s">
        <v>80</v>
      </c>
      <c r="AT84" s="203" t="s">
        <v>71</v>
      </c>
      <c r="AU84" s="203" t="s">
        <v>72</v>
      </c>
      <c r="AY84" s="202" t="s">
        <v>125</v>
      </c>
      <c r="BK84" s="204">
        <f>BK85+BK120+BK147</f>
        <v>0</v>
      </c>
    </row>
    <row r="85" s="12" customFormat="1" ht="22.8" customHeight="1">
      <c r="A85" s="12"/>
      <c r="B85" s="191"/>
      <c r="C85" s="192"/>
      <c r="D85" s="193" t="s">
        <v>71</v>
      </c>
      <c r="E85" s="205" t="s">
        <v>80</v>
      </c>
      <c r="F85" s="205" t="s">
        <v>126</v>
      </c>
      <c r="G85" s="192"/>
      <c r="H85" s="192"/>
      <c r="I85" s="195"/>
      <c r="J85" s="206">
        <f>BK85</f>
        <v>0</v>
      </c>
      <c r="K85" s="192"/>
      <c r="L85" s="197"/>
      <c r="M85" s="198"/>
      <c r="N85" s="199"/>
      <c r="O85" s="199"/>
      <c r="P85" s="200">
        <f>SUM(P86:P119)</f>
        <v>0</v>
      </c>
      <c r="Q85" s="199"/>
      <c r="R85" s="200">
        <f>SUM(R86:R119)</f>
        <v>0</v>
      </c>
      <c r="S85" s="199"/>
      <c r="T85" s="201">
        <f>SUM(T86:T119)</f>
        <v>189.59700000000001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80</v>
      </c>
      <c r="AT85" s="203" t="s">
        <v>71</v>
      </c>
      <c r="AU85" s="203" t="s">
        <v>80</v>
      </c>
      <c r="AY85" s="202" t="s">
        <v>125</v>
      </c>
      <c r="BK85" s="204">
        <f>SUM(BK86:BK119)</f>
        <v>0</v>
      </c>
    </row>
    <row r="86" s="2" customFormat="1" ht="16.5" customHeight="1">
      <c r="A86" s="41"/>
      <c r="B86" s="42"/>
      <c r="C86" s="207" t="s">
        <v>80</v>
      </c>
      <c r="D86" s="207" t="s">
        <v>127</v>
      </c>
      <c r="E86" s="208" t="s">
        <v>128</v>
      </c>
      <c r="F86" s="209" t="s">
        <v>129</v>
      </c>
      <c r="G86" s="210" t="s">
        <v>130</v>
      </c>
      <c r="H86" s="211">
        <v>72</v>
      </c>
      <c r="I86" s="212"/>
      <c r="J86" s="213">
        <f>ROUND(I86*H86,2)</f>
        <v>0</v>
      </c>
      <c r="K86" s="209" t="s">
        <v>131</v>
      </c>
      <c r="L86" s="47"/>
      <c r="M86" s="214" t="s">
        <v>19</v>
      </c>
      <c r="N86" s="215" t="s">
        <v>43</v>
      </c>
      <c r="O86" s="87"/>
      <c r="P86" s="216">
        <f>O86*H86</f>
        <v>0</v>
      </c>
      <c r="Q86" s="216">
        <v>0</v>
      </c>
      <c r="R86" s="216">
        <f>Q86*H86</f>
        <v>0</v>
      </c>
      <c r="S86" s="216">
        <v>0.26000000000000001</v>
      </c>
      <c r="T86" s="217">
        <f>S86*H86</f>
        <v>18.719999999999999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R86" s="218" t="s">
        <v>132</v>
      </c>
      <c r="AT86" s="218" t="s">
        <v>127</v>
      </c>
      <c r="AU86" s="218" t="s">
        <v>82</v>
      </c>
      <c r="AY86" s="20" t="s">
        <v>125</v>
      </c>
      <c r="BE86" s="219">
        <f>IF(N86="základní",J86,0)</f>
        <v>0</v>
      </c>
      <c r="BF86" s="219">
        <f>IF(N86="snížená",J86,0)</f>
        <v>0</v>
      </c>
      <c r="BG86" s="219">
        <f>IF(N86="zákl. přenesená",J86,0)</f>
        <v>0</v>
      </c>
      <c r="BH86" s="219">
        <f>IF(N86="sníž. přenesená",J86,0)</f>
        <v>0</v>
      </c>
      <c r="BI86" s="219">
        <f>IF(N86="nulová",J86,0)</f>
        <v>0</v>
      </c>
      <c r="BJ86" s="20" t="s">
        <v>80</v>
      </c>
      <c r="BK86" s="219">
        <f>ROUND(I86*H86,2)</f>
        <v>0</v>
      </c>
      <c r="BL86" s="20" t="s">
        <v>132</v>
      </c>
      <c r="BM86" s="218" t="s">
        <v>133</v>
      </c>
    </row>
    <row r="87" s="2" customFormat="1">
      <c r="A87" s="41"/>
      <c r="B87" s="42"/>
      <c r="C87" s="43"/>
      <c r="D87" s="220" t="s">
        <v>134</v>
      </c>
      <c r="E87" s="43"/>
      <c r="F87" s="221" t="s">
        <v>135</v>
      </c>
      <c r="G87" s="43"/>
      <c r="H87" s="43"/>
      <c r="I87" s="222"/>
      <c r="J87" s="43"/>
      <c r="K87" s="43"/>
      <c r="L87" s="47"/>
      <c r="M87" s="223"/>
      <c r="N87" s="224"/>
      <c r="O87" s="87"/>
      <c r="P87" s="87"/>
      <c r="Q87" s="87"/>
      <c r="R87" s="87"/>
      <c r="S87" s="87"/>
      <c r="T87" s="88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T87" s="20" t="s">
        <v>134</v>
      </c>
      <c r="AU87" s="20" t="s">
        <v>82</v>
      </c>
    </row>
    <row r="88" s="2" customFormat="1">
      <c r="A88" s="41"/>
      <c r="B88" s="42"/>
      <c r="C88" s="43"/>
      <c r="D88" s="225" t="s">
        <v>136</v>
      </c>
      <c r="E88" s="43"/>
      <c r="F88" s="226" t="s">
        <v>137</v>
      </c>
      <c r="G88" s="43"/>
      <c r="H88" s="43"/>
      <c r="I88" s="222"/>
      <c r="J88" s="43"/>
      <c r="K88" s="43"/>
      <c r="L88" s="47"/>
      <c r="M88" s="223"/>
      <c r="N88" s="224"/>
      <c r="O88" s="87"/>
      <c r="P88" s="87"/>
      <c r="Q88" s="87"/>
      <c r="R88" s="87"/>
      <c r="S88" s="87"/>
      <c r="T88" s="88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20" t="s">
        <v>136</v>
      </c>
      <c r="AU88" s="20" t="s">
        <v>82</v>
      </c>
    </row>
    <row r="89" s="13" customFormat="1">
      <c r="A89" s="13"/>
      <c r="B89" s="227"/>
      <c r="C89" s="228"/>
      <c r="D89" s="220" t="s">
        <v>138</v>
      </c>
      <c r="E89" s="229" t="s">
        <v>19</v>
      </c>
      <c r="F89" s="230" t="s">
        <v>139</v>
      </c>
      <c r="G89" s="228"/>
      <c r="H89" s="231">
        <v>72</v>
      </c>
      <c r="I89" s="232"/>
      <c r="J89" s="228"/>
      <c r="K89" s="228"/>
      <c r="L89" s="233"/>
      <c r="M89" s="234"/>
      <c r="N89" s="235"/>
      <c r="O89" s="235"/>
      <c r="P89" s="235"/>
      <c r="Q89" s="235"/>
      <c r="R89" s="235"/>
      <c r="S89" s="235"/>
      <c r="T89" s="236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37" t="s">
        <v>138</v>
      </c>
      <c r="AU89" s="237" t="s">
        <v>82</v>
      </c>
      <c r="AV89" s="13" t="s">
        <v>82</v>
      </c>
      <c r="AW89" s="13" t="s">
        <v>33</v>
      </c>
      <c r="AX89" s="13" t="s">
        <v>80</v>
      </c>
      <c r="AY89" s="237" t="s">
        <v>125</v>
      </c>
    </row>
    <row r="90" s="2" customFormat="1" ht="21.75" customHeight="1">
      <c r="A90" s="41"/>
      <c r="B90" s="42"/>
      <c r="C90" s="207" t="s">
        <v>82</v>
      </c>
      <c r="D90" s="207" t="s">
        <v>127</v>
      </c>
      <c r="E90" s="208" t="s">
        <v>140</v>
      </c>
      <c r="F90" s="209" t="s">
        <v>141</v>
      </c>
      <c r="G90" s="210" t="s">
        <v>130</v>
      </c>
      <c r="H90" s="211">
        <v>75</v>
      </c>
      <c r="I90" s="212"/>
      <c r="J90" s="213">
        <f>ROUND(I90*H90,2)</f>
        <v>0</v>
      </c>
      <c r="K90" s="209" t="s">
        <v>131</v>
      </c>
      <c r="L90" s="47"/>
      <c r="M90" s="214" t="s">
        <v>19</v>
      </c>
      <c r="N90" s="215" t="s">
        <v>43</v>
      </c>
      <c r="O90" s="87"/>
      <c r="P90" s="216">
        <f>O90*H90</f>
        <v>0</v>
      </c>
      <c r="Q90" s="216">
        <v>0</v>
      </c>
      <c r="R90" s="216">
        <f>Q90*H90</f>
        <v>0</v>
      </c>
      <c r="S90" s="216">
        <v>0.255</v>
      </c>
      <c r="T90" s="217">
        <f>S90*H90</f>
        <v>19.125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18" t="s">
        <v>132</v>
      </c>
      <c r="AT90" s="218" t="s">
        <v>127</v>
      </c>
      <c r="AU90" s="218" t="s">
        <v>82</v>
      </c>
      <c r="AY90" s="20" t="s">
        <v>125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20" t="s">
        <v>80</v>
      </c>
      <c r="BK90" s="219">
        <f>ROUND(I90*H90,2)</f>
        <v>0</v>
      </c>
      <c r="BL90" s="20" t="s">
        <v>132</v>
      </c>
      <c r="BM90" s="218" t="s">
        <v>142</v>
      </c>
    </row>
    <row r="91" s="2" customFormat="1">
      <c r="A91" s="41"/>
      <c r="B91" s="42"/>
      <c r="C91" s="43"/>
      <c r="D91" s="220" t="s">
        <v>134</v>
      </c>
      <c r="E91" s="43"/>
      <c r="F91" s="221" t="s">
        <v>143</v>
      </c>
      <c r="G91" s="43"/>
      <c r="H91" s="43"/>
      <c r="I91" s="222"/>
      <c r="J91" s="43"/>
      <c r="K91" s="43"/>
      <c r="L91" s="47"/>
      <c r="M91" s="223"/>
      <c r="N91" s="224"/>
      <c r="O91" s="87"/>
      <c r="P91" s="87"/>
      <c r="Q91" s="87"/>
      <c r="R91" s="87"/>
      <c r="S91" s="87"/>
      <c r="T91" s="88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134</v>
      </c>
      <c r="AU91" s="20" t="s">
        <v>82</v>
      </c>
    </row>
    <row r="92" s="2" customFormat="1">
      <c r="A92" s="41"/>
      <c r="B92" s="42"/>
      <c r="C92" s="43"/>
      <c r="D92" s="225" t="s">
        <v>136</v>
      </c>
      <c r="E92" s="43"/>
      <c r="F92" s="226" t="s">
        <v>144</v>
      </c>
      <c r="G92" s="43"/>
      <c r="H92" s="43"/>
      <c r="I92" s="222"/>
      <c r="J92" s="43"/>
      <c r="K92" s="43"/>
      <c r="L92" s="47"/>
      <c r="M92" s="223"/>
      <c r="N92" s="224"/>
      <c r="O92" s="87"/>
      <c r="P92" s="87"/>
      <c r="Q92" s="87"/>
      <c r="R92" s="87"/>
      <c r="S92" s="87"/>
      <c r="T92" s="88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136</v>
      </c>
      <c r="AU92" s="20" t="s">
        <v>82</v>
      </c>
    </row>
    <row r="93" s="13" customFormat="1">
      <c r="A93" s="13"/>
      <c r="B93" s="227"/>
      <c r="C93" s="228"/>
      <c r="D93" s="220" t="s">
        <v>138</v>
      </c>
      <c r="E93" s="229" t="s">
        <v>19</v>
      </c>
      <c r="F93" s="230" t="s">
        <v>145</v>
      </c>
      <c r="G93" s="228"/>
      <c r="H93" s="231">
        <v>75</v>
      </c>
      <c r="I93" s="232"/>
      <c r="J93" s="228"/>
      <c r="K93" s="228"/>
      <c r="L93" s="233"/>
      <c r="M93" s="234"/>
      <c r="N93" s="235"/>
      <c r="O93" s="235"/>
      <c r="P93" s="235"/>
      <c r="Q93" s="235"/>
      <c r="R93" s="235"/>
      <c r="S93" s="235"/>
      <c r="T93" s="236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7" t="s">
        <v>138</v>
      </c>
      <c r="AU93" s="237" t="s">
        <v>82</v>
      </c>
      <c r="AV93" s="13" t="s">
        <v>82</v>
      </c>
      <c r="AW93" s="13" t="s">
        <v>33</v>
      </c>
      <c r="AX93" s="13" t="s">
        <v>80</v>
      </c>
      <c r="AY93" s="237" t="s">
        <v>125</v>
      </c>
    </row>
    <row r="94" s="2" customFormat="1" ht="16.5" customHeight="1">
      <c r="A94" s="41"/>
      <c r="B94" s="42"/>
      <c r="C94" s="207" t="s">
        <v>146</v>
      </c>
      <c r="D94" s="207" t="s">
        <v>127</v>
      </c>
      <c r="E94" s="208" t="s">
        <v>147</v>
      </c>
      <c r="F94" s="209" t="s">
        <v>148</v>
      </c>
      <c r="G94" s="210" t="s">
        <v>130</v>
      </c>
      <c r="H94" s="211">
        <v>20.5</v>
      </c>
      <c r="I94" s="212"/>
      <c r="J94" s="213">
        <f>ROUND(I94*H94,2)</f>
        <v>0</v>
      </c>
      <c r="K94" s="209" t="s">
        <v>131</v>
      </c>
      <c r="L94" s="47"/>
      <c r="M94" s="214" t="s">
        <v>19</v>
      </c>
      <c r="N94" s="215" t="s">
        <v>43</v>
      </c>
      <c r="O94" s="87"/>
      <c r="P94" s="216">
        <f>O94*H94</f>
        <v>0</v>
      </c>
      <c r="Q94" s="216">
        <v>0</v>
      </c>
      <c r="R94" s="216">
        <f>Q94*H94</f>
        <v>0</v>
      </c>
      <c r="S94" s="216">
        <v>0.29999999999999999</v>
      </c>
      <c r="T94" s="217">
        <f>S94*H94</f>
        <v>6.1499999999999995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18" t="s">
        <v>132</v>
      </c>
      <c r="AT94" s="218" t="s">
        <v>127</v>
      </c>
      <c r="AU94" s="218" t="s">
        <v>82</v>
      </c>
      <c r="AY94" s="20" t="s">
        <v>125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20" t="s">
        <v>80</v>
      </c>
      <c r="BK94" s="219">
        <f>ROUND(I94*H94,2)</f>
        <v>0</v>
      </c>
      <c r="BL94" s="20" t="s">
        <v>132</v>
      </c>
      <c r="BM94" s="218" t="s">
        <v>149</v>
      </c>
    </row>
    <row r="95" s="2" customFormat="1">
      <c r="A95" s="41"/>
      <c r="B95" s="42"/>
      <c r="C95" s="43"/>
      <c r="D95" s="220" t="s">
        <v>134</v>
      </c>
      <c r="E95" s="43"/>
      <c r="F95" s="221" t="s">
        <v>150</v>
      </c>
      <c r="G95" s="43"/>
      <c r="H95" s="43"/>
      <c r="I95" s="222"/>
      <c r="J95" s="43"/>
      <c r="K95" s="43"/>
      <c r="L95" s="47"/>
      <c r="M95" s="223"/>
      <c r="N95" s="224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134</v>
      </c>
      <c r="AU95" s="20" t="s">
        <v>82</v>
      </c>
    </row>
    <row r="96" s="2" customFormat="1">
      <c r="A96" s="41"/>
      <c r="B96" s="42"/>
      <c r="C96" s="43"/>
      <c r="D96" s="225" t="s">
        <v>136</v>
      </c>
      <c r="E96" s="43"/>
      <c r="F96" s="226" t="s">
        <v>151</v>
      </c>
      <c r="G96" s="43"/>
      <c r="H96" s="43"/>
      <c r="I96" s="222"/>
      <c r="J96" s="43"/>
      <c r="K96" s="43"/>
      <c r="L96" s="47"/>
      <c r="M96" s="223"/>
      <c r="N96" s="224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136</v>
      </c>
      <c r="AU96" s="20" t="s">
        <v>82</v>
      </c>
    </row>
    <row r="97" s="13" customFormat="1">
      <c r="A97" s="13"/>
      <c r="B97" s="227"/>
      <c r="C97" s="228"/>
      <c r="D97" s="220" t="s">
        <v>138</v>
      </c>
      <c r="E97" s="229" t="s">
        <v>19</v>
      </c>
      <c r="F97" s="230" t="s">
        <v>152</v>
      </c>
      <c r="G97" s="228"/>
      <c r="H97" s="231">
        <v>20.5</v>
      </c>
      <c r="I97" s="232"/>
      <c r="J97" s="228"/>
      <c r="K97" s="228"/>
      <c r="L97" s="233"/>
      <c r="M97" s="234"/>
      <c r="N97" s="235"/>
      <c r="O97" s="235"/>
      <c r="P97" s="235"/>
      <c r="Q97" s="235"/>
      <c r="R97" s="235"/>
      <c r="S97" s="235"/>
      <c r="T97" s="236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7" t="s">
        <v>138</v>
      </c>
      <c r="AU97" s="237" t="s">
        <v>82</v>
      </c>
      <c r="AV97" s="13" t="s">
        <v>82</v>
      </c>
      <c r="AW97" s="13" t="s">
        <v>33</v>
      </c>
      <c r="AX97" s="13" t="s">
        <v>80</v>
      </c>
      <c r="AY97" s="237" t="s">
        <v>125</v>
      </c>
    </row>
    <row r="98" s="2" customFormat="1" ht="16.5" customHeight="1">
      <c r="A98" s="41"/>
      <c r="B98" s="42"/>
      <c r="C98" s="207" t="s">
        <v>132</v>
      </c>
      <c r="D98" s="207" t="s">
        <v>127</v>
      </c>
      <c r="E98" s="208" t="s">
        <v>153</v>
      </c>
      <c r="F98" s="209" t="s">
        <v>154</v>
      </c>
      <c r="G98" s="210" t="s">
        <v>130</v>
      </c>
      <c r="H98" s="211">
        <v>147</v>
      </c>
      <c r="I98" s="212"/>
      <c r="J98" s="213">
        <f>ROUND(I98*H98,2)</f>
        <v>0</v>
      </c>
      <c r="K98" s="209" t="s">
        <v>131</v>
      </c>
      <c r="L98" s="47"/>
      <c r="M98" s="214" t="s">
        <v>19</v>
      </c>
      <c r="N98" s="215" t="s">
        <v>43</v>
      </c>
      <c r="O98" s="87"/>
      <c r="P98" s="216">
        <f>O98*H98</f>
        <v>0</v>
      </c>
      <c r="Q98" s="216">
        <v>0</v>
      </c>
      <c r="R98" s="216">
        <f>Q98*H98</f>
        <v>0</v>
      </c>
      <c r="S98" s="216">
        <v>0.5</v>
      </c>
      <c r="T98" s="217">
        <f>S98*H98</f>
        <v>73.5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18" t="s">
        <v>132</v>
      </c>
      <c r="AT98" s="218" t="s">
        <v>127</v>
      </c>
      <c r="AU98" s="218" t="s">
        <v>82</v>
      </c>
      <c r="AY98" s="20" t="s">
        <v>125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20" t="s">
        <v>80</v>
      </c>
      <c r="BK98" s="219">
        <f>ROUND(I98*H98,2)</f>
        <v>0</v>
      </c>
      <c r="BL98" s="20" t="s">
        <v>132</v>
      </c>
      <c r="BM98" s="218" t="s">
        <v>155</v>
      </c>
    </row>
    <row r="99" s="2" customFormat="1">
      <c r="A99" s="41"/>
      <c r="B99" s="42"/>
      <c r="C99" s="43"/>
      <c r="D99" s="220" t="s">
        <v>134</v>
      </c>
      <c r="E99" s="43"/>
      <c r="F99" s="221" t="s">
        <v>156</v>
      </c>
      <c r="G99" s="43"/>
      <c r="H99" s="43"/>
      <c r="I99" s="222"/>
      <c r="J99" s="43"/>
      <c r="K99" s="43"/>
      <c r="L99" s="47"/>
      <c r="M99" s="223"/>
      <c r="N99" s="224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134</v>
      </c>
      <c r="AU99" s="20" t="s">
        <v>82</v>
      </c>
    </row>
    <row r="100" s="2" customFormat="1">
      <c r="A100" s="41"/>
      <c r="B100" s="42"/>
      <c r="C100" s="43"/>
      <c r="D100" s="225" t="s">
        <v>136</v>
      </c>
      <c r="E100" s="43"/>
      <c r="F100" s="226" t="s">
        <v>157</v>
      </c>
      <c r="G100" s="43"/>
      <c r="H100" s="43"/>
      <c r="I100" s="222"/>
      <c r="J100" s="43"/>
      <c r="K100" s="43"/>
      <c r="L100" s="47"/>
      <c r="M100" s="223"/>
      <c r="N100" s="224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136</v>
      </c>
      <c r="AU100" s="20" t="s">
        <v>82</v>
      </c>
    </row>
    <row r="101" s="13" customFormat="1">
      <c r="A101" s="13"/>
      <c r="B101" s="227"/>
      <c r="C101" s="228"/>
      <c r="D101" s="220" t="s">
        <v>138</v>
      </c>
      <c r="E101" s="229" t="s">
        <v>19</v>
      </c>
      <c r="F101" s="230" t="s">
        <v>139</v>
      </c>
      <c r="G101" s="228"/>
      <c r="H101" s="231">
        <v>72</v>
      </c>
      <c r="I101" s="232"/>
      <c r="J101" s="228"/>
      <c r="K101" s="228"/>
      <c r="L101" s="233"/>
      <c r="M101" s="234"/>
      <c r="N101" s="235"/>
      <c r="O101" s="235"/>
      <c r="P101" s="235"/>
      <c r="Q101" s="235"/>
      <c r="R101" s="235"/>
      <c r="S101" s="235"/>
      <c r="T101" s="236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7" t="s">
        <v>138</v>
      </c>
      <c r="AU101" s="237" t="s">
        <v>82</v>
      </c>
      <c r="AV101" s="13" t="s">
        <v>82</v>
      </c>
      <c r="AW101" s="13" t="s">
        <v>33</v>
      </c>
      <c r="AX101" s="13" t="s">
        <v>72</v>
      </c>
      <c r="AY101" s="237" t="s">
        <v>125</v>
      </c>
    </row>
    <row r="102" s="13" customFormat="1">
      <c r="A102" s="13"/>
      <c r="B102" s="227"/>
      <c r="C102" s="228"/>
      <c r="D102" s="220" t="s">
        <v>138</v>
      </c>
      <c r="E102" s="229" t="s">
        <v>19</v>
      </c>
      <c r="F102" s="230" t="s">
        <v>145</v>
      </c>
      <c r="G102" s="228"/>
      <c r="H102" s="231">
        <v>75</v>
      </c>
      <c r="I102" s="232"/>
      <c r="J102" s="228"/>
      <c r="K102" s="228"/>
      <c r="L102" s="233"/>
      <c r="M102" s="234"/>
      <c r="N102" s="235"/>
      <c r="O102" s="235"/>
      <c r="P102" s="235"/>
      <c r="Q102" s="235"/>
      <c r="R102" s="235"/>
      <c r="S102" s="235"/>
      <c r="T102" s="236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7" t="s">
        <v>138</v>
      </c>
      <c r="AU102" s="237" t="s">
        <v>82</v>
      </c>
      <c r="AV102" s="13" t="s">
        <v>82</v>
      </c>
      <c r="AW102" s="13" t="s">
        <v>33</v>
      </c>
      <c r="AX102" s="13" t="s">
        <v>72</v>
      </c>
      <c r="AY102" s="237" t="s">
        <v>125</v>
      </c>
    </row>
    <row r="103" s="14" customFormat="1">
      <c r="A103" s="14"/>
      <c r="B103" s="238"/>
      <c r="C103" s="239"/>
      <c r="D103" s="220" t="s">
        <v>138</v>
      </c>
      <c r="E103" s="240" t="s">
        <v>19</v>
      </c>
      <c r="F103" s="241" t="s">
        <v>158</v>
      </c>
      <c r="G103" s="239"/>
      <c r="H103" s="242">
        <v>147</v>
      </c>
      <c r="I103" s="243"/>
      <c r="J103" s="239"/>
      <c r="K103" s="239"/>
      <c r="L103" s="244"/>
      <c r="M103" s="245"/>
      <c r="N103" s="246"/>
      <c r="O103" s="246"/>
      <c r="P103" s="246"/>
      <c r="Q103" s="246"/>
      <c r="R103" s="246"/>
      <c r="S103" s="246"/>
      <c r="T103" s="247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8" t="s">
        <v>138</v>
      </c>
      <c r="AU103" s="248" t="s">
        <v>82</v>
      </c>
      <c r="AV103" s="14" t="s">
        <v>132</v>
      </c>
      <c r="AW103" s="14" t="s">
        <v>33</v>
      </c>
      <c r="AX103" s="14" t="s">
        <v>80</v>
      </c>
      <c r="AY103" s="248" t="s">
        <v>125</v>
      </c>
    </row>
    <row r="104" s="2" customFormat="1" ht="16.5" customHeight="1">
      <c r="A104" s="41"/>
      <c r="B104" s="42"/>
      <c r="C104" s="207" t="s">
        <v>159</v>
      </c>
      <c r="D104" s="207" t="s">
        <v>127</v>
      </c>
      <c r="E104" s="208" t="s">
        <v>160</v>
      </c>
      <c r="F104" s="209" t="s">
        <v>161</v>
      </c>
      <c r="G104" s="210" t="s">
        <v>130</v>
      </c>
      <c r="H104" s="211">
        <v>20.5</v>
      </c>
      <c r="I104" s="212"/>
      <c r="J104" s="213">
        <f>ROUND(I104*H104,2)</f>
        <v>0</v>
      </c>
      <c r="K104" s="209" t="s">
        <v>131</v>
      </c>
      <c r="L104" s="47"/>
      <c r="M104" s="214" t="s">
        <v>19</v>
      </c>
      <c r="N104" s="215" t="s">
        <v>43</v>
      </c>
      <c r="O104" s="87"/>
      <c r="P104" s="216">
        <f>O104*H104</f>
        <v>0</v>
      </c>
      <c r="Q104" s="216">
        <v>0</v>
      </c>
      <c r="R104" s="216">
        <f>Q104*H104</f>
        <v>0</v>
      </c>
      <c r="S104" s="216">
        <v>0.22</v>
      </c>
      <c r="T104" s="217">
        <f>S104*H104</f>
        <v>4.5099999999999998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18" t="s">
        <v>132</v>
      </c>
      <c r="AT104" s="218" t="s">
        <v>127</v>
      </c>
      <c r="AU104" s="218" t="s">
        <v>82</v>
      </c>
      <c r="AY104" s="20" t="s">
        <v>125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20" t="s">
        <v>80</v>
      </c>
      <c r="BK104" s="219">
        <f>ROUND(I104*H104,2)</f>
        <v>0</v>
      </c>
      <c r="BL104" s="20" t="s">
        <v>132</v>
      </c>
      <c r="BM104" s="218" t="s">
        <v>162</v>
      </c>
    </row>
    <row r="105" s="2" customFormat="1">
      <c r="A105" s="41"/>
      <c r="B105" s="42"/>
      <c r="C105" s="43"/>
      <c r="D105" s="220" t="s">
        <v>134</v>
      </c>
      <c r="E105" s="43"/>
      <c r="F105" s="221" t="s">
        <v>163</v>
      </c>
      <c r="G105" s="43"/>
      <c r="H105" s="43"/>
      <c r="I105" s="222"/>
      <c r="J105" s="43"/>
      <c r="K105" s="43"/>
      <c r="L105" s="47"/>
      <c r="M105" s="223"/>
      <c r="N105" s="224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134</v>
      </c>
      <c r="AU105" s="20" t="s">
        <v>82</v>
      </c>
    </row>
    <row r="106" s="2" customFormat="1">
      <c r="A106" s="41"/>
      <c r="B106" s="42"/>
      <c r="C106" s="43"/>
      <c r="D106" s="225" t="s">
        <v>136</v>
      </c>
      <c r="E106" s="43"/>
      <c r="F106" s="226" t="s">
        <v>164</v>
      </c>
      <c r="G106" s="43"/>
      <c r="H106" s="43"/>
      <c r="I106" s="222"/>
      <c r="J106" s="43"/>
      <c r="K106" s="43"/>
      <c r="L106" s="47"/>
      <c r="M106" s="223"/>
      <c r="N106" s="224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136</v>
      </c>
      <c r="AU106" s="20" t="s">
        <v>82</v>
      </c>
    </row>
    <row r="107" s="13" customFormat="1">
      <c r="A107" s="13"/>
      <c r="B107" s="227"/>
      <c r="C107" s="228"/>
      <c r="D107" s="220" t="s">
        <v>138</v>
      </c>
      <c r="E107" s="229" t="s">
        <v>19</v>
      </c>
      <c r="F107" s="230" t="s">
        <v>152</v>
      </c>
      <c r="G107" s="228"/>
      <c r="H107" s="231">
        <v>20.5</v>
      </c>
      <c r="I107" s="232"/>
      <c r="J107" s="228"/>
      <c r="K107" s="228"/>
      <c r="L107" s="233"/>
      <c r="M107" s="234"/>
      <c r="N107" s="235"/>
      <c r="O107" s="235"/>
      <c r="P107" s="235"/>
      <c r="Q107" s="235"/>
      <c r="R107" s="235"/>
      <c r="S107" s="235"/>
      <c r="T107" s="236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7" t="s">
        <v>138</v>
      </c>
      <c r="AU107" s="237" t="s">
        <v>82</v>
      </c>
      <c r="AV107" s="13" t="s">
        <v>82</v>
      </c>
      <c r="AW107" s="13" t="s">
        <v>33</v>
      </c>
      <c r="AX107" s="13" t="s">
        <v>80</v>
      </c>
      <c r="AY107" s="237" t="s">
        <v>125</v>
      </c>
    </row>
    <row r="108" s="2" customFormat="1" ht="21.75" customHeight="1">
      <c r="A108" s="41"/>
      <c r="B108" s="42"/>
      <c r="C108" s="207" t="s">
        <v>165</v>
      </c>
      <c r="D108" s="207" t="s">
        <v>127</v>
      </c>
      <c r="E108" s="208" t="s">
        <v>166</v>
      </c>
      <c r="F108" s="209" t="s">
        <v>167</v>
      </c>
      <c r="G108" s="210" t="s">
        <v>130</v>
      </c>
      <c r="H108" s="211">
        <v>194</v>
      </c>
      <c r="I108" s="212"/>
      <c r="J108" s="213">
        <f>ROUND(I108*H108,2)</f>
        <v>0</v>
      </c>
      <c r="K108" s="209" t="s">
        <v>131</v>
      </c>
      <c r="L108" s="47"/>
      <c r="M108" s="214" t="s">
        <v>19</v>
      </c>
      <c r="N108" s="215" t="s">
        <v>43</v>
      </c>
      <c r="O108" s="87"/>
      <c r="P108" s="216">
        <f>O108*H108</f>
        <v>0</v>
      </c>
      <c r="Q108" s="216">
        <v>0</v>
      </c>
      <c r="R108" s="216">
        <f>Q108*H108</f>
        <v>0</v>
      </c>
      <c r="S108" s="216">
        <v>0.29999999999999999</v>
      </c>
      <c r="T108" s="217">
        <f>S108*H108</f>
        <v>58.199999999999996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18" t="s">
        <v>132</v>
      </c>
      <c r="AT108" s="218" t="s">
        <v>127</v>
      </c>
      <c r="AU108" s="218" t="s">
        <v>82</v>
      </c>
      <c r="AY108" s="20" t="s">
        <v>125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20" t="s">
        <v>80</v>
      </c>
      <c r="BK108" s="219">
        <f>ROUND(I108*H108,2)</f>
        <v>0</v>
      </c>
      <c r="BL108" s="20" t="s">
        <v>132</v>
      </c>
      <c r="BM108" s="218" t="s">
        <v>168</v>
      </c>
    </row>
    <row r="109" s="2" customFormat="1">
      <c r="A109" s="41"/>
      <c r="B109" s="42"/>
      <c r="C109" s="43"/>
      <c r="D109" s="220" t="s">
        <v>134</v>
      </c>
      <c r="E109" s="43"/>
      <c r="F109" s="221" t="s">
        <v>169</v>
      </c>
      <c r="G109" s="43"/>
      <c r="H109" s="43"/>
      <c r="I109" s="222"/>
      <c r="J109" s="43"/>
      <c r="K109" s="43"/>
      <c r="L109" s="47"/>
      <c r="M109" s="223"/>
      <c r="N109" s="224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134</v>
      </c>
      <c r="AU109" s="20" t="s">
        <v>82</v>
      </c>
    </row>
    <row r="110" s="2" customFormat="1">
      <c r="A110" s="41"/>
      <c r="B110" s="42"/>
      <c r="C110" s="43"/>
      <c r="D110" s="225" t="s">
        <v>136</v>
      </c>
      <c r="E110" s="43"/>
      <c r="F110" s="226" t="s">
        <v>170</v>
      </c>
      <c r="G110" s="43"/>
      <c r="H110" s="43"/>
      <c r="I110" s="222"/>
      <c r="J110" s="43"/>
      <c r="K110" s="43"/>
      <c r="L110" s="47"/>
      <c r="M110" s="223"/>
      <c r="N110" s="224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136</v>
      </c>
      <c r="AU110" s="20" t="s">
        <v>82</v>
      </c>
    </row>
    <row r="111" s="13" customFormat="1">
      <c r="A111" s="13"/>
      <c r="B111" s="227"/>
      <c r="C111" s="228"/>
      <c r="D111" s="220" t="s">
        <v>138</v>
      </c>
      <c r="E111" s="229" t="s">
        <v>19</v>
      </c>
      <c r="F111" s="230" t="s">
        <v>171</v>
      </c>
      <c r="G111" s="228"/>
      <c r="H111" s="231">
        <v>194</v>
      </c>
      <c r="I111" s="232"/>
      <c r="J111" s="228"/>
      <c r="K111" s="228"/>
      <c r="L111" s="233"/>
      <c r="M111" s="234"/>
      <c r="N111" s="235"/>
      <c r="O111" s="235"/>
      <c r="P111" s="235"/>
      <c r="Q111" s="235"/>
      <c r="R111" s="235"/>
      <c r="S111" s="235"/>
      <c r="T111" s="236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7" t="s">
        <v>138</v>
      </c>
      <c r="AU111" s="237" t="s">
        <v>82</v>
      </c>
      <c r="AV111" s="13" t="s">
        <v>82</v>
      </c>
      <c r="AW111" s="13" t="s">
        <v>33</v>
      </c>
      <c r="AX111" s="13" t="s">
        <v>80</v>
      </c>
      <c r="AY111" s="237" t="s">
        <v>125</v>
      </c>
    </row>
    <row r="112" s="2" customFormat="1" ht="16.5" customHeight="1">
      <c r="A112" s="41"/>
      <c r="B112" s="42"/>
      <c r="C112" s="207" t="s">
        <v>172</v>
      </c>
      <c r="D112" s="207" t="s">
        <v>127</v>
      </c>
      <c r="E112" s="208" t="s">
        <v>153</v>
      </c>
      <c r="F112" s="209" t="s">
        <v>154</v>
      </c>
      <c r="G112" s="210" t="s">
        <v>130</v>
      </c>
      <c r="H112" s="211">
        <v>2.3999999999999999</v>
      </c>
      <c r="I112" s="212"/>
      <c r="J112" s="213">
        <f>ROUND(I112*H112,2)</f>
        <v>0</v>
      </c>
      <c r="K112" s="209" t="s">
        <v>131</v>
      </c>
      <c r="L112" s="47"/>
      <c r="M112" s="214" t="s">
        <v>19</v>
      </c>
      <c r="N112" s="215" t="s">
        <v>43</v>
      </c>
      <c r="O112" s="87"/>
      <c r="P112" s="216">
        <f>O112*H112</f>
        <v>0</v>
      </c>
      <c r="Q112" s="216">
        <v>0</v>
      </c>
      <c r="R112" s="216">
        <f>Q112*H112</f>
        <v>0</v>
      </c>
      <c r="S112" s="216">
        <v>0.5</v>
      </c>
      <c r="T112" s="217">
        <f>S112*H112</f>
        <v>1.2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18" t="s">
        <v>132</v>
      </c>
      <c r="AT112" s="218" t="s">
        <v>127</v>
      </c>
      <c r="AU112" s="218" t="s">
        <v>82</v>
      </c>
      <c r="AY112" s="20" t="s">
        <v>125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20" t="s">
        <v>80</v>
      </c>
      <c r="BK112" s="219">
        <f>ROUND(I112*H112,2)</f>
        <v>0</v>
      </c>
      <c r="BL112" s="20" t="s">
        <v>132</v>
      </c>
      <c r="BM112" s="218" t="s">
        <v>173</v>
      </c>
    </row>
    <row r="113" s="2" customFormat="1">
      <c r="A113" s="41"/>
      <c r="B113" s="42"/>
      <c r="C113" s="43"/>
      <c r="D113" s="220" t="s">
        <v>134</v>
      </c>
      <c r="E113" s="43"/>
      <c r="F113" s="221" t="s">
        <v>156</v>
      </c>
      <c r="G113" s="43"/>
      <c r="H113" s="43"/>
      <c r="I113" s="222"/>
      <c r="J113" s="43"/>
      <c r="K113" s="43"/>
      <c r="L113" s="47"/>
      <c r="M113" s="223"/>
      <c r="N113" s="224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134</v>
      </c>
      <c r="AU113" s="20" t="s">
        <v>82</v>
      </c>
    </row>
    <row r="114" s="2" customFormat="1">
      <c r="A114" s="41"/>
      <c r="B114" s="42"/>
      <c r="C114" s="43"/>
      <c r="D114" s="225" t="s">
        <v>136</v>
      </c>
      <c r="E114" s="43"/>
      <c r="F114" s="226" t="s">
        <v>157</v>
      </c>
      <c r="G114" s="43"/>
      <c r="H114" s="43"/>
      <c r="I114" s="222"/>
      <c r="J114" s="43"/>
      <c r="K114" s="43"/>
      <c r="L114" s="47"/>
      <c r="M114" s="223"/>
      <c r="N114" s="224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136</v>
      </c>
      <c r="AU114" s="20" t="s">
        <v>82</v>
      </c>
    </row>
    <row r="115" s="13" customFormat="1">
      <c r="A115" s="13"/>
      <c r="B115" s="227"/>
      <c r="C115" s="228"/>
      <c r="D115" s="220" t="s">
        <v>138</v>
      </c>
      <c r="E115" s="229" t="s">
        <v>19</v>
      </c>
      <c r="F115" s="230" t="s">
        <v>174</v>
      </c>
      <c r="G115" s="228"/>
      <c r="H115" s="231">
        <v>2.3999999999999999</v>
      </c>
      <c r="I115" s="232"/>
      <c r="J115" s="228"/>
      <c r="K115" s="228"/>
      <c r="L115" s="233"/>
      <c r="M115" s="234"/>
      <c r="N115" s="235"/>
      <c r="O115" s="235"/>
      <c r="P115" s="235"/>
      <c r="Q115" s="235"/>
      <c r="R115" s="235"/>
      <c r="S115" s="235"/>
      <c r="T115" s="236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7" t="s">
        <v>138</v>
      </c>
      <c r="AU115" s="237" t="s">
        <v>82</v>
      </c>
      <c r="AV115" s="13" t="s">
        <v>82</v>
      </c>
      <c r="AW115" s="13" t="s">
        <v>33</v>
      </c>
      <c r="AX115" s="13" t="s">
        <v>80</v>
      </c>
      <c r="AY115" s="237" t="s">
        <v>125</v>
      </c>
    </row>
    <row r="116" s="2" customFormat="1" ht="16.5" customHeight="1">
      <c r="A116" s="41"/>
      <c r="B116" s="42"/>
      <c r="C116" s="207" t="s">
        <v>175</v>
      </c>
      <c r="D116" s="207" t="s">
        <v>127</v>
      </c>
      <c r="E116" s="208" t="s">
        <v>176</v>
      </c>
      <c r="F116" s="209" t="s">
        <v>177</v>
      </c>
      <c r="G116" s="210" t="s">
        <v>178</v>
      </c>
      <c r="H116" s="211">
        <v>204.80000000000001</v>
      </c>
      <c r="I116" s="212"/>
      <c r="J116" s="213">
        <f>ROUND(I116*H116,2)</f>
        <v>0</v>
      </c>
      <c r="K116" s="209" t="s">
        <v>131</v>
      </c>
      <c r="L116" s="47"/>
      <c r="M116" s="214" t="s">
        <v>19</v>
      </c>
      <c r="N116" s="215" t="s">
        <v>43</v>
      </c>
      <c r="O116" s="87"/>
      <c r="P116" s="216">
        <f>O116*H116</f>
        <v>0</v>
      </c>
      <c r="Q116" s="216">
        <v>0</v>
      </c>
      <c r="R116" s="216">
        <f>Q116*H116</f>
        <v>0</v>
      </c>
      <c r="S116" s="216">
        <v>0.040000000000000001</v>
      </c>
      <c r="T116" s="217">
        <f>S116*H116</f>
        <v>8.1920000000000002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18" t="s">
        <v>132</v>
      </c>
      <c r="AT116" s="218" t="s">
        <v>127</v>
      </c>
      <c r="AU116" s="218" t="s">
        <v>82</v>
      </c>
      <c r="AY116" s="20" t="s">
        <v>125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20" t="s">
        <v>80</v>
      </c>
      <c r="BK116" s="219">
        <f>ROUND(I116*H116,2)</f>
        <v>0</v>
      </c>
      <c r="BL116" s="20" t="s">
        <v>132</v>
      </c>
      <c r="BM116" s="218" t="s">
        <v>179</v>
      </c>
    </row>
    <row r="117" s="2" customFormat="1">
      <c r="A117" s="41"/>
      <c r="B117" s="42"/>
      <c r="C117" s="43"/>
      <c r="D117" s="220" t="s">
        <v>134</v>
      </c>
      <c r="E117" s="43"/>
      <c r="F117" s="221" t="s">
        <v>180</v>
      </c>
      <c r="G117" s="43"/>
      <c r="H117" s="43"/>
      <c r="I117" s="222"/>
      <c r="J117" s="43"/>
      <c r="K117" s="43"/>
      <c r="L117" s="47"/>
      <c r="M117" s="223"/>
      <c r="N117" s="224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134</v>
      </c>
      <c r="AU117" s="20" t="s">
        <v>82</v>
      </c>
    </row>
    <row r="118" s="2" customFormat="1">
      <c r="A118" s="41"/>
      <c r="B118" s="42"/>
      <c r="C118" s="43"/>
      <c r="D118" s="225" t="s">
        <v>136</v>
      </c>
      <c r="E118" s="43"/>
      <c r="F118" s="226" t="s">
        <v>181</v>
      </c>
      <c r="G118" s="43"/>
      <c r="H118" s="43"/>
      <c r="I118" s="222"/>
      <c r="J118" s="43"/>
      <c r="K118" s="43"/>
      <c r="L118" s="47"/>
      <c r="M118" s="223"/>
      <c r="N118" s="224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136</v>
      </c>
      <c r="AU118" s="20" t="s">
        <v>82</v>
      </c>
    </row>
    <row r="119" s="13" customFormat="1">
      <c r="A119" s="13"/>
      <c r="B119" s="227"/>
      <c r="C119" s="228"/>
      <c r="D119" s="220" t="s">
        <v>138</v>
      </c>
      <c r="E119" s="229" t="s">
        <v>19</v>
      </c>
      <c r="F119" s="230" t="s">
        <v>182</v>
      </c>
      <c r="G119" s="228"/>
      <c r="H119" s="231">
        <v>204.80000000000001</v>
      </c>
      <c r="I119" s="232"/>
      <c r="J119" s="228"/>
      <c r="K119" s="228"/>
      <c r="L119" s="233"/>
      <c r="M119" s="234"/>
      <c r="N119" s="235"/>
      <c r="O119" s="235"/>
      <c r="P119" s="235"/>
      <c r="Q119" s="235"/>
      <c r="R119" s="235"/>
      <c r="S119" s="235"/>
      <c r="T119" s="236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7" t="s">
        <v>138</v>
      </c>
      <c r="AU119" s="237" t="s">
        <v>82</v>
      </c>
      <c r="AV119" s="13" t="s">
        <v>82</v>
      </c>
      <c r="AW119" s="13" t="s">
        <v>33</v>
      </c>
      <c r="AX119" s="13" t="s">
        <v>80</v>
      </c>
      <c r="AY119" s="237" t="s">
        <v>125</v>
      </c>
    </row>
    <row r="120" s="12" customFormat="1" ht="22.8" customHeight="1">
      <c r="A120" s="12"/>
      <c r="B120" s="191"/>
      <c r="C120" s="192"/>
      <c r="D120" s="193" t="s">
        <v>71</v>
      </c>
      <c r="E120" s="205" t="s">
        <v>183</v>
      </c>
      <c r="F120" s="205" t="s">
        <v>184</v>
      </c>
      <c r="G120" s="192"/>
      <c r="H120" s="192"/>
      <c r="I120" s="195"/>
      <c r="J120" s="206">
        <f>BK120</f>
        <v>0</v>
      </c>
      <c r="K120" s="192"/>
      <c r="L120" s="197"/>
      <c r="M120" s="198"/>
      <c r="N120" s="199"/>
      <c r="O120" s="199"/>
      <c r="P120" s="200">
        <f>SUM(P121:P146)</f>
        <v>0</v>
      </c>
      <c r="Q120" s="199"/>
      <c r="R120" s="200">
        <f>SUM(R121:R146)</f>
        <v>0</v>
      </c>
      <c r="S120" s="199"/>
      <c r="T120" s="201">
        <f>SUM(T121:T146)</f>
        <v>15.854000000000001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2" t="s">
        <v>80</v>
      </c>
      <c r="AT120" s="203" t="s">
        <v>71</v>
      </c>
      <c r="AU120" s="203" t="s">
        <v>80</v>
      </c>
      <c r="AY120" s="202" t="s">
        <v>125</v>
      </c>
      <c r="BK120" s="204">
        <f>SUM(BK121:BK146)</f>
        <v>0</v>
      </c>
    </row>
    <row r="121" s="2" customFormat="1" ht="16.5" customHeight="1">
      <c r="A121" s="41"/>
      <c r="B121" s="42"/>
      <c r="C121" s="207" t="s">
        <v>183</v>
      </c>
      <c r="D121" s="207" t="s">
        <v>127</v>
      </c>
      <c r="E121" s="208" t="s">
        <v>185</v>
      </c>
      <c r="F121" s="209" t="s">
        <v>186</v>
      </c>
      <c r="G121" s="210" t="s">
        <v>187</v>
      </c>
      <c r="H121" s="211">
        <v>5.6219999999999999</v>
      </c>
      <c r="I121" s="212"/>
      <c r="J121" s="213">
        <f>ROUND(I121*H121,2)</f>
        <v>0</v>
      </c>
      <c r="K121" s="209" t="s">
        <v>131</v>
      </c>
      <c r="L121" s="47"/>
      <c r="M121" s="214" t="s">
        <v>19</v>
      </c>
      <c r="N121" s="215" t="s">
        <v>43</v>
      </c>
      <c r="O121" s="87"/>
      <c r="P121" s="216">
        <f>O121*H121</f>
        <v>0</v>
      </c>
      <c r="Q121" s="216">
        <v>0</v>
      </c>
      <c r="R121" s="216">
        <f>Q121*H121</f>
        <v>0</v>
      </c>
      <c r="S121" s="216">
        <v>2</v>
      </c>
      <c r="T121" s="217">
        <f>S121*H121</f>
        <v>11.244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8" t="s">
        <v>132</v>
      </c>
      <c r="AT121" s="218" t="s">
        <v>127</v>
      </c>
      <c r="AU121" s="218" t="s">
        <v>82</v>
      </c>
      <c r="AY121" s="20" t="s">
        <v>125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20" t="s">
        <v>80</v>
      </c>
      <c r="BK121" s="219">
        <f>ROUND(I121*H121,2)</f>
        <v>0</v>
      </c>
      <c r="BL121" s="20" t="s">
        <v>132</v>
      </c>
      <c r="BM121" s="218" t="s">
        <v>188</v>
      </c>
    </row>
    <row r="122" s="2" customFormat="1">
      <c r="A122" s="41"/>
      <c r="B122" s="42"/>
      <c r="C122" s="43"/>
      <c r="D122" s="220" t="s">
        <v>134</v>
      </c>
      <c r="E122" s="43"/>
      <c r="F122" s="221" t="s">
        <v>186</v>
      </c>
      <c r="G122" s="43"/>
      <c r="H122" s="43"/>
      <c r="I122" s="222"/>
      <c r="J122" s="43"/>
      <c r="K122" s="43"/>
      <c r="L122" s="47"/>
      <c r="M122" s="223"/>
      <c r="N122" s="224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134</v>
      </c>
      <c r="AU122" s="20" t="s">
        <v>82</v>
      </c>
    </row>
    <row r="123" s="2" customFormat="1">
      <c r="A123" s="41"/>
      <c r="B123" s="42"/>
      <c r="C123" s="43"/>
      <c r="D123" s="225" t="s">
        <v>136</v>
      </c>
      <c r="E123" s="43"/>
      <c r="F123" s="226" t="s">
        <v>189</v>
      </c>
      <c r="G123" s="43"/>
      <c r="H123" s="43"/>
      <c r="I123" s="222"/>
      <c r="J123" s="43"/>
      <c r="K123" s="43"/>
      <c r="L123" s="47"/>
      <c r="M123" s="223"/>
      <c r="N123" s="224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20" t="s">
        <v>136</v>
      </c>
      <c r="AU123" s="20" t="s">
        <v>82</v>
      </c>
    </row>
    <row r="124" s="13" customFormat="1">
      <c r="A124" s="13"/>
      <c r="B124" s="227"/>
      <c r="C124" s="228"/>
      <c r="D124" s="220" t="s">
        <v>138</v>
      </c>
      <c r="E124" s="229" t="s">
        <v>19</v>
      </c>
      <c r="F124" s="230" t="s">
        <v>190</v>
      </c>
      <c r="G124" s="228"/>
      <c r="H124" s="231">
        <v>2.621</v>
      </c>
      <c r="I124" s="232"/>
      <c r="J124" s="228"/>
      <c r="K124" s="228"/>
      <c r="L124" s="233"/>
      <c r="M124" s="234"/>
      <c r="N124" s="235"/>
      <c r="O124" s="235"/>
      <c r="P124" s="235"/>
      <c r="Q124" s="235"/>
      <c r="R124" s="235"/>
      <c r="S124" s="235"/>
      <c r="T124" s="236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7" t="s">
        <v>138</v>
      </c>
      <c r="AU124" s="237" t="s">
        <v>82</v>
      </c>
      <c r="AV124" s="13" t="s">
        <v>82</v>
      </c>
      <c r="AW124" s="13" t="s">
        <v>33</v>
      </c>
      <c r="AX124" s="13" t="s">
        <v>72</v>
      </c>
      <c r="AY124" s="237" t="s">
        <v>125</v>
      </c>
    </row>
    <row r="125" s="13" customFormat="1">
      <c r="A125" s="13"/>
      <c r="B125" s="227"/>
      <c r="C125" s="228"/>
      <c r="D125" s="220" t="s">
        <v>138</v>
      </c>
      <c r="E125" s="229" t="s">
        <v>19</v>
      </c>
      <c r="F125" s="230" t="s">
        <v>191</v>
      </c>
      <c r="G125" s="228"/>
      <c r="H125" s="231">
        <v>2.0489999999999999</v>
      </c>
      <c r="I125" s="232"/>
      <c r="J125" s="228"/>
      <c r="K125" s="228"/>
      <c r="L125" s="233"/>
      <c r="M125" s="234"/>
      <c r="N125" s="235"/>
      <c r="O125" s="235"/>
      <c r="P125" s="235"/>
      <c r="Q125" s="235"/>
      <c r="R125" s="235"/>
      <c r="S125" s="235"/>
      <c r="T125" s="23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7" t="s">
        <v>138</v>
      </c>
      <c r="AU125" s="237" t="s">
        <v>82</v>
      </c>
      <c r="AV125" s="13" t="s">
        <v>82</v>
      </c>
      <c r="AW125" s="13" t="s">
        <v>33</v>
      </c>
      <c r="AX125" s="13" t="s">
        <v>72</v>
      </c>
      <c r="AY125" s="237" t="s">
        <v>125</v>
      </c>
    </row>
    <row r="126" s="13" customFormat="1">
      <c r="A126" s="13"/>
      <c r="B126" s="227"/>
      <c r="C126" s="228"/>
      <c r="D126" s="220" t="s">
        <v>138</v>
      </c>
      <c r="E126" s="229" t="s">
        <v>19</v>
      </c>
      <c r="F126" s="230" t="s">
        <v>192</v>
      </c>
      <c r="G126" s="228"/>
      <c r="H126" s="231">
        <v>0.95199999999999996</v>
      </c>
      <c r="I126" s="232"/>
      <c r="J126" s="228"/>
      <c r="K126" s="228"/>
      <c r="L126" s="233"/>
      <c r="M126" s="234"/>
      <c r="N126" s="235"/>
      <c r="O126" s="235"/>
      <c r="P126" s="235"/>
      <c r="Q126" s="235"/>
      <c r="R126" s="235"/>
      <c r="S126" s="235"/>
      <c r="T126" s="23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7" t="s">
        <v>138</v>
      </c>
      <c r="AU126" s="237" t="s">
        <v>82</v>
      </c>
      <c r="AV126" s="13" t="s">
        <v>82</v>
      </c>
      <c r="AW126" s="13" t="s">
        <v>33</v>
      </c>
      <c r="AX126" s="13" t="s">
        <v>72</v>
      </c>
      <c r="AY126" s="237" t="s">
        <v>125</v>
      </c>
    </row>
    <row r="127" s="14" customFormat="1">
      <c r="A127" s="14"/>
      <c r="B127" s="238"/>
      <c r="C127" s="239"/>
      <c r="D127" s="220" t="s">
        <v>138</v>
      </c>
      <c r="E127" s="240" t="s">
        <v>19</v>
      </c>
      <c r="F127" s="241" t="s">
        <v>158</v>
      </c>
      <c r="G127" s="239"/>
      <c r="H127" s="242">
        <v>5.6219999999999999</v>
      </c>
      <c r="I127" s="243"/>
      <c r="J127" s="239"/>
      <c r="K127" s="239"/>
      <c r="L127" s="244"/>
      <c r="M127" s="245"/>
      <c r="N127" s="246"/>
      <c r="O127" s="246"/>
      <c r="P127" s="246"/>
      <c r="Q127" s="246"/>
      <c r="R127" s="246"/>
      <c r="S127" s="246"/>
      <c r="T127" s="24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8" t="s">
        <v>138</v>
      </c>
      <c r="AU127" s="248" t="s">
        <v>82</v>
      </c>
      <c r="AV127" s="14" t="s">
        <v>132</v>
      </c>
      <c r="AW127" s="14" t="s">
        <v>33</v>
      </c>
      <c r="AX127" s="14" t="s">
        <v>80</v>
      </c>
      <c r="AY127" s="248" t="s">
        <v>125</v>
      </c>
    </row>
    <row r="128" s="2" customFormat="1" ht="16.5" customHeight="1">
      <c r="A128" s="41"/>
      <c r="B128" s="42"/>
      <c r="C128" s="207" t="s">
        <v>193</v>
      </c>
      <c r="D128" s="207" t="s">
        <v>127</v>
      </c>
      <c r="E128" s="208" t="s">
        <v>194</v>
      </c>
      <c r="F128" s="209" t="s">
        <v>195</v>
      </c>
      <c r="G128" s="210" t="s">
        <v>196</v>
      </c>
      <c r="H128" s="211">
        <v>4</v>
      </c>
      <c r="I128" s="212"/>
      <c r="J128" s="213">
        <f>ROUND(I128*H128,2)</f>
        <v>0</v>
      </c>
      <c r="K128" s="209" t="s">
        <v>131</v>
      </c>
      <c r="L128" s="47"/>
      <c r="M128" s="214" t="s">
        <v>19</v>
      </c>
      <c r="N128" s="215" t="s">
        <v>43</v>
      </c>
      <c r="O128" s="87"/>
      <c r="P128" s="216">
        <f>O128*H128</f>
        <v>0</v>
      </c>
      <c r="Q128" s="216">
        <v>0</v>
      </c>
      <c r="R128" s="216">
        <f>Q128*H128</f>
        <v>0</v>
      </c>
      <c r="S128" s="216">
        <v>0.48199999999999998</v>
      </c>
      <c r="T128" s="217">
        <f>S128*H128</f>
        <v>1.9279999999999999</v>
      </c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R128" s="218" t="s">
        <v>132</v>
      </c>
      <c r="AT128" s="218" t="s">
        <v>127</v>
      </c>
      <c r="AU128" s="218" t="s">
        <v>82</v>
      </c>
      <c r="AY128" s="20" t="s">
        <v>125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20" t="s">
        <v>80</v>
      </c>
      <c r="BK128" s="219">
        <f>ROUND(I128*H128,2)</f>
        <v>0</v>
      </c>
      <c r="BL128" s="20" t="s">
        <v>132</v>
      </c>
      <c r="BM128" s="218" t="s">
        <v>197</v>
      </c>
    </row>
    <row r="129" s="2" customFormat="1">
      <c r="A129" s="41"/>
      <c r="B129" s="42"/>
      <c r="C129" s="43"/>
      <c r="D129" s="220" t="s">
        <v>134</v>
      </c>
      <c r="E129" s="43"/>
      <c r="F129" s="221" t="s">
        <v>198</v>
      </c>
      <c r="G129" s="43"/>
      <c r="H129" s="43"/>
      <c r="I129" s="222"/>
      <c r="J129" s="43"/>
      <c r="K129" s="43"/>
      <c r="L129" s="47"/>
      <c r="M129" s="223"/>
      <c r="N129" s="224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20" t="s">
        <v>134</v>
      </c>
      <c r="AU129" s="20" t="s">
        <v>82</v>
      </c>
    </row>
    <row r="130" s="2" customFormat="1">
      <c r="A130" s="41"/>
      <c r="B130" s="42"/>
      <c r="C130" s="43"/>
      <c r="D130" s="225" t="s">
        <v>136</v>
      </c>
      <c r="E130" s="43"/>
      <c r="F130" s="226" t="s">
        <v>199</v>
      </c>
      <c r="G130" s="43"/>
      <c r="H130" s="43"/>
      <c r="I130" s="222"/>
      <c r="J130" s="43"/>
      <c r="K130" s="43"/>
      <c r="L130" s="47"/>
      <c r="M130" s="223"/>
      <c r="N130" s="224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136</v>
      </c>
      <c r="AU130" s="20" t="s">
        <v>82</v>
      </c>
    </row>
    <row r="131" s="13" customFormat="1">
      <c r="A131" s="13"/>
      <c r="B131" s="227"/>
      <c r="C131" s="228"/>
      <c r="D131" s="220" t="s">
        <v>138</v>
      </c>
      <c r="E131" s="229" t="s">
        <v>19</v>
      </c>
      <c r="F131" s="230" t="s">
        <v>200</v>
      </c>
      <c r="G131" s="228"/>
      <c r="H131" s="231">
        <v>4</v>
      </c>
      <c r="I131" s="232"/>
      <c r="J131" s="228"/>
      <c r="K131" s="228"/>
      <c r="L131" s="233"/>
      <c r="M131" s="234"/>
      <c r="N131" s="235"/>
      <c r="O131" s="235"/>
      <c r="P131" s="235"/>
      <c r="Q131" s="235"/>
      <c r="R131" s="235"/>
      <c r="S131" s="235"/>
      <c r="T131" s="23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7" t="s">
        <v>138</v>
      </c>
      <c r="AU131" s="237" t="s">
        <v>82</v>
      </c>
      <c r="AV131" s="13" t="s">
        <v>82</v>
      </c>
      <c r="AW131" s="13" t="s">
        <v>33</v>
      </c>
      <c r="AX131" s="13" t="s">
        <v>80</v>
      </c>
      <c r="AY131" s="237" t="s">
        <v>125</v>
      </c>
    </row>
    <row r="132" s="2" customFormat="1" ht="21.75" customHeight="1">
      <c r="A132" s="41"/>
      <c r="B132" s="42"/>
      <c r="C132" s="207" t="s">
        <v>201</v>
      </c>
      <c r="D132" s="207" t="s">
        <v>127</v>
      </c>
      <c r="E132" s="208" t="s">
        <v>202</v>
      </c>
      <c r="F132" s="209" t="s">
        <v>203</v>
      </c>
      <c r="G132" s="210" t="s">
        <v>196</v>
      </c>
      <c r="H132" s="211">
        <v>6</v>
      </c>
      <c r="I132" s="212"/>
      <c r="J132" s="213">
        <f>ROUND(I132*H132,2)</f>
        <v>0</v>
      </c>
      <c r="K132" s="209" t="s">
        <v>19</v>
      </c>
      <c r="L132" s="47"/>
      <c r="M132" s="214" t="s">
        <v>19</v>
      </c>
      <c r="N132" s="215" t="s">
        <v>43</v>
      </c>
      <c r="O132" s="87"/>
      <c r="P132" s="216">
        <f>O132*H132</f>
        <v>0</v>
      </c>
      <c r="Q132" s="216">
        <v>0</v>
      </c>
      <c r="R132" s="216">
        <f>Q132*H132</f>
        <v>0</v>
      </c>
      <c r="S132" s="216">
        <v>0.086999999999999994</v>
      </c>
      <c r="T132" s="217">
        <f>S132*H132</f>
        <v>0.52200000000000002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18" t="s">
        <v>132</v>
      </c>
      <c r="AT132" s="218" t="s">
        <v>127</v>
      </c>
      <c r="AU132" s="218" t="s">
        <v>82</v>
      </c>
      <c r="AY132" s="20" t="s">
        <v>125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20" t="s">
        <v>80</v>
      </c>
      <c r="BK132" s="219">
        <f>ROUND(I132*H132,2)</f>
        <v>0</v>
      </c>
      <c r="BL132" s="20" t="s">
        <v>132</v>
      </c>
      <c r="BM132" s="218" t="s">
        <v>204</v>
      </c>
    </row>
    <row r="133" s="2" customFormat="1">
      <c r="A133" s="41"/>
      <c r="B133" s="42"/>
      <c r="C133" s="43"/>
      <c r="D133" s="220" t="s">
        <v>134</v>
      </c>
      <c r="E133" s="43"/>
      <c r="F133" s="221" t="s">
        <v>203</v>
      </c>
      <c r="G133" s="43"/>
      <c r="H133" s="43"/>
      <c r="I133" s="222"/>
      <c r="J133" s="43"/>
      <c r="K133" s="43"/>
      <c r="L133" s="47"/>
      <c r="M133" s="223"/>
      <c r="N133" s="224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134</v>
      </c>
      <c r="AU133" s="20" t="s">
        <v>82</v>
      </c>
    </row>
    <row r="134" s="13" customFormat="1">
      <c r="A134" s="13"/>
      <c r="B134" s="227"/>
      <c r="C134" s="228"/>
      <c r="D134" s="220" t="s">
        <v>138</v>
      </c>
      <c r="E134" s="229" t="s">
        <v>19</v>
      </c>
      <c r="F134" s="230" t="s">
        <v>205</v>
      </c>
      <c r="G134" s="228"/>
      <c r="H134" s="231">
        <v>6</v>
      </c>
      <c r="I134" s="232"/>
      <c r="J134" s="228"/>
      <c r="K134" s="228"/>
      <c r="L134" s="233"/>
      <c r="M134" s="234"/>
      <c r="N134" s="235"/>
      <c r="O134" s="235"/>
      <c r="P134" s="235"/>
      <c r="Q134" s="235"/>
      <c r="R134" s="235"/>
      <c r="S134" s="235"/>
      <c r="T134" s="23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7" t="s">
        <v>138</v>
      </c>
      <c r="AU134" s="237" t="s">
        <v>82</v>
      </c>
      <c r="AV134" s="13" t="s">
        <v>82</v>
      </c>
      <c r="AW134" s="13" t="s">
        <v>33</v>
      </c>
      <c r="AX134" s="13" t="s">
        <v>80</v>
      </c>
      <c r="AY134" s="237" t="s">
        <v>125</v>
      </c>
    </row>
    <row r="135" s="2" customFormat="1" ht="16.5" customHeight="1">
      <c r="A135" s="41"/>
      <c r="B135" s="42"/>
      <c r="C135" s="207" t="s">
        <v>8</v>
      </c>
      <c r="D135" s="207" t="s">
        <v>127</v>
      </c>
      <c r="E135" s="208" t="s">
        <v>206</v>
      </c>
      <c r="F135" s="209" t="s">
        <v>207</v>
      </c>
      <c r="G135" s="210" t="s">
        <v>178</v>
      </c>
      <c r="H135" s="211">
        <v>6</v>
      </c>
      <c r="I135" s="212"/>
      <c r="J135" s="213">
        <f>ROUND(I135*H135,2)</f>
        <v>0</v>
      </c>
      <c r="K135" s="209" t="s">
        <v>131</v>
      </c>
      <c r="L135" s="47"/>
      <c r="M135" s="214" t="s">
        <v>19</v>
      </c>
      <c r="N135" s="215" t="s">
        <v>43</v>
      </c>
      <c r="O135" s="87"/>
      <c r="P135" s="216">
        <f>O135*H135</f>
        <v>0</v>
      </c>
      <c r="Q135" s="216">
        <v>0</v>
      </c>
      <c r="R135" s="216">
        <f>Q135*H135</f>
        <v>0</v>
      </c>
      <c r="S135" s="216">
        <v>0.25</v>
      </c>
      <c r="T135" s="217">
        <f>S135*H135</f>
        <v>1.5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18" t="s">
        <v>132</v>
      </c>
      <c r="AT135" s="218" t="s">
        <v>127</v>
      </c>
      <c r="AU135" s="218" t="s">
        <v>82</v>
      </c>
      <c r="AY135" s="20" t="s">
        <v>125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20" t="s">
        <v>80</v>
      </c>
      <c r="BK135" s="219">
        <f>ROUND(I135*H135,2)</f>
        <v>0</v>
      </c>
      <c r="BL135" s="20" t="s">
        <v>132</v>
      </c>
      <c r="BM135" s="218" t="s">
        <v>208</v>
      </c>
    </row>
    <row r="136" s="2" customFormat="1">
      <c r="A136" s="41"/>
      <c r="B136" s="42"/>
      <c r="C136" s="43"/>
      <c r="D136" s="220" t="s">
        <v>134</v>
      </c>
      <c r="E136" s="43"/>
      <c r="F136" s="221" t="s">
        <v>209</v>
      </c>
      <c r="G136" s="43"/>
      <c r="H136" s="43"/>
      <c r="I136" s="222"/>
      <c r="J136" s="43"/>
      <c r="K136" s="43"/>
      <c r="L136" s="47"/>
      <c r="M136" s="223"/>
      <c r="N136" s="224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134</v>
      </c>
      <c r="AU136" s="20" t="s">
        <v>82</v>
      </c>
    </row>
    <row r="137" s="2" customFormat="1">
      <c r="A137" s="41"/>
      <c r="B137" s="42"/>
      <c r="C137" s="43"/>
      <c r="D137" s="225" t="s">
        <v>136</v>
      </c>
      <c r="E137" s="43"/>
      <c r="F137" s="226" t="s">
        <v>210</v>
      </c>
      <c r="G137" s="43"/>
      <c r="H137" s="43"/>
      <c r="I137" s="222"/>
      <c r="J137" s="43"/>
      <c r="K137" s="43"/>
      <c r="L137" s="47"/>
      <c r="M137" s="223"/>
      <c r="N137" s="224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136</v>
      </c>
      <c r="AU137" s="20" t="s">
        <v>82</v>
      </c>
    </row>
    <row r="138" s="13" customFormat="1">
      <c r="A138" s="13"/>
      <c r="B138" s="227"/>
      <c r="C138" s="228"/>
      <c r="D138" s="220" t="s">
        <v>138</v>
      </c>
      <c r="E138" s="229" t="s">
        <v>19</v>
      </c>
      <c r="F138" s="230" t="s">
        <v>211</v>
      </c>
      <c r="G138" s="228"/>
      <c r="H138" s="231">
        <v>6</v>
      </c>
      <c r="I138" s="232"/>
      <c r="J138" s="228"/>
      <c r="K138" s="228"/>
      <c r="L138" s="233"/>
      <c r="M138" s="234"/>
      <c r="N138" s="235"/>
      <c r="O138" s="235"/>
      <c r="P138" s="235"/>
      <c r="Q138" s="235"/>
      <c r="R138" s="235"/>
      <c r="S138" s="235"/>
      <c r="T138" s="236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7" t="s">
        <v>138</v>
      </c>
      <c r="AU138" s="237" t="s">
        <v>82</v>
      </c>
      <c r="AV138" s="13" t="s">
        <v>82</v>
      </c>
      <c r="AW138" s="13" t="s">
        <v>33</v>
      </c>
      <c r="AX138" s="13" t="s">
        <v>80</v>
      </c>
      <c r="AY138" s="237" t="s">
        <v>125</v>
      </c>
    </row>
    <row r="139" s="2" customFormat="1" ht="16.5" customHeight="1">
      <c r="A139" s="41"/>
      <c r="B139" s="42"/>
      <c r="C139" s="207" t="s">
        <v>212</v>
      </c>
      <c r="D139" s="207" t="s">
        <v>127</v>
      </c>
      <c r="E139" s="208" t="s">
        <v>213</v>
      </c>
      <c r="F139" s="209" t="s">
        <v>214</v>
      </c>
      <c r="G139" s="210" t="s">
        <v>178</v>
      </c>
      <c r="H139" s="211">
        <v>30</v>
      </c>
      <c r="I139" s="212"/>
      <c r="J139" s="213">
        <f>ROUND(I139*H139,2)</f>
        <v>0</v>
      </c>
      <c r="K139" s="209" t="s">
        <v>131</v>
      </c>
      <c r="L139" s="47"/>
      <c r="M139" s="214" t="s">
        <v>19</v>
      </c>
      <c r="N139" s="215" t="s">
        <v>43</v>
      </c>
      <c r="O139" s="87"/>
      <c r="P139" s="216">
        <f>O139*H139</f>
        <v>0</v>
      </c>
      <c r="Q139" s="216">
        <v>0</v>
      </c>
      <c r="R139" s="216">
        <f>Q139*H139</f>
        <v>0</v>
      </c>
      <c r="S139" s="216">
        <v>0.016</v>
      </c>
      <c r="T139" s="217">
        <f>S139*H139</f>
        <v>0.47999999999999998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18" t="s">
        <v>215</v>
      </c>
      <c r="AT139" s="218" t="s">
        <v>127</v>
      </c>
      <c r="AU139" s="218" t="s">
        <v>82</v>
      </c>
      <c r="AY139" s="20" t="s">
        <v>125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20" t="s">
        <v>80</v>
      </c>
      <c r="BK139" s="219">
        <f>ROUND(I139*H139,2)</f>
        <v>0</v>
      </c>
      <c r="BL139" s="20" t="s">
        <v>215</v>
      </c>
      <c r="BM139" s="218" t="s">
        <v>216</v>
      </c>
    </row>
    <row r="140" s="2" customFormat="1">
      <c r="A140" s="41"/>
      <c r="B140" s="42"/>
      <c r="C140" s="43"/>
      <c r="D140" s="220" t="s">
        <v>134</v>
      </c>
      <c r="E140" s="43"/>
      <c r="F140" s="221" t="s">
        <v>217</v>
      </c>
      <c r="G140" s="43"/>
      <c r="H140" s="43"/>
      <c r="I140" s="222"/>
      <c r="J140" s="43"/>
      <c r="K140" s="43"/>
      <c r="L140" s="47"/>
      <c r="M140" s="223"/>
      <c r="N140" s="224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20" t="s">
        <v>134</v>
      </c>
      <c r="AU140" s="20" t="s">
        <v>82</v>
      </c>
    </row>
    <row r="141" s="2" customFormat="1">
      <c r="A141" s="41"/>
      <c r="B141" s="42"/>
      <c r="C141" s="43"/>
      <c r="D141" s="225" t="s">
        <v>136</v>
      </c>
      <c r="E141" s="43"/>
      <c r="F141" s="226" t="s">
        <v>218</v>
      </c>
      <c r="G141" s="43"/>
      <c r="H141" s="43"/>
      <c r="I141" s="222"/>
      <c r="J141" s="43"/>
      <c r="K141" s="43"/>
      <c r="L141" s="47"/>
      <c r="M141" s="223"/>
      <c r="N141" s="224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136</v>
      </c>
      <c r="AU141" s="20" t="s">
        <v>82</v>
      </c>
    </row>
    <row r="142" s="13" customFormat="1">
      <c r="A142" s="13"/>
      <c r="B142" s="227"/>
      <c r="C142" s="228"/>
      <c r="D142" s="220" t="s">
        <v>138</v>
      </c>
      <c r="E142" s="229" t="s">
        <v>19</v>
      </c>
      <c r="F142" s="230" t="s">
        <v>219</v>
      </c>
      <c r="G142" s="228"/>
      <c r="H142" s="231">
        <v>30</v>
      </c>
      <c r="I142" s="232"/>
      <c r="J142" s="228"/>
      <c r="K142" s="228"/>
      <c r="L142" s="233"/>
      <c r="M142" s="234"/>
      <c r="N142" s="235"/>
      <c r="O142" s="235"/>
      <c r="P142" s="235"/>
      <c r="Q142" s="235"/>
      <c r="R142" s="235"/>
      <c r="S142" s="235"/>
      <c r="T142" s="23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7" t="s">
        <v>138</v>
      </c>
      <c r="AU142" s="237" t="s">
        <v>82</v>
      </c>
      <c r="AV142" s="13" t="s">
        <v>82</v>
      </c>
      <c r="AW142" s="13" t="s">
        <v>33</v>
      </c>
      <c r="AX142" s="13" t="s">
        <v>80</v>
      </c>
      <c r="AY142" s="237" t="s">
        <v>125</v>
      </c>
    </row>
    <row r="143" s="2" customFormat="1" ht="16.5" customHeight="1">
      <c r="A143" s="41"/>
      <c r="B143" s="42"/>
      <c r="C143" s="207" t="s">
        <v>220</v>
      </c>
      <c r="D143" s="207" t="s">
        <v>127</v>
      </c>
      <c r="E143" s="208" t="s">
        <v>221</v>
      </c>
      <c r="F143" s="209" t="s">
        <v>222</v>
      </c>
      <c r="G143" s="210" t="s">
        <v>223</v>
      </c>
      <c r="H143" s="211">
        <v>180</v>
      </c>
      <c r="I143" s="212"/>
      <c r="J143" s="213">
        <f>ROUND(I143*H143,2)</f>
        <v>0</v>
      </c>
      <c r="K143" s="209" t="s">
        <v>131</v>
      </c>
      <c r="L143" s="47"/>
      <c r="M143" s="214" t="s">
        <v>19</v>
      </c>
      <c r="N143" s="215" t="s">
        <v>43</v>
      </c>
      <c r="O143" s="87"/>
      <c r="P143" s="216">
        <f>O143*H143</f>
        <v>0</v>
      </c>
      <c r="Q143" s="216">
        <v>0</v>
      </c>
      <c r="R143" s="216">
        <f>Q143*H143</f>
        <v>0</v>
      </c>
      <c r="S143" s="216">
        <v>0.001</v>
      </c>
      <c r="T143" s="217">
        <f>S143*H143</f>
        <v>0.17999999999999999</v>
      </c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R143" s="218" t="s">
        <v>215</v>
      </c>
      <c r="AT143" s="218" t="s">
        <v>127</v>
      </c>
      <c r="AU143" s="218" t="s">
        <v>82</v>
      </c>
      <c r="AY143" s="20" t="s">
        <v>125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20" t="s">
        <v>80</v>
      </c>
      <c r="BK143" s="219">
        <f>ROUND(I143*H143,2)</f>
        <v>0</v>
      </c>
      <c r="BL143" s="20" t="s">
        <v>215</v>
      </c>
      <c r="BM143" s="218" t="s">
        <v>224</v>
      </c>
    </row>
    <row r="144" s="2" customFormat="1">
      <c r="A144" s="41"/>
      <c r="B144" s="42"/>
      <c r="C144" s="43"/>
      <c r="D144" s="220" t="s">
        <v>134</v>
      </c>
      <c r="E144" s="43"/>
      <c r="F144" s="221" t="s">
        <v>225</v>
      </c>
      <c r="G144" s="43"/>
      <c r="H144" s="43"/>
      <c r="I144" s="222"/>
      <c r="J144" s="43"/>
      <c r="K144" s="43"/>
      <c r="L144" s="47"/>
      <c r="M144" s="223"/>
      <c r="N144" s="224"/>
      <c r="O144" s="87"/>
      <c r="P144" s="87"/>
      <c r="Q144" s="87"/>
      <c r="R144" s="87"/>
      <c r="S144" s="87"/>
      <c r="T144" s="88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20" t="s">
        <v>134</v>
      </c>
      <c r="AU144" s="20" t="s">
        <v>82</v>
      </c>
    </row>
    <row r="145" s="2" customFormat="1">
      <c r="A145" s="41"/>
      <c r="B145" s="42"/>
      <c r="C145" s="43"/>
      <c r="D145" s="225" t="s">
        <v>136</v>
      </c>
      <c r="E145" s="43"/>
      <c r="F145" s="226" t="s">
        <v>226</v>
      </c>
      <c r="G145" s="43"/>
      <c r="H145" s="43"/>
      <c r="I145" s="222"/>
      <c r="J145" s="43"/>
      <c r="K145" s="43"/>
      <c r="L145" s="47"/>
      <c r="M145" s="223"/>
      <c r="N145" s="224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20" t="s">
        <v>136</v>
      </c>
      <c r="AU145" s="20" t="s">
        <v>82</v>
      </c>
    </row>
    <row r="146" s="13" customFormat="1">
      <c r="A146" s="13"/>
      <c r="B146" s="227"/>
      <c r="C146" s="228"/>
      <c r="D146" s="220" t="s">
        <v>138</v>
      </c>
      <c r="E146" s="229" t="s">
        <v>19</v>
      </c>
      <c r="F146" s="230" t="s">
        <v>227</v>
      </c>
      <c r="G146" s="228"/>
      <c r="H146" s="231">
        <v>180</v>
      </c>
      <c r="I146" s="232"/>
      <c r="J146" s="228"/>
      <c r="K146" s="228"/>
      <c r="L146" s="233"/>
      <c r="M146" s="234"/>
      <c r="N146" s="235"/>
      <c r="O146" s="235"/>
      <c r="P146" s="235"/>
      <c r="Q146" s="235"/>
      <c r="R146" s="235"/>
      <c r="S146" s="235"/>
      <c r="T146" s="23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7" t="s">
        <v>138</v>
      </c>
      <c r="AU146" s="237" t="s">
        <v>82</v>
      </c>
      <c r="AV146" s="13" t="s">
        <v>82</v>
      </c>
      <c r="AW146" s="13" t="s">
        <v>33</v>
      </c>
      <c r="AX146" s="13" t="s">
        <v>80</v>
      </c>
      <c r="AY146" s="237" t="s">
        <v>125</v>
      </c>
    </row>
    <row r="147" s="12" customFormat="1" ht="22.8" customHeight="1">
      <c r="A147" s="12"/>
      <c r="B147" s="191"/>
      <c r="C147" s="192"/>
      <c r="D147" s="193" t="s">
        <v>71</v>
      </c>
      <c r="E147" s="205" t="s">
        <v>228</v>
      </c>
      <c r="F147" s="205" t="s">
        <v>229</v>
      </c>
      <c r="G147" s="192"/>
      <c r="H147" s="192"/>
      <c r="I147" s="195"/>
      <c r="J147" s="206">
        <f>BK147</f>
        <v>0</v>
      </c>
      <c r="K147" s="192"/>
      <c r="L147" s="197"/>
      <c r="M147" s="198"/>
      <c r="N147" s="199"/>
      <c r="O147" s="199"/>
      <c r="P147" s="200">
        <f>SUM(P148:P186)</f>
        <v>0</v>
      </c>
      <c r="Q147" s="199"/>
      <c r="R147" s="200">
        <f>SUM(R148:R186)</f>
        <v>0</v>
      </c>
      <c r="S147" s="199"/>
      <c r="T147" s="201">
        <f>SUM(T148:T186)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02" t="s">
        <v>80</v>
      </c>
      <c r="AT147" s="203" t="s">
        <v>71</v>
      </c>
      <c r="AU147" s="203" t="s">
        <v>80</v>
      </c>
      <c r="AY147" s="202" t="s">
        <v>125</v>
      </c>
      <c r="BK147" s="204">
        <f>SUM(BK148:BK186)</f>
        <v>0</v>
      </c>
    </row>
    <row r="148" s="2" customFormat="1" ht="16.5" customHeight="1">
      <c r="A148" s="41"/>
      <c r="B148" s="42"/>
      <c r="C148" s="207" t="s">
        <v>230</v>
      </c>
      <c r="D148" s="207" t="s">
        <v>127</v>
      </c>
      <c r="E148" s="208" t="s">
        <v>231</v>
      </c>
      <c r="F148" s="209" t="s">
        <v>232</v>
      </c>
      <c r="G148" s="210" t="s">
        <v>233</v>
      </c>
      <c r="H148" s="211">
        <v>139.05000000000001</v>
      </c>
      <c r="I148" s="212"/>
      <c r="J148" s="213">
        <f>ROUND(I148*H148,2)</f>
        <v>0</v>
      </c>
      <c r="K148" s="209" t="s">
        <v>131</v>
      </c>
      <c r="L148" s="47"/>
      <c r="M148" s="214" t="s">
        <v>19</v>
      </c>
      <c r="N148" s="215" t="s">
        <v>43</v>
      </c>
      <c r="O148" s="87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18" t="s">
        <v>132</v>
      </c>
      <c r="AT148" s="218" t="s">
        <v>127</v>
      </c>
      <c r="AU148" s="218" t="s">
        <v>82</v>
      </c>
      <c r="AY148" s="20" t="s">
        <v>125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20" t="s">
        <v>80</v>
      </c>
      <c r="BK148" s="219">
        <f>ROUND(I148*H148,2)</f>
        <v>0</v>
      </c>
      <c r="BL148" s="20" t="s">
        <v>132</v>
      </c>
      <c r="BM148" s="218" t="s">
        <v>234</v>
      </c>
    </row>
    <row r="149" s="2" customFormat="1">
      <c r="A149" s="41"/>
      <c r="B149" s="42"/>
      <c r="C149" s="43"/>
      <c r="D149" s="220" t="s">
        <v>134</v>
      </c>
      <c r="E149" s="43"/>
      <c r="F149" s="221" t="s">
        <v>235</v>
      </c>
      <c r="G149" s="43"/>
      <c r="H149" s="43"/>
      <c r="I149" s="222"/>
      <c r="J149" s="43"/>
      <c r="K149" s="43"/>
      <c r="L149" s="47"/>
      <c r="M149" s="223"/>
      <c r="N149" s="224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134</v>
      </c>
      <c r="AU149" s="20" t="s">
        <v>82</v>
      </c>
    </row>
    <row r="150" s="2" customFormat="1">
      <c r="A150" s="41"/>
      <c r="B150" s="42"/>
      <c r="C150" s="43"/>
      <c r="D150" s="225" t="s">
        <v>136</v>
      </c>
      <c r="E150" s="43"/>
      <c r="F150" s="226" t="s">
        <v>236</v>
      </c>
      <c r="G150" s="43"/>
      <c r="H150" s="43"/>
      <c r="I150" s="222"/>
      <c r="J150" s="43"/>
      <c r="K150" s="43"/>
      <c r="L150" s="47"/>
      <c r="M150" s="223"/>
      <c r="N150" s="224"/>
      <c r="O150" s="87"/>
      <c r="P150" s="87"/>
      <c r="Q150" s="87"/>
      <c r="R150" s="87"/>
      <c r="S150" s="87"/>
      <c r="T150" s="88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T150" s="20" t="s">
        <v>136</v>
      </c>
      <c r="AU150" s="20" t="s">
        <v>82</v>
      </c>
    </row>
    <row r="151" s="13" customFormat="1">
      <c r="A151" s="13"/>
      <c r="B151" s="227"/>
      <c r="C151" s="228"/>
      <c r="D151" s="220" t="s">
        <v>138</v>
      </c>
      <c r="E151" s="229" t="s">
        <v>19</v>
      </c>
      <c r="F151" s="230" t="s">
        <v>237</v>
      </c>
      <c r="G151" s="228"/>
      <c r="H151" s="231">
        <v>139.05000000000001</v>
      </c>
      <c r="I151" s="232"/>
      <c r="J151" s="228"/>
      <c r="K151" s="228"/>
      <c r="L151" s="233"/>
      <c r="M151" s="234"/>
      <c r="N151" s="235"/>
      <c r="O151" s="235"/>
      <c r="P151" s="235"/>
      <c r="Q151" s="235"/>
      <c r="R151" s="235"/>
      <c r="S151" s="235"/>
      <c r="T151" s="23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7" t="s">
        <v>138</v>
      </c>
      <c r="AU151" s="237" t="s">
        <v>82</v>
      </c>
      <c r="AV151" s="13" t="s">
        <v>82</v>
      </c>
      <c r="AW151" s="13" t="s">
        <v>33</v>
      </c>
      <c r="AX151" s="13" t="s">
        <v>80</v>
      </c>
      <c r="AY151" s="237" t="s">
        <v>125</v>
      </c>
    </row>
    <row r="152" s="2" customFormat="1" ht="16.5" customHeight="1">
      <c r="A152" s="41"/>
      <c r="B152" s="42"/>
      <c r="C152" s="207" t="s">
        <v>215</v>
      </c>
      <c r="D152" s="207" t="s">
        <v>127</v>
      </c>
      <c r="E152" s="208" t="s">
        <v>238</v>
      </c>
      <c r="F152" s="209" t="s">
        <v>239</v>
      </c>
      <c r="G152" s="210" t="s">
        <v>233</v>
      </c>
      <c r="H152" s="211">
        <v>2224.8000000000002</v>
      </c>
      <c r="I152" s="212"/>
      <c r="J152" s="213">
        <f>ROUND(I152*H152,2)</f>
        <v>0</v>
      </c>
      <c r="K152" s="209" t="s">
        <v>131</v>
      </c>
      <c r="L152" s="47"/>
      <c r="M152" s="214" t="s">
        <v>19</v>
      </c>
      <c r="N152" s="215" t="s">
        <v>43</v>
      </c>
      <c r="O152" s="87"/>
      <c r="P152" s="216">
        <f>O152*H152</f>
        <v>0</v>
      </c>
      <c r="Q152" s="216">
        <v>0</v>
      </c>
      <c r="R152" s="216">
        <f>Q152*H152</f>
        <v>0</v>
      </c>
      <c r="S152" s="216">
        <v>0</v>
      </c>
      <c r="T152" s="217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18" t="s">
        <v>132</v>
      </c>
      <c r="AT152" s="218" t="s">
        <v>127</v>
      </c>
      <c r="AU152" s="218" t="s">
        <v>82</v>
      </c>
      <c r="AY152" s="20" t="s">
        <v>125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20" t="s">
        <v>80</v>
      </c>
      <c r="BK152" s="219">
        <f>ROUND(I152*H152,2)</f>
        <v>0</v>
      </c>
      <c r="BL152" s="20" t="s">
        <v>132</v>
      </c>
      <c r="BM152" s="218" t="s">
        <v>240</v>
      </c>
    </row>
    <row r="153" s="2" customFormat="1">
      <c r="A153" s="41"/>
      <c r="B153" s="42"/>
      <c r="C153" s="43"/>
      <c r="D153" s="220" t="s">
        <v>134</v>
      </c>
      <c r="E153" s="43"/>
      <c r="F153" s="221" t="s">
        <v>241</v>
      </c>
      <c r="G153" s="43"/>
      <c r="H153" s="43"/>
      <c r="I153" s="222"/>
      <c r="J153" s="43"/>
      <c r="K153" s="43"/>
      <c r="L153" s="47"/>
      <c r="M153" s="223"/>
      <c r="N153" s="224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134</v>
      </c>
      <c r="AU153" s="20" t="s">
        <v>82</v>
      </c>
    </row>
    <row r="154" s="2" customFormat="1">
      <c r="A154" s="41"/>
      <c r="B154" s="42"/>
      <c r="C154" s="43"/>
      <c r="D154" s="225" t="s">
        <v>136</v>
      </c>
      <c r="E154" s="43"/>
      <c r="F154" s="226" t="s">
        <v>242</v>
      </c>
      <c r="G154" s="43"/>
      <c r="H154" s="43"/>
      <c r="I154" s="222"/>
      <c r="J154" s="43"/>
      <c r="K154" s="43"/>
      <c r="L154" s="47"/>
      <c r="M154" s="223"/>
      <c r="N154" s="224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136</v>
      </c>
      <c r="AU154" s="20" t="s">
        <v>82</v>
      </c>
    </row>
    <row r="155" s="13" customFormat="1">
      <c r="A155" s="13"/>
      <c r="B155" s="227"/>
      <c r="C155" s="228"/>
      <c r="D155" s="220" t="s">
        <v>138</v>
      </c>
      <c r="E155" s="229" t="s">
        <v>19</v>
      </c>
      <c r="F155" s="230" t="s">
        <v>243</v>
      </c>
      <c r="G155" s="228"/>
      <c r="H155" s="231">
        <v>2224.8000000000002</v>
      </c>
      <c r="I155" s="232"/>
      <c r="J155" s="228"/>
      <c r="K155" s="228"/>
      <c r="L155" s="233"/>
      <c r="M155" s="234"/>
      <c r="N155" s="235"/>
      <c r="O155" s="235"/>
      <c r="P155" s="235"/>
      <c r="Q155" s="235"/>
      <c r="R155" s="235"/>
      <c r="S155" s="235"/>
      <c r="T155" s="23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7" t="s">
        <v>138</v>
      </c>
      <c r="AU155" s="237" t="s">
        <v>82</v>
      </c>
      <c r="AV155" s="13" t="s">
        <v>82</v>
      </c>
      <c r="AW155" s="13" t="s">
        <v>33</v>
      </c>
      <c r="AX155" s="13" t="s">
        <v>80</v>
      </c>
      <c r="AY155" s="237" t="s">
        <v>125</v>
      </c>
    </row>
    <row r="156" s="2" customFormat="1" ht="16.5" customHeight="1">
      <c r="A156" s="41"/>
      <c r="B156" s="42"/>
      <c r="C156" s="207" t="s">
        <v>244</v>
      </c>
      <c r="D156" s="207" t="s">
        <v>127</v>
      </c>
      <c r="E156" s="208" t="s">
        <v>245</v>
      </c>
      <c r="F156" s="209" t="s">
        <v>246</v>
      </c>
      <c r="G156" s="210" t="s">
        <v>233</v>
      </c>
      <c r="H156" s="211">
        <v>66.977000000000004</v>
      </c>
      <c r="I156" s="212"/>
      <c r="J156" s="213">
        <f>ROUND(I156*H156,2)</f>
        <v>0</v>
      </c>
      <c r="K156" s="209" t="s">
        <v>131</v>
      </c>
      <c r="L156" s="47"/>
      <c r="M156" s="214" t="s">
        <v>19</v>
      </c>
      <c r="N156" s="215" t="s">
        <v>43</v>
      </c>
      <c r="O156" s="87"/>
      <c r="P156" s="216">
        <f>O156*H156</f>
        <v>0</v>
      </c>
      <c r="Q156" s="216">
        <v>0</v>
      </c>
      <c r="R156" s="216">
        <f>Q156*H156</f>
        <v>0</v>
      </c>
      <c r="S156" s="216">
        <v>0</v>
      </c>
      <c r="T156" s="217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18" t="s">
        <v>132</v>
      </c>
      <c r="AT156" s="218" t="s">
        <v>127</v>
      </c>
      <c r="AU156" s="218" t="s">
        <v>82</v>
      </c>
      <c r="AY156" s="20" t="s">
        <v>125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20" t="s">
        <v>80</v>
      </c>
      <c r="BK156" s="219">
        <f>ROUND(I156*H156,2)</f>
        <v>0</v>
      </c>
      <c r="BL156" s="20" t="s">
        <v>132</v>
      </c>
      <c r="BM156" s="218" t="s">
        <v>247</v>
      </c>
    </row>
    <row r="157" s="2" customFormat="1">
      <c r="A157" s="41"/>
      <c r="B157" s="42"/>
      <c r="C157" s="43"/>
      <c r="D157" s="220" t="s">
        <v>134</v>
      </c>
      <c r="E157" s="43"/>
      <c r="F157" s="221" t="s">
        <v>248</v>
      </c>
      <c r="G157" s="43"/>
      <c r="H157" s="43"/>
      <c r="I157" s="222"/>
      <c r="J157" s="43"/>
      <c r="K157" s="43"/>
      <c r="L157" s="47"/>
      <c r="M157" s="223"/>
      <c r="N157" s="224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134</v>
      </c>
      <c r="AU157" s="20" t="s">
        <v>82</v>
      </c>
    </row>
    <row r="158" s="2" customFormat="1">
      <c r="A158" s="41"/>
      <c r="B158" s="42"/>
      <c r="C158" s="43"/>
      <c r="D158" s="225" t="s">
        <v>136</v>
      </c>
      <c r="E158" s="43"/>
      <c r="F158" s="226" t="s">
        <v>249</v>
      </c>
      <c r="G158" s="43"/>
      <c r="H158" s="43"/>
      <c r="I158" s="222"/>
      <c r="J158" s="43"/>
      <c r="K158" s="43"/>
      <c r="L158" s="47"/>
      <c r="M158" s="223"/>
      <c r="N158" s="224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20" t="s">
        <v>136</v>
      </c>
      <c r="AU158" s="20" t="s">
        <v>82</v>
      </c>
    </row>
    <row r="159" s="13" customFormat="1">
      <c r="A159" s="13"/>
      <c r="B159" s="227"/>
      <c r="C159" s="228"/>
      <c r="D159" s="220" t="s">
        <v>138</v>
      </c>
      <c r="E159" s="229" t="s">
        <v>19</v>
      </c>
      <c r="F159" s="230" t="s">
        <v>250</v>
      </c>
      <c r="G159" s="228"/>
      <c r="H159" s="231">
        <v>0.52200000000000002</v>
      </c>
      <c r="I159" s="232"/>
      <c r="J159" s="228"/>
      <c r="K159" s="228"/>
      <c r="L159" s="233"/>
      <c r="M159" s="234"/>
      <c r="N159" s="235"/>
      <c r="O159" s="235"/>
      <c r="P159" s="235"/>
      <c r="Q159" s="235"/>
      <c r="R159" s="235"/>
      <c r="S159" s="235"/>
      <c r="T159" s="23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7" t="s">
        <v>138</v>
      </c>
      <c r="AU159" s="237" t="s">
        <v>82</v>
      </c>
      <c r="AV159" s="13" t="s">
        <v>82</v>
      </c>
      <c r="AW159" s="13" t="s">
        <v>33</v>
      </c>
      <c r="AX159" s="13" t="s">
        <v>72</v>
      </c>
      <c r="AY159" s="237" t="s">
        <v>125</v>
      </c>
    </row>
    <row r="160" s="13" customFormat="1">
      <c r="A160" s="13"/>
      <c r="B160" s="227"/>
      <c r="C160" s="228"/>
      <c r="D160" s="220" t="s">
        <v>138</v>
      </c>
      <c r="E160" s="229" t="s">
        <v>19</v>
      </c>
      <c r="F160" s="230" t="s">
        <v>251</v>
      </c>
      <c r="G160" s="228"/>
      <c r="H160" s="231">
        <v>66.454999999999998</v>
      </c>
      <c r="I160" s="232"/>
      <c r="J160" s="228"/>
      <c r="K160" s="228"/>
      <c r="L160" s="233"/>
      <c r="M160" s="234"/>
      <c r="N160" s="235"/>
      <c r="O160" s="235"/>
      <c r="P160" s="235"/>
      <c r="Q160" s="235"/>
      <c r="R160" s="235"/>
      <c r="S160" s="235"/>
      <c r="T160" s="23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7" t="s">
        <v>138</v>
      </c>
      <c r="AU160" s="237" t="s">
        <v>82</v>
      </c>
      <c r="AV160" s="13" t="s">
        <v>82</v>
      </c>
      <c r="AW160" s="13" t="s">
        <v>33</v>
      </c>
      <c r="AX160" s="13" t="s">
        <v>72</v>
      </c>
      <c r="AY160" s="237" t="s">
        <v>125</v>
      </c>
    </row>
    <row r="161" s="14" customFormat="1">
      <c r="A161" s="14"/>
      <c r="B161" s="238"/>
      <c r="C161" s="239"/>
      <c r="D161" s="220" t="s">
        <v>138</v>
      </c>
      <c r="E161" s="240" t="s">
        <v>19</v>
      </c>
      <c r="F161" s="241" t="s">
        <v>158</v>
      </c>
      <c r="G161" s="239"/>
      <c r="H161" s="242">
        <v>66.977000000000004</v>
      </c>
      <c r="I161" s="243"/>
      <c r="J161" s="239"/>
      <c r="K161" s="239"/>
      <c r="L161" s="244"/>
      <c r="M161" s="245"/>
      <c r="N161" s="246"/>
      <c r="O161" s="246"/>
      <c r="P161" s="246"/>
      <c r="Q161" s="246"/>
      <c r="R161" s="246"/>
      <c r="S161" s="246"/>
      <c r="T161" s="247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8" t="s">
        <v>138</v>
      </c>
      <c r="AU161" s="248" t="s">
        <v>82</v>
      </c>
      <c r="AV161" s="14" t="s">
        <v>132</v>
      </c>
      <c r="AW161" s="14" t="s">
        <v>33</v>
      </c>
      <c r="AX161" s="14" t="s">
        <v>80</v>
      </c>
      <c r="AY161" s="248" t="s">
        <v>125</v>
      </c>
    </row>
    <row r="162" s="2" customFormat="1" ht="16.5" customHeight="1">
      <c r="A162" s="41"/>
      <c r="B162" s="42"/>
      <c r="C162" s="207" t="s">
        <v>252</v>
      </c>
      <c r="D162" s="207" t="s">
        <v>127</v>
      </c>
      <c r="E162" s="208" t="s">
        <v>253</v>
      </c>
      <c r="F162" s="209" t="s">
        <v>254</v>
      </c>
      <c r="G162" s="210" t="s">
        <v>233</v>
      </c>
      <c r="H162" s="211">
        <v>981.49599999999998</v>
      </c>
      <c r="I162" s="212"/>
      <c r="J162" s="213">
        <f>ROUND(I162*H162,2)</f>
        <v>0</v>
      </c>
      <c r="K162" s="209" t="s">
        <v>131</v>
      </c>
      <c r="L162" s="47"/>
      <c r="M162" s="214" t="s">
        <v>19</v>
      </c>
      <c r="N162" s="215" t="s">
        <v>43</v>
      </c>
      <c r="O162" s="87"/>
      <c r="P162" s="216">
        <f>O162*H162</f>
        <v>0</v>
      </c>
      <c r="Q162" s="216">
        <v>0</v>
      </c>
      <c r="R162" s="216">
        <f>Q162*H162</f>
        <v>0</v>
      </c>
      <c r="S162" s="216">
        <v>0</v>
      </c>
      <c r="T162" s="217">
        <f>S162*H162</f>
        <v>0</v>
      </c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R162" s="218" t="s">
        <v>132</v>
      </c>
      <c r="AT162" s="218" t="s">
        <v>127</v>
      </c>
      <c r="AU162" s="218" t="s">
        <v>82</v>
      </c>
      <c r="AY162" s="20" t="s">
        <v>125</v>
      </c>
      <c r="BE162" s="219">
        <f>IF(N162="základní",J162,0)</f>
        <v>0</v>
      </c>
      <c r="BF162" s="219">
        <f>IF(N162="snížená",J162,0)</f>
        <v>0</v>
      </c>
      <c r="BG162" s="219">
        <f>IF(N162="zákl. přenesená",J162,0)</f>
        <v>0</v>
      </c>
      <c r="BH162" s="219">
        <f>IF(N162="sníž. přenesená",J162,0)</f>
        <v>0</v>
      </c>
      <c r="BI162" s="219">
        <f>IF(N162="nulová",J162,0)</f>
        <v>0</v>
      </c>
      <c r="BJ162" s="20" t="s">
        <v>80</v>
      </c>
      <c r="BK162" s="219">
        <f>ROUND(I162*H162,2)</f>
        <v>0</v>
      </c>
      <c r="BL162" s="20" t="s">
        <v>132</v>
      </c>
      <c r="BM162" s="218" t="s">
        <v>255</v>
      </c>
    </row>
    <row r="163" s="2" customFormat="1">
      <c r="A163" s="41"/>
      <c r="B163" s="42"/>
      <c r="C163" s="43"/>
      <c r="D163" s="220" t="s">
        <v>134</v>
      </c>
      <c r="E163" s="43"/>
      <c r="F163" s="221" t="s">
        <v>241</v>
      </c>
      <c r="G163" s="43"/>
      <c r="H163" s="43"/>
      <c r="I163" s="222"/>
      <c r="J163" s="43"/>
      <c r="K163" s="43"/>
      <c r="L163" s="47"/>
      <c r="M163" s="223"/>
      <c r="N163" s="224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134</v>
      </c>
      <c r="AU163" s="20" t="s">
        <v>82</v>
      </c>
    </row>
    <row r="164" s="2" customFormat="1">
      <c r="A164" s="41"/>
      <c r="B164" s="42"/>
      <c r="C164" s="43"/>
      <c r="D164" s="225" t="s">
        <v>136</v>
      </c>
      <c r="E164" s="43"/>
      <c r="F164" s="226" t="s">
        <v>256</v>
      </c>
      <c r="G164" s="43"/>
      <c r="H164" s="43"/>
      <c r="I164" s="222"/>
      <c r="J164" s="43"/>
      <c r="K164" s="43"/>
      <c r="L164" s="47"/>
      <c r="M164" s="223"/>
      <c r="N164" s="224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20" t="s">
        <v>136</v>
      </c>
      <c r="AU164" s="20" t="s">
        <v>82</v>
      </c>
    </row>
    <row r="165" s="13" customFormat="1">
      <c r="A165" s="13"/>
      <c r="B165" s="227"/>
      <c r="C165" s="228"/>
      <c r="D165" s="220" t="s">
        <v>138</v>
      </c>
      <c r="E165" s="229" t="s">
        <v>19</v>
      </c>
      <c r="F165" s="230" t="s">
        <v>257</v>
      </c>
      <c r="G165" s="228"/>
      <c r="H165" s="231">
        <v>2.0880000000000001</v>
      </c>
      <c r="I165" s="232"/>
      <c r="J165" s="228"/>
      <c r="K165" s="228"/>
      <c r="L165" s="233"/>
      <c r="M165" s="234"/>
      <c r="N165" s="235"/>
      <c r="O165" s="235"/>
      <c r="P165" s="235"/>
      <c r="Q165" s="235"/>
      <c r="R165" s="235"/>
      <c r="S165" s="235"/>
      <c r="T165" s="23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7" t="s">
        <v>138</v>
      </c>
      <c r="AU165" s="237" t="s">
        <v>82</v>
      </c>
      <c r="AV165" s="13" t="s">
        <v>82</v>
      </c>
      <c r="AW165" s="13" t="s">
        <v>33</v>
      </c>
      <c r="AX165" s="13" t="s">
        <v>72</v>
      </c>
      <c r="AY165" s="237" t="s">
        <v>125</v>
      </c>
    </row>
    <row r="166" s="13" customFormat="1">
      <c r="A166" s="13"/>
      <c r="B166" s="227"/>
      <c r="C166" s="228"/>
      <c r="D166" s="220" t="s">
        <v>138</v>
      </c>
      <c r="E166" s="229" t="s">
        <v>19</v>
      </c>
      <c r="F166" s="230" t="s">
        <v>258</v>
      </c>
      <c r="G166" s="228"/>
      <c r="H166" s="231">
        <v>979.40800000000002</v>
      </c>
      <c r="I166" s="232"/>
      <c r="J166" s="228"/>
      <c r="K166" s="228"/>
      <c r="L166" s="233"/>
      <c r="M166" s="234"/>
      <c r="N166" s="235"/>
      <c r="O166" s="235"/>
      <c r="P166" s="235"/>
      <c r="Q166" s="235"/>
      <c r="R166" s="235"/>
      <c r="S166" s="235"/>
      <c r="T166" s="23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7" t="s">
        <v>138</v>
      </c>
      <c r="AU166" s="237" t="s">
        <v>82</v>
      </c>
      <c r="AV166" s="13" t="s">
        <v>82</v>
      </c>
      <c r="AW166" s="13" t="s">
        <v>33</v>
      </c>
      <c r="AX166" s="13" t="s">
        <v>72</v>
      </c>
      <c r="AY166" s="237" t="s">
        <v>125</v>
      </c>
    </row>
    <row r="167" s="14" customFormat="1">
      <c r="A167" s="14"/>
      <c r="B167" s="238"/>
      <c r="C167" s="239"/>
      <c r="D167" s="220" t="s">
        <v>138</v>
      </c>
      <c r="E167" s="240" t="s">
        <v>19</v>
      </c>
      <c r="F167" s="241" t="s">
        <v>158</v>
      </c>
      <c r="G167" s="239"/>
      <c r="H167" s="242">
        <v>981.49599999999998</v>
      </c>
      <c r="I167" s="243"/>
      <c r="J167" s="239"/>
      <c r="K167" s="239"/>
      <c r="L167" s="244"/>
      <c r="M167" s="245"/>
      <c r="N167" s="246"/>
      <c r="O167" s="246"/>
      <c r="P167" s="246"/>
      <c r="Q167" s="246"/>
      <c r="R167" s="246"/>
      <c r="S167" s="246"/>
      <c r="T167" s="247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8" t="s">
        <v>138</v>
      </c>
      <c r="AU167" s="248" t="s">
        <v>82</v>
      </c>
      <c r="AV167" s="14" t="s">
        <v>132</v>
      </c>
      <c r="AW167" s="14" t="s">
        <v>33</v>
      </c>
      <c r="AX167" s="14" t="s">
        <v>80</v>
      </c>
      <c r="AY167" s="248" t="s">
        <v>125</v>
      </c>
    </row>
    <row r="168" s="2" customFormat="1" ht="24.15" customHeight="1">
      <c r="A168" s="41"/>
      <c r="B168" s="42"/>
      <c r="C168" s="207" t="s">
        <v>259</v>
      </c>
      <c r="D168" s="207" t="s">
        <v>127</v>
      </c>
      <c r="E168" s="208" t="s">
        <v>260</v>
      </c>
      <c r="F168" s="209" t="s">
        <v>261</v>
      </c>
      <c r="G168" s="210" t="s">
        <v>233</v>
      </c>
      <c r="H168" s="211">
        <v>4.5099999999999998</v>
      </c>
      <c r="I168" s="212"/>
      <c r="J168" s="213">
        <f>ROUND(I168*H168,2)</f>
        <v>0</v>
      </c>
      <c r="K168" s="209" t="s">
        <v>131</v>
      </c>
      <c r="L168" s="47"/>
      <c r="M168" s="214" t="s">
        <v>19</v>
      </c>
      <c r="N168" s="215" t="s">
        <v>43</v>
      </c>
      <c r="O168" s="87"/>
      <c r="P168" s="216">
        <f>O168*H168</f>
        <v>0</v>
      </c>
      <c r="Q168" s="216">
        <v>0</v>
      </c>
      <c r="R168" s="216">
        <f>Q168*H168</f>
        <v>0</v>
      </c>
      <c r="S168" s="216">
        <v>0</v>
      </c>
      <c r="T168" s="217">
        <f>S168*H168</f>
        <v>0</v>
      </c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R168" s="218" t="s">
        <v>132</v>
      </c>
      <c r="AT168" s="218" t="s">
        <v>127</v>
      </c>
      <c r="AU168" s="218" t="s">
        <v>82</v>
      </c>
      <c r="AY168" s="20" t="s">
        <v>125</v>
      </c>
      <c r="BE168" s="219">
        <f>IF(N168="základní",J168,0)</f>
        <v>0</v>
      </c>
      <c r="BF168" s="219">
        <f>IF(N168="snížená",J168,0)</f>
        <v>0</v>
      </c>
      <c r="BG168" s="219">
        <f>IF(N168="zákl. přenesená",J168,0)</f>
        <v>0</v>
      </c>
      <c r="BH168" s="219">
        <f>IF(N168="sníž. přenesená",J168,0)</f>
        <v>0</v>
      </c>
      <c r="BI168" s="219">
        <f>IF(N168="nulová",J168,0)</f>
        <v>0</v>
      </c>
      <c r="BJ168" s="20" t="s">
        <v>80</v>
      </c>
      <c r="BK168" s="219">
        <f>ROUND(I168*H168,2)</f>
        <v>0</v>
      </c>
      <c r="BL168" s="20" t="s">
        <v>132</v>
      </c>
      <c r="BM168" s="218" t="s">
        <v>262</v>
      </c>
    </row>
    <row r="169" s="2" customFormat="1">
      <c r="A169" s="41"/>
      <c r="B169" s="42"/>
      <c r="C169" s="43"/>
      <c r="D169" s="220" t="s">
        <v>134</v>
      </c>
      <c r="E169" s="43"/>
      <c r="F169" s="221" t="s">
        <v>261</v>
      </c>
      <c r="G169" s="43"/>
      <c r="H169" s="43"/>
      <c r="I169" s="222"/>
      <c r="J169" s="43"/>
      <c r="K169" s="43"/>
      <c r="L169" s="47"/>
      <c r="M169" s="223"/>
      <c r="N169" s="224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134</v>
      </c>
      <c r="AU169" s="20" t="s">
        <v>82</v>
      </c>
    </row>
    <row r="170" s="2" customFormat="1">
      <c r="A170" s="41"/>
      <c r="B170" s="42"/>
      <c r="C170" s="43"/>
      <c r="D170" s="225" t="s">
        <v>136</v>
      </c>
      <c r="E170" s="43"/>
      <c r="F170" s="226" t="s">
        <v>263</v>
      </c>
      <c r="G170" s="43"/>
      <c r="H170" s="43"/>
      <c r="I170" s="222"/>
      <c r="J170" s="43"/>
      <c r="K170" s="43"/>
      <c r="L170" s="47"/>
      <c r="M170" s="223"/>
      <c r="N170" s="224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136</v>
      </c>
      <c r="AU170" s="20" t="s">
        <v>82</v>
      </c>
    </row>
    <row r="171" s="13" customFormat="1">
      <c r="A171" s="13"/>
      <c r="B171" s="227"/>
      <c r="C171" s="228"/>
      <c r="D171" s="220" t="s">
        <v>138</v>
      </c>
      <c r="E171" s="229" t="s">
        <v>19</v>
      </c>
      <c r="F171" s="230" t="s">
        <v>264</v>
      </c>
      <c r="G171" s="228"/>
      <c r="H171" s="231">
        <v>4.5099999999999998</v>
      </c>
      <c r="I171" s="232"/>
      <c r="J171" s="228"/>
      <c r="K171" s="228"/>
      <c r="L171" s="233"/>
      <c r="M171" s="234"/>
      <c r="N171" s="235"/>
      <c r="O171" s="235"/>
      <c r="P171" s="235"/>
      <c r="Q171" s="235"/>
      <c r="R171" s="235"/>
      <c r="S171" s="235"/>
      <c r="T171" s="236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7" t="s">
        <v>138</v>
      </c>
      <c r="AU171" s="237" t="s">
        <v>82</v>
      </c>
      <c r="AV171" s="13" t="s">
        <v>82</v>
      </c>
      <c r="AW171" s="13" t="s">
        <v>33</v>
      </c>
      <c r="AX171" s="13" t="s">
        <v>80</v>
      </c>
      <c r="AY171" s="237" t="s">
        <v>125</v>
      </c>
    </row>
    <row r="172" s="2" customFormat="1" ht="24.15" customHeight="1">
      <c r="A172" s="41"/>
      <c r="B172" s="42"/>
      <c r="C172" s="207" t="s">
        <v>265</v>
      </c>
      <c r="D172" s="207" t="s">
        <v>127</v>
      </c>
      <c r="E172" s="208" t="s">
        <v>266</v>
      </c>
      <c r="F172" s="209" t="s">
        <v>267</v>
      </c>
      <c r="G172" s="210" t="s">
        <v>233</v>
      </c>
      <c r="H172" s="211">
        <v>1.9279999999999999</v>
      </c>
      <c r="I172" s="212"/>
      <c r="J172" s="213">
        <f>ROUND(I172*H172,2)</f>
        <v>0</v>
      </c>
      <c r="K172" s="209" t="s">
        <v>131</v>
      </c>
      <c r="L172" s="47"/>
      <c r="M172" s="214" t="s">
        <v>19</v>
      </c>
      <c r="N172" s="215" t="s">
        <v>43</v>
      </c>
      <c r="O172" s="87"/>
      <c r="P172" s="216">
        <f>O172*H172</f>
        <v>0</v>
      </c>
      <c r="Q172" s="216">
        <v>0</v>
      </c>
      <c r="R172" s="216">
        <f>Q172*H172</f>
        <v>0</v>
      </c>
      <c r="S172" s="216">
        <v>0</v>
      </c>
      <c r="T172" s="217">
        <f>S172*H172</f>
        <v>0</v>
      </c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R172" s="218" t="s">
        <v>132</v>
      </c>
      <c r="AT172" s="218" t="s">
        <v>127</v>
      </c>
      <c r="AU172" s="218" t="s">
        <v>82</v>
      </c>
      <c r="AY172" s="20" t="s">
        <v>125</v>
      </c>
      <c r="BE172" s="219">
        <f>IF(N172="základní",J172,0)</f>
        <v>0</v>
      </c>
      <c r="BF172" s="219">
        <f>IF(N172="snížená",J172,0)</f>
        <v>0</v>
      </c>
      <c r="BG172" s="219">
        <f>IF(N172="zákl. přenesená",J172,0)</f>
        <v>0</v>
      </c>
      <c r="BH172" s="219">
        <f>IF(N172="sníž. přenesená",J172,0)</f>
        <v>0</v>
      </c>
      <c r="BI172" s="219">
        <f>IF(N172="nulová",J172,0)</f>
        <v>0</v>
      </c>
      <c r="BJ172" s="20" t="s">
        <v>80</v>
      </c>
      <c r="BK172" s="219">
        <f>ROUND(I172*H172,2)</f>
        <v>0</v>
      </c>
      <c r="BL172" s="20" t="s">
        <v>132</v>
      </c>
      <c r="BM172" s="218" t="s">
        <v>268</v>
      </c>
    </row>
    <row r="173" s="2" customFormat="1">
      <c r="A173" s="41"/>
      <c r="B173" s="42"/>
      <c r="C173" s="43"/>
      <c r="D173" s="220" t="s">
        <v>134</v>
      </c>
      <c r="E173" s="43"/>
      <c r="F173" s="221" t="s">
        <v>269</v>
      </c>
      <c r="G173" s="43"/>
      <c r="H173" s="43"/>
      <c r="I173" s="222"/>
      <c r="J173" s="43"/>
      <c r="K173" s="43"/>
      <c r="L173" s="47"/>
      <c r="M173" s="223"/>
      <c r="N173" s="224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134</v>
      </c>
      <c r="AU173" s="20" t="s">
        <v>82</v>
      </c>
    </row>
    <row r="174" s="2" customFormat="1">
      <c r="A174" s="41"/>
      <c r="B174" s="42"/>
      <c r="C174" s="43"/>
      <c r="D174" s="225" t="s">
        <v>136</v>
      </c>
      <c r="E174" s="43"/>
      <c r="F174" s="226" t="s">
        <v>270</v>
      </c>
      <c r="G174" s="43"/>
      <c r="H174" s="43"/>
      <c r="I174" s="222"/>
      <c r="J174" s="43"/>
      <c r="K174" s="43"/>
      <c r="L174" s="47"/>
      <c r="M174" s="223"/>
      <c r="N174" s="224"/>
      <c r="O174" s="87"/>
      <c r="P174" s="87"/>
      <c r="Q174" s="87"/>
      <c r="R174" s="87"/>
      <c r="S174" s="87"/>
      <c r="T174" s="8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T174" s="20" t="s">
        <v>136</v>
      </c>
      <c r="AU174" s="20" t="s">
        <v>82</v>
      </c>
    </row>
    <row r="175" s="13" customFormat="1">
      <c r="A175" s="13"/>
      <c r="B175" s="227"/>
      <c r="C175" s="228"/>
      <c r="D175" s="220" t="s">
        <v>138</v>
      </c>
      <c r="E175" s="229" t="s">
        <v>19</v>
      </c>
      <c r="F175" s="230" t="s">
        <v>271</v>
      </c>
      <c r="G175" s="228"/>
      <c r="H175" s="231">
        <v>1.9279999999999999</v>
      </c>
      <c r="I175" s="232"/>
      <c r="J175" s="228"/>
      <c r="K175" s="228"/>
      <c r="L175" s="233"/>
      <c r="M175" s="234"/>
      <c r="N175" s="235"/>
      <c r="O175" s="235"/>
      <c r="P175" s="235"/>
      <c r="Q175" s="235"/>
      <c r="R175" s="235"/>
      <c r="S175" s="235"/>
      <c r="T175" s="236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7" t="s">
        <v>138</v>
      </c>
      <c r="AU175" s="237" t="s">
        <v>82</v>
      </c>
      <c r="AV175" s="13" t="s">
        <v>82</v>
      </c>
      <c r="AW175" s="13" t="s">
        <v>33</v>
      </c>
      <c r="AX175" s="13" t="s">
        <v>80</v>
      </c>
      <c r="AY175" s="237" t="s">
        <v>125</v>
      </c>
    </row>
    <row r="176" s="2" customFormat="1" ht="24.15" customHeight="1">
      <c r="A176" s="41"/>
      <c r="B176" s="42"/>
      <c r="C176" s="207" t="s">
        <v>7</v>
      </c>
      <c r="D176" s="207" t="s">
        <v>127</v>
      </c>
      <c r="E176" s="208" t="s">
        <v>272</v>
      </c>
      <c r="F176" s="209" t="s">
        <v>273</v>
      </c>
      <c r="G176" s="210" t="s">
        <v>233</v>
      </c>
      <c r="H176" s="211">
        <v>58.780999999999999</v>
      </c>
      <c r="I176" s="212"/>
      <c r="J176" s="213">
        <f>ROUND(I176*H176,2)</f>
        <v>0</v>
      </c>
      <c r="K176" s="209" t="s">
        <v>131</v>
      </c>
      <c r="L176" s="47"/>
      <c r="M176" s="214" t="s">
        <v>19</v>
      </c>
      <c r="N176" s="215" t="s">
        <v>43</v>
      </c>
      <c r="O176" s="87"/>
      <c r="P176" s="216">
        <f>O176*H176</f>
        <v>0</v>
      </c>
      <c r="Q176" s="216">
        <v>0</v>
      </c>
      <c r="R176" s="216">
        <f>Q176*H176</f>
        <v>0</v>
      </c>
      <c r="S176" s="216">
        <v>0</v>
      </c>
      <c r="T176" s="217">
        <f>S176*H176</f>
        <v>0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R176" s="218" t="s">
        <v>132</v>
      </c>
      <c r="AT176" s="218" t="s">
        <v>127</v>
      </c>
      <c r="AU176" s="218" t="s">
        <v>82</v>
      </c>
      <c r="AY176" s="20" t="s">
        <v>125</v>
      </c>
      <c r="BE176" s="219">
        <f>IF(N176="základní",J176,0)</f>
        <v>0</v>
      </c>
      <c r="BF176" s="219">
        <f>IF(N176="snížená",J176,0)</f>
        <v>0</v>
      </c>
      <c r="BG176" s="219">
        <f>IF(N176="zákl. přenesená",J176,0)</f>
        <v>0</v>
      </c>
      <c r="BH176" s="219">
        <f>IF(N176="sníž. přenesená",J176,0)</f>
        <v>0</v>
      </c>
      <c r="BI176" s="219">
        <f>IF(N176="nulová",J176,0)</f>
        <v>0</v>
      </c>
      <c r="BJ176" s="20" t="s">
        <v>80</v>
      </c>
      <c r="BK176" s="219">
        <f>ROUND(I176*H176,2)</f>
        <v>0</v>
      </c>
      <c r="BL176" s="20" t="s">
        <v>132</v>
      </c>
      <c r="BM176" s="218" t="s">
        <v>274</v>
      </c>
    </row>
    <row r="177" s="2" customFormat="1">
      <c r="A177" s="41"/>
      <c r="B177" s="42"/>
      <c r="C177" s="43"/>
      <c r="D177" s="220" t="s">
        <v>134</v>
      </c>
      <c r="E177" s="43"/>
      <c r="F177" s="221" t="s">
        <v>275</v>
      </c>
      <c r="G177" s="43"/>
      <c r="H177" s="43"/>
      <c r="I177" s="222"/>
      <c r="J177" s="43"/>
      <c r="K177" s="43"/>
      <c r="L177" s="47"/>
      <c r="M177" s="223"/>
      <c r="N177" s="224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134</v>
      </c>
      <c r="AU177" s="20" t="s">
        <v>82</v>
      </c>
    </row>
    <row r="178" s="2" customFormat="1">
      <c r="A178" s="41"/>
      <c r="B178" s="42"/>
      <c r="C178" s="43"/>
      <c r="D178" s="225" t="s">
        <v>136</v>
      </c>
      <c r="E178" s="43"/>
      <c r="F178" s="226" t="s">
        <v>276</v>
      </c>
      <c r="G178" s="43"/>
      <c r="H178" s="43"/>
      <c r="I178" s="222"/>
      <c r="J178" s="43"/>
      <c r="K178" s="43"/>
      <c r="L178" s="47"/>
      <c r="M178" s="223"/>
      <c r="N178" s="224"/>
      <c r="O178" s="87"/>
      <c r="P178" s="87"/>
      <c r="Q178" s="87"/>
      <c r="R178" s="87"/>
      <c r="S178" s="87"/>
      <c r="T178" s="88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T178" s="20" t="s">
        <v>136</v>
      </c>
      <c r="AU178" s="20" t="s">
        <v>82</v>
      </c>
    </row>
    <row r="179" s="13" customFormat="1">
      <c r="A179" s="13"/>
      <c r="B179" s="227"/>
      <c r="C179" s="228"/>
      <c r="D179" s="220" t="s">
        <v>138</v>
      </c>
      <c r="E179" s="229" t="s">
        <v>19</v>
      </c>
      <c r="F179" s="230" t="s">
        <v>277</v>
      </c>
      <c r="G179" s="228"/>
      <c r="H179" s="231">
        <v>58.780999999999999</v>
      </c>
      <c r="I179" s="232"/>
      <c r="J179" s="228"/>
      <c r="K179" s="228"/>
      <c r="L179" s="233"/>
      <c r="M179" s="234"/>
      <c r="N179" s="235"/>
      <c r="O179" s="235"/>
      <c r="P179" s="235"/>
      <c r="Q179" s="235"/>
      <c r="R179" s="235"/>
      <c r="S179" s="235"/>
      <c r="T179" s="23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7" t="s">
        <v>138</v>
      </c>
      <c r="AU179" s="237" t="s">
        <v>82</v>
      </c>
      <c r="AV179" s="13" t="s">
        <v>82</v>
      </c>
      <c r="AW179" s="13" t="s">
        <v>33</v>
      </c>
      <c r="AX179" s="13" t="s">
        <v>80</v>
      </c>
      <c r="AY179" s="237" t="s">
        <v>125</v>
      </c>
    </row>
    <row r="180" s="2" customFormat="1" ht="24.15" customHeight="1">
      <c r="A180" s="41"/>
      <c r="B180" s="42"/>
      <c r="C180" s="207" t="s">
        <v>278</v>
      </c>
      <c r="D180" s="207" t="s">
        <v>127</v>
      </c>
      <c r="E180" s="208" t="s">
        <v>279</v>
      </c>
      <c r="F180" s="209" t="s">
        <v>280</v>
      </c>
      <c r="G180" s="210" t="s">
        <v>233</v>
      </c>
      <c r="H180" s="211">
        <v>139.05000000000001</v>
      </c>
      <c r="I180" s="212"/>
      <c r="J180" s="213">
        <f>ROUND(I180*H180,2)</f>
        <v>0</v>
      </c>
      <c r="K180" s="209" t="s">
        <v>131</v>
      </c>
      <c r="L180" s="47"/>
      <c r="M180" s="214" t="s">
        <v>19</v>
      </c>
      <c r="N180" s="215" t="s">
        <v>43</v>
      </c>
      <c r="O180" s="87"/>
      <c r="P180" s="216">
        <f>O180*H180</f>
        <v>0</v>
      </c>
      <c r="Q180" s="216">
        <v>0</v>
      </c>
      <c r="R180" s="216">
        <f>Q180*H180</f>
        <v>0</v>
      </c>
      <c r="S180" s="216">
        <v>0</v>
      </c>
      <c r="T180" s="217">
        <f>S180*H180</f>
        <v>0</v>
      </c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R180" s="218" t="s">
        <v>132</v>
      </c>
      <c r="AT180" s="218" t="s">
        <v>127</v>
      </c>
      <c r="AU180" s="218" t="s">
        <v>82</v>
      </c>
      <c r="AY180" s="20" t="s">
        <v>125</v>
      </c>
      <c r="BE180" s="219">
        <f>IF(N180="základní",J180,0)</f>
        <v>0</v>
      </c>
      <c r="BF180" s="219">
        <f>IF(N180="snížená",J180,0)</f>
        <v>0</v>
      </c>
      <c r="BG180" s="219">
        <f>IF(N180="zákl. přenesená",J180,0)</f>
        <v>0</v>
      </c>
      <c r="BH180" s="219">
        <f>IF(N180="sníž. přenesená",J180,0)</f>
        <v>0</v>
      </c>
      <c r="BI180" s="219">
        <f>IF(N180="nulová",J180,0)</f>
        <v>0</v>
      </c>
      <c r="BJ180" s="20" t="s">
        <v>80</v>
      </c>
      <c r="BK180" s="219">
        <f>ROUND(I180*H180,2)</f>
        <v>0</v>
      </c>
      <c r="BL180" s="20" t="s">
        <v>132</v>
      </c>
      <c r="BM180" s="218" t="s">
        <v>281</v>
      </c>
    </row>
    <row r="181" s="2" customFormat="1">
      <c r="A181" s="41"/>
      <c r="B181" s="42"/>
      <c r="C181" s="43"/>
      <c r="D181" s="220" t="s">
        <v>134</v>
      </c>
      <c r="E181" s="43"/>
      <c r="F181" s="221" t="s">
        <v>282</v>
      </c>
      <c r="G181" s="43"/>
      <c r="H181" s="43"/>
      <c r="I181" s="222"/>
      <c r="J181" s="43"/>
      <c r="K181" s="43"/>
      <c r="L181" s="47"/>
      <c r="M181" s="223"/>
      <c r="N181" s="224"/>
      <c r="O181" s="87"/>
      <c r="P181" s="87"/>
      <c r="Q181" s="87"/>
      <c r="R181" s="87"/>
      <c r="S181" s="87"/>
      <c r="T181" s="88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T181" s="20" t="s">
        <v>134</v>
      </c>
      <c r="AU181" s="20" t="s">
        <v>82</v>
      </c>
    </row>
    <row r="182" s="2" customFormat="1">
      <c r="A182" s="41"/>
      <c r="B182" s="42"/>
      <c r="C182" s="43"/>
      <c r="D182" s="225" t="s">
        <v>136</v>
      </c>
      <c r="E182" s="43"/>
      <c r="F182" s="226" t="s">
        <v>283</v>
      </c>
      <c r="G182" s="43"/>
      <c r="H182" s="43"/>
      <c r="I182" s="222"/>
      <c r="J182" s="43"/>
      <c r="K182" s="43"/>
      <c r="L182" s="47"/>
      <c r="M182" s="223"/>
      <c r="N182" s="224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136</v>
      </c>
      <c r="AU182" s="20" t="s">
        <v>82</v>
      </c>
    </row>
    <row r="183" s="13" customFormat="1">
      <c r="A183" s="13"/>
      <c r="B183" s="227"/>
      <c r="C183" s="228"/>
      <c r="D183" s="220" t="s">
        <v>138</v>
      </c>
      <c r="E183" s="229" t="s">
        <v>19</v>
      </c>
      <c r="F183" s="230" t="s">
        <v>284</v>
      </c>
      <c r="G183" s="228"/>
      <c r="H183" s="231">
        <v>139.05000000000001</v>
      </c>
      <c r="I183" s="232"/>
      <c r="J183" s="228"/>
      <c r="K183" s="228"/>
      <c r="L183" s="233"/>
      <c r="M183" s="234"/>
      <c r="N183" s="235"/>
      <c r="O183" s="235"/>
      <c r="P183" s="235"/>
      <c r="Q183" s="235"/>
      <c r="R183" s="235"/>
      <c r="S183" s="235"/>
      <c r="T183" s="236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7" t="s">
        <v>138</v>
      </c>
      <c r="AU183" s="237" t="s">
        <v>82</v>
      </c>
      <c r="AV183" s="13" t="s">
        <v>82</v>
      </c>
      <c r="AW183" s="13" t="s">
        <v>33</v>
      </c>
      <c r="AX183" s="13" t="s">
        <v>80</v>
      </c>
      <c r="AY183" s="237" t="s">
        <v>125</v>
      </c>
    </row>
    <row r="184" s="2" customFormat="1" ht="16.5" customHeight="1">
      <c r="A184" s="41"/>
      <c r="B184" s="42"/>
      <c r="C184" s="207" t="s">
        <v>285</v>
      </c>
      <c r="D184" s="207" t="s">
        <v>127</v>
      </c>
      <c r="E184" s="208" t="s">
        <v>286</v>
      </c>
      <c r="F184" s="209" t="s">
        <v>287</v>
      </c>
      <c r="G184" s="210" t="s">
        <v>233</v>
      </c>
      <c r="H184" s="211">
        <v>1.236</v>
      </c>
      <c r="I184" s="212"/>
      <c r="J184" s="213">
        <f>ROUND(I184*H184,2)</f>
        <v>0</v>
      </c>
      <c r="K184" s="209" t="s">
        <v>19</v>
      </c>
      <c r="L184" s="47"/>
      <c r="M184" s="214" t="s">
        <v>19</v>
      </c>
      <c r="N184" s="215" t="s">
        <v>43</v>
      </c>
      <c r="O184" s="87"/>
      <c r="P184" s="216">
        <f>O184*H184</f>
        <v>0</v>
      </c>
      <c r="Q184" s="216">
        <v>0</v>
      </c>
      <c r="R184" s="216">
        <f>Q184*H184</f>
        <v>0</v>
      </c>
      <c r="S184" s="216">
        <v>0</v>
      </c>
      <c r="T184" s="217">
        <f>S184*H184</f>
        <v>0</v>
      </c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R184" s="218" t="s">
        <v>132</v>
      </c>
      <c r="AT184" s="218" t="s">
        <v>127</v>
      </c>
      <c r="AU184" s="218" t="s">
        <v>82</v>
      </c>
      <c r="AY184" s="20" t="s">
        <v>125</v>
      </c>
      <c r="BE184" s="219">
        <f>IF(N184="základní",J184,0)</f>
        <v>0</v>
      </c>
      <c r="BF184" s="219">
        <f>IF(N184="snížená",J184,0)</f>
        <v>0</v>
      </c>
      <c r="BG184" s="219">
        <f>IF(N184="zákl. přenesená",J184,0)</f>
        <v>0</v>
      </c>
      <c r="BH184" s="219">
        <f>IF(N184="sníž. přenesená",J184,0)</f>
        <v>0</v>
      </c>
      <c r="BI184" s="219">
        <f>IF(N184="nulová",J184,0)</f>
        <v>0</v>
      </c>
      <c r="BJ184" s="20" t="s">
        <v>80</v>
      </c>
      <c r="BK184" s="219">
        <f>ROUND(I184*H184,2)</f>
        <v>0</v>
      </c>
      <c r="BL184" s="20" t="s">
        <v>132</v>
      </c>
      <c r="BM184" s="218" t="s">
        <v>288</v>
      </c>
    </row>
    <row r="185" s="2" customFormat="1">
      <c r="A185" s="41"/>
      <c r="B185" s="42"/>
      <c r="C185" s="43"/>
      <c r="D185" s="220" t="s">
        <v>134</v>
      </c>
      <c r="E185" s="43"/>
      <c r="F185" s="221" t="s">
        <v>287</v>
      </c>
      <c r="G185" s="43"/>
      <c r="H185" s="43"/>
      <c r="I185" s="222"/>
      <c r="J185" s="43"/>
      <c r="K185" s="43"/>
      <c r="L185" s="47"/>
      <c r="M185" s="223"/>
      <c r="N185" s="224"/>
      <c r="O185" s="87"/>
      <c r="P185" s="87"/>
      <c r="Q185" s="87"/>
      <c r="R185" s="87"/>
      <c r="S185" s="87"/>
      <c r="T185" s="88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T185" s="20" t="s">
        <v>134</v>
      </c>
      <c r="AU185" s="20" t="s">
        <v>82</v>
      </c>
    </row>
    <row r="186" s="13" customFormat="1">
      <c r="A186" s="13"/>
      <c r="B186" s="227"/>
      <c r="C186" s="228"/>
      <c r="D186" s="220" t="s">
        <v>138</v>
      </c>
      <c r="E186" s="229" t="s">
        <v>19</v>
      </c>
      <c r="F186" s="230" t="s">
        <v>289</v>
      </c>
      <c r="G186" s="228"/>
      <c r="H186" s="231">
        <v>1.236</v>
      </c>
      <c r="I186" s="232"/>
      <c r="J186" s="228"/>
      <c r="K186" s="228"/>
      <c r="L186" s="233"/>
      <c r="M186" s="249"/>
      <c r="N186" s="250"/>
      <c r="O186" s="250"/>
      <c r="P186" s="250"/>
      <c r="Q186" s="250"/>
      <c r="R186" s="250"/>
      <c r="S186" s="250"/>
      <c r="T186" s="251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7" t="s">
        <v>138</v>
      </c>
      <c r="AU186" s="237" t="s">
        <v>82</v>
      </c>
      <c r="AV186" s="13" t="s">
        <v>82</v>
      </c>
      <c r="AW186" s="13" t="s">
        <v>33</v>
      </c>
      <c r="AX186" s="13" t="s">
        <v>80</v>
      </c>
      <c r="AY186" s="237" t="s">
        <v>125</v>
      </c>
    </row>
    <row r="187" s="2" customFormat="1" ht="6.96" customHeight="1">
      <c r="A187" s="41"/>
      <c r="B187" s="62"/>
      <c r="C187" s="63"/>
      <c r="D187" s="63"/>
      <c r="E187" s="63"/>
      <c r="F187" s="63"/>
      <c r="G187" s="63"/>
      <c r="H187" s="63"/>
      <c r="I187" s="63"/>
      <c r="J187" s="63"/>
      <c r="K187" s="63"/>
      <c r="L187" s="47"/>
      <c r="M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</row>
  </sheetData>
  <sheetProtection sheet="1" autoFilter="0" formatColumns="0" formatRows="0" objects="1" scenarios="1" spinCount="100000" saltValue="w5YJXEh9POYgYOrYz6LC92xt0FaJ6zKPBRQ+S+tF+B1vWCn8LyeogutJv9pzmWw/SSTFKSyDDK0N+j0Hj8ifKA==" hashValue="4KiEQdQDQTxrW5a4lEHVFpXgQoOK2ZDfNO0J5/QAnbsNo7JLCkLNO3MLTQv2HBl/i90mdTElx5D0Ad6BeXCNqQ==" algorithmName="SHA-512" password="E34F"/>
  <autoFilter ref="C82:K186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8" r:id="rId1" display="https://podminky.urs.cz/item/CS_URS_2025_01/113106144"/>
    <hyperlink ref="F92" r:id="rId2" display="https://podminky.urs.cz/item/CS_URS_2025_01/113106142"/>
    <hyperlink ref="F96" r:id="rId3" display="https://podminky.urs.cz/item/CS_URS_2025_01/113107112"/>
    <hyperlink ref="F100" r:id="rId4" display="https://podminky.urs.cz/item/CS_URS_2025_01/113107313"/>
    <hyperlink ref="F106" r:id="rId5" display="https://podminky.urs.cz/item/CS_URS_2025_01/113107142"/>
    <hyperlink ref="F110" r:id="rId6" display="https://podminky.urs.cz/item/CS_URS_2025_01/113107152"/>
    <hyperlink ref="F114" r:id="rId7" display="https://podminky.urs.cz/item/CS_URS_2025_01/113107313"/>
    <hyperlink ref="F118" r:id="rId8" display="https://podminky.urs.cz/item/CS_URS_2025_01/113204111"/>
    <hyperlink ref="F123" r:id="rId9" display="https://podminky.urs.cz/item/CS_URS_2025_01/961044111"/>
    <hyperlink ref="F130" r:id="rId10" display="https://podminky.urs.cz/item/CS_URS_2025_01/966001211"/>
    <hyperlink ref="F137" r:id="rId11" display="https://podminky.urs.cz/item/CS_URS_2025_01/966008211"/>
    <hyperlink ref="F141" r:id="rId12" display="https://podminky.urs.cz/item/CS_URS_2025_01/767161813"/>
    <hyperlink ref="F145" r:id="rId13" display="https://podminky.urs.cz/item/CS_URS_2025_01/767996701"/>
    <hyperlink ref="F150" r:id="rId14" display="https://podminky.urs.cz/item/CS_URS_2025_01/997221551"/>
    <hyperlink ref="F154" r:id="rId15" display="https://podminky.urs.cz/item/CS_URS_2025_01/997221559"/>
    <hyperlink ref="F158" r:id="rId16" display="https://podminky.urs.cz/item/CS_URS_2025_01/997221561"/>
    <hyperlink ref="F164" r:id="rId17" display="https://podminky.urs.cz/item/CS_URS_2025_01/997221569"/>
    <hyperlink ref="F170" r:id="rId18" display="https://podminky.urs.cz/item/CS_URS_2025_01/997013875"/>
    <hyperlink ref="F174" r:id="rId19" display="https://podminky.urs.cz/item/CS_URS_2025_01/997013871"/>
    <hyperlink ref="F178" r:id="rId20" display="https://podminky.urs.cz/item/CS_URS_2025_01/997221861"/>
    <hyperlink ref="F182" r:id="rId21" display="https://podminky.urs.cz/item/CS_URS_2025_01/997221873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85</v>
      </c>
      <c r="AZ2" s="252" t="s">
        <v>290</v>
      </c>
      <c r="BA2" s="252" t="s">
        <v>291</v>
      </c>
      <c r="BB2" s="252" t="s">
        <v>130</v>
      </c>
      <c r="BC2" s="252" t="s">
        <v>292</v>
      </c>
      <c r="BD2" s="252" t="s">
        <v>146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82</v>
      </c>
      <c r="AZ3" s="252" t="s">
        <v>293</v>
      </c>
      <c r="BA3" s="252" t="s">
        <v>294</v>
      </c>
      <c r="BB3" s="252" t="s">
        <v>130</v>
      </c>
      <c r="BC3" s="252" t="s">
        <v>295</v>
      </c>
      <c r="BD3" s="252" t="s">
        <v>146</v>
      </c>
    </row>
    <row r="4" s="1" customFormat="1" ht="24.96" customHeight="1">
      <c r="B4" s="23"/>
      <c r="D4" s="133" t="s">
        <v>98</v>
      </c>
      <c r="L4" s="23"/>
      <c r="M4" s="134" t="s">
        <v>10</v>
      </c>
      <c r="AT4" s="20" t="s">
        <v>4</v>
      </c>
      <c r="AZ4" s="252" t="s">
        <v>296</v>
      </c>
      <c r="BA4" s="252" t="s">
        <v>297</v>
      </c>
      <c r="BB4" s="252" t="s">
        <v>19</v>
      </c>
      <c r="BC4" s="252" t="s">
        <v>298</v>
      </c>
      <c r="BD4" s="252" t="s">
        <v>146</v>
      </c>
    </row>
    <row r="5" s="1" customFormat="1" ht="6.96" customHeight="1">
      <c r="B5" s="23"/>
      <c r="L5" s="23"/>
      <c r="AZ5" s="252" t="s">
        <v>299</v>
      </c>
      <c r="BA5" s="252" t="s">
        <v>300</v>
      </c>
      <c r="BB5" s="252" t="s">
        <v>130</v>
      </c>
      <c r="BC5" s="252" t="s">
        <v>301</v>
      </c>
      <c r="BD5" s="252" t="s">
        <v>146</v>
      </c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Revitalizace zeleně v parčíku U pramenu v Lounech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99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302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17. 6. 2025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19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27</v>
      </c>
      <c r="F15" s="41"/>
      <c r="G15" s="41"/>
      <c r="H15" s="41"/>
      <c r="I15" s="135" t="s">
        <v>28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29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28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31</v>
      </c>
      <c r="E20" s="41"/>
      <c r="F20" s="41"/>
      <c r="G20" s="41"/>
      <c r="H20" s="41"/>
      <c r="I20" s="135" t="s">
        <v>26</v>
      </c>
      <c r="J20" s="139" t="s">
        <v>19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32</v>
      </c>
      <c r="F21" s="41"/>
      <c r="G21" s="41"/>
      <c r="H21" s="41"/>
      <c r="I21" s="135" t="s">
        <v>28</v>
      </c>
      <c r="J21" s="139" t="s">
        <v>19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34</v>
      </c>
      <c r="E23" s="41"/>
      <c r="F23" s="41"/>
      <c r="G23" s="41"/>
      <c r="H23" s="41"/>
      <c r="I23" s="135" t="s">
        <v>26</v>
      </c>
      <c r="J23" s="139" t="s">
        <v>19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35</v>
      </c>
      <c r="F24" s="41"/>
      <c r="G24" s="41"/>
      <c r="H24" s="41"/>
      <c r="I24" s="135" t="s">
        <v>28</v>
      </c>
      <c r="J24" s="139" t="s">
        <v>19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36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79.25" customHeight="1">
      <c r="A27" s="141"/>
      <c r="B27" s="142"/>
      <c r="C27" s="141"/>
      <c r="D27" s="141"/>
      <c r="E27" s="143" t="s">
        <v>101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147">
        <f>ROUND(J87,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40</v>
      </c>
      <c r="G32" s="41"/>
      <c r="H32" s="41"/>
      <c r="I32" s="148" t="s">
        <v>39</v>
      </c>
      <c r="J32" s="148" t="s">
        <v>41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42</v>
      </c>
      <c r="E33" s="135" t="s">
        <v>43</v>
      </c>
      <c r="F33" s="150">
        <f>ROUND((SUM(BE87:BE240)),  2)</f>
        <v>0</v>
      </c>
      <c r="G33" s="41"/>
      <c r="H33" s="41"/>
      <c r="I33" s="151">
        <v>0.20999999999999999</v>
      </c>
      <c r="J33" s="150">
        <f>ROUND(((SUM(BE87:BE240))*I33),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44</v>
      </c>
      <c r="F34" s="150">
        <f>ROUND((SUM(BF87:BF240)),  2)</f>
        <v>0</v>
      </c>
      <c r="G34" s="41"/>
      <c r="H34" s="41"/>
      <c r="I34" s="151">
        <v>0.12</v>
      </c>
      <c r="J34" s="150">
        <f>ROUND(((SUM(BF87:BF240))*I34),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45</v>
      </c>
      <c r="F35" s="150">
        <f>ROUND((SUM(BG87:BG240)),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46</v>
      </c>
      <c r="F36" s="150">
        <f>ROUND((SUM(BH87:BH240)),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47</v>
      </c>
      <c r="F37" s="150">
        <f>ROUND((SUM(BI87:BI240)),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48</v>
      </c>
      <c r="E39" s="154"/>
      <c r="F39" s="154"/>
      <c r="G39" s="155" t="s">
        <v>49</v>
      </c>
      <c r="H39" s="156" t="s">
        <v>50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102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Revitalizace zeleně v parčíku U pramenu v Lounech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99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02 - SO 02 - Zpevněné plochy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17. 6. 2025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40.05" customHeight="1">
      <c r="A54" s="41"/>
      <c r="B54" s="42"/>
      <c r="C54" s="35" t="s">
        <v>25</v>
      </c>
      <c r="D54" s="43"/>
      <c r="E54" s="43"/>
      <c r="F54" s="30" t="str">
        <f>E15</f>
        <v>Město Louny, Mírové náměnstí 35, Louny</v>
      </c>
      <c r="G54" s="43"/>
      <c r="H54" s="43"/>
      <c r="I54" s="35" t="s">
        <v>31</v>
      </c>
      <c r="J54" s="39" t="str">
        <f>E21</f>
        <v xml:space="preserve">Ing.Radek Prokeš Ph.D, Jihovýchodní VI/3116 Praha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>Ondřej Gerhart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103</v>
      </c>
      <c r="D57" s="165"/>
      <c r="E57" s="165"/>
      <c r="F57" s="165"/>
      <c r="G57" s="165"/>
      <c r="H57" s="165"/>
      <c r="I57" s="165"/>
      <c r="J57" s="166" t="s">
        <v>104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70</v>
      </c>
      <c r="D59" s="43"/>
      <c r="E59" s="43"/>
      <c r="F59" s="43"/>
      <c r="G59" s="43"/>
      <c r="H59" s="43"/>
      <c r="I59" s="43"/>
      <c r="J59" s="105">
        <f>J87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105</v>
      </c>
    </row>
    <row r="60" s="9" customFormat="1" ht="24.96" customHeight="1">
      <c r="A60" s="9"/>
      <c r="B60" s="168"/>
      <c r="C60" s="169"/>
      <c r="D60" s="170" t="s">
        <v>106</v>
      </c>
      <c r="E60" s="171"/>
      <c r="F60" s="171"/>
      <c r="G60" s="171"/>
      <c r="H60" s="171"/>
      <c r="I60" s="171"/>
      <c r="J60" s="172">
        <f>J88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107</v>
      </c>
      <c r="E61" s="177"/>
      <c r="F61" s="177"/>
      <c r="G61" s="177"/>
      <c r="H61" s="177"/>
      <c r="I61" s="177"/>
      <c r="J61" s="178">
        <f>J89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303</v>
      </c>
      <c r="E62" s="177"/>
      <c r="F62" s="177"/>
      <c r="G62" s="177"/>
      <c r="H62" s="177"/>
      <c r="I62" s="177"/>
      <c r="J62" s="178">
        <f>J139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304</v>
      </c>
      <c r="E63" s="177"/>
      <c r="F63" s="177"/>
      <c r="G63" s="177"/>
      <c r="H63" s="177"/>
      <c r="I63" s="177"/>
      <c r="J63" s="178">
        <f>J143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108</v>
      </c>
      <c r="E64" s="177"/>
      <c r="F64" s="177"/>
      <c r="G64" s="177"/>
      <c r="H64" s="177"/>
      <c r="I64" s="177"/>
      <c r="J64" s="178">
        <f>J194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305</v>
      </c>
      <c r="E65" s="177"/>
      <c r="F65" s="177"/>
      <c r="G65" s="177"/>
      <c r="H65" s="177"/>
      <c r="I65" s="177"/>
      <c r="J65" s="178">
        <f>J208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109</v>
      </c>
      <c r="E66" s="177"/>
      <c r="F66" s="177"/>
      <c r="G66" s="177"/>
      <c r="H66" s="177"/>
      <c r="I66" s="177"/>
      <c r="J66" s="178">
        <f>J212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4"/>
      <c r="C67" s="175"/>
      <c r="D67" s="176" t="s">
        <v>306</v>
      </c>
      <c r="E67" s="177"/>
      <c r="F67" s="177"/>
      <c r="G67" s="177"/>
      <c r="H67" s="177"/>
      <c r="I67" s="177"/>
      <c r="J67" s="178">
        <f>J237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41"/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137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69" s="2" customFormat="1" ht="6.96" customHeight="1">
      <c r="A69" s="41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37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3" s="2" customFormat="1" ht="6.96" customHeight="1">
      <c r="A73" s="41"/>
      <c r="B73" s="64"/>
      <c r="C73" s="65"/>
      <c r="D73" s="65"/>
      <c r="E73" s="65"/>
      <c r="F73" s="65"/>
      <c r="G73" s="65"/>
      <c r="H73" s="65"/>
      <c r="I73" s="65"/>
      <c r="J73" s="65"/>
      <c r="K73" s="65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24.96" customHeight="1">
      <c r="A74" s="41"/>
      <c r="B74" s="42"/>
      <c r="C74" s="26" t="s">
        <v>110</v>
      </c>
      <c r="D74" s="43"/>
      <c r="E74" s="43"/>
      <c r="F74" s="43"/>
      <c r="G74" s="43"/>
      <c r="H74" s="43"/>
      <c r="I74" s="43"/>
      <c r="J74" s="43"/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6.96" customHeight="1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2" customHeight="1">
      <c r="A76" s="41"/>
      <c r="B76" s="42"/>
      <c r="C76" s="35" t="s">
        <v>16</v>
      </c>
      <c r="D76" s="43"/>
      <c r="E76" s="43"/>
      <c r="F76" s="43"/>
      <c r="G76" s="43"/>
      <c r="H76" s="43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6.5" customHeight="1">
      <c r="A77" s="41"/>
      <c r="B77" s="42"/>
      <c r="C77" s="43"/>
      <c r="D77" s="43"/>
      <c r="E77" s="163" t="str">
        <f>E7</f>
        <v>Revitalizace zeleně v parčíku U pramenu v Lounech</v>
      </c>
      <c r="F77" s="35"/>
      <c r="G77" s="35"/>
      <c r="H77" s="35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5" t="s">
        <v>99</v>
      </c>
      <c r="D78" s="43"/>
      <c r="E78" s="43"/>
      <c r="F78" s="43"/>
      <c r="G78" s="43"/>
      <c r="H78" s="43"/>
      <c r="I78" s="43"/>
      <c r="J78" s="43"/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6.5" customHeight="1">
      <c r="A79" s="41"/>
      <c r="B79" s="42"/>
      <c r="C79" s="43"/>
      <c r="D79" s="43"/>
      <c r="E79" s="72" t="str">
        <f>E9</f>
        <v>02 - SO 02 - Zpevněné plochy</v>
      </c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2" customHeight="1">
      <c r="A81" s="41"/>
      <c r="B81" s="42"/>
      <c r="C81" s="35" t="s">
        <v>21</v>
      </c>
      <c r="D81" s="43"/>
      <c r="E81" s="43"/>
      <c r="F81" s="30" t="str">
        <f>F12</f>
        <v xml:space="preserve"> </v>
      </c>
      <c r="G81" s="43"/>
      <c r="H81" s="43"/>
      <c r="I81" s="35" t="s">
        <v>23</v>
      </c>
      <c r="J81" s="75" t="str">
        <f>IF(J12="","",J12)</f>
        <v>17. 6. 2025</v>
      </c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6.96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40.05" customHeight="1">
      <c r="A83" s="41"/>
      <c r="B83" s="42"/>
      <c r="C83" s="35" t="s">
        <v>25</v>
      </c>
      <c r="D83" s="43"/>
      <c r="E83" s="43"/>
      <c r="F83" s="30" t="str">
        <f>E15</f>
        <v>Město Louny, Mírové náměnstí 35, Louny</v>
      </c>
      <c r="G83" s="43"/>
      <c r="H83" s="43"/>
      <c r="I83" s="35" t="s">
        <v>31</v>
      </c>
      <c r="J83" s="39" t="str">
        <f>E21</f>
        <v xml:space="preserve">Ing.Radek Prokeš Ph.D, Jihovýchodní VI/3116 Praha </v>
      </c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5.15" customHeight="1">
      <c r="A84" s="41"/>
      <c r="B84" s="42"/>
      <c r="C84" s="35" t="s">
        <v>29</v>
      </c>
      <c r="D84" s="43"/>
      <c r="E84" s="43"/>
      <c r="F84" s="30" t="str">
        <f>IF(E18="","",E18)</f>
        <v>Vyplň údaj</v>
      </c>
      <c r="G84" s="43"/>
      <c r="H84" s="43"/>
      <c r="I84" s="35" t="s">
        <v>34</v>
      </c>
      <c r="J84" s="39" t="str">
        <f>E24</f>
        <v>Ondřej Gerhart</v>
      </c>
      <c r="K84" s="43"/>
      <c r="L84" s="13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0.32" customHeight="1">
      <c r="A85" s="41"/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13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11" customFormat="1" ht="29.28" customHeight="1">
      <c r="A86" s="180"/>
      <c r="B86" s="181"/>
      <c r="C86" s="182" t="s">
        <v>111</v>
      </c>
      <c r="D86" s="183" t="s">
        <v>57</v>
      </c>
      <c r="E86" s="183" t="s">
        <v>53</v>
      </c>
      <c r="F86" s="183" t="s">
        <v>54</v>
      </c>
      <c r="G86" s="183" t="s">
        <v>112</v>
      </c>
      <c r="H86" s="183" t="s">
        <v>113</v>
      </c>
      <c r="I86" s="183" t="s">
        <v>114</v>
      </c>
      <c r="J86" s="183" t="s">
        <v>104</v>
      </c>
      <c r="K86" s="184" t="s">
        <v>115</v>
      </c>
      <c r="L86" s="185"/>
      <c r="M86" s="95" t="s">
        <v>19</v>
      </c>
      <c r="N86" s="96" t="s">
        <v>42</v>
      </c>
      <c r="O86" s="96" t="s">
        <v>116</v>
      </c>
      <c r="P86" s="96" t="s">
        <v>117</v>
      </c>
      <c r="Q86" s="96" t="s">
        <v>118</v>
      </c>
      <c r="R86" s="96" t="s">
        <v>119</v>
      </c>
      <c r="S86" s="96" t="s">
        <v>120</v>
      </c>
      <c r="T86" s="97" t="s">
        <v>121</v>
      </c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</row>
    <row r="87" s="2" customFormat="1" ht="22.8" customHeight="1">
      <c r="A87" s="41"/>
      <c r="B87" s="42"/>
      <c r="C87" s="102" t="s">
        <v>122</v>
      </c>
      <c r="D87" s="43"/>
      <c r="E87" s="43"/>
      <c r="F87" s="43"/>
      <c r="G87" s="43"/>
      <c r="H87" s="43"/>
      <c r="I87" s="43"/>
      <c r="J87" s="186">
        <f>BK87</f>
        <v>0</v>
      </c>
      <c r="K87" s="43"/>
      <c r="L87" s="47"/>
      <c r="M87" s="98"/>
      <c r="N87" s="187"/>
      <c r="O87" s="99"/>
      <c r="P87" s="188">
        <f>P88</f>
        <v>0</v>
      </c>
      <c r="Q87" s="99"/>
      <c r="R87" s="188">
        <f>R88</f>
        <v>572.54882659999998</v>
      </c>
      <c r="S87" s="99"/>
      <c r="T87" s="189">
        <f>T88</f>
        <v>185.243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T87" s="20" t="s">
        <v>71</v>
      </c>
      <c r="AU87" s="20" t="s">
        <v>105</v>
      </c>
      <c r="BK87" s="190">
        <f>BK88</f>
        <v>0</v>
      </c>
    </row>
    <row r="88" s="12" customFormat="1" ht="25.92" customHeight="1">
      <c r="A88" s="12"/>
      <c r="B88" s="191"/>
      <c r="C88" s="192"/>
      <c r="D88" s="193" t="s">
        <v>71</v>
      </c>
      <c r="E88" s="194" t="s">
        <v>123</v>
      </c>
      <c r="F88" s="194" t="s">
        <v>124</v>
      </c>
      <c r="G88" s="192"/>
      <c r="H88" s="192"/>
      <c r="I88" s="195"/>
      <c r="J88" s="196">
        <f>BK88</f>
        <v>0</v>
      </c>
      <c r="K88" s="192"/>
      <c r="L88" s="197"/>
      <c r="M88" s="198"/>
      <c r="N88" s="199"/>
      <c r="O88" s="199"/>
      <c r="P88" s="200">
        <f>P89+P139+P143+P194+P208+P212+P237</f>
        <v>0</v>
      </c>
      <c r="Q88" s="199"/>
      <c r="R88" s="200">
        <f>R89+R139+R143+R194+R208+R212+R237</f>
        <v>572.54882659999998</v>
      </c>
      <c r="S88" s="199"/>
      <c r="T88" s="201">
        <f>T89+T139+T143+T194+T208+T212+T237</f>
        <v>185.243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2" t="s">
        <v>80</v>
      </c>
      <c r="AT88" s="203" t="s">
        <v>71</v>
      </c>
      <c r="AU88" s="203" t="s">
        <v>72</v>
      </c>
      <c r="AY88" s="202" t="s">
        <v>125</v>
      </c>
      <c r="BK88" s="204">
        <f>BK89+BK139+BK143+BK194+BK208+BK212+BK237</f>
        <v>0</v>
      </c>
    </row>
    <row r="89" s="12" customFormat="1" ht="22.8" customHeight="1">
      <c r="A89" s="12"/>
      <c r="B89" s="191"/>
      <c r="C89" s="192"/>
      <c r="D89" s="193" t="s">
        <v>71</v>
      </c>
      <c r="E89" s="205" t="s">
        <v>80</v>
      </c>
      <c r="F89" s="205" t="s">
        <v>126</v>
      </c>
      <c r="G89" s="192"/>
      <c r="H89" s="192"/>
      <c r="I89" s="195"/>
      <c r="J89" s="206">
        <f>BK89</f>
        <v>0</v>
      </c>
      <c r="K89" s="192"/>
      <c r="L89" s="197"/>
      <c r="M89" s="198"/>
      <c r="N89" s="199"/>
      <c r="O89" s="199"/>
      <c r="P89" s="200">
        <f>SUM(P90:P138)</f>
        <v>0</v>
      </c>
      <c r="Q89" s="199"/>
      <c r="R89" s="200">
        <f>SUM(R90:R138)</f>
        <v>0</v>
      </c>
      <c r="S89" s="199"/>
      <c r="T89" s="201">
        <f>SUM(T90:T138)</f>
        <v>185.243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2" t="s">
        <v>80</v>
      </c>
      <c r="AT89" s="203" t="s">
        <v>71</v>
      </c>
      <c r="AU89" s="203" t="s">
        <v>80</v>
      </c>
      <c r="AY89" s="202" t="s">
        <v>125</v>
      </c>
      <c r="BK89" s="204">
        <f>SUM(BK90:BK138)</f>
        <v>0</v>
      </c>
    </row>
    <row r="90" s="2" customFormat="1" ht="16.5" customHeight="1">
      <c r="A90" s="41"/>
      <c r="B90" s="42"/>
      <c r="C90" s="207" t="s">
        <v>80</v>
      </c>
      <c r="D90" s="207" t="s">
        <v>127</v>
      </c>
      <c r="E90" s="208" t="s">
        <v>307</v>
      </c>
      <c r="F90" s="209" t="s">
        <v>308</v>
      </c>
      <c r="G90" s="210" t="s">
        <v>130</v>
      </c>
      <c r="H90" s="211">
        <v>906.30999999999995</v>
      </c>
      <c r="I90" s="212"/>
      <c r="J90" s="213">
        <f>ROUND(I90*H90,2)</f>
        <v>0</v>
      </c>
      <c r="K90" s="209" t="s">
        <v>131</v>
      </c>
      <c r="L90" s="47"/>
      <c r="M90" s="214" t="s">
        <v>19</v>
      </c>
      <c r="N90" s="215" t="s">
        <v>43</v>
      </c>
      <c r="O90" s="87"/>
      <c r="P90" s="216">
        <f>O90*H90</f>
        <v>0</v>
      </c>
      <c r="Q90" s="216">
        <v>0</v>
      </c>
      <c r="R90" s="216">
        <f>Q90*H90</f>
        <v>0</v>
      </c>
      <c r="S90" s="216">
        <v>0.17999999999999999</v>
      </c>
      <c r="T90" s="217">
        <f>S90*H90</f>
        <v>163.13579999999999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18" t="s">
        <v>132</v>
      </c>
      <c r="AT90" s="218" t="s">
        <v>127</v>
      </c>
      <c r="AU90" s="218" t="s">
        <v>82</v>
      </c>
      <c r="AY90" s="20" t="s">
        <v>125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20" t="s">
        <v>80</v>
      </c>
      <c r="BK90" s="219">
        <f>ROUND(I90*H90,2)</f>
        <v>0</v>
      </c>
      <c r="BL90" s="20" t="s">
        <v>132</v>
      </c>
      <c r="BM90" s="218" t="s">
        <v>309</v>
      </c>
    </row>
    <row r="91" s="2" customFormat="1">
      <c r="A91" s="41"/>
      <c r="B91" s="42"/>
      <c r="C91" s="43"/>
      <c r="D91" s="220" t="s">
        <v>134</v>
      </c>
      <c r="E91" s="43"/>
      <c r="F91" s="221" t="s">
        <v>310</v>
      </c>
      <c r="G91" s="43"/>
      <c r="H91" s="43"/>
      <c r="I91" s="222"/>
      <c r="J91" s="43"/>
      <c r="K91" s="43"/>
      <c r="L91" s="47"/>
      <c r="M91" s="223"/>
      <c r="N91" s="224"/>
      <c r="O91" s="87"/>
      <c r="P91" s="87"/>
      <c r="Q91" s="87"/>
      <c r="R91" s="87"/>
      <c r="S91" s="87"/>
      <c r="T91" s="88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134</v>
      </c>
      <c r="AU91" s="20" t="s">
        <v>82</v>
      </c>
    </row>
    <row r="92" s="2" customFormat="1">
      <c r="A92" s="41"/>
      <c r="B92" s="42"/>
      <c r="C92" s="43"/>
      <c r="D92" s="225" t="s">
        <v>136</v>
      </c>
      <c r="E92" s="43"/>
      <c r="F92" s="226" t="s">
        <v>311</v>
      </c>
      <c r="G92" s="43"/>
      <c r="H92" s="43"/>
      <c r="I92" s="222"/>
      <c r="J92" s="43"/>
      <c r="K92" s="43"/>
      <c r="L92" s="47"/>
      <c r="M92" s="223"/>
      <c r="N92" s="224"/>
      <c r="O92" s="87"/>
      <c r="P92" s="87"/>
      <c r="Q92" s="87"/>
      <c r="R92" s="87"/>
      <c r="S92" s="87"/>
      <c r="T92" s="88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136</v>
      </c>
      <c r="AU92" s="20" t="s">
        <v>82</v>
      </c>
    </row>
    <row r="93" s="13" customFormat="1">
      <c r="A93" s="13"/>
      <c r="B93" s="227"/>
      <c r="C93" s="228"/>
      <c r="D93" s="220" t="s">
        <v>138</v>
      </c>
      <c r="E93" s="229" t="s">
        <v>19</v>
      </c>
      <c r="F93" s="230" t="s">
        <v>299</v>
      </c>
      <c r="G93" s="228"/>
      <c r="H93" s="231">
        <v>906.30999999999995</v>
      </c>
      <c r="I93" s="232"/>
      <c r="J93" s="228"/>
      <c r="K93" s="228"/>
      <c r="L93" s="233"/>
      <c r="M93" s="234"/>
      <c r="N93" s="235"/>
      <c r="O93" s="235"/>
      <c r="P93" s="235"/>
      <c r="Q93" s="235"/>
      <c r="R93" s="235"/>
      <c r="S93" s="235"/>
      <c r="T93" s="236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7" t="s">
        <v>138</v>
      </c>
      <c r="AU93" s="237" t="s">
        <v>82</v>
      </c>
      <c r="AV93" s="13" t="s">
        <v>82</v>
      </c>
      <c r="AW93" s="13" t="s">
        <v>33</v>
      </c>
      <c r="AX93" s="13" t="s">
        <v>80</v>
      </c>
      <c r="AY93" s="237" t="s">
        <v>125</v>
      </c>
    </row>
    <row r="94" s="2" customFormat="1" ht="16.5" customHeight="1">
      <c r="A94" s="41"/>
      <c r="B94" s="42"/>
      <c r="C94" s="207" t="s">
        <v>82</v>
      </c>
      <c r="D94" s="207" t="s">
        <v>127</v>
      </c>
      <c r="E94" s="208" t="s">
        <v>176</v>
      </c>
      <c r="F94" s="209" t="s">
        <v>177</v>
      </c>
      <c r="G94" s="210" t="s">
        <v>178</v>
      </c>
      <c r="H94" s="211">
        <v>552.67999999999995</v>
      </c>
      <c r="I94" s="212"/>
      <c r="J94" s="213">
        <f>ROUND(I94*H94,2)</f>
        <v>0</v>
      </c>
      <c r="K94" s="209" t="s">
        <v>131</v>
      </c>
      <c r="L94" s="47"/>
      <c r="M94" s="214" t="s">
        <v>19</v>
      </c>
      <c r="N94" s="215" t="s">
        <v>43</v>
      </c>
      <c r="O94" s="87"/>
      <c r="P94" s="216">
        <f>O94*H94</f>
        <v>0</v>
      </c>
      <c r="Q94" s="216">
        <v>0</v>
      </c>
      <c r="R94" s="216">
        <f>Q94*H94</f>
        <v>0</v>
      </c>
      <c r="S94" s="216">
        <v>0.040000000000000001</v>
      </c>
      <c r="T94" s="217">
        <f>S94*H94</f>
        <v>22.107199999999999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18" t="s">
        <v>132</v>
      </c>
      <c r="AT94" s="218" t="s">
        <v>127</v>
      </c>
      <c r="AU94" s="218" t="s">
        <v>82</v>
      </c>
      <c r="AY94" s="20" t="s">
        <v>125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20" t="s">
        <v>80</v>
      </c>
      <c r="BK94" s="219">
        <f>ROUND(I94*H94,2)</f>
        <v>0</v>
      </c>
      <c r="BL94" s="20" t="s">
        <v>132</v>
      </c>
      <c r="BM94" s="218" t="s">
        <v>312</v>
      </c>
    </row>
    <row r="95" s="2" customFormat="1">
      <c r="A95" s="41"/>
      <c r="B95" s="42"/>
      <c r="C95" s="43"/>
      <c r="D95" s="220" t="s">
        <v>134</v>
      </c>
      <c r="E95" s="43"/>
      <c r="F95" s="221" t="s">
        <v>180</v>
      </c>
      <c r="G95" s="43"/>
      <c r="H95" s="43"/>
      <c r="I95" s="222"/>
      <c r="J95" s="43"/>
      <c r="K95" s="43"/>
      <c r="L95" s="47"/>
      <c r="M95" s="223"/>
      <c r="N95" s="224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134</v>
      </c>
      <c r="AU95" s="20" t="s">
        <v>82</v>
      </c>
    </row>
    <row r="96" s="2" customFormat="1">
      <c r="A96" s="41"/>
      <c r="B96" s="42"/>
      <c r="C96" s="43"/>
      <c r="D96" s="225" t="s">
        <v>136</v>
      </c>
      <c r="E96" s="43"/>
      <c r="F96" s="226" t="s">
        <v>181</v>
      </c>
      <c r="G96" s="43"/>
      <c r="H96" s="43"/>
      <c r="I96" s="222"/>
      <c r="J96" s="43"/>
      <c r="K96" s="43"/>
      <c r="L96" s="47"/>
      <c r="M96" s="223"/>
      <c r="N96" s="224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136</v>
      </c>
      <c r="AU96" s="20" t="s">
        <v>82</v>
      </c>
    </row>
    <row r="97" s="13" customFormat="1">
      <c r="A97" s="13"/>
      <c r="B97" s="227"/>
      <c r="C97" s="228"/>
      <c r="D97" s="220" t="s">
        <v>138</v>
      </c>
      <c r="E97" s="229" t="s">
        <v>19</v>
      </c>
      <c r="F97" s="230" t="s">
        <v>313</v>
      </c>
      <c r="G97" s="228"/>
      <c r="H97" s="231">
        <v>552.67999999999995</v>
      </c>
      <c r="I97" s="232"/>
      <c r="J97" s="228"/>
      <c r="K97" s="228"/>
      <c r="L97" s="233"/>
      <c r="M97" s="234"/>
      <c r="N97" s="235"/>
      <c r="O97" s="235"/>
      <c r="P97" s="235"/>
      <c r="Q97" s="235"/>
      <c r="R97" s="235"/>
      <c r="S97" s="235"/>
      <c r="T97" s="236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7" t="s">
        <v>138</v>
      </c>
      <c r="AU97" s="237" t="s">
        <v>82</v>
      </c>
      <c r="AV97" s="13" t="s">
        <v>82</v>
      </c>
      <c r="AW97" s="13" t="s">
        <v>33</v>
      </c>
      <c r="AX97" s="13" t="s">
        <v>80</v>
      </c>
      <c r="AY97" s="237" t="s">
        <v>125</v>
      </c>
    </row>
    <row r="98" s="2" customFormat="1" ht="16.5" customHeight="1">
      <c r="A98" s="41"/>
      <c r="B98" s="42"/>
      <c r="C98" s="207" t="s">
        <v>146</v>
      </c>
      <c r="D98" s="207" t="s">
        <v>127</v>
      </c>
      <c r="E98" s="208" t="s">
        <v>314</v>
      </c>
      <c r="F98" s="209" t="s">
        <v>315</v>
      </c>
      <c r="G98" s="210" t="s">
        <v>130</v>
      </c>
      <c r="H98" s="211">
        <v>409.80000000000001</v>
      </c>
      <c r="I98" s="212"/>
      <c r="J98" s="213">
        <f>ROUND(I98*H98,2)</f>
        <v>0</v>
      </c>
      <c r="K98" s="209" t="s">
        <v>131</v>
      </c>
      <c r="L98" s="47"/>
      <c r="M98" s="214" t="s">
        <v>19</v>
      </c>
      <c r="N98" s="215" t="s">
        <v>43</v>
      </c>
      <c r="O98" s="87"/>
      <c r="P98" s="216">
        <f>O98*H98</f>
        <v>0</v>
      </c>
      <c r="Q98" s="216">
        <v>0</v>
      </c>
      <c r="R98" s="216">
        <f>Q98*H98</f>
        <v>0</v>
      </c>
      <c r="S98" s="216">
        <v>0</v>
      </c>
      <c r="T98" s="217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18" t="s">
        <v>132</v>
      </c>
      <c r="AT98" s="218" t="s">
        <v>127</v>
      </c>
      <c r="AU98" s="218" t="s">
        <v>82</v>
      </c>
      <c r="AY98" s="20" t="s">
        <v>125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20" t="s">
        <v>80</v>
      </c>
      <c r="BK98" s="219">
        <f>ROUND(I98*H98,2)</f>
        <v>0</v>
      </c>
      <c r="BL98" s="20" t="s">
        <v>132</v>
      </c>
      <c r="BM98" s="218" t="s">
        <v>316</v>
      </c>
    </row>
    <row r="99" s="2" customFormat="1">
      <c r="A99" s="41"/>
      <c r="B99" s="42"/>
      <c r="C99" s="43"/>
      <c r="D99" s="220" t="s">
        <v>134</v>
      </c>
      <c r="E99" s="43"/>
      <c r="F99" s="221" t="s">
        <v>317</v>
      </c>
      <c r="G99" s="43"/>
      <c r="H99" s="43"/>
      <c r="I99" s="222"/>
      <c r="J99" s="43"/>
      <c r="K99" s="43"/>
      <c r="L99" s="47"/>
      <c r="M99" s="223"/>
      <c r="N99" s="224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134</v>
      </c>
      <c r="AU99" s="20" t="s">
        <v>82</v>
      </c>
    </row>
    <row r="100" s="2" customFormat="1">
      <c r="A100" s="41"/>
      <c r="B100" s="42"/>
      <c r="C100" s="43"/>
      <c r="D100" s="225" t="s">
        <v>136</v>
      </c>
      <c r="E100" s="43"/>
      <c r="F100" s="226" t="s">
        <v>318</v>
      </c>
      <c r="G100" s="43"/>
      <c r="H100" s="43"/>
      <c r="I100" s="222"/>
      <c r="J100" s="43"/>
      <c r="K100" s="43"/>
      <c r="L100" s="47"/>
      <c r="M100" s="223"/>
      <c r="N100" s="224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136</v>
      </c>
      <c r="AU100" s="20" t="s">
        <v>82</v>
      </c>
    </row>
    <row r="101" s="15" customFormat="1">
      <c r="A101" s="15"/>
      <c r="B101" s="253"/>
      <c r="C101" s="254"/>
      <c r="D101" s="220" t="s">
        <v>138</v>
      </c>
      <c r="E101" s="255" t="s">
        <v>19</v>
      </c>
      <c r="F101" s="256" t="s">
        <v>319</v>
      </c>
      <c r="G101" s="254"/>
      <c r="H101" s="255" t="s">
        <v>19</v>
      </c>
      <c r="I101" s="257"/>
      <c r="J101" s="254"/>
      <c r="K101" s="254"/>
      <c r="L101" s="258"/>
      <c r="M101" s="259"/>
      <c r="N101" s="260"/>
      <c r="O101" s="260"/>
      <c r="P101" s="260"/>
      <c r="Q101" s="260"/>
      <c r="R101" s="260"/>
      <c r="S101" s="260"/>
      <c r="T101" s="261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T101" s="262" t="s">
        <v>138</v>
      </c>
      <c r="AU101" s="262" t="s">
        <v>82</v>
      </c>
      <c r="AV101" s="15" t="s">
        <v>80</v>
      </c>
      <c r="AW101" s="15" t="s">
        <v>33</v>
      </c>
      <c r="AX101" s="15" t="s">
        <v>72</v>
      </c>
      <c r="AY101" s="262" t="s">
        <v>125</v>
      </c>
    </row>
    <row r="102" s="13" customFormat="1">
      <c r="A102" s="13"/>
      <c r="B102" s="227"/>
      <c r="C102" s="228"/>
      <c r="D102" s="220" t="s">
        <v>138</v>
      </c>
      <c r="E102" s="229" t="s">
        <v>19</v>
      </c>
      <c r="F102" s="230" t="s">
        <v>320</v>
      </c>
      <c r="G102" s="228"/>
      <c r="H102" s="231">
        <v>329</v>
      </c>
      <c r="I102" s="232"/>
      <c r="J102" s="228"/>
      <c r="K102" s="228"/>
      <c r="L102" s="233"/>
      <c r="M102" s="234"/>
      <c r="N102" s="235"/>
      <c r="O102" s="235"/>
      <c r="P102" s="235"/>
      <c r="Q102" s="235"/>
      <c r="R102" s="235"/>
      <c r="S102" s="235"/>
      <c r="T102" s="236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7" t="s">
        <v>138</v>
      </c>
      <c r="AU102" s="237" t="s">
        <v>82</v>
      </c>
      <c r="AV102" s="13" t="s">
        <v>82</v>
      </c>
      <c r="AW102" s="13" t="s">
        <v>33</v>
      </c>
      <c r="AX102" s="13" t="s">
        <v>72</v>
      </c>
      <c r="AY102" s="237" t="s">
        <v>125</v>
      </c>
    </row>
    <row r="103" s="13" customFormat="1">
      <c r="A103" s="13"/>
      <c r="B103" s="227"/>
      <c r="C103" s="228"/>
      <c r="D103" s="220" t="s">
        <v>138</v>
      </c>
      <c r="E103" s="229" t="s">
        <v>19</v>
      </c>
      <c r="F103" s="230" t="s">
        <v>321</v>
      </c>
      <c r="G103" s="228"/>
      <c r="H103" s="231">
        <v>80.799999999999997</v>
      </c>
      <c r="I103" s="232"/>
      <c r="J103" s="228"/>
      <c r="K103" s="228"/>
      <c r="L103" s="233"/>
      <c r="M103" s="234"/>
      <c r="N103" s="235"/>
      <c r="O103" s="235"/>
      <c r="P103" s="235"/>
      <c r="Q103" s="235"/>
      <c r="R103" s="235"/>
      <c r="S103" s="235"/>
      <c r="T103" s="236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7" t="s">
        <v>138</v>
      </c>
      <c r="AU103" s="237" t="s">
        <v>82</v>
      </c>
      <c r="AV103" s="13" t="s">
        <v>82</v>
      </c>
      <c r="AW103" s="13" t="s">
        <v>33</v>
      </c>
      <c r="AX103" s="13" t="s">
        <v>72</v>
      </c>
      <c r="AY103" s="237" t="s">
        <v>125</v>
      </c>
    </row>
    <row r="104" s="14" customFormat="1">
      <c r="A104" s="14"/>
      <c r="B104" s="238"/>
      <c r="C104" s="239"/>
      <c r="D104" s="220" t="s">
        <v>138</v>
      </c>
      <c r="E104" s="240" t="s">
        <v>19</v>
      </c>
      <c r="F104" s="241" t="s">
        <v>158</v>
      </c>
      <c r="G104" s="239"/>
      <c r="H104" s="242">
        <v>409.80000000000001</v>
      </c>
      <c r="I104" s="243"/>
      <c r="J104" s="239"/>
      <c r="K104" s="239"/>
      <c r="L104" s="244"/>
      <c r="M104" s="245"/>
      <c r="N104" s="246"/>
      <c r="O104" s="246"/>
      <c r="P104" s="246"/>
      <c r="Q104" s="246"/>
      <c r="R104" s="246"/>
      <c r="S104" s="246"/>
      <c r="T104" s="247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8" t="s">
        <v>138</v>
      </c>
      <c r="AU104" s="248" t="s">
        <v>82</v>
      </c>
      <c r="AV104" s="14" t="s">
        <v>132</v>
      </c>
      <c r="AW104" s="14" t="s">
        <v>33</v>
      </c>
      <c r="AX104" s="14" t="s">
        <v>80</v>
      </c>
      <c r="AY104" s="248" t="s">
        <v>125</v>
      </c>
    </row>
    <row r="105" s="2" customFormat="1" ht="21.75" customHeight="1">
      <c r="A105" s="41"/>
      <c r="B105" s="42"/>
      <c r="C105" s="207" t="s">
        <v>132</v>
      </c>
      <c r="D105" s="207" t="s">
        <v>127</v>
      </c>
      <c r="E105" s="208" t="s">
        <v>322</v>
      </c>
      <c r="F105" s="209" t="s">
        <v>323</v>
      </c>
      <c r="G105" s="210" t="s">
        <v>187</v>
      </c>
      <c r="H105" s="211">
        <v>18.699000000000002</v>
      </c>
      <c r="I105" s="212"/>
      <c r="J105" s="213">
        <f>ROUND(I105*H105,2)</f>
        <v>0</v>
      </c>
      <c r="K105" s="209" t="s">
        <v>131</v>
      </c>
      <c r="L105" s="47"/>
      <c r="M105" s="214" t="s">
        <v>19</v>
      </c>
      <c r="N105" s="215" t="s">
        <v>43</v>
      </c>
      <c r="O105" s="87"/>
      <c r="P105" s="216">
        <f>O105*H105</f>
        <v>0</v>
      </c>
      <c r="Q105" s="216">
        <v>0</v>
      </c>
      <c r="R105" s="216">
        <f>Q105*H105</f>
        <v>0</v>
      </c>
      <c r="S105" s="216">
        <v>0</v>
      </c>
      <c r="T105" s="217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18" t="s">
        <v>132</v>
      </c>
      <c r="AT105" s="218" t="s">
        <v>127</v>
      </c>
      <c r="AU105" s="218" t="s">
        <v>82</v>
      </c>
      <c r="AY105" s="20" t="s">
        <v>125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20" t="s">
        <v>80</v>
      </c>
      <c r="BK105" s="219">
        <f>ROUND(I105*H105,2)</f>
        <v>0</v>
      </c>
      <c r="BL105" s="20" t="s">
        <v>132</v>
      </c>
      <c r="BM105" s="218" t="s">
        <v>324</v>
      </c>
    </row>
    <row r="106" s="2" customFormat="1">
      <c r="A106" s="41"/>
      <c r="B106" s="42"/>
      <c r="C106" s="43"/>
      <c r="D106" s="220" t="s">
        <v>134</v>
      </c>
      <c r="E106" s="43"/>
      <c r="F106" s="221" t="s">
        <v>325</v>
      </c>
      <c r="G106" s="43"/>
      <c r="H106" s="43"/>
      <c r="I106" s="222"/>
      <c r="J106" s="43"/>
      <c r="K106" s="43"/>
      <c r="L106" s="47"/>
      <c r="M106" s="223"/>
      <c r="N106" s="224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134</v>
      </c>
      <c r="AU106" s="20" t="s">
        <v>82</v>
      </c>
    </row>
    <row r="107" s="2" customFormat="1">
      <c r="A107" s="41"/>
      <c r="B107" s="42"/>
      <c r="C107" s="43"/>
      <c r="D107" s="225" t="s">
        <v>136</v>
      </c>
      <c r="E107" s="43"/>
      <c r="F107" s="226" t="s">
        <v>326</v>
      </c>
      <c r="G107" s="43"/>
      <c r="H107" s="43"/>
      <c r="I107" s="222"/>
      <c r="J107" s="43"/>
      <c r="K107" s="43"/>
      <c r="L107" s="47"/>
      <c r="M107" s="223"/>
      <c r="N107" s="224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136</v>
      </c>
      <c r="AU107" s="20" t="s">
        <v>82</v>
      </c>
    </row>
    <row r="108" s="13" customFormat="1">
      <c r="A108" s="13"/>
      <c r="B108" s="227"/>
      <c r="C108" s="228"/>
      <c r="D108" s="220" t="s">
        <v>138</v>
      </c>
      <c r="E108" s="229" t="s">
        <v>19</v>
      </c>
      <c r="F108" s="230" t="s">
        <v>327</v>
      </c>
      <c r="G108" s="228"/>
      <c r="H108" s="231">
        <v>18.699000000000002</v>
      </c>
      <c r="I108" s="232"/>
      <c r="J108" s="228"/>
      <c r="K108" s="228"/>
      <c r="L108" s="233"/>
      <c r="M108" s="234"/>
      <c r="N108" s="235"/>
      <c r="O108" s="235"/>
      <c r="P108" s="235"/>
      <c r="Q108" s="235"/>
      <c r="R108" s="235"/>
      <c r="S108" s="235"/>
      <c r="T108" s="236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7" t="s">
        <v>138</v>
      </c>
      <c r="AU108" s="237" t="s">
        <v>82</v>
      </c>
      <c r="AV108" s="13" t="s">
        <v>82</v>
      </c>
      <c r="AW108" s="13" t="s">
        <v>33</v>
      </c>
      <c r="AX108" s="13" t="s">
        <v>80</v>
      </c>
      <c r="AY108" s="237" t="s">
        <v>125</v>
      </c>
    </row>
    <row r="109" s="2" customFormat="1" ht="21.75" customHeight="1">
      <c r="A109" s="41"/>
      <c r="B109" s="42"/>
      <c r="C109" s="207" t="s">
        <v>159</v>
      </c>
      <c r="D109" s="207" t="s">
        <v>127</v>
      </c>
      <c r="E109" s="208" t="s">
        <v>328</v>
      </c>
      <c r="F109" s="209" t="s">
        <v>329</v>
      </c>
      <c r="G109" s="210" t="s">
        <v>187</v>
      </c>
      <c r="H109" s="211">
        <v>67.439999999999998</v>
      </c>
      <c r="I109" s="212"/>
      <c r="J109" s="213">
        <f>ROUND(I109*H109,2)</f>
        <v>0</v>
      </c>
      <c r="K109" s="209" t="s">
        <v>131</v>
      </c>
      <c r="L109" s="47"/>
      <c r="M109" s="214" t="s">
        <v>19</v>
      </c>
      <c r="N109" s="215" t="s">
        <v>43</v>
      </c>
      <c r="O109" s="87"/>
      <c r="P109" s="216">
        <f>O109*H109</f>
        <v>0</v>
      </c>
      <c r="Q109" s="216">
        <v>0</v>
      </c>
      <c r="R109" s="216">
        <f>Q109*H109</f>
        <v>0</v>
      </c>
      <c r="S109" s="216">
        <v>0</v>
      </c>
      <c r="T109" s="217">
        <f>S109*H109</f>
        <v>0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18" t="s">
        <v>132</v>
      </c>
      <c r="AT109" s="218" t="s">
        <v>127</v>
      </c>
      <c r="AU109" s="218" t="s">
        <v>82</v>
      </c>
      <c r="AY109" s="20" t="s">
        <v>125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20" t="s">
        <v>80</v>
      </c>
      <c r="BK109" s="219">
        <f>ROUND(I109*H109,2)</f>
        <v>0</v>
      </c>
      <c r="BL109" s="20" t="s">
        <v>132</v>
      </c>
      <c r="BM109" s="218" t="s">
        <v>330</v>
      </c>
    </row>
    <row r="110" s="2" customFormat="1">
      <c r="A110" s="41"/>
      <c r="B110" s="42"/>
      <c r="C110" s="43"/>
      <c r="D110" s="220" t="s">
        <v>134</v>
      </c>
      <c r="E110" s="43"/>
      <c r="F110" s="221" t="s">
        <v>331</v>
      </c>
      <c r="G110" s="43"/>
      <c r="H110" s="43"/>
      <c r="I110" s="222"/>
      <c r="J110" s="43"/>
      <c r="K110" s="43"/>
      <c r="L110" s="47"/>
      <c r="M110" s="223"/>
      <c r="N110" s="224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134</v>
      </c>
      <c r="AU110" s="20" t="s">
        <v>82</v>
      </c>
    </row>
    <row r="111" s="2" customFormat="1">
      <c r="A111" s="41"/>
      <c r="B111" s="42"/>
      <c r="C111" s="43"/>
      <c r="D111" s="225" t="s">
        <v>136</v>
      </c>
      <c r="E111" s="43"/>
      <c r="F111" s="226" t="s">
        <v>332</v>
      </c>
      <c r="G111" s="43"/>
      <c r="H111" s="43"/>
      <c r="I111" s="222"/>
      <c r="J111" s="43"/>
      <c r="K111" s="43"/>
      <c r="L111" s="47"/>
      <c r="M111" s="223"/>
      <c r="N111" s="224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136</v>
      </c>
      <c r="AU111" s="20" t="s">
        <v>82</v>
      </c>
    </row>
    <row r="112" s="13" customFormat="1">
      <c r="A112" s="13"/>
      <c r="B112" s="227"/>
      <c r="C112" s="228"/>
      <c r="D112" s="220" t="s">
        <v>138</v>
      </c>
      <c r="E112" s="229" t="s">
        <v>19</v>
      </c>
      <c r="F112" s="230" t="s">
        <v>333</v>
      </c>
      <c r="G112" s="228"/>
      <c r="H112" s="231">
        <v>61.704000000000001</v>
      </c>
      <c r="I112" s="232"/>
      <c r="J112" s="228"/>
      <c r="K112" s="228"/>
      <c r="L112" s="233"/>
      <c r="M112" s="234"/>
      <c r="N112" s="235"/>
      <c r="O112" s="235"/>
      <c r="P112" s="235"/>
      <c r="Q112" s="235"/>
      <c r="R112" s="235"/>
      <c r="S112" s="235"/>
      <c r="T112" s="236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7" t="s">
        <v>138</v>
      </c>
      <c r="AU112" s="237" t="s">
        <v>82</v>
      </c>
      <c r="AV112" s="13" t="s">
        <v>82</v>
      </c>
      <c r="AW112" s="13" t="s">
        <v>33</v>
      </c>
      <c r="AX112" s="13" t="s">
        <v>72</v>
      </c>
      <c r="AY112" s="237" t="s">
        <v>125</v>
      </c>
    </row>
    <row r="113" s="13" customFormat="1">
      <c r="A113" s="13"/>
      <c r="B113" s="227"/>
      <c r="C113" s="228"/>
      <c r="D113" s="220" t="s">
        <v>138</v>
      </c>
      <c r="E113" s="229" t="s">
        <v>19</v>
      </c>
      <c r="F113" s="230" t="s">
        <v>334</v>
      </c>
      <c r="G113" s="228"/>
      <c r="H113" s="231">
        <v>-3.96</v>
      </c>
      <c r="I113" s="232"/>
      <c r="J113" s="228"/>
      <c r="K113" s="228"/>
      <c r="L113" s="233"/>
      <c r="M113" s="234"/>
      <c r="N113" s="235"/>
      <c r="O113" s="235"/>
      <c r="P113" s="235"/>
      <c r="Q113" s="235"/>
      <c r="R113" s="235"/>
      <c r="S113" s="235"/>
      <c r="T113" s="236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7" t="s">
        <v>138</v>
      </c>
      <c r="AU113" s="237" t="s">
        <v>82</v>
      </c>
      <c r="AV113" s="13" t="s">
        <v>82</v>
      </c>
      <c r="AW113" s="13" t="s">
        <v>33</v>
      </c>
      <c r="AX113" s="13" t="s">
        <v>72</v>
      </c>
      <c r="AY113" s="237" t="s">
        <v>125</v>
      </c>
    </row>
    <row r="114" s="13" customFormat="1">
      <c r="A114" s="13"/>
      <c r="B114" s="227"/>
      <c r="C114" s="228"/>
      <c r="D114" s="220" t="s">
        <v>138</v>
      </c>
      <c r="E114" s="229" t="s">
        <v>19</v>
      </c>
      <c r="F114" s="230" t="s">
        <v>335</v>
      </c>
      <c r="G114" s="228"/>
      <c r="H114" s="231">
        <v>9.6959999999999997</v>
      </c>
      <c r="I114" s="232"/>
      <c r="J114" s="228"/>
      <c r="K114" s="228"/>
      <c r="L114" s="233"/>
      <c r="M114" s="234"/>
      <c r="N114" s="235"/>
      <c r="O114" s="235"/>
      <c r="P114" s="235"/>
      <c r="Q114" s="235"/>
      <c r="R114" s="235"/>
      <c r="S114" s="235"/>
      <c r="T114" s="236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7" t="s">
        <v>138</v>
      </c>
      <c r="AU114" s="237" t="s">
        <v>82</v>
      </c>
      <c r="AV114" s="13" t="s">
        <v>82</v>
      </c>
      <c r="AW114" s="13" t="s">
        <v>33</v>
      </c>
      <c r="AX114" s="13" t="s">
        <v>72</v>
      </c>
      <c r="AY114" s="237" t="s">
        <v>125</v>
      </c>
    </row>
    <row r="115" s="14" customFormat="1">
      <c r="A115" s="14"/>
      <c r="B115" s="238"/>
      <c r="C115" s="239"/>
      <c r="D115" s="220" t="s">
        <v>138</v>
      </c>
      <c r="E115" s="240" t="s">
        <v>19</v>
      </c>
      <c r="F115" s="241" t="s">
        <v>158</v>
      </c>
      <c r="G115" s="239"/>
      <c r="H115" s="242">
        <v>67.439999999999998</v>
      </c>
      <c r="I115" s="243"/>
      <c r="J115" s="239"/>
      <c r="K115" s="239"/>
      <c r="L115" s="244"/>
      <c r="M115" s="245"/>
      <c r="N115" s="246"/>
      <c r="O115" s="246"/>
      <c r="P115" s="246"/>
      <c r="Q115" s="246"/>
      <c r="R115" s="246"/>
      <c r="S115" s="246"/>
      <c r="T115" s="247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8" t="s">
        <v>138</v>
      </c>
      <c r="AU115" s="248" t="s">
        <v>82</v>
      </c>
      <c r="AV115" s="14" t="s">
        <v>132</v>
      </c>
      <c r="AW115" s="14" t="s">
        <v>33</v>
      </c>
      <c r="AX115" s="14" t="s">
        <v>80</v>
      </c>
      <c r="AY115" s="248" t="s">
        <v>125</v>
      </c>
    </row>
    <row r="116" s="2" customFormat="1" ht="21.75" customHeight="1">
      <c r="A116" s="41"/>
      <c r="B116" s="42"/>
      <c r="C116" s="207" t="s">
        <v>165</v>
      </c>
      <c r="D116" s="207" t="s">
        <v>127</v>
      </c>
      <c r="E116" s="208" t="s">
        <v>336</v>
      </c>
      <c r="F116" s="209" t="s">
        <v>337</v>
      </c>
      <c r="G116" s="210" t="s">
        <v>187</v>
      </c>
      <c r="H116" s="211">
        <v>147.60900000000001</v>
      </c>
      <c r="I116" s="212"/>
      <c r="J116" s="213">
        <f>ROUND(I116*H116,2)</f>
        <v>0</v>
      </c>
      <c r="K116" s="209" t="s">
        <v>131</v>
      </c>
      <c r="L116" s="47"/>
      <c r="M116" s="214" t="s">
        <v>19</v>
      </c>
      <c r="N116" s="215" t="s">
        <v>43</v>
      </c>
      <c r="O116" s="87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18" t="s">
        <v>132</v>
      </c>
      <c r="AT116" s="218" t="s">
        <v>127</v>
      </c>
      <c r="AU116" s="218" t="s">
        <v>82</v>
      </c>
      <c r="AY116" s="20" t="s">
        <v>125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20" t="s">
        <v>80</v>
      </c>
      <c r="BK116" s="219">
        <f>ROUND(I116*H116,2)</f>
        <v>0</v>
      </c>
      <c r="BL116" s="20" t="s">
        <v>132</v>
      </c>
      <c r="BM116" s="218" t="s">
        <v>338</v>
      </c>
    </row>
    <row r="117" s="2" customFormat="1">
      <c r="A117" s="41"/>
      <c r="B117" s="42"/>
      <c r="C117" s="43"/>
      <c r="D117" s="220" t="s">
        <v>134</v>
      </c>
      <c r="E117" s="43"/>
      <c r="F117" s="221" t="s">
        <v>339</v>
      </c>
      <c r="G117" s="43"/>
      <c r="H117" s="43"/>
      <c r="I117" s="222"/>
      <c r="J117" s="43"/>
      <c r="K117" s="43"/>
      <c r="L117" s="47"/>
      <c r="M117" s="223"/>
      <c r="N117" s="224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134</v>
      </c>
      <c r="AU117" s="20" t="s">
        <v>82</v>
      </c>
    </row>
    <row r="118" s="2" customFormat="1">
      <c r="A118" s="41"/>
      <c r="B118" s="42"/>
      <c r="C118" s="43"/>
      <c r="D118" s="225" t="s">
        <v>136</v>
      </c>
      <c r="E118" s="43"/>
      <c r="F118" s="226" t="s">
        <v>340</v>
      </c>
      <c r="G118" s="43"/>
      <c r="H118" s="43"/>
      <c r="I118" s="222"/>
      <c r="J118" s="43"/>
      <c r="K118" s="43"/>
      <c r="L118" s="47"/>
      <c r="M118" s="223"/>
      <c r="N118" s="224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136</v>
      </c>
      <c r="AU118" s="20" t="s">
        <v>82</v>
      </c>
    </row>
    <row r="119" s="13" customFormat="1">
      <c r="A119" s="13"/>
      <c r="B119" s="227"/>
      <c r="C119" s="228"/>
      <c r="D119" s="220" t="s">
        <v>138</v>
      </c>
      <c r="E119" s="229" t="s">
        <v>19</v>
      </c>
      <c r="F119" s="230" t="s">
        <v>341</v>
      </c>
      <c r="G119" s="228"/>
      <c r="H119" s="231">
        <v>61.469999999999999</v>
      </c>
      <c r="I119" s="232"/>
      <c r="J119" s="228"/>
      <c r="K119" s="228"/>
      <c r="L119" s="233"/>
      <c r="M119" s="234"/>
      <c r="N119" s="235"/>
      <c r="O119" s="235"/>
      <c r="P119" s="235"/>
      <c r="Q119" s="235"/>
      <c r="R119" s="235"/>
      <c r="S119" s="235"/>
      <c r="T119" s="236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7" t="s">
        <v>138</v>
      </c>
      <c r="AU119" s="237" t="s">
        <v>82</v>
      </c>
      <c r="AV119" s="13" t="s">
        <v>82</v>
      </c>
      <c r="AW119" s="13" t="s">
        <v>33</v>
      </c>
      <c r="AX119" s="13" t="s">
        <v>72</v>
      </c>
      <c r="AY119" s="237" t="s">
        <v>125</v>
      </c>
    </row>
    <row r="120" s="13" customFormat="1">
      <c r="A120" s="13"/>
      <c r="B120" s="227"/>
      <c r="C120" s="228"/>
      <c r="D120" s="220" t="s">
        <v>138</v>
      </c>
      <c r="E120" s="229" t="s">
        <v>19</v>
      </c>
      <c r="F120" s="230" t="s">
        <v>342</v>
      </c>
      <c r="G120" s="228"/>
      <c r="H120" s="231">
        <v>86.138999999999996</v>
      </c>
      <c r="I120" s="232"/>
      <c r="J120" s="228"/>
      <c r="K120" s="228"/>
      <c r="L120" s="233"/>
      <c r="M120" s="234"/>
      <c r="N120" s="235"/>
      <c r="O120" s="235"/>
      <c r="P120" s="235"/>
      <c r="Q120" s="235"/>
      <c r="R120" s="235"/>
      <c r="S120" s="235"/>
      <c r="T120" s="236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7" t="s">
        <v>138</v>
      </c>
      <c r="AU120" s="237" t="s">
        <v>82</v>
      </c>
      <c r="AV120" s="13" t="s">
        <v>82</v>
      </c>
      <c r="AW120" s="13" t="s">
        <v>33</v>
      </c>
      <c r="AX120" s="13" t="s">
        <v>72</v>
      </c>
      <c r="AY120" s="237" t="s">
        <v>125</v>
      </c>
    </row>
    <row r="121" s="14" customFormat="1">
      <c r="A121" s="14"/>
      <c r="B121" s="238"/>
      <c r="C121" s="239"/>
      <c r="D121" s="220" t="s">
        <v>138</v>
      </c>
      <c r="E121" s="240" t="s">
        <v>19</v>
      </c>
      <c r="F121" s="241" t="s">
        <v>158</v>
      </c>
      <c r="G121" s="239"/>
      <c r="H121" s="242">
        <v>147.60900000000001</v>
      </c>
      <c r="I121" s="243"/>
      <c r="J121" s="239"/>
      <c r="K121" s="239"/>
      <c r="L121" s="244"/>
      <c r="M121" s="245"/>
      <c r="N121" s="246"/>
      <c r="O121" s="246"/>
      <c r="P121" s="246"/>
      <c r="Q121" s="246"/>
      <c r="R121" s="246"/>
      <c r="S121" s="246"/>
      <c r="T121" s="247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8" t="s">
        <v>138</v>
      </c>
      <c r="AU121" s="248" t="s">
        <v>82</v>
      </c>
      <c r="AV121" s="14" t="s">
        <v>132</v>
      </c>
      <c r="AW121" s="14" t="s">
        <v>33</v>
      </c>
      <c r="AX121" s="14" t="s">
        <v>80</v>
      </c>
      <c r="AY121" s="248" t="s">
        <v>125</v>
      </c>
    </row>
    <row r="122" s="2" customFormat="1" ht="24.15" customHeight="1">
      <c r="A122" s="41"/>
      <c r="B122" s="42"/>
      <c r="C122" s="207" t="s">
        <v>172</v>
      </c>
      <c r="D122" s="207" t="s">
        <v>127</v>
      </c>
      <c r="E122" s="208" t="s">
        <v>343</v>
      </c>
      <c r="F122" s="209" t="s">
        <v>344</v>
      </c>
      <c r="G122" s="210" t="s">
        <v>187</v>
      </c>
      <c r="H122" s="211">
        <v>1033.2629999999999</v>
      </c>
      <c r="I122" s="212"/>
      <c r="J122" s="213">
        <f>ROUND(I122*H122,2)</f>
        <v>0</v>
      </c>
      <c r="K122" s="209" t="s">
        <v>131</v>
      </c>
      <c r="L122" s="47"/>
      <c r="M122" s="214" t="s">
        <v>19</v>
      </c>
      <c r="N122" s="215" t="s">
        <v>43</v>
      </c>
      <c r="O122" s="87"/>
      <c r="P122" s="216">
        <f>O122*H122</f>
        <v>0</v>
      </c>
      <c r="Q122" s="216">
        <v>0</v>
      </c>
      <c r="R122" s="216">
        <f>Q122*H122</f>
        <v>0</v>
      </c>
      <c r="S122" s="216">
        <v>0</v>
      </c>
      <c r="T122" s="217">
        <f>S122*H122</f>
        <v>0</v>
      </c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R122" s="218" t="s">
        <v>132</v>
      </c>
      <c r="AT122" s="218" t="s">
        <v>127</v>
      </c>
      <c r="AU122" s="218" t="s">
        <v>82</v>
      </c>
      <c r="AY122" s="20" t="s">
        <v>125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20" t="s">
        <v>80</v>
      </c>
      <c r="BK122" s="219">
        <f>ROUND(I122*H122,2)</f>
        <v>0</v>
      </c>
      <c r="BL122" s="20" t="s">
        <v>132</v>
      </c>
      <c r="BM122" s="218" t="s">
        <v>345</v>
      </c>
    </row>
    <row r="123" s="2" customFormat="1">
      <c r="A123" s="41"/>
      <c r="B123" s="42"/>
      <c r="C123" s="43"/>
      <c r="D123" s="220" t="s">
        <v>134</v>
      </c>
      <c r="E123" s="43"/>
      <c r="F123" s="221" t="s">
        <v>346</v>
      </c>
      <c r="G123" s="43"/>
      <c r="H123" s="43"/>
      <c r="I123" s="222"/>
      <c r="J123" s="43"/>
      <c r="K123" s="43"/>
      <c r="L123" s="47"/>
      <c r="M123" s="223"/>
      <c r="N123" s="224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20" t="s">
        <v>134</v>
      </c>
      <c r="AU123" s="20" t="s">
        <v>82</v>
      </c>
    </row>
    <row r="124" s="2" customFormat="1">
      <c r="A124" s="41"/>
      <c r="B124" s="42"/>
      <c r="C124" s="43"/>
      <c r="D124" s="225" t="s">
        <v>136</v>
      </c>
      <c r="E124" s="43"/>
      <c r="F124" s="226" t="s">
        <v>347</v>
      </c>
      <c r="G124" s="43"/>
      <c r="H124" s="43"/>
      <c r="I124" s="222"/>
      <c r="J124" s="43"/>
      <c r="K124" s="43"/>
      <c r="L124" s="47"/>
      <c r="M124" s="223"/>
      <c r="N124" s="224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136</v>
      </c>
      <c r="AU124" s="20" t="s">
        <v>82</v>
      </c>
    </row>
    <row r="125" s="13" customFormat="1">
      <c r="A125" s="13"/>
      <c r="B125" s="227"/>
      <c r="C125" s="228"/>
      <c r="D125" s="220" t="s">
        <v>138</v>
      </c>
      <c r="E125" s="229" t="s">
        <v>19</v>
      </c>
      <c r="F125" s="230" t="s">
        <v>348</v>
      </c>
      <c r="G125" s="228"/>
      <c r="H125" s="231">
        <v>1033.2629999999999</v>
      </c>
      <c r="I125" s="232"/>
      <c r="J125" s="228"/>
      <c r="K125" s="228"/>
      <c r="L125" s="233"/>
      <c r="M125" s="234"/>
      <c r="N125" s="235"/>
      <c r="O125" s="235"/>
      <c r="P125" s="235"/>
      <c r="Q125" s="235"/>
      <c r="R125" s="235"/>
      <c r="S125" s="235"/>
      <c r="T125" s="23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7" t="s">
        <v>138</v>
      </c>
      <c r="AU125" s="237" t="s">
        <v>82</v>
      </c>
      <c r="AV125" s="13" t="s">
        <v>82</v>
      </c>
      <c r="AW125" s="13" t="s">
        <v>33</v>
      </c>
      <c r="AX125" s="13" t="s">
        <v>80</v>
      </c>
      <c r="AY125" s="237" t="s">
        <v>125</v>
      </c>
    </row>
    <row r="126" s="2" customFormat="1" ht="16.5" customHeight="1">
      <c r="A126" s="41"/>
      <c r="B126" s="42"/>
      <c r="C126" s="207" t="s">
        <v>175</v>
      </c>
      <c r="D126" s="207" t="s">
        <v>127</v>
      </c>
      <c r="E126" s="208" t="s">
        <v>349</v>
      </c>
      <c r="F126" s="209" t="s">
        <v>350</v>
      </c>
      <c r="G126" s="210" t="s">
        <v>233</v>
      </c>
      <c r="H126" s="211">
        <v>280.45699999999999</v>
      </c>
      <c r="I126" s="212"/>
      <c r="J126" s="213">
        <f>ROUND(I126*H126,2)</f>
        <v>0</v>
      </c>
      <c r="K126" s="209" t="s">
        <v>131</v>
      </c>
      <c r="L126" s="47"/>
      <c r="M126" s="214" t="s">
        <v>19</v>
      </c>
      <c r="N126" s="215" t="s">
        <v>43</v>
      </c>
      <c r="O126" s="87"/>
      <c r="P126" s="216">
        <f>O126*H126</f>
        <v>0</v>
      </c>
      <c r="Q126" s="216">
        <v>0</v>
      </c>
      <c r="R126" s="216">
        <f>Q126*H126</f>
        <v>0</v>
      </c>
      <c r="S126" s="216">
        <v>0</v>
      </c>
      <c r="T126" s="217">
        <f>S126*H126</f>
        <v>0</v>
      </c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R126" s="218" t="s">
        <v>132</v>
      </c>
      <c r="AT126" s="218" t="s">
        <v>127</v>
      </c>
      <c r="AU126" s="218" t="s">
        <v>82</v>
      </c>
      <c r="AY126" s="20" t="s">
        <v>125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20" t="s">
        <v>80</v>
      </c>
      <c r="BK126" s="219">
        <f>ROUND(I126*H126,2)</f>
        <v>0</v>
      </c>
      <c r="BL126" s="20" t="s">
        <v>132</v>
      </c>
      <c r="BM126" s="218" t="s">
        <v>351</v>
      </c>
    </row>
    <row r="127" s="2" customFormat="1">
      <c r="A127" s="41"/>
      <c r="B127" s="42"/>
      <c r="C127" s="43"/>
      <c r="D127" s="220" t="s">
        <v>134</v>
      </c>
      <c r="E127" s="43"/>
      <c r="F127" s="221" t="s">
        <v>282</v>
      </c>
      <c r="G127" s="43"/>
      <c r="H127" s="43"/>
      <c r="I127" s="222"/>
      <c r="J127" s="43"/>
      <c r="K127" s="43"/>
      <c r="L127" s="47"/>
      <c r="M127" s="223"/>
      <c r="N127" s="224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134</v>
      </c>
      <c r="AU127" s="20" t="s">
        <v>82</v>
      </c>
    </row>
    <row r="128" s="2" customFormat="1">
      <c r="A128" s="41"/>
      <c r="B128" s="42"/>
      <c r="C128" s="43"/>
      <c r="D128" s="225" t="s">
        <v>136</v>
      </c>
      <c r="E128" s="43"/>
      <c r="F128" s="226" t="s">
        <v>352</v>
      </c>
      <c r="G128" s="43"/>
      <c r="H128" s="43"/>
      <c r="I128" s="222"/>
      <c r="J128" s="43"/>
      <c r="K128" s="43"/>
      <c r="L128" s="47"/>
      <c r="M128" s="223"/>
      <c r="N128" s="224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20" t="s">
        <v>136</v>
      </c>
      <c r="AU128" s="20" t="s">
        <v>82</v>
      </c>
    </row>
    <row r="129" s="13" customFormat="1">
      <c r="A129" s="13"/>
      <c r="B129" s="227"/>
      <c r="C129" s="228"/>
      <c r="D129" s="220" t="s">
        <v>138</v>
      </c>
      <c r="E129" s="229" t="s">
        <v>19</v>
      </c>
      <c r="F129" s="230" t="s">
        <v>353</v>
      </c>
      <c r="G129" s="228"/>
      <c r="H129" s="231">
        <v>280.45699999999999</v>
      </c>
      <c r="I129" s="232"/>
      <c r="J129" s="228"/>
      <c r="K129" s="228"/>
      <c r="L129" s="233"/>
      <c r="M129" s="234"/>
      <c r="N129" s="235"/>
      <c r="O129" s="235"/>
      <c r="P129" s="235"/>
      <c r="Q129" s="235"/>
      <c r="R129" s="235"/>
      <c r="S129" s="235"/>
      <c r="T129" s="236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7" t="s">
        <v>138</v>
      </c>
      <c r="AU129" s="237" t="s">
        <v>82</v>
      </c>
      <c r="AV129" s="13" t="s">
        <v>82</v>
      </c>
      <c r="AW129" s="13" t="s">
        <v>33</v>
      </c>
      <c r="AX129" s="13" t="s">
        <v>80</v>
      </c>
      <c r="AY129" s="237" t="s">
        <v>125</v>
      </c>
    </row>
    <row r="130" s="2" customFormat="1" ht="16.5" customHeight="1">
      <c r="A130" s="41"/>
      <c r="B130" s="42"/>
      <c r="C130" s="207" t="s">
        <v>183</v>
      </c>
      <c r="D130" s="207" t="s">
        <v>127</v>
      </c>
      <c r="E130" s="208" t="s">
        <v>354</v>
      </c>
      <c r="F130" s="209" t="s">
        <v>355</v>
      </c>
      <c r="G130" s="210" t="s">
        <v>130</v>
      </c>
      <c r="H130" s="211">
        <v>1601.213</v>
      </c>
      <c r="I130" s="212"/>
      <c r="J130" s="213">
        <f>ROUND(I130*H130,2)</f>
        <v>0</v>
      </c>
      <c r="K130" s="209" t="s">
        <v>131</v>
      </c>
      <c r="L130" s="47"/>
      <c r="M130" s="214" t="s">
        <v>19</v>
      </c>
      <c r="N130" s="215" t="s">
        <v>43</v>
      </c>
      <c r="O130" s="87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18" t="s">
        <v>132</v>
      </c>
      <c r="AT130" s="218" t="s">
        <v>127</v>
      </c>
      <c r="AU130" s="218" t="s">
        <v>82</v>
      </c>
      <c r="AY130" s="20" t="s">
        <v>125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20" t="s">
        <v>80</v>
      </c>
      <c r="BK130" s="219">
        <f>ROUND(I130*H130,2)</f>
        <v>0</v>
      </c>
      <c r="BL130" s="20" t="s">
        <v>132</v>
      </c>
      <c r="BM130" s="218" t="s">
        <v>356</v>
      </c>
    </row>
    <row r="131" s="2" customFormat="1">
      <c r="A131" s="41"/>
      <c r="B131" s="42"/>
      <c r="C131" s="43"/>
      <c r="D131" s="220" t="s">
        <v>134</v>
      </c>
      <c r="E131" s="43"/>
      <c r="F131" s="221" t="s">
        <v>357</v>
      </c>
      <c r="G131" s="43"/>
      <c r="H131" s="43"/>
      <c r="I131" s="222"/>
      <c r="J131" s="43"/>
      <c r="K131" s="43"/>
      <c r="L131" s="47"/>
      <c r="M131" s="223"/>
      <c r="N131" s="224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20" t="s">
        <v>134</v>
      </c>
      <c r="AU131" s="20" t="s">
        <v>82</v>
      </c>
    </row>
    <row r="132" s="2" customFormat="1">
      <c r="A132" s="41"/>
      <c r="B132" s="42"/>
      <c r="C132" s="43"/>
      <c r="D132" s="225" t="s">
        <v>136</v>
      </c>
      <c r="E132" s="43"/>
      <c r="F132" s="226" t="s">
        <v>358</v>
      </c>
      <c r="G132" s="43"/>
      <c r="H132" s="43"/>
      <c r="I132" s="222"/>
      <c r="J132" s="43"/>
      <c r="K132" s="43"/>
      <c r="L132" s="47"/>
      <c r="M132" s="223"/>
      <c r="N132" s="224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136</v>
      </c>
      <c r="AU132" s="20" t="s">
        <v>82</v>
      </c>
    </row>
    <row r="133" s="13" customFormat="1">
      <c r="A133" s="13"/>
      <c r="B133" s="227"/>
      <c r="C133" s="228"/>
      <c r="D133" s="220" t="s">
        <v>138</v>
      </c>
      <c r="E133" s="229" t="s">
        <v>19</v>
      </c>
      <c r="F133" s="230" t="s">
        <v>359</v>
      </c>
      <c r="G133" s="228"/>
      <c r="H133" s="231">
        <v>30</v>
      </c>
      <c r="I133" s="232"/>
      <c r="J133" s="228"/>
      <c r="K133" s="228"/>
      <c r="L133" s="233"/>
      <c r="M133" s="234"/>
      <c r="N133" s="235"/>
      <c r="O133" s="235"/>
      <c r="P133" s="235"/>
      <c r="Q133" s="235"/>
      <c r="R133" s="235"/>
      <c r="S133" s="235"/>
      <c r="T133" s="236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7" t="s">
        <v>138</v>
      </c>
      <c r="AU133" s="237" t="s">
        <v>82</v>
      </c>
      <c r="AV133" s="13" t="s">
        <v>82</v>
      </c>
      <c r="AW133" s="13" t="s">
        <v>33</v>
      </c>
      <c r="AX133" s="13" t="s">
        <v>72</v>
      </c>
      <c r="AY133" s="237" t="s">
        <v>125</v>
      </c>
    </row>
    <row r="134" s="13" customFormat="1">
      <c r="A134" s="13"/>
      <c r="B134" s="227"/>
      <c r="C134" s="228"/>
      <c r="D134" s="220" t="s">
        <v>138</v>
      </c>
      <c r="E134" s="229" t="s">
        <v>19</v>
      </c>
      <c r="F134" s="230" t="s">
        <v>360</v>
      </c>
      <c r="G134" s="228"/>
      <c r="H134" s="231">
        <v>80.799999999999997</v>
      </c>
      <c r="I134" s="232"/>
      <c r="J134" s="228"/>
      <c r="K134" s="228"/>
      <c r="L134" s="233"/>
      <c r="M134" s="234"/>
      <c r="N134" s="235"/>
      <c r="O134" s="235"/>
      <c r="P134" s="235"/>
      <c r="Q134" s="235"/>
      <c r="R134" s="235"/>
      <c r="S134" s="235"/>
      <c r="T134" s="23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7" t="s">
        <v>138</v>
      </c>
      <c r="AU134" s="237" t="s">
        <v>82</v>
      </c>
      <c r="AV134" s="13" t="s">
        <v>82</v>
      </c>
      <c r="AW134" s="13" t="s">
        <v>33</v>
      </c>
      <c r="AX134" s="13" t="s">
        <v>72</v>
      </c>
      <c r="AY134" s="237" t="s">
        <v>125</v>
      </c>
    </row>
    <row r="135" s="13" customFormat="1">
      <c r="A135" s="13"/>
      <c r="B135" s="227"/>
      <c r="C135" s="228"/>
      <c r="D135" s="220" t="s">
        <v>138</v>
      </c>
      <c r="E135" s="229" t="s">
        <v>19</v>
      </c>
      <c r="F135" s="230" t="s">
        <v>361</v>
      </c>
      <c r="G135" s="228"/>
      <c r="H135" s="231">
        <v>514.20000000000005</v>
      </c>
      <c r="I135" s="232"/>
      <c r="J135" s="228"/>
      <c r="K135" s="228"/>
      <c r="L135" s="233"/>
      <c r="M135" s="234"/>
      <c r="N135" s="235"/>
      <c r="O135" s="235"/>
      <c r="P135" s="235"/>
      <c r="Q135" s="235"/>
      <c r="R135" s="235"/>
      <c r="S135" s="235"/>
      <c r="T135" s="23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7" t="s">
        <v>138</v>
      </c>
      <c r="AU135" s="237" t="s">
        <v>82</v>
      </c>
      <c r="AV135" s="13" t="s">
        <v>82</v>
      </c>
      <c r="AW135" s="13" t="s">
        <v>33</v>
      </c>
      <c r="AX135" s="13" t="s">
        <v>72</v>
      </c>
      <c r="AY135" s="237" t="s">
        <v>125</v>
      </c>
    </row>
    <row r="136" s="13" customFormat="1">
      <c r="A136" s="13"/>
      <c r="B136" s="227"/>
      <c r="C136" s="228"/>
      <c r="D136" s="220" t="s">
        <v>138</v>
      </c>
      <c r="E136" s="229" t="s">
        <v>19</v>
      </c>
      <c r="F136" s="230" t="s">
        <v>362</v>
      </c>
      <c r="G136" s="228"/>
      <c r="H136" s="231">
        <v>906.30999999999995</v>
      </c>
      <c r="I136" s="232"/>
      <c r="J136" s="228"/>
      <c r="K136" s="228"/>
      <c r="L136" s="233"/>
      <c r="M136" s="234"/>
      <c r="N136" s="235"/>
      <c r="O136" s="235"/>
      <c r="P136" s="235"/>
      <c r="Q136" s="235"/>
      <c r="R136" s="235"/>
      <c r="S136" s="235"/>
      <c r="T136" s="23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7" t="s">
        <v>138</v>
      </c>
      <c r="AU136" s="237" t="s">
        <v>82</v>
      </c>
      <c r="AV136" s="13" t="s">
        <v>82</v>
      </c>
      <c r="AW136" s="13" t="s">
        <v>33</v>
      </c>
      <c r="AX136" s="13" t="s">
        <v>72</v>
      </c>
      <c r="AY136" s="237" t="s">
        <v>125</v>
      </c>
    </row>
    <row r="137" s="13" customFormat="1">
      <c r="A137" s="13"/>
      <c r="B137" s="227"/>
      <c r="C137" s="228"/>
      <c r="D137" s="220" t="s">
        <v>138</v>
      </c>
      <c r="E137" s="229" t="s">
        <v>19</v>
      </c>
      <c r="F137" s="230" t="s">
        <v>363</v>
      </c>
      <c r="G137" s="228"/>
      <c r="H137" s="231">
        <v>69.903000000000006</v>
      </c>
      <c r="I137" s="232"/>
      <c r="J137" s="228"/>
      <c r="K137" s="228"/>
      <c r="L137" s="233"/>
      <c r="M137" s="234"/>
      <c r="N137" s="235"/>
      <c r="O137" s="235"/>
      <c r="P137" s="235"/>
      <c r="Q137" s="235"/>
      <c r="R137" s="235"/>
      <c r="S137" s="235"/>
      <c r="T137" s="236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7" t="s">
        <v>138</v>
      </c>
      <c r="AU137" s="237" t="s">
        <v>82</v>
      </c>
      <c r="AV137" s="13" t="s">
        <v>82</v>
      </c>
      <c r="AW137" s="13" t="s">
        <v>33</v>
      </c>
      <c r="AX137" s="13" t="s">
        <v>72</v>
      </c>
      <c r="AY137" s="237" t="s">
        <v>125</v>
      </c>
    </row>
    <row r="138" s="14" customFormat="1">
      <c r="A138" s="14"/>
      <c r="B138" s="238"/>
      <c r="C138" s="239"/>
      <c r="D138" s="220" t="s">
        <v>138</v>
      </c>
      <c r="E138" s="240" t="s">
        <v>19</v>
      </c>
      <c r="F138" s="241" t="s">
        <v>158</v>
      </c>
      <c r="G138" s="239"/>
      <c r="H138" s="242">
        <v>1601.213</v>
      </c>
      <c r="I138" s="243"/>
      <c r="J138" s="239"/>
      <c r="K138" s="239"/>
      <c r="L138" s="244"/>
      <c r="M138" s="245"/>
      <c r="N138" s="246"/>
      <c r="O138" s="246"/>
      <c r="P138" s="246"/>
      <c r="Q138" s="246"/>
      <c r="R138" s="246"/>
      <c r="S138" s="246"/>
      <c r="T138" s="247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8" t="s">
        <v>138</v>
      </c>
      <c r="AU138" s="248" t="s">
        <v>82</v>
      </c>
      <c r="AV138" s="14" t="s">
        <v>132</v>
      </c>
      <c r="AW138" s="14" t="s">
        <v>33</v>
      </c>
      <c r="AX138" s="14" t="s">
        <v>80</v>
      </c>
      <c r="AY138" s="248" t="s">
        <v>125</v>
      </c>
    </row>
    <row r="139" s="12" customFormat="1" ht="22.8" customHeight="1">
      <c r="A139" s="12"/>
      <c r="B139" s="191"/>
      <c r="C139" s="192"/>
      <c r="D139" s="193" t="s">
        <v>71</v>
      </c>
      <c r="E139" s="205" t="s">
        <v>82</v>
      </c>
      <c r="F139" s="205" t="s">
        <v>364</v>
      </c>
      <c r="G139" s="192"/>
      <c r="H139" s="192"/>
      <c r="I139" s="195"/>
      <c r="J139" s="206">
        <f>BK139</f>
        <v>0</v>
      </c>
      <c r="K139" s="192"/>
      <c r="L139" s="197"/>
      <c r="M139" s="198"/>
      <c r="N139" s="199"/>
      <c r="O139" s="199"/>
      <c r="P139" s="200">
        <f>SUM(P140:P142)</f>
        <v>0</v>
      </c>
      <c r="Q139" s="199"/>
      <c r="R139" s="200">
        <f>SUM(R140:R142)</f>
        <v>0</v>
      </c>
      <c r="S139" s="199"/>
      <c r="T139" s="201">
        <f>SUM(T140:T142)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2" t="s">
        <v>80</v>
      </c>
      <c r="AT139" s="203" t="s">
        <v>71</v>
      </c>
      <c r="AU139" s="203" t="s">
        <v>80</v>
      </c>
      <c r="AY139" s="202" t="s">
        <v>125</v>
      </c>
      <c r="BK139" s="204">
        <f>SUM(BK140:BK142)</f>
        <v>0</v>
      </c>
    </row>
    <row r="140" s="2" customFormat="1" ht="24.15" customHeight="1">
      <c r="A140" s="41"/>
      <c r="B140" s="42"/>
      <c r="C140" s="207" t="s">
        <v>193</v>
      </c>
      <c r="D140" s="207" t="s">
        <v>127</v>
      </c>
      <c r="E140" s="208" t="s">
        <v>365</v>
      </c>
      <c r="F140" s="209" t="s">
        <v>366</v>
      </c>
      <c r="G140" s="210" t="s">
        <v>196</v>
      </c>
      <c r="H140" s="211">
        <v>235</v>
      </c>
      <c r="I140" s="212"/>
      <c r="J140" s="213">
        <f>ROUND(I140*H140,2)</f>
        <v>0</v>
      </c>
      <c r="K140" s="209" t="s">
        <v>19</v>
      </c>
      <c r="L140" s="47"/>
      <c r="M140" s="214" t="s">
        <v>19</v>
      </c>
      <c r="N140" s="215" t="s">
        <v>43</v>
      </c>
      <c r="O140" s="87"/>
      <c r="P140" s="216">
        <f>O140*H140</f>
        <v>0</v>
      </c>
      <c r="Q140" s="216">
        <v>0</v>
      </c>
      <c r="R140" s="216">
        <f>Q140*H140</f>
        <v>0</v>
      </c>
      <c r="S140" s="216">
        <v>0</v>
      </c>
      <c r="T140" s="217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18" t="s">
        <v>132</v>
      </c>
      <c r="AT140" s="218" t="s">
        <v>127</v>
      </c>
      <c r="AU140" s="218" t="s">
        <v>82</v>
      </c>
      <c r="AY140" s="20" t="s">
        <v>125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20" t="s">
        <v>80</v>
      </c>
      <c r="BK140" s="219">
        <f>ROUND(I140*H140,2)</f>
        <v>0</v>
      </c>
      <c r="BL140" s="20" t="s">
        <v>132</v>
      </c>
      <c r="BM140" s="218" t="s">
        <v>367</v>
      </c>
    </row>
    <row r="141" s="2" customFormat="1">
      <c r="A141" s="41"/>
      <c r="B141" s="42"/>
      <c r="C141" s="43"/>
      <c r="D141" s="220" t="s">
        <v>134</v>
      </c>
      <c r="E141" s="43"/>
      <c r="F141" s="221" t="s">
        <v>366</v>
      </c>
      <c r="G141" s="43"/>
      <c r="H141" s="43"/>
      <c r="I141" s="222"/>
      <c r="J141" s="43"/>
      <c r="K141" s="43"/>
      <c r="L141" s="47"/>
      <c r="M141" s="223"/>
      <c r="N141" s="224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134</v>
      </c>
      <c r="AU141" s="20" t="s">
        <v>82</v>
      </c>
    </row>
    <row r="142" s="13" customFormat="1">
      <c r="A142" s="13"/>
      <c r="B142" s="227"/>
      <c r="C142" s="228"/>
      <c r="D142" s="220" t="s">
        <v>138</v>
      </c>
      <c r="E142" s="229" t="s">
        <v>19</v>
      </c>
      <c r="F142" s="230" t="s">
        <v>368</v>
      </c>
      <c r="G142" s="228"/>
      <c r="H142" s="231">
        <v>235</v>
      </c>
      <c r="I142" s="232"/>
      <c r="J142" s="228"/>
      <c r="K142" s="228"/>
      <c r="L142" s="233"/>
      <c r="M142" s="234"/>
      <c r="N142" s="235"/>
      <c r="O142" s="235"/>
      <c r="P142" s="235"/>
      <c r="Q142" s="235"/>
      <c r="R142" s="235"/>
      <c r="S142" s="235"/>
      <c r="T142" s="23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7" t="s">
        <v>138</v>
      </c>
      <c r="AU142" s="237" t="s">
        <v>82</v>
      </c>
      <c r="AV142" s="13" t="s">
        <v>82</v>
      </c>
      <c r="AW142" s="13" t="s">
        <v>33</v>
      </c>
      <c r="AX142" s="13" t="s">
        <v>80</v>
      </c>
      <c r="AY142" s="237" t="s">
        <v>125</v>
      </c>
    </row>
    <row r="143" s="12" customFormat="1" ht="22.8" customHeight="1">
      <c r="A143" s="12"/>
      <c r="B143" s="191"/>
      <c r="C143" s="192"/>
      <c r="D143" s="193" t="s">
        <v>71</v>
      </c>
      <c r="E143" s="205" t="s">
        <v>159</v>
      </c>
      <c r="F143" s="205" t="s">
        <v>369</v>
      </c>
      <c r="G143" s="192"/>
      <c r="H143" s="192"/>
      <c r="I143" s="195"/>
      <c r="J143" s="206">
        <f>BK143</f>
        <v>0</v>
      </c>
      <c r="K143" s="192"/>
      <c r="L143" s="197"/>
      <c r="M143" s="198"/>
      <c r="N143" s="199"/>
      <c r="O143" s="199"/>
      <c r="P143" s="200">
        <f>SUM(P144:P193)</f>
        <v>0</v>
      </c>
      <c r="Q143" s="199"/>
      <c r="R143" s="200">
        <f>SUM(R144:R193)</f>
        <v>490.52074000000005</v>
      </c>
      <c r="S143" s="199"/>
      <c r="T143" s="201">
        <f>SUM(T144:T193)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02" t="s">
        <v>80</v>
      </c>
      <c r="AT143" s="203" t="s">
        <v>71</v>
      </c>
      <c r="AU143" s="203" t="s">
        <v>80</v>
      </c>
      <c r="AY143" s="202" t="s">
        <v>125</v>
      </c>
      <c r="BK143" s="204">
        <f>SUM(BK144:BK193)</f>
        <v>0</v>
      </c>
    </row>
    <row r="144" s="2" customFormat="1" ht="24.15" customHeight="1">
      <c r="A144" s="41"/>
      <c r="B144" s="42"/>
      <c r="C144" s="207" t="s">
        <v>201</v>
      </c>
      <c r="D144" s="207" t="s">
        <v>127</v>
      </c>
      <c r="E144" s="208" t="s">
        <v>370</v>
      </c>
      <c r="F144" s="209" t="s">
        <v>371</v>
      </c>
      <c r="G144" s="210" t="s">
        <v>130</v>
      </c>
      <c r="H144" s="211">
        <v>906.30999999999995</v>
      </c>
      <c r="I144" s="212"/>
      <c r="J144" s="213">
        <f>ROUND(I144*H144,2)</f>
        <v>0</v>
      </c>
      <c r="K144" s="209" t="s">
        <v>19</v>
      </c>
      <c r="L144" s="47"/>
      <c r="M144" s="214" t="s">
        <v>19</v>
      </c>
      <c r="N144" s="215" t="s">
        <v>43</v>
      </c>
      <c r="O144" s="87"/>
      <c r="P144" s="216">
        <f>O144*H144</f>
        <v>0</v>
      </c>
      <c r="Q144" s="216">
        <v>0.2505</v>
      </c>
      <c r="R144" s="216">
        <f>Q144*H144</f>
        <v>227.030655</v>
      </c>
      <c r="S144" s="216">
        <v>0</v>
      </c>
      <c r="T144" s="217">
        <f>S144*H144</f>
        <v>0</v>
      </c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R144" s="218" t="s">
        <v>132</v>
      </c>
      <c r="AT144" s="218" t="s">
        <v>127</v>
      </c>
      <c r="AU144" s="218" t="s">
        <v>82</v>
      </c>
      <c r="AY144" s="20" t="s">
        <v>125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20" t="s">
        <v>80</v>
      </c>
      <c r="BK144" s="219">
        <f>ROUND(I144*H144,2)</f>
        <v>0</v>
      </c>
      <c r="BL144" s="20" t="s">
        <v>132</v>
      </c>
      <c r="BM144" s="218" t="s">
        <v>372</v>
      </c>
    </row>
    <row r="145" s="2" customFormat="1">
      <c r="A145" s="41"/>
      <c r="B145" s="42"/>
      <c r="C145" s="43"/>
      <c r="D145" s="220" t="s">
        <v>134</v>
      </c>
      <c r="E145" s="43"/>
      <c r="F145" s="221" t="s">
        <v>371</v>
      </c>
      <c r="G145" s="43"/>
      <c r="H145" s="43"/>
      <c r="I145" s="222"/>
      <c r="J145" s="43"/>
      <c r="K145" s="43"/>
      <c r="L145" s="47"/>
      <c r="M145" s="223"/>
      <c r="N145" s="224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20" t="s">
        <v>134</v>
      </c>
      <c r="AU145" s="20" t="s">
        <v>82</v>
      </c>
    </row>
    <row r="146" s="13" customFormat="1">
      <c r="A146" s="13"/>
      <c r="B146" s="227"/>
      <c r="C146" s="228"/>
      <c r="D146" s="220" t="s">
        <v>138</v>
      </c>
      <c r="E146" s="229" t="s">
        <v>19</v>
      </c>
      <c r="F146" s="230" t="s">
        <v>299</v>
      </c>
      <c r="G146" s="228"/>
      <c r="H146" s="231">
        <v>906.30999999999995</v>
      </c>
      <c r="I146" s="232"/>
      <c r="J146" s="228"/>
      <c r="K146" s="228"/>
      <c r="L146" s="233"/>
      <c r="M146" s="234"/>
      <c r="N146" s="235"/>
      <c r="O146" s="235"/>
      <c r="P146" s="235"/>
      <c r="Q146" s="235"/>
      <c r="R146" s="235"/>
      <c r="S146" s="235"/>
      <c r="T146" s="23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7" t="s">
        <v>138</v>
      </c>
      <c r="AU146" s="237" t="s">
        <v>82</v>
      </c>
      <c r="AV146" s="13" t="s">
        <v>82</v>
      </c>
      <c r="AW146" s="13" t="s">
        <v>33</v>
      </c>
      <c r="AX146" s="13" t="s">
        <v>80</v>
      </c>
      <c r="AY146" s="237" t="s">
        <v>125</v>
      </c>
    </row>
    <row r="147" s="2" customFormat="1" ht="16.5" customHeight="1">
      <c r="A147" s="41"/>
      <c r="B147" s="42"/>
      <c r="C147" s="207" t="s">
        <v>8</v>
      </c>
      <c r="D147" s="207" t="s">
        <v>127</v>
      </c>
      <c r="E147" s="208" t="s">
        <v>373</v>
      </c>
      <c r="F147" s="209" t="s">
        <v>374</v>
      </c>
      <c r="G147" s="210" t="s">
        <v>130</v>
      </c>
      <c r="H147" s="211">
        <v>110.8</v>
      </c>
      <c r="I147" s="212"/>
      <c r="J147" s="213">
        <f>ROUND(I147*H147,2)</f>
        <v>0</v>
      </c>
      <c r="K147" s="209" t="s">
        <v>131</v>
      </c>
      <c r="L147" s="47"/>
      <c r="M147" s="214" t="s">
        <v>19</v>
      </c>
      <c r="N147" s="215" t="s">
        <v>43</v>
      </c>
      <c r="O147" s="87"/>
      <c r="P147" s="216">
        <f>O147*H147</f>
        <v>0</v>
      </c>
      <c r="Q147" s="216">
        <v>0</v>
      </c>
      <c r="R147" s="216">
        <f>Q147*H147</f>
        <v>0</v>
      </c>
      <c r="S147" s="216">
        <v>0</v>
      </c>
      <c r="T147" s="217">
        <f>S147*H147</f>
        <v>0</v>
      </c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R147" s="218" t="s">
        <v>132</v>
      </c>
      <c r="AT147" s="218" t="s">
        <v>127</v>
      </c>
      <c r="AU147" s="218" t="s">
        <v>82</v>
      </c>
      <c r="AY147" s="20" t="s">
        <v>125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20" t="s">
        <v>80</v>
      </c>
      <c r="BK147" s="219">
        <f>ROUND(I147*H147,2)</f>
        <v>0</v>
      </c>
      <c r="BL147" s="20" t="s">
        <v>132</v>
      </c>
      <c r="BM147" s="218" t="s">
        <v>375</v>
      </c>
    </row>
    <row r="148" s="2" customFormat="1">
      <c r="A148" s="41"/>
      <c r="B148" s="42"/>
      <c r="C148" s="43"/>
      <c r="D148" s="220" t="s">
        <v>134</v>
      </c>
      <c r="E148" s="43"/>
      <c r="F148" s="221" t="s">
        <v>376</v>
      </c>
      <c r="G148" s="43"/>
      <c r="H148" s="43"/>
      <c r="I148" s="222"/>
      <c r="J148" s="43"/>
      <c r="K148" s="43"/>
      <c r="L148" s="47"/>
      <c r="M148" s="223"/>
      <c r="N148" s="224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134</v>
      </c>
      <c r="AU148" s="20" t="s">
        <v>82</v>
      </c>
    </row>
    <row r="149" s="2" customFormat="1">
      <c r="A149" s="41"/>
      <c r="B149" s="42"/>
      <c r="C149" s="43"/>
      <c r="D149" s="225" t="s">
        <v>136</v>
      </c>
      <c r="E149" s="43"/>
      <c r="F149" s="226" t="s">
        <v>377</v>
      </c>
      <c r="G149" s="43"/>
      <c r="H149" s="43"/>
      <c r="I149" s="222"/>
      <c r="J149" s="43"/>
      <c r="K149" s="43"/>
      <c r="L149" s="47"/>
      <c r="M149" s="223"/>
      <c r="N149" s="224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136</v>
      </c>
      <c r="AU149" s="20" t="s">
        <v>82</v>
      </c>
    </row>
    <row r="150" s="13" customFormat="1">
      <c r="A150" s="13"/>
      <c r="B150" s="227"/>
      <c r="C150" s="228"/>
      <c r="D150" s="220" t="s">
        <v>138</v>
      </c>
      <c r="E150" s="229" t="s">
        <v>19</v>
      </c>
      <c r="F150" s="230" t="s">
        <v>290</v>
      </c>
      <c r="G150" s="228"/>
      <c r="H150" s="231">
        <v>30</v>
      </c>
      <c r="I150" s="232"/>
      <c r="J150" s="228"/>
      <c r="K150" s="228"/>
      <c r="L150" s="233"/>
      <c r="M150" s="234"/>
      <c r="N150" s="235"/>
      <c r="O150" s="235"/>
      <c r="P150" s="235"/>
      <c r="Q150" s="235"/>
      <c r="R150" s="235"/>
      <c r="S150" s="235"/>
      <c r="T150" s="23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7" t="s">
        <v>138</v>
      </c>
      <c r="AU150" s="237" t="s">
        <v>82</v>
      </c>
      <c r="AV150" s="13" t="s">
        <v>82</v>
      </c>
      <c r="AW150" s="13" t="s">
        <v>33</v>
      </c>
      <c r="AX150" s="13" t="s">
        <v>72</v>
      </c>
      <c r="AY150" s="237" t="s">
        <v>125</v>
      </c>
    </row>
    <row r="151" s="13" customFormat="1">
      <c r="A151" s="13"/>
      <c r="B151" s="227"/>
      <c r="C151" s="228"/>
      <c r="D151" s="220" t="s">
        <v>138</v>
      </c>
      <c r="E151" s="229" t="s">
        <v>19</v>
      </c>
      <c r="F151" s="230" t="s">
        <v>293</v>
      </c>
      <c r="G151" s="228"/>
      <c r="H151" s="231">
        <v>80.799999999999997</v>
      </c>
      <c r="I151" s="232"/>
      <c r="J151" s="228"/>
      <c r="K151" s="228"/>
      <c r="L151" s="233"/>
      <c r="M151" s="234"/>
      <c r="N151" s="235"/>
      <c r="O151" s="235"/>
      <c r="P151" s="235"/>
      <c r="Q151" s="235"/>
      <c r="R151" s="235"/>
      <c r="S151" s="235"/>
      <c r="T151" s="23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7" t="s">
        <v>138</v>
      </c>
      <c r="AU151" s="237" t="s">
        <v>82</v>
      </c>
      <c r="AV151" s="13" t="s">
        <v>82</v>
      </c>
      <c r="AW151" s="13" t="s">
        <v>33</v>
      </c>
      <c r="AX151" s="13" t="s">
        <v>72</v>
      </c>
      <c r="AY151" s="237" t="s">
        <v>125</v>
      </c>
    </row>
    <row r="152" s="14" customFormat="1">
      <c r="A152" s="14"/>
      <c r="B152" s="238"/>
      <c r="C152" s="239"/>
      <c r="D152" s="220" t="s">
        <v>138</v>
      </c>
      <c r="E152" s="240" t="s">
        <v>19</v>
      </c>
      <c r="F152" s="241" t="s">
        <v>158</v>
      </c>
      <c r="G152" s="239"/>
      <c r="H152" s="242">
        <v>110.8</v>
      </c>
      <c r="I152" s="243"/>
      <c r="J152" s="239"/>
      <c r="K152" s="239"/>
      <c r="L152" s="244"/>
      <c r="M152" s="245"/>
      <c r="N152" s="246"/>
      <c r="O152" s="246"/>
      <c r="P152" s="246"/>
      <c r="Q152" s="246"/>
      <c r="R152" s="246"/>
      <c r="S152" s="246"/>
      <c r="T152" s="247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8" t="s">
        <v>138</v>
      </c>
      <c r="AU152" s="248" t="s">
        <v>82</v>
      </c>
      <c r="AV152" s="14" t="s">
        <v>132</v>
      </c>
      <c r="AW152" s="14" t="s">
        <v>33</v>
      </c>
      <c r="AX152" s="14" t="s">
        <v>80</v>
      </c>
      <c r="AY152" s="248" t="s">
        <v>125</v>
      </c>
    </row>
    <row r="153" s="2" customFormat="1" ht="16.5" customHeight="1">
      <c r="A153" s="41"/>
      <c r="B153" s="42"/>
      <c r="C153" s="207" t="s">
        <v>212</v>
      </c>
      <c r="D153" s="207" t="s">
        <v>127</v>
      </c>
      <c r="E153" s="208" t="s">
        <v>378</v>
      </c>
      <c r="F153" s="209" t="s">
        <v>379</v>
      </c>
      <c r="G153" s="210" t="s">
        <v>130</v>
      </c>
      <c r="H153" s="211">
        <v>514.20000000000005</v>
      </c>
      <c r="I153" s="212"/>
      <c r="J153" s="213">
        <f>ROUND(I153*H153,2)</f>
        <v>0</v>
      </c>
      <c r="K153" s="209" t="s">
        <v>131</v>
      </c>
      <c r="L153" s="47"/>
      <c r="M153" s="214" t="s">
        <v>19</v>
      </c>
      <c r="N153" s="215" t="s">
        <v>43</v>
      </c>
      <c r="O153" s="87"/>
      <c r="P153" s="216">
        <f>O153*H153</f>
        <v>0</v>
      </c>
      <c r="Q153" s="216">
        <v>0</v>
      </c>
      <c r="R153" s="216">
        <f>Q153*H153</f>
        <v>0</v>
      </c>
      <c r="S153" s="216">
        <v>0</v>
      </c>
      <c r="T153" s="217">
        <f>S153*H153</f>
        <v>0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18" t="s">
        <v>132</v>
      </c>
      <c r="AT153" s="218" t="s">
        <v>127</v>
      </c>
      <c r="AU153" s="218" t="s">
        <v>82</v>
      </c>
      <c r="AY153" s="20" t="s">
        <v>125</v>
      </c>
      <c r="BE153" s="219">
        <f>IF(N153="základní",J153,0)</f>
        <v>0</v>
      </c>
      <c r="BF153" s="219">
        <f>IF(N153="snížená",J153,0)</f>
        <v>0</v>
      </c>
      <c r="BG153" s="219">
        <f>IF(N153="zákl. přenesená",J153,0)</f>
        <v>0</v>
      </c>
      <c r="BH153" s="219">
        <f>IF(N153="sníž. přenesená",J153,0)</f>
        <v>0</v>
      </c>
      <c r="BI153" s="219">
        <f>IF(N153="nulová",J153,0)</f>
        <v>0</v>
      </c>
      <c r="BJ153" s="20" t="s">
        <v>80</v>
      </c>
      <c r="BK153" s="219">
        <f>ROUND(I153*H153,2)</f>
        <v>0</v>
      </c>
      <c r="BL153" s="20" t="s">
        <v>132</v>
      </c>
      <c r="BM153" s="218" t="s">
        <v>380</v>
      </c>
    </row>
    <row r="154" s="2" customFormat="1">
      <c r="A154" s="41"/>
      <c r="B154" s="42"/>
      <c r="C154" s="43"/>
      <c r="D154" s="220" t="s">
        <v>134</v>
      </c>
      <c r="E154" s="43"/>
      <c r="F154" s="221" t="s">
        <v>381</v>
      </c>
      <c r="G154" s="43"/>
      <c r="H154" s="43"/>
      <c r="I154" s="222"/>
      <c r="J154" s="43"/>
      <c r="K154" s="43"/>
      <c r="L154" s="47"/>
      <c r="M154" s="223"/>
      <c r="N154" s="224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134</v>
      </c>
      <c r="AU154" s="20" t="s">
        <v>82</v>
      </c>
    </row>
    <row r="155" s="2" customFormat="1">
      <c r="A155" s="41"/>
      <c r="B155" s="42"/>
      <c r="C155" s="43"/>
      <c r="D155" s="225" t="s">
        <v>136</v>
      </c>
      <c r="E155" s="43"/>
      <c r="F155" s="226" t="s">
        <v>382</v>
      </c>
      <c r="G155" s="43"/>
      <c r="H155" s="43"/>
      <c r="I155" s="222"/>
      <c r="J155" s="43"/>
      <c r="K155" s="43"/>
      <c r="L155" s="47"/>
      <c r="M155" s="223"/>
      <c r="N155" s="224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136</v>
      </c>
      <c r="AU155" s="20" t="s">
        <v>82</v>
      </c>
    </row>
    <row r="156" s="13" customFormat="1">
      <c r="A156" s="13"/>
      <c r="B156" s="227"/>
      <c r="C156" s="228"/>
      <c r="D156" s="220" t="s">
        <v>138</v>
      </c>
      <c r="E156" s="229" t="s">
        <v>19</v>
      </c>
      <c r="F156" s="230" t="s">
        <v>296</v>
      </c>
      <c r="G156" s="228"/>
      <c r="H156" s="231">
        <v>514.20000000000005</v>
      </c>
      <c r="I156" s="232"/>
      <c r="J156" s="228"/>
      <c r="K156" s="228"/>
      <c r="L156" s="233"/>
      <c r="M156" s="234"/>
      <c r="N156" s="235"/>
      <c r="O156" s="235"/>
      <c r="P156" s="235"/>
      <c r="Q156" s="235"/>
      <c r="R156" s="235"/>
      <c r="S156" s="235"/>
      <c r="T156" s="23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7" t="s">
        <v>138</v>
      </c>
      <c r="AU156" s="237" t="s">
        <v>82</v>
      </c>
      <c r="AV156" s="13" t="s">
        <v>82</v>
      </c>
      <c r="AW156" s="13" t="s">
        <v>33</v>
      </c>
      <c r="AX156" s="13" t="s">
        <v>80</v>
      </c>
      <c r="AY156" s="237" t="s">
        <v>125</v>
      </c>
    </row>
    <row r="157" s="2" customFormat="1" ht="16.5" customHeight="1">
      <c r="A157" s="41"/>
      <c r="B157" s="42"/>
      <c r="C157" s="207" t="s">
        <v>220</v>
      </c>
      <c r="D157" s="207" t="s">
        <v>127</v>
      </c>
      <c r="E157" s="208" t="s">
        <v>383</v>
      </c>
      <c r="F157" s="209" t="s">
        <v>384</v>
      </c>
      <c r="G157" s="210" t="s">
        <v>130</v>
      </c>
      <c r="H157" s="211">
        <v>30</v>
      </c>
      <c r="I157" s="212"/>
      <c r="J157" s="213">
        <f>ROUND(I157*H157,2)</f>
        <v>0</v>
      </c>
      <c r="K157" s="209" t="s">
        <v>131</v>
      </c>
      <c r="L157" s="47"/>
      <c r="M157" s="214" t="s">
        <v>19</v>
      </c>
      <c r="N157" s="215" t="s">
        <v>43</v>
      </c>
      <c r="O157" s="87"/>
      <c r="P157" s="216">
        <f>O157*H157</f>
        <v>0</v>
      </c>
      <c r="Q157" s="216">
        <v>0</v>
      </c>
      <c r="R157" s="216">
        <f>Q157*H157</f>
        <v>0</v>
      </c>
      <c r="S157" s="216">
        <v>0</v>
      </c>
      <c r="T157" s="217">
        <f>S157*H157</f>
        <v>0</v>
      </c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R157" s="218" t="s">
        <v>132</v>
      </c>
      <c r="AT157" s="218" t="s">
        <v>127</v>
      </c>
      <c r="AU157" s="218" t="s">
        <v>82</v>
      </c>
      <c r="AY157" s="20" t="s">
        <v>125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20" t="s">
        <v>80</v>
      </c>
      <c r="BK157" s="219">
        <f>ROUND(I157*H157,2)</f>
        <v>0</v>
      </c>
      <c r="BL157" s="20" t="s">
        <v>132</v>
      </c>
      <c r="BM157" s="218" t="s">
        <v>385</v>
      </c>
    </row>
    <row r="158" s="2" customFormat="1">
      <c r="A158" s="41"/>
      <c r="B158" s="42"/>
      <c r="C158" s="43"/>
      <c r="D158" s="220" t="s">
        <v>134</v>
      </c>
      <c r="E158" s="43"/>
      <c r="F158" s="221" t="s">
        <v>386</v>
      </c>
      <c r="G158" s="43"/>
      <c r="H158" s="43"/>
      <c r="I158" s="222"/>
      <c r="J158" s="43"/>
      <c r="K158" s="43"/>
      <c r="L158" s="47"/>
      <c r="M158" s="223"/>
      <c r="N158" s="224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20" t="s">
        <v>134</v>
      </c>
      <c r="AU158" s="20" t="s">
        <v>82</v>
      </c>
    </row>
    <row r="159" s="2" customFormat="1">
      <c r="A159" s="41"/>
      <c r="B159" s="42"/>
      <c r="C159" s="43"/>
      <c r="D159" s="225" t="s">
        <v>136</v>
      </c>
      <c r="E159" s="43"/>
      <c r="F159" s="226" t="s">
        <v>387</v>
      </c>
      <c r="G159" s="43"/>
      <c r="H159" s="43"/>
      <c r="I159" s="222"/>
      <c r="J159" s="43"/>
      <c r="K159" s="43"/>
      <c r="L159" s="47"/>
      <c r="M159" s="223"/>
      <c r="N159" s="224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136</v>
      </c>
      <c r="AU159" s="20" t="s">
        <v>82</v>
      </c>
    </row>
    <row r="160" s="13" customFormat="1">
      <c r="A160" s="13"/>
      <c r="B160" s="227"/>
      <c r="C160" s="228"/>
      <c r="D160" s="220" t="s">
        <v>138</v>
      </c>
      <c r="E160" s="229" t="s">
        <v>19</v>
      </c>
      <c r="F160" s="230" t="s">
        <v>290</v>
      </c>
      <c r="G160" s="228"/>
      <c r="H160" s="231">
        <v>30</v>
      </c>
      <c r="I160" s="232"/>
      <c r="J160" s="228"/>
      <c r="K160" s="228"/>
      <c r="L160" s="233"/>
      <c r="M160" s="234"/>
      <c r="N160" s="235"/>
      <c r="O160" s="235"/>
      <c r="P160" s="235"/>
      <c r="Q160" s="235"/>
      <c r="R160" s="235"/>
      <c r="S160" s="235"/>
      <c r="T160" s="23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7" t="s">
        <v>138</v>
      </c>
      <c r="AU160" s="237" t="s">
        <v>82</v>
      </c>
      <c r="AV160" s="13" t="s">
        <v>82</v>
      </c>
      <c r="AW160" s="13" t="s">
        <v>33</v>
      </c>
      <c r="AX160" s="13" t="s">
        <v>80</v>
      </c>
      <c r="AY160" s="237" t="s">
        <v>125</v>
      </c>
    </row>
    <row r="161" s="2" customFormat="1" ht="16.5" customHeight="1">
      <c r="A161" s="41"/>
      <c r="B161" s="42"/>
      <c r="C161" s="207" t="s">
        <v>230</v>
      </c>
      <c r="D161" s="207" t="s">
        <v>127</v>
      </c>
      <c r="E161" s="208" t="s">
        <v>388</v>
      </c>
      <c r="F161" s="209" t="s">
        <v>389</v>
      </c>
      <c r="G161" s="210" t="s">
        <v>130</v>
      </c>
      <c r="H161" s="211">
        <v>30</v>
      </c>
      <c r="I161" s="212"/>
      <c r="J161" s="213">
        <f>ROUND(I161*H161,2)</f>
        <v>0</v>
      </c>
      <c r="K161" s="209" t="s">
        <v>131</v>
      </c>
      <c r="L161" s="47"/>
      <c r="M161" s="214" t="s">
        <v>19</v>
      </c>
      <c r="N161" s="215" t="s">
        <v>43</v>
      </c>
      <c r="O161" s="87"/>
      <c r="P161" s="216">
        <f>O161*H161</f>
        <v>0</v>
      </c>
      <c r="Q161" s="216">
        <v>0</v>
      </c>
      <c r="R161" s="216">
        <f>Q161*H161</f>
        <v>0</v>
      </c>
      <c r="S161" s="216">
        <v>0</v>
      </c>
      <c r="T161" s="217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18" t="s">
        <v>132</v>
      </c>
      <c r="AT161" s="218" t="s">
        <v>127</v>
      </c>
      <c r="AU161" s="218" t="s">
        <v>82</v>
      </c>
      <c r="AY161" s="20" t="s">
        <v>125</v>
      </c>
      <c r="BE161" s="219">
        <f>IF(N161="základní",J161,0)</f>
        <v>0</v>
      </c>
      <c r="BF161" s="219">
        <f>IF(N161="snížená",J161,0)</f>
        <v>0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20" t="s">
        <v>80</v>
      </c>
      <c r="BK161" s="219">
        <f>ROUND(I161*H161,2)</f>
        <v>0</v>
      </c>
      <c r="BL161" s="20" t="s">
        <v>132</v>
      </c>
      <c r="BM161" s="218" t="s">
        <v>390</v>
      </c>
    </row>
    <row r="162" s="2" customFormat="1">
      <c r="A162" s="41"/>
      <c r="B162" s="42"/>
      <c r="C162" s="43"/>
      <c r="D162" s="220" t="s">
        <v>134</v>
      </c>
      <c r="E162" s="43"/>
      <c r="F162" s="221" t="s">
        <v>391</v>
      </c>
      <c r="G162" s="43"/>
      <c r="H162" s="43"/>
      <c r="I162" s="222"/>
      <c r="J162" s="43"/>
      <c r="K162" s="43"/>
      <c r="L162" s="47"/>
      <c r="M162" s="223"/>
      <c r="N162" s="224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134</v>
      </c>
      <c r="AU162" s="20" t="s">
        <v>82</v>
      </c>
    </row>
    <row r="163" s="2" customFormat="1">
      <c r="A163" s="41"/>
      <c r="B163" s="42"/>
      <c r="C163" s="43"/>
      <c r="D163" s="225" t="s">
        <v>136</v>
      </c>
      <c r="E163" s="43"/>
      <c r="F163" s="226" t="s">
        <v>392</v>
      </c>
      <c r="G163" s="43"/>
      <c r="H163" s="43"/>
      <c r="I163" s="222"/>
      <c r="J163" s="43"/>
      <c r="K163" s="43"/>
      <c r="L163" s="47"/>
      <c r="M163" s="223"/>
      <c r="N163" s="224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136</v>
      </c>
      <c r="AU163" s="20" t="s">
        <v>82</v>
      </c>
    </row>
    <row r="164" s="13" customFormat="1">
      <c r="A164" s="13"/>
      <c r="B164" s="227"/>
      <c r="C164" s="228"/>
      <c r="D164" s="220" t="s">
        <v>138</v>
      </c>
      <c r="E164" s="229" t="s">
        <v>19</v>
      </c>
      <c r="F164" s="230" t="s">
        <v>290</v>
      </c>
      <c r="G164" s="228"/>
      <c r="H164" s="231">
        <v>30</v>
      </c>
      <c r="I164" s="232"/>
      <c r="J164" s="228"/>
      <c r="K164" s="228"/>
      <c r="L164" s="233"/>
      <c r="M164" s="234"/>
      <c r="N164" s="235"/>
      <c r="O164" s="235"/>
      <c r="P164" s="235"/>
      <c r="Q164" s="235"/>
      <c r="R164" s="235"/>
      <c r="S164" s="235"/>
      <c r="T164" s="23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7" t="s">
        <v>138</v>
      </c>
      <c r="AU164" s="237" t="s">
        <v>82</v>
      </c>
      <c r="AV164" s="13" t="s">
        <v>82</v>
      </c>
      <c r="AW164" s="13" t="s">
        <v>33</v>
      </c>
      <c r="AX164" s="13" t="s">
        <v>80</v>
      </c>
      <c r="AY164" s="237" t="s">
        <v>125</v>
      </c>
    </row>
    <row r="165" s="2" customFormat="1" ht="16.5" customHeight="1">
      <c r="A165" s="41"/>
      <c r="B165" s="42"/>
      <c r="C165" s="207" t="s">
        <v>215</v>
      </c>
      <c r="D165" s="207" t="s">
        <v>127</v>
      </c>
      <c r="E165" s="208" t="s">
        <v>393</v>
      </c>
      <c r="F165" s="209" t="s">
        <v>394</v>
      </c>
      <c r="G165" s="210" t="s">
        <v>130</v>
      </c>
      <c r="H165" s="211">
        <v>30</v>
      </c>
      <c r="I165" s="212"/>
      <c r="J165" s="213">
        <f>ROUND(I165*H165,2)</f>
        <v>0</v>
      </c>
      <c r="K165" s="209" t="s">
        <v>131</v>
      </c>
      <c r="L165" s="47"/>
      <c r="M165" s="214" t="s">
        <v>19</v>
      </c>
      <c r="N165" s="215" t="s">
        <v>43</v>
      </c>
      <c r="O165" s="87"/>
      <c r="P165" s="216">
        <f>O165*H165</f>
        <v>0</v>
      </c>
      <c r="Q165" s="216">
        <v>0</v>
      </c>
      <c r="R165" s="216">
        <f>Q165*H165</f>
        <v>0</v>
      </c>
      <c r="S165" s="216">
        <v>0</v>
      </c>
      <c r="T165" s="217">
        <f>S165*H165</f>
        <v>0</v>
      </c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R165" s="218" t="s">
        <v>132</v>
      </c>
      <c r="AT165" s="218" t="s">
        <v>127</v>
      </c>
      <c r="AU165" s="218" t="s">
        <v>82</v>
      </c>
      <c r="AY165" s="20" t="s">
        <v>125</v>
      </c>
      <c r="BE165" s="219">
        <f>IF(N165="základní",J165,0)</f>
        <v>0</v>
      </c>
      <c r="BF165" s="219">
        <f>IF(N165="snížená",J165,0)</f>
        <v>0</v>
      </c>
      <c r="BG165" s="219">
        <f>IF(N165="zákl. přenesená",J165,0)</f>
        <v>0</v>
      </c>
      <c r="BH165" s="219">
        <f>IF(N165="sníž. přenesená",J165,0)</f>
        <v>0</v>
      </c>
      <c r="BI165" s="219">
        <f>IF(N165="nulová",J165,0)</f>
        <v>0</v>
      </c>
      <c r="BJ165" s="20" t="s">
        <v>80</v>
      </c>
      <c r="BK165" s="219">
        <f>ROUND(I165*H165,2)</f>
        <v>0</v>
      </c>
      <c r="BL165" s="20" t="s">
        <v>132</v>
      </c>
      <c r="BM165" s="218" t="s">
        <v>395</v>
      </c>
    </row>
    <row r="166" s="2" customFormat="1">
      <c r="A166" s="41"/>
      <c r="B166" s="42"/>
      <c r="C166" s="43"/>
      <c r="D166" s="220" t="s">
        <v>134</v>
      </c>
      <c r="E166" s="43"/>
      <c r="F166" s="221" t="s">
        <v>396</v>
      </c>
      <c r="G166" s="43"/>
      <c r="H166" s="43"/>
      <c r="I166" s="222"/>
      <c r="J166" s="43"/>
      <c r="K166" s="43"/>
      <c r="L166" s="47"/>
      <c r="M166" s="223"/>
      <c r="N166" s="224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20" t="s">
        <v>134</v>
      </c>
      <c r="AU166" s="20" t="s">
        <v>82</v>
      </c>
    </row>
    <row r="167" s="2" customFormat="1">
      <c r="A167" s="41"/>
      <c r="B167" s="42"/>
      <c r="C167" s="43"/>
      <c r="D167" s="225" t="s">
        <v>136</v>
      </c>
      <c r="E167" s="43"/>
      <c r="F167" s="226" t="s">
        <v>397</v>
      </c>
      <c r="G167" s="43"/>
      <c r="H167" s="43"/>
      <c r="I167" s="222"/>
      <c r="J167" s="43"/>
      <c r="K167" s="43"/>
      <c r="L167" s="47"/>
      <c r="M167" s="223"/>
      <c r="N167" s="224"/>
      <c r="O167" s="87"/>
      <c r="P167" s="87"/>
      <c r="Q167" s="87"/>
      <c r="R167" s="87"/>
      <c r="S167" s="87"/>
      <c r="T167" s="88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20" t="s">
        <v>136</v>
      </c>
      <c r="AU167" s="20" t="s">
        <v>82</v>
      </c>
    </row>
    <row r="168" s="13" customFormat="1">
      <c r="A168" s="13"/>
      <c r="B168" s="227"/>
      <c r="C168" s="228"/>
      <c r="D168" s="220" t="s">
        <v>138</v>
      </c>
      <c r="E168" s="229" t="s">
        <v>19</v>
      </c>
      <c r="F168" s="230" t="s">
        <v>290</v>
      </c>
      <c r="G168" s="228"/>
      <c r="H168" s="231">
        <v>30</v>
      </c>
      <c r="I168" s="232"/>
      <c r="J168" s="228"/>
      <c r="K168" s="228"/>
      <c r="L168" s="233"/>
      <c r="M168" s="234"/>
      <c r="N168" s="235"/>
      <c r="O168" s="235"/>
      <c r="P168" s="235"/>
      <c r="Q168" s="235"/>
      <c r="R168" s="235"/>
      <c r="S168" s="235"/>
      <c r="T168" s="23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7" t="s">
        <v>138</v>
      </c>
      <c r="AU168" s="237" t="s">
        <v>82</v>
      </c>
      <c r="AV168" s="13" t="s">
        <v>82</v>
      </c>
      <c r="AW168" s="13" t="s">
        <v>33</v>
      </c>
      <c r="AX168" s="13" t="s">
        <v>80</v>
      </c>
      <c r="AY168" s="237" t="s">
        <v>125</v>
      </c>
    </row>
    <row r="169" s="2" customFormat="1" ht="16.5" customHeight="1">
      <c r="A169" s="41"/>
      <c r="B169" s="42"/>
      <c r="C169" s="207" t="s">
        <v>244</v>
      </c>
      <c r="D169" s="207" t="s">
        <v>127</v>
      </c>
      <c r="E169" s="208" t="s">
        <v>398</v>
      </c>
      <c r="F169" s="209" t="s">
        <v>399</v>
      </c>
      <c r="G169" s="210" t="s">
        <v>130</v>
      </c>
      <c r="H169" s="211">
        <v>30</v>
      </c>
      <c r="I169" s="212"/>
      <c r="J169" s="213">
        <f>ROUND(I169*H169,2)</f>
        <v>0</v>
      </c>
      <c r="K169" s="209" t="s">
        <v>131</v>
      </c>
      <c r="L169" s="47"/>
      <c r="M169" s="214" t="s">
        <v>19</v>
      </c>
      <c r="N169" s="215" t="s">
        <v>43</v>
      </c>
      <c r="O169" s="87"/>
      <c r="P169" s="216">
        <f>O169*H169</f>
        <v>0</v>
      </c>
      <c r="Q169" s="216">
        <v>0</v>
      </c>
      <c r="R169" s="216">
        <f>Q169*H169</f>
        <v>0</v>
      </c>
      <c r="S169" s="216">
        <v>0</v>
      </c>
      <c r="T169" s="217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18" t="s">
        <v>132</v>
      </c>
      <c r="AT169" s="218" t="s">
        <v>127</v>
      </c>
      <c r="AU169" s="218" t="s">
        <v>82</v>
      </c>
      <c r="AY169" s="20" t="s">
        <v>125</v>
      </c>
      <c r="BE169" s="219">
        <f>IF(N169="základní",J169,0)</f>
        <v>0</v>
      </c>
      <c r="BF169" s="219">
        <f>IF(N169="snížená",J169,0)</f>
        <v>0</v>
      </c>
      <c r="BG169" s="219">
        <f>IF(N169="zákl. přenesená",J169,0)</f>
        <v>0</v>
      </c>
      <c r="BH169" s="219">
        <f>IF(N169="sníž. přenesená",J169,0)</f>
        <v>0</v>
      </c>
      <c r="BI169" s="219">
        <f>IF(N169="nulová",J169,0)</f>
        <v>0</v>
      </c>
      <c r="BJ169" s="20" t="s">
        <v>80</v>
      </c>
      <c r="BK169" s="219">
        <f>ROUND(I169*H169,2)</f>
        <v>0</v>
      </c>
      <c r="BL169" s="20" t="s">
        <v>132</v>
      </c>
      <c r="BM169" s="218" t="s">
        <v>400</v>
      </c>
    </row>
    <row r="170" s="2" customFormat="1">
      <c r="A170" s="41"/>
      <c r="B170" s="42"/>
      <c r="C170" s="43"/>
      <c r="D170" s="220" t="s">
        <v>134</v>
      </c>
      <c r="E170" s="43"/>
      <c r="F170" s="221" t="s">
        <v>401</v>
      </c>
      <c r="G170" s="43"/>
      <c r="H170" s="43"/>
      <c r="I170" s="222"/>
      <c r="J170" s="43"/>
      <c r="K170" s="43"/>
      <c r="L170" s="47"/>
      <c r="M170" s="223"/>
      <c r="N170" s="224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134</v>
      </c>
      <c r="AU170" s="20" t="s">
        <v>82</v>
      </c>
    </row>
    <row r="171" s="2" customFormat="1">
      <c r="A171" s="41"/>
      <c r="B171" s="42"/>
      <c r="C171" s="43"/>
      <c r="D171" s="225" t="s">
        <v>136</v>
      </c>
      <c r="E171" s="43"/>
      <c r="F171" s="226" t="s">
        <v>402</v>
      </c>
      <c r="G171" s="43"/>
      <c r="H171" s="43"/>
      <c r="I171" s="222"/>
      <c r="J171" s="43"/>
      <c r="K171" s="43"/>
      <c r="L171" s="47"/>
      <c r="M171" s="223"/>
      <c r="N171" s="224"/>
      <c r="O171" s="87"/>
      <c r="P171" s="87"/>
      <c r="Q171" s="87"/>
      <c r="R171" s="87"/>
      <c r="S171" s="87"/>
      <c r="T171" s="88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20" t="s">
        <v>136</v>
      </c>
      <c r="AU171" s="20" t="s">
        <v>82</v>
      </c>
    </row>
    <row r="172" s="13" customFormat="1">
      <c r="A172" s="13"/>
      <c r="B172" s="227"/>
      <c r="C172" s="228"/>
      <c r="D172" s="220" t="s">
        <v>138</v>
      </c>
      <c r="E172" s="229" t="s">
        <v>19</v>
      </c>
      <c r="F172" s="230" t="s">
        <v>290</v>
      </c>
      <c r="G172" s="228"/>
      <c r="H172" s="231">
        <v>30</v>
      </c>
      <c r="I172" s="232"/>
      <c r="J172" s="228"/>
      <c r="K172" s="228"/>
      <c r="L172" s="233"/>
      <c r="M172" s="234"/>
      <c r="N172" s="235"/>
      <c r="O172" s="235"/>
      <c r="P172" s="235"/>
      <c r="Q172" s="235"/>
      <c r="R172" s="235"/>
      <c r="S172" s="235"/>
      <c r="T172" s="236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7" t="s">
        <v>138</v>
      </c>
      <c r="AU172" s="237" t="s">
        <v>82</v>
      </c>
      <c r="AV172" s="13" t="s">
        <v>82</v>
      </c>
      <c r="AW172" s="13" t="s">
        <v>33</v>
      </c>
      <c r="AX172" s="13" t="s">
        <v>80</v>
      </c>
      <c r="AY172" s="237" t="s">
        <v>125</v>
      </c>
    </row>
    <row r="173" s="2" customFormat="1" ht="37.8" customHeight="1">
      <c r="A173" s="41"/>
      <c r="B173" s="42"/>
      <c r="C173" s="207" t="s">
        <v>252</v>
      </c>
      <c r="D173" s="207" t="s">
        <v>127</v>
      </c>
      <c r="E173" s="208" t="s">
        <v>403</v>
      </c>
      <c r="F173" s="209" t="s">
        <v>404</v>
      </c>
      <c r="G173" s="210" t="s">
        <v>130</v>
      </c>
      <c r="H173" s="211">
        <v>69.903000000000006</v>
      </c>
      <c r="I173" s="212"/>
      <c r="J173" s="213">
        <f>ROUND(I173*H173,2)</f>
        <v>0</v>
      </c>
      <c r="K173" s="209" t="s">
        <v>19</v>
      </c>
      <c r="L173" s="47"/>
      <c r="M173" s="214" t="s">
        <v>19</v>
      </c>
      <c r="N173" s="215" t="s">
        <v>43</v>
      </c>
      <c r="O173" s="87"/>
      <c r="P173" s="216">
        <f>O173*H173</f>
        <v>0</v>
      </c>
      <c r="Q173" s="216">
        <v>0.35699999999999998</v>
      </c>
      <c r="R173" s="216">
        <f>Q173*H173</f>
        <v>24.955371</v>
      </c>
      <c r="S173" s="216">
        <v>0</v>
      </c>
      <c r="T173" s="217">
        <f>S173*H173</f>
        <v>0</v>
      </c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R173" s="218" t="s">
        <v>132</v>
      </c>
      <c r="AT173" s="218" t="s">
        <v>127</v>
      </c>
      <c r="AU173" s="218" t="s">
        <v>82</v>
      </c>
      <c r="AY173" s="20" t="s">
        <v>125</v>
      </c>
      <c r="BE173" s="219">
        <f>IF(N173="základní",J173,0)</f>
        <v>0</v>
      </c>
      <c r="BF173" s="219">
        <f>IF(N173="snížená",J173,0)</f>
        <v>0</v>
      </c>
      <c r="BG173" s="219">
        <f>IF(N173="zákl. přenesená",J173,0)</f>
        <v>0</v>
      </c>
      <c r="BH173" s="219">
        <f>IF(N173="sníž. přenesená",J173,0)</f>
        <v>0</v>
      </c>
      <c r="BI173" s="219">
        <f>IF(N173="nulová",J173,0)</f>
        <v>0</v>
      </c>
      <c r="BJ173" s="20" t="s">
        <v>80</v>
      </c>
      <c r="BK173" s="219">
        <f>ROUND(I173*H173,2)</f>
        <v>0</v>
      </c>
      <c r="BL173" s="20" t="s">
        <v>132</v>
      </c>
      <c r="BM173" s="218" t="s">
        <v>405</v>
      </c>
    </row>
    <row r="174" s="2" customFormat="1">
      <c r="A174" s="41"/>
      <c r="B174" s="42"/>
      <c r="C174" s="43"/>
      <c r="D174" s="220" t="s">
        <v>134</v>
      </c>
      <c r="E174" s="43"/>
      <c r="F174" s="221" t="s">
        <v>406</v>
      </c>
      <c r="G174" s="43"/>
      <c r="H174" s="43"/>
      <c r="I174" s="222"/>
      <c r="J174" s="43"/>
      <c r="K174" s="43"/>
      <c r="L174" s="47"/>
      <c r="M174" s="223"/>
      <c r="N174" s="224"/>
      <c r="O174" s="87"/>
      <c r="P174" s="87"/>
      <c r="Q174" s="87"/>
      <c r="R174" s="87"/>
      <c r="S174" s="87"/>
      <c r="T174" s="8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T174" s="20" t="s">
        <v>134</v>
      </c>
      <c r="AU174" s="20" t="s">
        <v>82</v>
      </c>
    </row>
    <row r="175" s="13" customFormat="1">
      <c r="A175" s="13"/>
      <c r="B175" s="227"/>
      <c r="C175" s="228"/>
      <c r="D175" s="220" t="s">
        <v>138</v>
      </c>
      <c r="E175" s="229" t="s">
        <v>19</v>
      </c>
      <c r="F175" s="230" t="s">
        <v>407</v>
      </c>
      <c r="G175" s="228"/>
      <c r="H175" s="231">
        <v>69.903000000000006</v>
      </c>
      <c r="I175" s="232"/>
      <c r="J175" s="228"/>
      <c r="K175" s="228"/>
      <c r="L175" s="233"/>
      <c r="M175" s="234"/>
      <c r="N175" s="235"/>
      <c r="O175" s="235"/>
      <c r="P175" s="235"/>
      <c r="Q175" s="235"/>
      <c r="R175" s="235"/>
      <c r="S175" s="235"/>
      <c r="T175" s="236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7" t="s">
        <v>138</v>
      </c>
      <c r="AU175" s="237" t="s">
        <v>82</v>
      </c>
      <c r="AV175" s="13" t="s">
        <v>82</v>
      </c>
      <c r="AW175" s="13" t="s">
        <v>33</v>
      </c>
      <c r="AX175" s="13" t="s">
        <v>80</v>
      </c>
      <c r="AY175" s="237" t="s">
        <v>125</v>
      </c>
    </row>
    <row r="176" s="2" customFormat="1" ht="16.5" customHeight="1">
      <c r="A176" s="41"/>
      <c r="B176" s="42"/>
      <c r="C176" s="263" t="s">
        <v>259</v>
      </c>
      <c r="D176" s="263" t="s">
        <v>408</v>
      </c>
      <c r="E176" s="264" t="s">
        <v>409</v>
      </c>
      <c r="F176" s="265" t="s">
        <v>410</v>
      </c>
      <c r="G176" s="266" t="s">
        <v>130</v>
      </c>
      <c r="H176" s="267">
        <v>75.495000000000005</v>
      </c>
      <c r="I176" s="268"/>
      <c r="J176" s="269">
        <f>ROUND(I176*H176,2)</f>
        <v>0</v>
      </c>
      <c r="K176" s="265" t="s">
        <v>19</v>
      </c>
      <c r="L176" s="270"/>
      <c r="M176" s="271" t="s">
        <v>19</v>
      </c>
      <c r="N176" s="272" t="s">
        <v>43</v>
      </c>
      <c r="O176" s="87"/>
      <c r="P176" s="216">
        <f>O176*H176</f>
        <v>0</v>
      </c>
      <c r="Q176" s="216">
        <v>0.222</v>
      </c>
      <c r="R176" s="216">
        <f>Q176*H176</f>
        <v>16.759890000000002</v>
      </c>
      <c r="S176" s="216">
        <v>0</v>
      </c>
      <c r="T176" s="217">
        <f>S176*H176</f>
        <v>0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R176" s="218" t="s">
        <v>175</v>
      </c>
      <c r="AT176" s="218" t="s">
        <v>408</v>
      </c>
      <c r="AU176" s="218" t="s">
        <v>82</v>
      </c>
      <c r="AY176" s="20" t="s">
        <v>125</v>
      </c>
      <c r="BE176" s="219">
        <f>IF(N176="základní",J176,0)</f>
        <v>0</v>
      </c>
      <c r="BF176" s="219">
        <f>IF(N176="snížená",J176,0)</f>
        <v>0</v>
      </c>
      <c r="BG176" s="219">
        <f>IF(N176="zákl. přenesená",J176,0)</f>
        <v>0</v>
      </c>
      <c r="BH176" s="219">
        <f>IF(N176="sníž. přenesená",J176,0)</f>
        <v>0</v>
      </c>
      <c r="BI176" s="219">
        <f>IF(N176="nulová",J176,0)</f>
        <v>0</v>
      </c>
      <c r="BJ176" s="20" t="s">
        <v>80</v>
      </c>
      <c r="BK176" s="219">
        <f>ROUND(I176*H176,2)</f>
        <v>0</v>
      </c>
      <c r="BL176" s="20" t="s">
        <v>132</v>
      </c>
      <c r="BM176" s="218" t="s">
        <v>411</v>
      </c>
    </row>
    <row r="177" s="2" customFormat="1">
      <c r="A177" s="41"/>
      <c r="B177" s="42"/>
      <c r="C177" s="43"/>
      <c r="D177" s="220" t="s">
        <v>134</v>
      </c>
      <c r="E177" s="43"/>
      <c r="F177" s="221" t="s">
        <v>410</v>
      </c>
      <c r="G177" s="43"/>
      <c r="H177" s="43"/>
      <c r="I177" s="222"/>
      <c r="J177" s="43"/>
      <c r="K177" s="43"/>
      <c r="L177" s="47"/>
      <c r="M177" s="223"/>
      <c r="N177" s="224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134</v>
      </c>
      <c r="AU177" s="20" t="s">
        <v>82</v>
      </c>
    </row>
    <row r="178" s="13" customFormat="1">
      <c r="A178" s="13"/>
      <c r="B178" s="227"/>
      <c r="C178" s="228"/>
      <c r="D178" s="220" t="s">
        <v>138</v>
      </c>
      <c r="E178" s="229" t="s">
        <v>19</v>
      </c>
      <c r="F178" s="230" t="s">
        <v>412</v>
      </c>
      <c r="G178" s="228"/>
      <c r="H178" s="231">
        <v>75.495000000000005</v>
      </c>
      <c r="I178" s="232"/>
      <c r="J178" s="228"/>
      <c r="K178" s="228"/>
      <c r="L178" s="233"/>
      <c r="M178" s="234"/>
      <c r="N178" s="235"/>
      <c r="O178" s="235"/>
      <c r="P178" s="235"/>
      <c r="Q178" s="235"/>
      <c r="R178" s="235"/>
      <c r="S178" s="235"/>
      <c r="T178" s="23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7" t="s">
        <v>138</v>
      </c>
      <c r="AU178" s="237" t="s">
        <v>82</v>
      </c>
      <c r="AV178" s="13" t="s">
        <v>82</v>
      </c>
      <c r="AW178" s="13" t="s">
        <v>33</v>
      </c>
      <c r="AX178" s="13" t="s">
        <v>80</v>
      </c>
      <c r="AY178" s="237" t="s">
        <v>125</v>
      </c>
    </row>
    <row r="179" s="2" customFormat="1" ht="16.5" customHeight="1">
      <c r="A179" s="41"/>
      <c r="B179" s="42"/>
      <c r="C179" s="207" t="s">
        <v>265</v>
      </c>
      <c r="D179" s="207" t="s">
        <v>127</v>
      </c>
      <c r="E179" s="208" t="s">
        <v>413</v>
      </c>
      <c r="F179" s="209" t="s">
        <v>414</v>
      </c>
      <c r="G179" s="210" t="s">
        <v>130</v>
      </c>
      <c r="H179" s="211">
        <v>514.20000000000005</v>
      </c>
      <c r="I179" s="212"/>
      <c r="J179" s="213">
        <f>ROUND(I179*H179,2)</f>
        <v>0</v>
      </c>
      <c r="K179" s="209" t="s">
        <v>19</v>
      </c>
      <c r="L179" s="47"/>
      <c r="M179" s="214" t="s">
        <v>19</v>
      </c>
      <c r="N179" s="215" t="s">
        <v>43</v>
      </c>
      <c r="O179" s="87"/>
      <c r="P179" s="216">
        <f>O179*H179</f>
        <v>0</v>
      </c>
      <c r="Q179" s="216">
        <v>0.16700000000000001</v>
      </c>
      <c r="R179" s="216">
        <f>Q179*H179</f>
        <v>85.871400000000008</v>
      </c>
      <c r="S179" s="216">
        <v>0</v>
      </c>
      <c r="T179" s="217">
        <f>S179*H179</f>
        <v>0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18" t="s">
        <v>132</v>
      </c>
      <c r="AT179" s="218" t="s">
        <v>127</v>
      </c>
      <c r="AU179" s="218" t="s">
        <v>82</v>
      </c>
      <c r="AY179" s="20" t="s">
        <v>125</v>
      </c>
      <c r="BE179" s="219">
        <f>IF(N179="základní",J179,0)</f>
        <v>0</v>
      </c>
      <c r="BF179" s="219">
        <f>IF(N179="snížená",J179,0)</f>
        <v>0</v>
      </c>
      <c r="BG179" s="219">
        <f>IF(N179="zákl. přenesená",J179,0)</f>
        <v>0</v>
      </c>
      <c r="BH179" s="219">
        <f>IF(N179="sníž. přenesená",J179,0)</f>
        <v>0</v>
      </c>
      <c r="BI179" s="219">
        <f>IF(N179="nulová",J179,0)</f>
        <v>0</v>
      </c>
      <c r="BJ179" s="20" t="s">
        <v>80</v>
      </c>
      <c r="BK179" s="219">
        <f>ROUND(I179*H179,2)</f>
        <v>0</v>
      </c>
      <c r="BL179" s="20" t="s">
        <v>132</v>
      </c>
      <c r="BM179" s="218" t="s">
        <v>415</v>
      </c>
    </row>
    <row r="180" s="2" customFormat="1">
      <c r="A180" s="41"/>
      <c r="B180" s="42"/>
      <c r="C180" s="43"/>
      <c r="D180" s="220" t="s">
        <v>134</v>
      </c>
      <c r="E180" s="43"/>
      <c r="F180" s="221" t="s">
        <v>416</v>
      </c>
      <c r="G180" s="43"/>
      <c r="H180" s="43"/>
      <c r="I180" s="222"/>
      <c r="J180" s="43"/>
      <c r="K180" s="43"/>
      <c r="L180" s="47"/>
      <c r="M180" s="223"/>
      <c r="N180" s="224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134</v>
      </c>
      <c r="AU180" s="20" t="s">
        <v>82</v>
      </c>
    </row>
    <row r="181" s="13" customFormat="1">
      <c r="A181" s="13"/>
      <c r="B181" s="227"/>
      <c r="C181" s="228"/>
      <c r="D181" s="220" t="s">
        <v>138</v>
      </c>
      <c r="E181" s="229" t="s">
        <v>19</v>
      </c>
      <c r="F181" s="230" t="s">
        <v>296</v>
      </c>
      <c r="G181" s="228"/>
      <c r="H181" s="231">
        <v>514.20000000000005</v>
      </c>
      <c r="I181" s="232"/>
      <c r="J181" s="228"/>
      <c r="K181" s="228"/>
      <c r="L181" s="233"/>
      <c r="M181" s="234"/>
      <c r="N181" s="235"/>
      <c r="O181" s="235"/>
      <c r="P181" s="235"/>
      <c r="Q181" s="235"/>
      <c r="R181" s="235"/>
      <c r="S181" s="235"/>
      <c r="T181" s="236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7" t="s">
        <v>138</v>
      </c>
      <c r="AU181" s="237" t="s">
        <v>82</v>
      </c>
      <c r="AV181" s="13" t="s">
        <v>82</v>
      </c>
      <c r="AW181" s="13" t="s">
        <v>33</v>
      </c>
      <c r="AX181" s="13" t="s">
        <v>80</v>
      </c>
      <c r="AY181" s="237" t="s">
        <v>125</v>
      </c>
    </row>
    <row r="182" s="2" customFormat="1" ht="16.5" customHeight="1">
      <c r="A182" s="41"/>
      <c r="B182" s="42"/>
      <c r="C182" s="263" t="s">
        <v>7</v>
      </c>
      <c r="D182" s="263" t="s">
        <v>408</v>
      </c>
      <c r="E182" s="264" t="s">
        <v>417</v>
      </c>
      <c r="F182" s="265" t="s">
        <v>418</v>
      </c>
      <c r="G182" s="266" t="s">
        <v>130</v>
      </c>
      <c r="H182" s="267">
        <v>534.76800000000003</v>
      </c>
      <c r="I182" s="268"/>
      <c r="J182" s="269">
        <f>ROUND(I182*H182,2)</f>
        <v>0</v>
      </c>
      <c r="K182" s="265" t="s">
        <v>19</v>
      </c>
      <c r="L182" s="270"/>
      <c r="M182" s="271" t="s">
        <v>19</v>
      </c>
      <c r="N182" s="272" t="s">
        <v>43</v>
      </c>
      <c r="O182" s="87"/>
      <c r="P182" s="216">
        <f>O182*H182</f>
        <v>0</v>
      </c>
      <c r="Q182" s="216">
        <v>0.11799999999999999</v>
      </c>
      <c r="R182" s="216">
        <f>Q182*H182</f>
        <v>63.102623999999999</v>
      </c>
      <c r="S182" s="216">
        <v>0</v>
      </c>
      <c r="T182" s="217">
        <f>S182*H182</f>
        <v>0</v>
      </c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R182" s="218" t="s">
        <v>175</v>
      </c>
      <c r="AT182" s="218" t="s">
        <v>408</v>
      </c>
      <c r="AU182" s="218" t="s">
        <v>82</v>
      </c>
      <c r="AY182" s="20" t="s">
        <v>125</v>
      </c>
      <c r="BE182" s="219">
        <f>IF(N182="základní",J182,0)</f>
        <v>0</v>
      </c>
      <c r="BF182" s="219">
        <f>IF(N182="snížená",J182,0)</f>
        <v>0</v>
      </c>
      <c r="BG182" s="219">
        <f>IF(N182="zákl. přenesená",J182,0)</f>
        <v>0</v>
      </c>
      <c r="BH182" s="219">
        <f>IF(N182="sníž. přenesená",J182,0)</f>
        <v>0</v>
      </c>
      <c r="BI182" s="219">
        <f>IF(N182="nulová",J182,0)</f>
        <v>0</v>
      </c>
      <c r="BJ182" s="20" t="s">
        <v>80</v>
      </c>
      <c r="BK182" s="219">
        <f>ROUND(I182*H182,2)</f>
        <v>0</v>
      </c>
      <c r="BL182" s="20" t="s">
        <v>132</v>
      </c>
      <c r="BM182" s="218" t="s">
        <v>419</v>
      </c>
    </row>
    <row r="183" s="2" customFormat="1">
      <c r="A183" s="41"/>
      <c r="B183" s="42"/>
      <c r="C183" s="43"/>
      <c r="D183" s="220" t="s">
        <v>134</v>
      </c>
      <c r="E183" s="43"/>
      <c r="F183" s="221" t="s">
        <v>418</v>
      </c>
      <c r="G183" s="43"/>
      <c r="H183" s="43"/>
      <c r="I183" s="222"/>
      <c r="J183" s="43"/>
      <c r="K183" s="43"/>
      <c r="L183" s="47"/>
      <c r="M183" s="223"/>
      <c r="N183" s="224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134</v>
      </c>
      <c r="AU183" s="20" t="s">
        <v>82</v>
      </c>
    </row>
    <row r="184" s="15" customFormat="1">
      <c r="A184" s="15"/>
      <c r="B184" s="253"/>
      <c r="C184" s="254"/>
      <c r="D184" s="220" t="s">
        <v>138</v>
      </c>
      <c r="E184" s="255" t="s">
        <v>19</v>
      </c>
      <c r="F184" s="256" t="s">
        <v>420</v>
      </c>
      <c r="G184" s="254"/>
      <c r="H184" s="255" t="s">
        <v>19</v>
      </c>
      <c r="I184" s="257"/>
      <c r="J184" s="254"/>
      <c r="K184" s="254"/>
      <c r="L184" s="258"/>
      <c r="M184" s="259"/>
      <c r="N184" s="260"/>
      <c r="O184" s="260"/>
      <c r="P184" s="260"/>
      <c r="Q184" s="260"/>
      <c r="R184" s="260"/>
      <c r="S184" s="260"/>
      <c r="T184" s="261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62" t="s">
        <v>138</v>
      </c>
      <c r="AU184" s="262" t="s">
        <v>82</v>
      </c>
      <c r="AV184" s="15" t="s">
        <v>80</v>
      </c>
      <c r="AW184" s="15" t="s">
        <v>33</v>
      </c>
      <c r="AX184" s="15" t="s">
        <v>72</v>
      </c>
      <c r="AY184" s="262" t="s">
        <v>125</v>
      </c>
    </row>
    <row r="185" s="13" customFormat="1">
      <c r="A185" s="13"/>
      <c r="B185" s="227"/>
      <c r="C185" s="228"/>
      <c r="D185" s="220" t="s">
        <v>138</v>
      </c>
      <c r="E185" s="229" t="s">
        <v>19</v>
      </c>
      <c r="F185" s="230" t="s">
        <v>421</v>
      </c>
      <c r="G185" s="228"/>
      <c r="H185" s="231">
        <v>534.76800000000003</v>
      </c>
      <c r="I185" s="232"/>
      <c r="J185" s="228"/>
      <c r="K185" s="228"/>
      <c r="L185" s="233"/>
      <c r="M185" s="234"/>
      <c r="N185" s="235"/>
      <c r="O185" s="235"/>
      <c r="P185" s="235"/>
      <c r="Q185" s="235"/>
      <c r="R185" s="235"/>
      <c r="S185" s="235"/>
      <c r="T185" s="236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7" t="s">
        <v>138</v>
      </c>
      <c r="AU185" s="237" t="s">
        <v>82</v>
      </c>
      <c r="AV185" s="13" t="s">
        <v>82</v>
      </c>
      <c r="AW185" s="13" t="s">
        <v>33</v>
      </c>
      <c r="AX185" s="13" t="s">
        <v>80</v>
      </c>
      <c r="AY185" s="237" t="s">
        <v>125</v>
      </c>
    </row>
    <row r="186" s="2" customFormat="1" ht="16.5" customHeight="1">
      <c r="A186" s="41"/>
      <c r="B186" s="42"/>
      <c r="C186" s="207" t="s">
        <v>278</v>
      </c>
      <c r="D186" s="207" t="s">
        <v>127</v>
      </c>
      <c r="E186" s="208" t="s">
        <v>422</v>
      </c>
      <c r="F186" s="209" t="s">
        <v>423</v>
      </c>
      <c r="G186" s="210" t="s">
        <v>130</v>
      </c>
      <c r="H186" s="211">
        <v>80.799999999999997</v>
      </c>
      <c r="I186" s="212"/>
      <c r="J186" s="213">
        <f>ROUND(I186*H186,2)</f>
        <v>0</v>
      </c>
      <c r="K186" s="209" t="s">
        <v>131</v>
      </c>
      <c r="L186" s="47"/>
      <c r="M186" s="214" t="s">
        <v>19</v>
      </c>
      <c r="N186" s="215" t="s">
        <v>43</v>
      </c>
      <c r="O186" s="87"/>
      <c r="P186" s="216">
        <f>O186*H186</f>
        <v>0</v>
      </c>
      <c r="Q186" s="216">
        <v>0.1002</v>
      </c>
      <c r="R186" s="216">
        <f>Q186*H186</f>
        <v>8.0961599999999994</v>
      </c>
      <c r="S186" s="216">
        <v>0</v>
      </c>
      <c r="T186" s="217">
        <f>S186*H186</f>
        <v>0</v>
      </c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R186" s="218" t="s">
        <v>132</v>
      </c>
      <c r="AT186" s="218" t="s">
        <v>127</v>
      </c>
      <c r="AU186" s="218" t="s">
        <v>82</v>
      </c>
      <c r="AY186" s="20" t="s">
        <v>125</v>
      </c>
      <c r="BE186" s="219">
        <f>IF(N186="základní",J186,0)</f>
        <v>0</v>
      </c>
      <c r="BF186" s="219">
        <f>IF(N186="snížená",J186,0)</f>
        <v>0</v>
      </c>
      <c r="BG186" s="219">
        <f>IF(N186="zákl. přenesená",J186,0)</f>
        <v>0</v>
      </c>
      <c r="BH186" s="219">
        <f>IF(N186="sníž. přenesená",J186,0)</f>
        <v>0</v>
      </c>
      <c r="BI186" s="219">
        <f>IF(N186="nulová",J186,0)</f>
        <v>0</v>
      </c>
      <c r="BJ186" s="20" t="s">
        <v>80</v>
      </c>
      <c r="BK186" s="219">
        <f>ROUND(I186*H186,2)</f>
        <v>0</v>
      </c>
      <c r="BL186" s="20" t="s">
        <v>132</v>
      </c>
      <c r="BM186" s="218" t="s">
        <v>424</v>
      </c>
    </row>
    <row r="187" s="2" customFormat="1">
      <c r="A187" s="41"/>
      <c r="B187" s="42"/>
      <c r="C187" s="43"/>
      <c r="D187" s="220" t="s">
        <v>134</v>
      </c>
      <c r="E187" s="43"/>
      <c r="F187" s="221" t="s">
        <v>425</v>
      </c>
      <c r="G187" s="43"/>
      <c r="H187" s="43"/>
      <c r="I187" s="222"/>
      <c r="J187" s="43"/>
      <c r="K187" s="43"/>
      <c r="L187" s="47"/>
      <c r="M187" s="223"/>
      <c r="N187" s="224"/>
      <c r="O187" s="87"/>
      <c r="P187" s="87"/>
      <c r="Q187" s="87"/>
      <c r="R187" s="87"/>
      <c r="S187" s="87"/>
      <c r="T187" s="88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T187" s="20" t="s">
        <v>134</v>
      </c>
      <c r="AU187" s="20" t="s">
        <v>82</v>
      </c>
    </row>
    <row r="188" s="2" customFormat="1">
      <c r="A188" s="41"/>
      <c r="B188" s="42"/>
      <c r="C188" s="43"/>
      <c r="D188" s="225" t="s">
        <v>136</v>
      </c>
      <c r="E188" s="43"/>
      <c r="F188" s="226" t="s">
        <v>426</v>
      </c>
      <c r="G188" s="43"/>
      <c r="H188" s="43"/>
      <c r="I188" s="222"/>
      <c r="J188" s="43"/>
      <c r="K188" s="43"/>
      <c r="L188" s="47"/>
      <c r="M188" s="223"/>
      <c r="N188" s="224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136</v>
      </c>
      <c r="AU188" s="20" t="s">
        <v>82</v>
      </c>
    </row>
    <row r="189" s="13" customFormat="1">
      <c r="A189" s="13"/>
      <c r="B189" s="227"/>
      <c r="C189" s="228"/>
      <c r="D189" s="220" t="s">
        <v>138</v>
      </c>
      <c r="E189" s="229" t="s">
        <v>19</v>
      </c>
      <c r="F189" s="230" t="s">
        <v>293</v>
      </c>
      <c r="G189" s="228"/>
      <c r="H189" s="231">
        <v>80.799999999999997</v>
      </c>
      <c r="I189" s="232"/>
      <c r="J189" s="228"/>
      <c r="K189" s="228"/>
      <c r="L189" s="233"/>
      <c r="M189" s="234"/>
      <c r="N189" s="235"/>
      <c r="O189" s="235"/>
      <c r="P189" s="235"/>
      <c r="Q189" s="235"/>
      <c r="R189" s="235"/>
      <c r="S189" s="235"/>
      <c r="T189" s="236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7" t="s">
        <v>138</v>
      </c>
      <c r="AU189" s="237" t="s">
        <v>82</v>
      </c>
      <c r="AV189" s="13" t="s">
        <v>82</v>
      </c>
      <c r="AW189" s="13" t="s">
        <v>33</v>
      </c>
      <c r="AX189" s="13" t="s">
        <v>80</v>
      </c>
      <c r="AY189" s="237" t="s">
        <v>125</v>
      </c>
    </row>
    <row r="190" s="2" customFormat="1" ht="16.5" customHeight="1">
      <c r="A190" s="41"/>
      <c r="B190" s="42"/>
      <c r="C190" s="263" t="s">
        <v>285</v>
      </c>
      <c r="D190" s="263" t="s">
        <v>408</v>
      </c>
      <c r="E190" s="264" t="s">
        <v>427</v>
      </c>
      <c r="F190" s="265" t="s">
        <v>428</v>
      </c>
      <c r="G190" s="266" t="s">
        <v>130</v>
      </c>
      <c r="H190" s="267">
        <v>84.031999999999996</v>
      </c>
      <c r="I190" s="268"/>
      <c r="J190" s="269">
        <f>ROUND(I190*H190,2)</f>
        <v>0</v>
      </c>
      <c r="K190" s="265" t="s">
        <v>19</v>
      </c>
      <c r="L190" s="270"/>
      <c r="M190" s="271" t="s">
        <v>19</v>
      </c>
      <c r="N190" s="272" t="s">
        <v>43</v>
      </c>
      <c r="O190" s="87"/>
      <c r="P190" s="216">
        <f>O190*H190</f>
        <v>0</v>
      </c>
      <c r="Q190" s="216">
        <v>0.77000000000000002</v>
      </c>
      <c r="R190" s="216">
        <f>Q190*H190</f>
        <v>64.704639999999998</v>
      </c>
      <c r="S190" s="216">
        <v>0</v>
      </c>
      <c r="T190" s="217">
        <f>S190*H190</f>
        <v>0</v>
      </c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R190" s="218" t="s">
        <v>175</v>
      </c>
      <c r="AT190" s="218" t="s">
        <v>408</v>
      </c>
      <c r="AU190" s="218" t="s">
        <v>82</v>
      </c>
      <c r="AY190" s="20" t="s">
        <v>125</v>
      </c>
      <c r="BE190" s="219">
        <f>IF(N190="základní",J190,0)</f>
        <v>0</v>
      </c>
      <c r="BF190" s="219">
        <f>IF(N190="snížená",J190,0)</f>
        <v>0</v>
      </c>
      <c r="BG190" s="219">
        <f>IF(N190="zákl. přenesená",J190,0)</f>
        <v>0</v>
      </c>
      <c r="BH190" s="219">
        <f>IF(N190="sníž. přenesená",J190,0)</f>
        <v>0</v>
      </c>
      <c r="BI190" s="219">
        <f>IF(N190="nulová",J190,0)</f>
        <v>0</v>
      </c>
      <c r="BJ190" s="20" t="s">
        <v>80</v>
      </c>
      <c r="BK190" s="219">
        <f>ROUND(I190*H190,2)</f>
        <v>0</v>
      </c>
      <c r="BL190" s="20" t="s">
        <v>132</v>
      </c>
      <c r="BM190" s="218" t="s">
        <v>429</v>
      </c>
    </row>
    <row r="191" s="2" customFormat="1">
      <c r="A191" s="41"/>
      <c r="B191" s="42"/>
      <c r="C191" s="43"/>
      <c r="D191" s="220" t="s">
        <v>134</v>
      </c>
      <c r="E191" s="43"/>
      <c r="F191" s="221" t="s">
        <v>428</v>
      </c>
      <c r="G191" s="43"/>
      <c r="H191" s="43"/>
      <c r="I191" s="222"/>
      <c r="J191" s="43"/>
      <c r="K191" s="43"/>
      <c r="L191" s="47"/>
      <c r="M191" s="223"/>
      <c r="N191" s="224"/>
      <c r="O191" s="87"/>
      <c r="P191" s="87"/>
      <c r="Q191" s="87"/>
      <c r="R191" s="87"/>
      <c r="S191" s="87"/>
      <c r="T191" s="88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T191" s="20" t="s">
        <v>134</v>
      </c>
      <c r="AU191" s="20" t="s">
        <v>82</v>
      </c>
    </row>
    <row r="192" s="15" customFormat="1">
      <c r="A192" s="15"/>
      <c r="B192" s="253"/>
      <c r="C192" s="254"/>
      <c r="D192" s="220" t="s">
        <v>138</v>
      </c>
      <c r="E192" s="255" t="s">
        <v>19</v>
      </c>
      <c r="F192" s="256" t="s">
        <v>420</v>
      </c>
      <c r="G192" s="254"/>
      <c r="H192" s="255" t="s">
        <v>19</v>
      </c>
      <c r="I192" s="257"/>
      <c r="J192" s="254"/>
      <c r="K192" s="254"/>
      <c r="L192" s="258"/>
      <c r="M192" s="259"/>
      <c r="N192" s="260"/>
      <c r="O192" s="260"/>
      <c r="P192" s="260"/>
      <c r="Q192" s="260"/>
      <c r="R192" s="260"/>
      <c r="S192" s="260"/>
      <c r="T192" s="261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62" t="s">
        <v>138</v>
      </c>
      <c r="AU192" s="262" t="s">
        <v>82</v>
      </c>
      <c r="AV192" s="15" t="s">
        <v>80</v>
      </c>
      <c r="AW192" s="15" t="s">
        <v>33</v>
      </c>
      <c r="AX192" s="15" t="s">
        <v>72</v>
      </c>
      <c r="AY192" s="262" t="s">
        <v>125</v>
      </c>
    </row>
    <row r="193" s="13" customFormat="1">
      <c r="A193" s="13"/>
      <c r="B193" s="227"/>
      <c r="C193" s="228"/>
      <c r="D193" s="220" t="s">
        <v>138</v>
      </c>
      <c r="E193" s="229" t="s">
        <v>19</v>
      </c>
      <c r="F193" s="230" t="s">
        <v>430</v>
      </c>
      <c r="G193" s="228"/>
      <c r="H193" s="231">
        <v>84.031999999999996</v>
      </c>
      <c r="I193" s="232"/>
      <c r="J193" s="228"/>
      <c r="K193" s="228"/>
      <c r="L193" s="233"/>
      <c r="M193" s="234"/>
      <c r="N193" s="235"/>
      <c r="O193" s="235"/>
      <c r="P193" s="235"/>
      <c r="Q193" s="235"/>
      <c r="R193" s="235"/>
      <c r="S193" s="235"/>
      <c r="T193" s="236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7" t="s">
        <v>138</v>
      </c>
      <c r="AU193" s="237" t="s">
        <v>82</v>
      </c>
      <c r="AV193" s="13" t="s">
        <v>82</v>
      </c>
      <c r="AW193" s="13" t="s">
        <v>33</v>
      </c>
      <c r="AX193" s="13" t="s">
        <v>80</v>
      </c>
      <c r="AY193" s="237" t="s">
        <v>125</v>
      </c>
    </row>
    <row r="194" s="12" customFormat="1" ht="22.8" customHeight="1">
      <c r="A194" s="12"/>
      <c r="B194" s="191"/>
      <c r="C194" s="192"/>
      <c r="D194" s="193" t="s">
        <v>71</v>
      </c>
      <c r="E194" s="205" t="s">
        <v>183</v>
      </c>
      <c r="F194" s="205" t="s">
        <v>184</v>
      </c>
      <c r="G194" s="192"/>
      <c r="H194" s="192"/>
      <c r="I194" s="195"/>
      <c r="J194" s="206">
        <f>BK194</f>
        <v>0</v>
      </c>
      <c r="K194" s="192"/>
      <c r="L194" s="197"/>
      <c r="M194" s="198"/>
      <c r="N194" s="199"/>
      <c r="O194" s="199"/>
      <c r="P194" s="200">
        <f>SUM(P195:P207)</f>
        <v>0</v>
      </c>
      <c r="Q194" s="199"/>
      <c r="R194" s="200">
        <f>SUM(R195:R207)</f>
        <v>77.28838660000001</v>
      </c>
      <c r="S194" s="199"/>
      <c r="T194" s="201">
        <f>SUM(T195:T207)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02" t="s">
        <v>80</v>
      </c>
      <c r="AT194" s="203" t="s">
        <v>71</v>
      </c>
      <c r="AU194" s="203" t="s">
        <v>80</v>
      </c>
      <c r="AY194" s="202" t="s">
        <v>125</v>
      </c>
      <c r="BK194" s="204">
        <f>SUM(BK195:BK207)</f>
        <v>0</v>
      </c>
    </row>
    <row r="195" s="2" customFormat="1" ht="16.5" customHeight="1">
      <c r="A195" s="41"/>
      <c r="B195" s="42"/>
      <c r="C195" s="207" t="s">
        <v>431</v>
      </c>
      <c r="D195" s="207" t="s">
        <v>127</v>
      </c>
      <c r="E195" s="208" t="s">
        <v>432</v>
      </c>
      <c r="F195" s="209" t="s">
        <v>433</v>
      </c>
      <c r="G195" s="210" t="s">
        <v>178</v>
      </c>
      <c r="H195" s="211">
        <v>552.67999999999995</v>
      </c>
      <c r="I195" s="212"/>
      <c r="J195" s="213">
        <f>ROUND(I195*H195,2)</f>
        <v>0</v>
      </c>
      <c r="K195" s="209" t="s">
        <v>19</v>
      </c>
      <c r="L195" s="47"/>
      <c r="M195" s="214" t="s">
        <v>19</v>
      </c>
      <c r="N195" s="215" t="s">
        <v>43</v>
      </c>
      <c r="O195" s="87"/>
      <c r="P195" s="216">
        <f>O195*H195</f>
        <v>0</v>
      </c>
      <c r="Q195" s="216">
        <v>0.10988000000000001</v>
      </c>
      <c r="R195" s="216">
        <f>Q195*H195</f>
        <v>60.7284784</v>
      </c>
      <c r="S195" s="216">
        <v>0</v>
      </c>
      <c r="T195" s="217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18" t="s">
        <v>132</v>
      </c>
      <c r="AT195" s="218" t="s">
        <v>127</v>
      </c>
      <c r="AU195" s="218" t="s">
        <v>82</v>
      </c>
      <c r="AY195" s="20" t="s">
        <v>125</v>
      </c>
      <c r="BE195" s="219">
        <f>IF(N195="základní",J195,0)</f>
        <v>0</v>
      </c>
      <c r="BF195" s="219">
        <f>IF(N195="snížená",J195,0)</f>
        <v>0</v>
      </c>
      <c r="BG195" s="219">
        <f>IF(N195="zákl. přenesená",J195,0)</f>
        <v>0</v>
      </c>
      <c r="BH195" s="219">
        <f>IF(N195="sníž. přenesená",J195,0)</f>
        <v>0</v>
      </c>
      <c r="BI195" s="219">
        <f>IF(N195="nulová",J195,0)</f>
        <v>0</v>
      </c>
      <c r="BJ195" s="20" t="s">
        <v>80</v>
      </c>
      <c r="BK195" s="219">
        <f>ROUND(I195*H195,2)</f>
        <v>0</v>
      </c>
      <c r="BL195" s="20" t="s">
        <v>132</v>
      </c>
      <c r="BM195" s="218" t="s">
        <v>434</v>
      </c>
    </row>
    <row r="196" s="2" customFormat="1">
      <c r="A196" s="41"/>
      <c r="B196" s="42"/>
      <c r="C196" s="43"/>
      <c r="D196" s="220" t="s">
        <v>134</v>
      </c>
      <c r="E196" s="43"/>
      <c r="F196" s="221" t="s">
        <v>435</v>
      </c>
      <c r="G196" s="43"/>
      <c r="H196" s="43"/>
      <c r="I196" s="222"/>
      <c r="J196" s="43"/>
      <c r="K196" s="43"/>
      <c r="L196" s="47"/>
      <c r="M196" s="223"/>
      <c r="N196" s="224"/>
      <c r="O196" s="87"/>
      <c r="P196" s="87"/>
      <c r="Q196" s="87"/>
      <c r="R196" s="87"/>
      <c r="S196" s="87"/>
      <c r="T196" s="88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T196" s="20" t="s">
        <v>134</v>
      </c>
      <c r="AU196" s="20" t="s">
        <v>82</v>
      </c>
    </row>
    <row r="197" s="13" customFormat="1">
      <c r="A197" s="13"/>
      <c r="B197" s="227"/>
      <c r="C197" s="228"/>
      <c r="D197" s="220" t="s">
        <v>138</v>
      </c>
      <c r="E197" s="229" t="s">
        <v>19</v>
      </c>
      <c r="F197" s="230" t="s">
        <v>313</v>
      </c>
      <c r="G197" s="228"/>
      <c r="H197" s="231">
        <v>552.67999999999995</v>
      </c>
      <c r="I197" s="232"/>
      <c r="J197" s="228"/>
      <c r="K197" s="228"/>
      <c r="L197" s="233"/>
      <c r="M197" s="234"/>
      <c r="N197" s="235"/>
      <c r="O197" s="235"/>
      <c r="P197" s="235"/>
      <c r="Q197" s="235"/>
      <c r="R197" s="235"/>
      <c r="S197" s="235"/>
      <c r="T197" s="236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7" t="s">
        <v>138</v>
      </c>
      <c r="AU197" s="237" t="s">
        <v>82</v>
      </c>
      <c r="AV197" s="13" t="s">
        <v>82</v>
      </c>
      <c r="AW197" s="13" t="s">
        <v>33</v>
      </c>
      <c r="AX197" s="13" t="s">
        <v>80</v>
      </c>
      <c r="AY197" s="237" t="s">
        <v>125</v>
      </c>
    </row>
    <row r="198" s="2" customFormat="1" ht="16.5" customHeight="1">
      <c r="A198" s="41"/>
      <c r="B198" s="42"/>
      <c r="C198" s="263" t="s">
        <v>436</v>
      </c>
      <c r="D198" s="263" t="s">
        <v>408</v>
      </c>
      <c r="E198" s="264" t="s">
        <v>437</v>
      </c>
      <c r="F198" s="265" t="s">
        <v>438</v>
      </c>
      <c r="G198" s="266" t="s">
        <v>178</v>
      </c>
      <c r="H198" s="267">
        <v>580.31399999999996</v>
      </c>
      <c r="I198" s="268"/>
      <c r="J198" s="269">
        <f>ROUND(I198*H198,2)</f>
        <v>0</v>
      </c>
      <c r="K198" s="265" t="s">
        <v>19</v>
      </c>
      <c r="L198" s="270"/>
      <c r="M198" s="271" t="s">
        <v>19</v>
      </c>
      <c r="N198" s="272" t="s">
        <v>43</v>
      </c>
      <c r="O198" s="87"/>
      <c r="P198" s="216">
        <f>O198*H198</f>
        <v>0</v>
      </c>
      <c r="Q198" s="216">
        <v>0.022800000000000001</v>
      </c>
      <c r="R198" s="216">
        <f>Q198*H198</f>
        <v>13.231159200000001</v>
      </c>
      <c r="S198" s="216">
        <v>0</v>
      </c>
      <c r="T198" s="217">
        <f>S198*H198</f>
        <v>0</v>
      </c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R198" s="218" t="s">
        <v>175</v>
      </c>
      <c r="AT198" s="218" t="s">
        <v>408</v>
      </c>
      <c r="AU198" s="218" t="s">
        <v>82</v>
      </c>
      <c r="AY198" s="20" t="s">
        <v>125</v>
      </c>
      <c r="BE198" s="219">
        <f>IF(N198="základní",J198,0)</f>
        <v>0</v>
      </c>
      <c r="BF198" s="219">
        <f>IF(N198="snížená",J198,0)</f>
        <v>0</v>
      </c>
      <c r="BG198" s="219">
        <f>IF(N198="zákl. přenesená",J198,0)</f>
        <v>0</v>
      </c>
      <c r="BH198" s="219">
        <f>IF(N198="sníž. přenesená",J198,0)</f>
        <v>0</v>
      </c>
      <c r="BI198" s="219">
        <f>IF(N198="nulová",J198,0)</f>
        <v>0</v>
      </c>
      <c r="BJ198" s="20" t="s">
        <v>80</v>
      </c>
      <c r="BK198" s="219">
        <f>ROUND(I198*H198,2)</f>
        <v>0</v>
      </c>
      <c r="BL198" s="20" t="s">
        <v>132</v>
      </c>
      <c r="BM198" s="218" t="s">
        <v>439</v>
      </c>
    </row>
    <row r="199" s="2" customFormat="1">
      <c r="A199" s="41"/>
      <c r="B199" s="42"/>
      <c r="C199" s="43"/>
      <c r="D199" s="220" t="s">
        <v>134</v>
      </c>
      <c r="E199" s="43"/>
      <c r="F199" s="221" t="s">
        <v>440</v>
      </c>
      <c r="G199" s="43"/>
      <c r="H199" s="43"/>
      <c r="I199" s="222"/>
      <c r="J199" s="43"/>
      <c r="K199" s="43"/>
      <c r="L199" s="47"/>
      <c r="M199" s="223"/>
      <c r="N199" s="224"/>
      <c r="O199" s="87"/>
      <c r="P199" s="87"/>
      <c r="Q199" s="87"/>
      <c r="R199" s="87"/>
      <c r="S199" s="87"/>
      <c r="T199" s="88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T199" s="20" t="s">
        <v>134</v>
      </c>
      <c r="AU199" s="20" t="s">
        <v>82</v>
      </c>
    </row>
    <row r="200" s="13" customFormat="1">
      <c r="A200" s="13"/>
      <c r="B200" s="227"/>
      <c r="C200" s="228"/>
      <c r="D200" s="220" t="s">
        <v>138</v>
      </c>
      <c r="E200" s="229" t="s">
        <v>19</v>
      </c>
      <c r="F200" s="230" t="s">
        <v>441</v>
      </c>
      <c r="G200" s="228"/>
      <c r="H200" s="231">
        <v>580.31399999999996</v>
      </c>
      <c r="I200" s="232"/>
      <c r="J200" s="228"/>
      <c r="K200" s="228"/>
      <c r="L200" s="233"/>
      <c r="M200" s="234"/>
      <c r="N200" s="235"/>
      <c r="O200" s="235"/>
      <c r="P200" s="235"/>
      <c r="Q200" s="235"/>
      <c r="R200" s="235"/>
      <c r="S200" s="235"/>
      <c r="T200" s="236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7" t="s">
        <v>138</v>
      </c>
      <c r="AU200" s="237" t="s">
        <v>82</v>
      </c>
      <c r="AV200" s="13" t="s">
        <v>82</v>
      </c>
      <c r="AW200" s="13" t="s">
        <v>33</v>
      </c>
      <c r="AX200" s="13" t="s">
        <v>80</v>
      </c>
      <c r="AY200" s="237" t="s">
        <v>125</v>
      </c>
    </row>
    <row r="201" s="2" customFormat="1" ht="16.5" customHeight="1">
      <c r="A201" s="41"/>
      <c r="B201" s="42"/>
      <c r="C201" s="207" t="s">
        <v>442</v>
      </c>
      <c r="D201" s="207" t="s">
        <v>127</v>
      </c>
      <c r="E201" s="208" t="s">
        <v>443</v>
      </c>
      <c r="F201" s="209" t="s">
        <v>444</v>
      </c>
      <c r="G201" s="210" t="s">
        <v>178</v>
      </c>
      <c r="H201" s="211">
        <v>27.899999999999999</v>
      </c>
      <c r="I201" s="212"/>
      <c r="J201" s="213">
        <f>ROUND(I201*H201,2)</f>
        <v>0</v>
      </c>
      <c r="K201" s="209" t="s">
        <v>131</v>
      </c>
      <c r="L201" s="47"/>
      <c r="M201" s="214" t="s">
        <v>19</v>
      </c>
      <c r="N201" s="215" t="s">
        <v>43</v>
      </c>
      <c r="O201" s="87"/>
      <c r="P201" s="216">
        <f>O201*H201</f>
        <v>0</v>
      </c>
      <c r="Q201" s="216">
        <v>0.10095</v>
      </c>
      <c r="R201" s="216">
        <f>Q201*H201</f>
        <v>2.8165049999999998</v>
      </c>
      <c r="S201" s="216">
        <v>0</v>
      </c>
      <c r="T201" s="217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18" t="s">
        <v>132</v>
      </c>
      <c r="AT201" s="218" t="s">
        <v>127</v>
      </c>
      <c r="AU201" s="218" t="s">
        <v>82</v>
      </c>
      <c r="AY201" s="20" t="s">
        <v>125</v>
      </c>
      <c r="BE201" s="219">
        <f>IF(N201="základní",J201,0)</f>
        <v>0</v>
      </c>
      <c r="BF201" s="219">
        <f>IF(N201="snížená",J201,0)</f>
        <v>0</v>
      </c>
      <c r="BG201" s="219">
        <f>IF(N201="zákl. přenesená",J201,0)</f>
        <v>0</v>
      </c>
      <c r="BH201" s="219">
        <f>IF(N201="sníž. přenesená",J201,0)</f>
        <v>0</v>
      </c>
      <c r="BI201" s="219">
        <f>IF(N201="nulová",J201,0)</f>
        <v>0</v>
      </c>
      <c r="BJ201" s="20" t="s">
        <v>80</v>
      </c>
      <c r="BK201" s="219">
        <f>ROUND(I201*H201,2)</f>
        <v>0</v>
      </c>
      <c r="BL201" s="20" t="s">
        <v>132</v>
      </c>
      <c r="BM201" s="218" t="s">
        <v>445</v>
      </c>
    </row>
    <row r="202" s="2" customFormat="1">
      <c r="A202" s="41"/>
      <c r="B202" s="42"/>
      <c r="C202" s="43"/>
      <c r="D202" s="220" t="s">
        <v>134</v>
      </c>
      <c r="E202" s="43"/>
      <c r="F202" s="221" t="s">
        <v>446</v>
      </c>
      <c r="G202" s="43"/>
      <c r="H202" s="43"/>
      <c r="I202" s="222"/>
      <c r="J202" s="43"/>
      <c r="K202" s="43"/>
      <c r="L202" s="47"/>
      <c r="M202" s="223"/>
      <c r="N202" s="224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134</v>
      </c>
      <c r="AU202" s="20" t="s">
        <v>82</v>
      </c>
    </row>
    <row r="203" s="2" customFormat="1">
      <c r="A203" s="41"/>
      <c r="B203" s="42"/>
      <c r="C203" s="43"/>
      <c r="D203" s="225" t="s">
        <v>136</v>
      </c>
      <c r="E203" s="43"/>
      <c r="F203" s="226" t="s">
        <v>447</v>
      </c>
      <c r="G203" s="43"/>
      <c r="H203" s="43"/>
      <c r="I203" s="222"/>
      <c r="J203" s="43"/>
      <c r="K203" s="43"/>
      <c r="L203" s="47"/>
      <c r="M203" s="223"/>
      <c r="N203" s="224"/>
      <c r="O203" s="87"/>
      <c r="P203" s="87"/>
      <c r="Q203" s="87"/>
      <c r="R203" s="87"/>
      <c r="S203" s="87"/>
      <c r="T203" s="88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T203" s="20" t="s">
        <v>136</v>
      </c>
      <c r="AU203" s="20" t="s">
        <v>82</v>
      </c>
    </row>
    <row r="204" s="13" customFormat="1">
      <c r="A204" s="13"/>
      <c r="B204" s="227"/>
      <c r="C204" s="228"/>
      <c r="D204" s="220" t="s">
        <v>138</v>
      </c>
      <c r="E204" s="229" t="s">
        <v>19</v>
      </c>
      <c r="F204" s="230" t="s">
        <v>448</v>
      </c>
      <c r="G204" s="228"/>
      <c r="H204" s="231">
        <v>27.899999999999999</v>
      </c>
      <c r="I204" s="232"/>
      <c r="J204" s="228"/>
      <c r="K204" s="228"/>
      <c r="L204" s="233"/>
      <c r="M204" s="234"/>
      <c r="N204" s="235"/>
      <c r="O204" s="235"/>
      <c r="P204" s="235"/>
      <c r="Q204" s="235"/>
      <c r="R204" s="235"/>
      <c r="S204" s="235"/>
      <c r="T204" s="236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7" t="s">
        <v>138</v>
      </c>
      <c r="AU204" s="237" t="s">
        <v>82</v>
      </c>
      <c r="AV204" s="13" t="s">
        <v>82</v>
      </c>
      <c r="AW204" s="13" t="s">
        <v>33</v>
      </c>
      <c r="AX204" s="13" t="s">
        <v>80</v>
      </c>
      <c r="AY204" s="237" t="s">
        <v>125</v>
      </c>
    </row>
    <row r="205" s="2" customFormat="1" ht="16.5" customHeight="1">
      <c r="A205" s="41"/>
      <c r="B205" s="42"/>
      <c r="C205" s="263" t="s">
        <v>449</v>
      </c>
      <c r="D205" s="263" t="s">
        <v>408</v>
      </c>
      <c r="E205" s="264" t="s">
        <v>450</v>
      </c>
      <c r="F205" s="265" t="s">
        <v>451</v>
      </c>
      <c r="G205" s="266" t="s">
        <v>178</v>
      </c>
      <c r="H205" s="267">
        <v>28.457999999999998</v>
      </c>
      <c r="I205" s="268"/>
      <c r="J205" s="269">
        <f>ROUND(I205*H205,2)</f>
        <v>0</v>
      </c>
      <c r="K205" s="265" t="s">
        <v>19</v>
      </c>
      <c r="L205" s="270"/>
      <c r="M205" s="271" t="s">
        <v>19</v>
      </c>
      <c r="N205" s="272" t="s">
        <v>43</v>
      </c>
      <c r="O205" s="87"/>
      <c r="P205" s="216">
        <f>O205*H205</f>
        <v>0</v>
      </c>
      <c r="Q205" s="216">
        <v>0.017999999999999999</v>
      </c>
      <c r="R205" s="216">
        <f>Q205*H205</f>
        <v>0.51224399999999992</v>
      </c>
      <c r="S205" s="216">
        <v>0</v>
      </c>
      <c r="T205" s="217">
        <f>S205*H205</f>
        <v>0</v>
      </c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R205" s="218" t="s">
        <v>175</v>
      </c>
      <c r="AT205" s="218" t="s">
        <v>408</v>
      </c>
      <c r="AU205" s="218" t="s">
        <v>82</v>
      </c>
      <c r="AY205" s="20" t="s">
        <v>125</v>
      </c>
      <c r="BE205" s="219">
        <f>IF(N205="základní",J205,0)</f>
        <v>0</v>
      </c>
      <c r="BF205" s="219">
        <f>IF(N205="snížená",J205,0)</f>
        <v>0</v>
      </c>
      <c r="BG205" s="219">
        <f>IF(N205="zákl. přenesená",J205,0)</f>
        <v>0</v>
      </c>
      <c r="BH205" s="219">
        <f>IF(N205="sníž. přenesená",J205,0)</f>
        <v>0</v>
      </c>
      <c r="BI205" s="219">
        <f>IF(N205="nulová",J205,0)</f>
        <v>0</v>
      </c>
      <c r="BJ205" s="20" t="s">
        <v>80</v>
      </c>
      <c r="BK205" s="219">
        <f>ROUND(I205*H205,2)</f>
        <v>0</v>
      </c>
      <c r="BL205" s="20" t="s">
        <v>132</v>
      </c>
      <c r="BM205" s="218" t="s">
        <v>452</v>
      </c>
    </row>
    <row r="206" s="2" customFormat="1">
      <c r="A206" s="41"/>
      <c r="B206" s="42"/>
      <c r="C206" s="43"/>
      <c r="D206" s="220" t="s">
        <v>134</v>
      </c>
      <c r="E206" s="43"/>
      <c r="F206" s="221" t="s">
        <v>453</v>
      </c>
      <c r="G206" s="43"/>
      <c r="H206" s="43"/>
      <c r="I206" s="222"/>
      <c r="J206" s="43"/>
      <c r="K206" s="43"/>
      <c r="L206" s="47"/>
      <c r="M206" s="223"/>
      <c r="N206" s="224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20" t="s">
        <v>134</v>
      </c>
      <c r="AU206" s="20" t="s">
        <v>82</v>
      </c>
    </row>
    <row r="207" s="13" customFormat="1">
      <c r="A207" s="13"/>
      <c r="B207" s="227"/>
      <c r="C207" s="228"/>
      <c r="D207" s="220" t="s">
        <v>138</v>
      </c>
      <c r="E207" s="229" t="s">
        <v>19</v>
      </c>
      <c r="F207" s="230" t="s">
        <v>454</v>
      </c>
      <c r="G207" s="228"/>
      <c r="H207" s="231">
        <v>28.457999999999998</v>
      </c>
      <c r="I207" s="232"/>
      <c r="J207" s="228"/>
      <c r="K207" s="228"/>
      <c r="L207" s="233"/>
      <c r="M207" s="234"/>
      <c r="N207" s="235"/>
      <c r="O207" s="235"/>
      <c r="P207" s="235"/>
      <c r="Q207" s="235"/>
      <c r="R207" s="235"/>
      <c r="S207" s="235"/>
      <c r="T207" s="236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7" t="s">
        <v>138</v>
      </c>
      <c r="AU207" s="237" t="s">
        <v>82</v>
      </c>
      <c r="AV207" s="13" t="s">
        <v>82</v>
      </c>
      <c r="AW207" s="13" t="s">
        <v>33</v>
      </c>
      <c r="AX207" s="13" t="s">
        <v>80</v>
      </c>
      <c r="AY207" s="237" t="s">
        <v>125</v>
      </c>
    </row>
    <row r="208" s="12" customFormat="1" ht="22.8" customHeight="1">
      <c r="A208" s="12"/>
      <c r="B208" s="191"/>
      <c r="C208" s="192"/>
      <c r="D208" s="193" t="s">
        <v>71</v>
      </c>
      <c r="E208" s="205" t="s">
        <v>455</v>
      </c>
      <c r="F208" s="205" t="s">
        <v>456</v>
      </c>
      <c r="G208" s="192"/>
      <c r="H208" s="192"/>
      <c r="I208" s="195"/>
      <c r="J208" s="206">
        <f>BK208</f>
        <v>0</v>
      </c>
      <c r="K208" s="192"/>
      <c r="L208" s="197"/>
      <c r="M208" s="198"/>
      <c r="N208" s="199"/>
      <c r="O208" s="199"/>
      <c r="P208" s="200">
        <f>SUM(P209:P211)</f>
        <v>0</v>
      </c>
      <c r="Q208" s="199"/>
      <c r="R208" s="200">
        <f>SUM(R209:R211)</f>
        <v>4.7396999999999991</v>
      </c>
      <c r="S208" s="199"/>
      <c r="T208" s="201">
        <f>SUM(T209:T211)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02" t="s">
        <v>80</v>
      </c>
      <c r="AT208" s="203" t="s">
        <v>71</v>
      </c>
      <c r="AU208" s="203" t="s">
        <v>80</v>
      </c>
      <c r="AY208" s="202" t="s">
        <v>125</v>
      </c>
      <c r="BK208" s="204">
        <f>SUM(BK209:BK211)</f>
        <v>0</v>
      </c>
    </row>
    <row r="209" s="2" customFormat="1" ht="37.8" customHeight="1">
      <c r="A209" s="41"/>
      <c r="B209" s="42"/>
      <c r="C209" s="207" t="s">
        <v>457</v>
      </c>
      <c r="D209" s="207" t="s">
        <v>127</v>
      </c>
      <c r="E209" s="208" t="s">
        <v>458</v>
      </c>
      <c r="F209" s="209" t="s">
        <v>459</v>
      </c>
      <c r="G209" s="210" t="s">
        <v>460</v>
      </c>
      <c r="H209" s="211">
        <v>256.19999999999999</v>
      </c>
      <c r="I209" s="212"/>
      <c r="J209" s="213">
        <f>ROUND(I209*H209,2)</f>
        <v>0</v>
      </c>
      <c r="K209" s="209" t="s">
        <v>19</v>
      </c>
      <c r="L209" s="47"/>
      <c r="M209" s="214" t="s">
        <v>19</v>
      </c>
      <c r="N209" s="215" t="s">
        <v>43</v>
      </c>
      <c r="O209" s="87"/>
      <c r="P209" s="216">
        <f>O209*H209</f>
        <v>0</v>
      </c>
      <c r="Q209" s="216">
        <v>0.018499999999999999</v>
      </c>
      <c r="R209" s="216">
        <f>Q209*H209</f>
        <v>4.7396999999999991</v>
      </c>
      <c r="S209" s="216">
        <v>0</v>
      </c>
      <c r="T209" s="217">
        <f>S209*H209</f>
        <v>0</v>
      </c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R209" s="218" t="s">
        <v>132</v>
      </c>
      <c r="AT209" s="218" t="s">
        <v>127</v>
      </c>
      <c r="AU209" s="218" t="s">
        <v>82</v>
      </c>
      <c r="AY209" s="20" t="s">
        <v>125</v>
      </c>
      <c r="BE209" s="219">
        <f>IF(N209="základní",J209,0)</f>
        <v>0</v>
      </c>
      <c r="BF209" s="219">
        <f>IF(N209="snížená",J209,0)</f>
        <v>0</v>
      </c>
      <c r="BG209" s="219">
        <f>IF(N209="zákl. přenesená",J209,0)</f>
        <v>0</v>
      </c>
      <c r="BH209" s="219">
        <f>IF(N209="sníž. přenesená",J209,0)</f>
        <v>0</v>
      </c>
      <c r="BI209" s="219">
        <f>IF(N209="nulová",J209,0)</f>
        <v>0</v>
      </c>
      <c r="BJ209" s="20" t="s">
        <v>80</v>
      </c>
      <c r="BK209" s="219">
        <f>ROUND(I209*H209,2)</f>
        <v>0</v>
      </c>
      <c r="BL209" s="20" t="s">
        <v>132</v>
      </c>
      <c r="BM209" s="218" t="s">
        <v>461</v>
      </c>
    </row>
    <row r="210" s="2" customFormat="1">
      <c r="A210" s="41"/>
      <c r="B210" s="42"/>
      <c r="C210" s="43"/>
      <c r="D210" s="220" t="s">
        <v>134</v>
      </c>
      <c r="E210" s="43"/>
      <c r="F210" s="221" t="s">
        <v>459</v>
      </c>
      <c r="G210" s="43"/>
      <c r="H210" s="43"/>
      <c r="I210" s="222"/>
      <c r="J210" s="43"/>
      <c r="K210" s="43"/>
      <c r="L210" s="47"/>
      <c r="M210" s="223"/>
      <c r="N210" s="224"/>
      <c r="O210" s="87"/>
      <c r="P210" s="87"/>
      <c r="Q210" s="87"/>
      <c r="R210" s="87"/>
      <c r="S210" s="87"/>
      <c r="T210" s="88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T210" s="20" t="s">
        <v>134</v>
      </c>
      <c r="AU210" s="20" t="s">
        <v>82</v>
      </c>
    </row>
    <row r="211" s="13" customFormat="1">
      <c r="A211" s="13"/>
      <c r="B211" s="227"/>
      <c r="C211" s="228"/>
      <c r="D211" s="220" t="s">
        <v>138</v>
      </c>
      <c r="E211" s="229" t="s">
        <v>19</v>
      </c>
      <c r="F211" s="230" t="s">
        <v>462</v>
      </c>
      <c r="G211" s="228"/>
      <c r="H211" s="231">
        <v>256.19999999999999</v>
      </c>
      <c r="I211" s="232"/>
      <c r="J211" s="228"/>
      <c r="K211" s="228"/>
      <c r="L211" s="233"/>
      <c r="M211" s="234"/>
      <c r="N211" s="235"/>
      <c r="O211" s="235"/>
      <c r="P211" s="235"/>
      <c r="Q211" s="235"/>
      <c r="R211" s="235"/>
      <c r="S211" s="235"/>
      <c r="T211" s="236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7" t="s">
        <v>138</v>
      </c>
      <c r="AU211" s="237" t="s">
        <v>82</v>
      </c>
      <c r="AV211" s="13" t="s">
        <v>82</v>
      </c>
      <c r="AW211" s="13" t="s">
        <v>33</v>
      </c>
      <c r="AX211" s="13" t="s">
        <v>80</v>
      </c>
      <c r="AY211" s="237" t="s">
        <v>125</v>
      </c>
    </row>
    <row r="212" s="12" customFormat="1" ht="22.8" customHeight="1">
      <c r="A212" s="12"/>
      <c r="B212" s="191"/>
      <c r="C212" s="192"/>
      <c r="D212" s="193" t="s">
        <v>71</v>
      </c>
      <c r="E212" s="205" t="s">
        <v>228</v>
      </c>
      <c r="F212" s="205" t="s">
        <v>229</v>
      </c>
      <c r="G212" s="192"/>
      <c r="H212" s="192"/>
      <c r="I212" s="195"/>
      <c r="J212" s="206">
        <f>BK212</f>
        <v>0</v>
      </c>
      <c r="K212" s="192"/>
      <c r="L212" s="197"/>
      <c r="M212" s="198"/>
      <c r="N212" s="199"/>
      <c r="O212" s="199"/>
      <c r="P212" s="200">
        <f>SUM(P213:P236)</f>
        <v>0</v>
      </c>
      <c r="Q212" s="199"/>
      <c r="R212" s="200">
        <f>SUM(R213:R236)</f>
        <v>0</v>
      </c>
      <c r="S212" s="199"/>
      <c r="T212" s="201">
        <f>SUM(T213:T236)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02" t="s">
        <v>80</v>
      </c>
      <c r="AT212" s="203" t="s">
        <v>71</v>
      </c>
      <c r="AU212" s="203" t="s">
        <v>80</v>
      </c>
      <c r="AY212" s="202" t="s">
        <v>125</v>
      </c>
      <c r="BK212" s="204">
        <f>SUM(BK213:BK236)</f>
        <v>0</v>
      </c>
    </row>
    <row r="213" s="2" customFormat="1" ht="16.5" customHeight="1">
      <c r="A213" s="41"/>
      <c r="B213" s="42"/>
      <c r="C213" s="207" t="s">
        <v>463</v>
      </c>
      <c r="D213" s="207" t="s">
        <v>127</v>
      </c>
      <c r="E213" s="208" t="s">
        <v>231</v>
      </c>
      <c r="F213" s="209" t="s">
        <v>232</v>
      </c>
      <c r="G213" s="210" t="s">
        <v>233</v>
      </c>
      <c r="H213" s="211">
        <v>163.136</v>
      </c>
      <c r="I213" s="212"/>
      <c r="J213" s="213">
        <f>ROUND(I213*H213,2)</f>
        <v>0</v>
      </c>
      <c r="K213" s="209" t="s">
        <v>131</v>
      </c>
      <c r="L213" s="47"/>
      <c r="M213" s="214" t="s">
        <v>19</v>
      </c>
      <c r="N213" s="215" t="s">
        <v>43</v>
      </c>
      <c r="O213" s="87"/>
      <c r="P213" s="216">
        <f>O213*H213</f>
        <v>0</v>
      </c>
      <c r="Q213" s="216">
        <v>0</v>
      </c>
      <c r="R213" s="216">
        <f>Q213*H213</f>
        <v>0</v>
      </c>
      <c r="S213" s="216">
        <v>0</v>
      </c>
      <c r="T213" s="217">
        <f>S213*H213</f>
        <v>0</v>
      </c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R213" s="218" t="s">
        <v>132</v>
      </c>
      <c r="AT213" s="218" t="s">
        <v>127</v>
      </c>
      <c r="AU213" s="218" t="s">
        <v>82</v>
      </c>
      <c r="AY213" s="20" t="s">
        <v>125</v>
      </c>
      <c r="BE213" s="219">
        <f>IF(N213="základní",J213,0)</f>
        <v>0</v>
      </c>
      <c r="BF213" s="219">
        <f>IF(N213="snížená",J213,0)</f>
        <v>0</v>
      </c>
      <c r="BG213" s="219">
        <f>IF(N213="zákl. přenesená",J213,0)</f>
        <v>0</v>
      </c>
      <c r="BH213" s="219">
        <f>IF(N213="sníž. přenesená",J213,0)</f>
        <v>0</v>
      </c>
      <c r="BI213" s="219">
        <f>IF(N213="nulová",J213,0)</f>
        <v>0</v>
      </c>
      <c r="BJ213" s="20" t="s">
        <v>80</v>
      </c>
      <c r="BK213" s="219">
        <f>ROUND(I213*H213,2)</f>
        <v>0</v>
      </c>
      <c r="BL213" s="20" t="s">
        <v>132</v>
      </c>
      <c r="BM213" s="218" t="s">
        <v>464</v>
      </c>
    </row>
    <row r="214" s="2" customFormat="1">
      <c r="A214" s="41"/>
      <c r="B214" s="42"/>
      <c r="C214" s="43"/>
      <c r="D214" s="220" t="s">
        <v>134</v>
      </c>
      <c r="E214" s="43"/>
      <c r="F214" s="221" t="s">
        <v>235</v>
      </c>
      <c r="G214" s="43"/>
      <c r="H214" s="43"/>
      <c r="I214" s="222"/>
      <c r="J214" s="43"/>
      <c r="K214" s="43"/>
      <c r="L214" s="47"/>
      <c r="M214" s="223"/>
      <c r="N214" s="224"/>
      <c r="O214" s="87"/>
      <c r="P214" s="87"/>
      <c r="Q214" s="87"/>
      <c r="R214" s="87"/>
      <c r="S214" s="87"/>
      <c r="T214" s="88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T214" s="20" t="s">
        <v>134</v>
      </c>
      <c r="AU214" s="20" t="s">
        <v>82</v>
      </c>
    </row>
    <row r="215" s="2" customFormat="1">
      <c r="A215" s="41"/>
      <c r="B215" s="42"/>
      <c r="C215" s="43"/>
      <c r="D215" s="225" t="s">
        <v>136</v>
      </c>
      <c r="E215" s="43"/>
      <c r="F215" s="226" t="s">
        <v>236</v>
      </c>
      <c r="G215" s="43"/>
      <c r="H215" s="43"/>
      <c r="I215" s="222"/>
      <c r="J215" s="43"/>
      <c r="K215" s="43"/>
      <c r="L215" s="47"/>
      <c r="M215" s="223"/>
      <c r="N215" s="224"/>
      <c r="O215" s="87"/>
      <c r="P215" s="87"/>
      <c r="Q215" s="87"/>
      <c r="R215" s="87"/>
      <c r="S215" s="87"/>
      <c r="T215" s="88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T215" s="20" t="s">
        <v>136</v>
      </c>
      <c r="AU215" s="20" t="s">
        <v>82</v>
      </c>
    </row>
    <row r="216" s="13" customFormat="1">
      <c r="A216" s="13"/>
      <c r="B216" s="227"/>
      <c r="C216" s="228"/>
      <c r="D216" s="220" t="s">
        <v>138</v>
      </c>
      <c r="E216" s="229" t="s">
        <v>19</v>
      </c>
      <c r="F216" s="230" t="s">
        <v>465</v>
      </c>
      <c r="G216" s="228"/>
      <c r="H216" s="231">
        <v>163.136</v>
      </c>
      <c r="I216" s="232"/>
      <c r="J216" s="228"/>
      <c r="K216" s="228"/>
      <c r="L216" s="233"/>
      <c r="M216" s="234"/>
      <c r="N216" s="235"/>
      <c r="O216" s="235"/>
      <c r="P216" s="235"/>
      <c r="Q216" s="235"/>
      <c r="R216" s="235"/>
      <c r="S216" s="235"/>
      <c r="T216" s="23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7" t="s">
        <v>138</v>
      </c>
      <c r="AU216" s="237" t="s">
        <v>82</v>
      </c>
      <c r="AV216" s="13" t="s">
        <v>82</v>
      </c>
      <c r="AW216" s="13" t="s">
        <v>33</v>
      </c>
      <c r="AX216" s="13" t="s">
        <v>80</v>
      </c>
      <c r="AY216" s="237" t="s">
        <v>125</v>
      </c>
    </row>
    <row r="217" s="2" customFormat="1" ht="16.5" customHeight="1">
      <c r="A217" s="41"/>
      <c r="B217" s="42"/>
      <c r="C217" s="207" t="s">
        <v>292</v>
      </c>
      <c r="D217" s="207" t="s">
        <v>127</v>
      </c>
      <c r="E217" s="208" t="s">
        <v>238</v>
      </c>
      <c r="F217" s="209" t="s">
        <v>239</v>
      </c>
      <c r="G217" s="210" t="s">
        <v>233</v>
      </c>
      <c r="H217" s="211">
        <v>2610.1759999999999</v>
      </c>
      <c r="I217" s="212"/>
      <c r="J217" s="213">
        <f>ROUND(I217*H217,2)</f>
        <v>0</v>
      </c>
      <c r="K217" s="209" t="s">
        <v>131</v>
      </c>
      <c r="L217" s="47"/>
      <c r="M217" s="214" t="s">
        <v>19</v>
      </c>
      <c r="N217" s="215" t="s">
        <v>43</v>
      </c>
      <c r="O217" s="87"/>
      <c r="P217" s="216">
        <f>O217*H217</f>
        <v>0</v>
      </c>
      <c r="Q217" s="216">
        <v>0</v>
      </c>
      <c r="R217" s="216">
        <f>Q217*H217</f>
        <v>0</v>
      </c>
      <c r="S217" s="216">
        <v>0</v>
      </c>
      <c r="T217" s="217">
        <f>S217*H217</f>
        <v>0</v>
      </c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R217" s="218" t="s">
        <v>132</v>
      </c>
      <c r="AT217" s="218" t="s">
        <v>127</v>
      </c>
      <c r="AU217" s="218" t="s">
        <v>82</v>
      </c>
      <c r="AY217" s="20" t="s">
        <v>125</v>
      </c>
      <c r="BE217" s="219">
        <f>IF(N217="základní",J217,0)</f>
        <v>0</v>
      </c>
      <c r="BF217" s="219">
        <f>IF(N217="snížená",J217,0)</f>
        <v>0</v>
      </c>
      <c r="BG217" s="219">
        <f>IF(N217="zákl. přenesená",J217,0)</f>
        <v>0</v>
      </c>
      <c r="BH217" s="219">
        <f>IF(N217="sníž. přenesená",J217,0)</f>
        <v>0</v>
      </c>
      <c r="BI217" s="219">
        <f>IF(N217="nulová",J217,0)</f>
        <v>0</v>
      </c>
      <c r="BJ217" s="20" t="s">
        <v>80</v>
      </c>
      <c r="BK217" s="219">
        <f>ROUND(I217*H217,2)</f>
        <v>0</v>
      </c>
      <c r="BL217" s="20" t="s">
        <v>132</v>
      </c>
      <c r="BM217" s="218" t="s">
        <v>466</v>
      </c>
    </row>
    <row r="218" s="2" customFormat="1">
      <c r="A218" s="41"/>
      <c r="B218" s="42"/>
      <c r="C218" s="43"/>
      <c r="D218" s="220" t="s">
        <v>134</v>
      </c>
      <c r="E218" s="43"/>
      <c r="F218" s="221" t="s">
        <v>241</v>
      </c>
      <c r="G218" s="43"/>
      <c r="H218" s="43"/>
      <c r="I218" s="222"/>
      <c r="J218" s="43"/>
      <c r="K218" s="43"/>
      <c r="L218" s="47"/>
      <c r="M218" s="223"/>
      <c r="N218" s="224"/>
      <c r="O218" s="87"/>
      <c r="P218" s="87"/>
      <c r="Q218" s="87"/>
      <c r="R218" s="87"/>
      <c r="S218" s="87"/>
      <c r="T218" s="88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T218" s="20" t="s">
        <v>134</v>
      </c>
      <c r="AU218" s="20" t="s">
        <v>82</v>
      </c>
    </row>
    <row r="219" s="2" customFormat="1">
      <c r="A219" s="41"/>
      <c r="B219" s="42"/>
      <c r="C219" s="43"/>
      <c r="D219" s="225" t="s">
        <v>136</v>
      </c>
      <c r="E219" s="43"/>
      <c r="F219" s="226" t="s">
        <v>242</v>
      </c>
      <c r="G219" s="43"/>
      <c r="H219" s="43"/>
      <c r="I219" s="222"/>
      <c r="J219" s="43"/>
      <c r="K219" s="43"/>
      <c r="L219" s="47"/>
      <c r="M219" s="223"/>
      <c r="N219" s="224"/>
      <c r="O219" s="87"/>
      <c r="P219" s="87"/>
      <c r="Q219" s="87"/>
      <c r="R219" s="87"/>
      <c r="S219" s="87"/>
      <c r="T219" s="88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T219" s="20" t="s">
        <v>136</v>
      </c>
      <c r="AU219" s="20" t="s">
        <v>82</v>
      </c>
    </row>
    <row r="220" s="13" customFormat="1">
      <c r="A220" s="13"/>
      <c r="B220" s="227"/>
      <c r="C220" s="228"/>
      <c r="D220" s="220" t="s">
        <v>138</v>
      </c>
      <c r="E220" s="229" t="s">
        <v>19</v>
      </c>
      <c r="F220" s="230" t="s">
        <v>467</v>
      </c>
      <c r="G220" s="228"/>
      <c r="H220" s="231">
        <v>2610.1759999999999</v>
      </c>
      <c r="I220" s="232"/>
      <c r="J220" s="228"/>
      <c r="K220" s="228"/>
      <c r="L220" s="233"/>
      <c r="M220" s="234"/>
      <c r="N220" s="235"/>
      <c r="O220" s="235"/>
      <c r="P220" s="235"/>
      <c r="Q220" s="235"/>
      <c r="R220" s="235"/>
      <c r="S220" s="235"/>
      <c r="T220" s="236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7" t="s">
        <v>138</v>
      </c>
      <c r="AU220" s="237" t="s">
        <v>82</v>
      </c>
      <c r="AV220" s="13" t="s">
        <v>82</v>
      </c>
      <c r="AW220" s="13" t="s">
        <v>33</v>
      </c>
      <c r="AX220" s="13" t="s">
        <v>80</v>
      </c>
      <c r="AY220" s="237" t="s">
        <v>125</v>
      </c>
    </row>
    <row r="221" s="2" customFormat="1" ht="16.5" customHeight="1">
      <c r="A221" s="41"/>
      <c r="B221" s="42"/>
      <c r="C221" s="207" t="s">
        <v>468</v>
      </c>
      <c r="D221" s="207" t="s">
        <v>127</v>
      </c>
      <c r="E221" s="208" t="s">
        <v>245</v>
      </c>
      <c r="F221" s="209" t="s">
        <v>246</v>
      </c>
      <c r="G221" s="210" t="s">
        <v>233</v>
      </c>
      <c r="H221" s="211">
        <v>22.106999999999999</v>
      </c>
      <c r="I221" s="212"/>
      <c r="J221" s="213">
        <f>ROUND(I221*H221,2)</f>
        <v>0</v>
      </c>
      <c r="K221" s="209" t="s">
        <v>131</v>
      </c>
      <c r="L221" s="47"/>
      <c r="M221" s="214" t="s">
        <v>19</v>
      </c>
      <c r="N221" s="215" t="s">
        <v>43</v>
      </c>
      <c r="O221" s="87"/>
      <c r="P221" s="216">
        <f>O221*H221</f>
        <v>0</v>
      </c>
      <c r="Q221" s="216">
        <v>0</v>
      </c>
      <c r="R221" s="216">
        <f>Q221*H221</f>
        <v>0</v>
      </c>
      <c r="S221" s="216">
        <v>0</v>
      </c>
      <c r="T221" s="217">
        <f>S221*H221</f>
        <v>0</v>
      </c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R221" s="218" t="s">
        <v>132</v>
      </c>
      <c r="AT221" s="218" t="s">
        <v>127</v>
      </c>
      <c r="AU221" s="218" t="s">
        <v>82</v>
      </c>
      <c r="AY221" s="20" t="s">
        <v>125</v>
      </c>
      <c r="BE221" s="219">
        <f>IF(N221="základní",J221,0)</f>
        <v>0</v>
      </c>
      <c r="BF221" s="219">
        <f>IF(N221="snížená",J221,0)</f>
        <v>0</v>
      </c>
      <c r="BG221" s="219">
        <f>IF(N221="zákl. přenesená",J221,0)</f>
        <v>0</v>
      </c>
      <c r="BH221" s="219">
        <f>IF(N221="sníž. přenesená",J221,0)</f>
        <v>0</v>
      </c>
      <c r="BI221" s="219">
        <f>IF(N221="nulová",J221,0)</f>
        <v>0</v>
      </c>
      <c r="BJ221" s="20" t="s">
        <v>80</v>
      </c>
      <c r="BK221" s="219">
        <f>ROUND(I221*H221,2)</f>
        <v>0</v>
      </c>
      <c r="BL221" s="20" t="s">
        <v>132</v>
      </c>
      <c r="BM221" s="218" t="s">
        <v>469</v>
      </c>
    </row>
    <row r="222" s="2" customFormat="1">
      <c r="A222" s="41"/>
      <c r="B222" s="42"/>
      <c r="C222" s="43"/>
      <c r="D222" s="220" t="s">
        <v>134</v>
      </c>
      <c r="E222" s="43"/>
      <c r="F222" s="221" t="s">
        <v>248</v>
      </c>
      <c r="G222" s="43"/>
      <c r="H222" s="43"/>
      <c r="I222" s="222"/>
      <c r="J222" s="43"/>
      <c r="K222" s="43"/>
      <c r="L222" s="47"/>
      <c r="M222" s="223"/>
      <c r="N222" s="224"/>
      <c r="O222" s="87"/>
      <c r="P222" s="87"/>
      <c r="Q222" s="87"/>
      <c r="R222" s="87"/>
      <c r="S222" s="87"/>
      <c r="T222" s="88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T222" s="20" t="s">
        <v>134</v>
      </c>
      <c r="AU222" s="20" t="s">
        <v>82</v>
      </c>
    </row>
    <row r="223" s="2" customFormat="1">
      <c r="A223" s="41"/>
      <c r="B223" s="42"/>
      <c r="C223" s="43"/>
      <c r="D223" s="225" t="s">
        <v>136</v>
      </c>
      <c r="E223" s="43"/>
      <c r="F223" s="226" t="s">
        <v>249</v>
      </c>
      <c r="G223" s="43"/>
      <c r="H223" s="43"/>
      <c r="I223" s="222"/>
      <c r="J223" s="43"/>
      <c r="K223" s="43"/>
      <c r="L223" s="47"/>
      <c r="M223" s="223"/>
      <c r="N223" s="224"/>
      <c r="O223" s="87"/>
      <c r="P223" s="87"/>
      <c r="Q223" s="87"/>
      <c r="R223" s="87"/>
      <c r="S223" s="87"/>
      <c r="T223" s="88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T223" s="20" t="s">
        <v>136</v>
      </c>
      <c r="AU223" s="20" t="s">
        <v>82</v>
      </c>
    </row>
    <row r="224" s="13" customFormat="1">
      <c r="A224" s="13"/>
      <c r="B224" s="227"/>
      <c r="C224" s="228"/>
      <c r="D224" s="220" t="s">
        <v>138</v>
      </c>
      <c r="E224" s="229" t="s">
        <v>19</v>
      </c>
      <c r="F224" s="230" t="s">
        <v>470</v>
      </c>
      <c r="G224" s="228"/>
      <c r="H224" s="231">
        <v>22.106999999999999</v>
      </c>
      <c r="I224" s="232"/>
      <c r="J224" s="228"/>
      <c r="K224" s="228"/>
      <c r="L224" s="233"/>
      <c r="M224" s="234"/>
      <c r="N224" s="235"/>
      <c r="O224" s="235"/>
      <c r="P224" s="235"/>
      <c r="Q224" s="235"/>
      <c r="R224" s="235"/>
      <c r="S224" s="235"/>
      <c r="T224" s="236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7" t="s">
        <v>138</v>
      </c>
      <c r="AU224" s="237" t="s">
        <v>82</v>
      </c>
      <c r="AV224" s="13" t="s">
        <v>82</v>
      </c>
      <c r="AW224" s="13" t="s">
        <v>33</v>
      </c>
      <c r="AX224" s="13" t="s">
        <v>80</v>
      </c>
      <c r="AY224" s="237" t="s">
        <v>125</v>
      </c>
    </row>
    <row r="225" s="2" customFormat="1" ht="16.5" customHeight="1">
      <c r="A225" s="41"/>
      <c r="B225" s="42"/>
      <c r="C225" s="207" t="s">
        <v>471</v>
      </c>
      <c r="D225" s="207" t="s">
        <v>127</v>
      </c>
      <c r="E225" s="208" t="s">
        <v>253</v>
      </c>
      <c r="F225" s="209" t="s">
        <v>254</v>
      </c>
      <c r="G225" s="210" t="s">
        <v>233</v>
      </c>
      <c r="H225" s="211">
        <v>353.71199999999999</v>
      </c>
      <c r="I225" s="212"/>
      <c r="J225" s="213">
        <f>ROUND(I225*H225,2)</f>
        <v>0</v>
      </c>
      <c r="K225" s="209" t="s">
        <v>131</v>
      </c>
      <c r="L225" s="47"/>
      <c r="M225" s="214" t="s">
        <v>19</v>
      </c>
      <c r="N225" s="215" t="s">
        <v>43</v>
      </c>
      <c r="O225" s="87"/>
      <c r="P225" s="216">
        <f>O225*H225</f>
        <v>0</v>
      </c>
      <c r="Q225" s="216">
        <v>0</v>
      </c>
      <c r="R225" s="216">
        <f>Q225*H225</f>
        <v>0</v>
      </c>
      <c r="S225" s="216">
        <v>0</v>
      </c>
      <c r="T225" s="217">
        <f>S225*H225</f>
        <v>0</v>
      </c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R225" s="218" t="s">
        <v>132</v>
      </c>
      <c r="AT225" s="218" t="s">
        <v>127</v>
      </c>
      <c r="AU225" s="218" t="s">
        <v>82</v>
      </c>
      <c r="AY225" s="20" t="s">
        <v>125</v>
      </c>
      <c r="BE225" s="219">
        <f>IF(N225="základní",J225,0)</f>
        <v>0</v>
      </c>
      <c r="BF225" s="219">
        <f>IF(N225="snížená",J225,0)</f>
        <v>0</v>
      </c>
      <c r="BG225" s="219">
        <f>IF(N225="zákl. přenesená",J225,0)</f>
        <v>0</v>
      </c>
      <c r="BH225" s="219">
        <f>IF(N225="sníž. přenesená",J225,0)</f>
        <v>0</v>
      </c>
      <c r="BI225" s="219">
        <f>IF(N225="nulová",J225,0)</f>
        <v>0</v>
      </c>
      <c r="BJ225" s="20" t="s">
        <v>80</v>
      </c>
      <c r="BK225" s="219">
        <f>ROUND(I225*H225,2)</f>
        <v>0</v>
      </c>
      <c r="BL225" s="20" t="s">
        <v>132</v>
      </c>
      <c r="BM225" s="218" t="s">
        <v>472</v>
      </c>
    </row>
    <row r="226" s="2" customFormat="1">
      <c r="A226" s="41"/>
      <c r="B226" s="42"/>
      <c r="C226" s="43"/>
      <c r="D226" s="220" t="s">
        <v>134</v>
      </c>
      <c r="E226" s="43"/>
      <c r="F226" s="221" t="s">
        <v>241</v>
      </c>
      <c r="G226" s="43"/>
      <c r="H226" s="43"/>
      <c r="I226" s="222"/>
      <c r="J226" s="43"/>
      <c r="K226" s="43"/>
      <c r="L226" s="47"/>
      <c r="M226" s="223"/>
      <c r="N226" s="224"/>
      <c r="O226" s="87"/>
      <c r="P226" s="87"/>
      <c r="Q226" s="87"/>
      <c r="R226" s="87"/>
      <c r="S226" s="87"/>
      <c r="T226" s="88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T226" s="20" t="s">
        <v>134</v>
      </c>
      <c r="AU226" s="20" t="s">
        <v>82</v>
      </c>
    </row>
    <row r="227" s="2" customFormat="1">
      <c r="A227" s="41"/>
      <c r="B227" s="42"/>
      <c r="C227" s="43"/>
      <c r="D227" s="225" t="s">
        <v>136</v>
      </c>
      <c r="E227" s="43"/>
      <c r="F227" s="226" t="s">
        <v>256</v>
      </c>
      <c r="G227" s="43"/>
      <c r="H227" s="43"/>
      <c r="I227" s="222"/>
      <c r="J227" s="43"/>
      <c r="K227" s="43"/>
      <c r="L227" s="47"/>
      <c r="M227" s="223"/>
      <c r="N227" s="224"/>
      <c r="O227" s="87"/>
      <c r="P227" s="87"/>
      <c r="Q227" s="87"/>
      <c r="R227" s="87"/>
      <c r="S227" s="87"/>
      <c r="T227" s="88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T227" s="20" t="s">
        <v>136</v>
      </c>
      <c r="AU227" s="20" t="s">
        <v>82</v>
      </c>
    </row>
    <row r="228" s="13" customFormat="1">
      <c r="A228" s="13"/>
      <c r="B228" s="227"/>
      <c r="C228" s="228"/>
      <c r="D228" s="220" t="s">
        <v>138</v>
      </c>
      <c r="E228" s="229" t="s">
        <v>19</v>
      </c>
      <c r="F228" s="230" t="s">
        <v>473</v>
      </c>
      <c r="G228" s="228"/>
      <c r="H228" s="231">
        <v>353.71199999999999</v>
      </c>
      <c r="I228" s="232"/>
      <c r="J228" s="228"/>
      <c r="K228" s="228"/>
      <c r="L228" s="233"/>
      <c r="M228" s="234"/>
      <c r="N228" s="235"/>
      <c r="O228" s="235"/>
      <c r="P228" s="235"/>
      <c r="Q228" s="235"/>
      <c r="R228" s="235"/>
      <c r="S228" s="235"/>
      <c r="T228" s="236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7" t="s">
        <v>138</v>
      </c>
      <c r="AU228" s="237" t="s">
        <v>82</v>
      </c>
      <c r="AV228" s="13" t="s">
        <v>82</v>
      </c>
      <c r="AW228" s="13" t="s">
        <v>33</v>
      </c>
      <c r="AX228" s="13" t="s">
        <v>80</v>
      </c>
      <c r="AY228" s="237" t="s">
        <v>125</v>
      </c>
    </row>
    <row r="229" s="2" customFormat="1" ht="24.15" customHeight="1">
      <c r="A229" s="41"/>
      <c r="B229" s="42"/>
      <c r="C229" s="207" t="s">
        <v>474</v>
      </c>
      <c r="D229" s="207" t="s">
        <v>127</v>
      </c>
      <c r="E229" s="208" t="s">
        <v>272</v>
      </c>
      <c r="F229" s="209" t="s">
        <v>273</v>
      </c>
      <c r="G229" s="210" t="s">
        <v>233</v>
      </c>
      <c r="H229" s="211">
        <v>22.106999999999999</v>
      </c>
      <c r="I229" s="212"/>
      <c r="J229" s="213">
        <f>ROUND(I229*H229,2)</f>
        <v>0</v>
      </c>
      <c r="K229" s="209" t="s">
        <v>131</v>
      </c>
      <c r="L229" s="47"/>
      <c r="M229" s="214" t="s">
        <v>19</v>
      </c>
      <c r="N229" s="215" t="s">
        <v>43</v>
      </c>
      <c r="O229" s="87"/>
      <c r="P229" s="216">
        <f>O229*H229</f>
        <v>0</v>
      </c>
      <c r="Q229" s="216">
        <v>0</v>
      </c>
      <c r="R229" s="216">
        <f>Q229*H229</f>
        <v>0</v>
      </c>
      <c r="S229" s="216">
        <v>0</v>
      </c>
      <c r="T229" s="217">
        <f>S229*H229</f>
        <v>0</v>
      </c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R229" s="218" t="s">
        <v>132</v>
      </c>
      <c r="AT229" s="218" t="s">
        <v>127</v>
      </c>
      <c r="AU229" s="218" t="s">
        <v>82</v>
      </c>
      <c r="AY229" s="20" t="s">
        <v>125</v>
      </c>
      <c r="BE229" s="219">
        <f>IF(N229="základní",J229,0)</f>
        <v>0</v>
      </c>
      <c r="BF229" s="219">
        <f>IF(N229="snížená",J229,0)</f>
        <v>0</v>
      </c>
      <c r="BG229" s="219">
        <f>IF(N229="zákl. přenesená",J229,0)</f>
        <v>0</v>
      </c>
      <c r="BH229" s="219">
        <f>IF(N229="sníž. přenesená",J229,0)</f>
        <v>0</v>
      </c>
      <c r="BI229" s="219">
        <f>IF(N229="nulová",J229,0)</f>
        <v>0</v>
      </c>
      <c r="BJ229" s="20" t="s">
        <v>80</v>
      </c>
      <c r="BK229" s="219">
        <f>ROUND(I229*H229,2)</f>
        <v>0</v>
      </c>
      <c r="BL229" s="20" t="s">
        <v>132</v>
      </c>
      <c r="BM229" s="218" t="s">
        <v>475</v>
      </c>
    </row>
    <row r="230" s="2" customFormat="1">
      <c r="A230" s="41"/>
      <c r="B230" s="42"/>
      <c r="C230" s="43"/>
      <c r="D230" s="220" t="s">
        <v>134</v>
      </c>
      <c r="E230" s="43"/>
      <c r="F230" s="221" t="s">
        <v>275</v>
      </c>
      <c r="G230" s="43"/>
      <c r="H230" s="43"/>
      <c r="I230" s="222"/>
      <c r="J230" s="43"/>
      <c r="K230" s="43"/>
      <c r="L230" s="47"/>
      <c r="M230" s="223"/>
      <c r="N230" s="224"/>
      <c r="O230" s="87"/>
      <c r="P230" s="87"/>
      <c r="Q230" s="87"/>
      <c r="R230" s="87"/>
      <c r="S230" s="87"/>
      <c r="T230" s="88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T230" s="20" t="s">
        <v>134</v>
      </c>
      <c r="AU230" s="20" t="s">
        <v>82</v>
      </c>
    </row>
    <row r="231" s="2" customFormat="1">
      <c r="A231" s="41"/>
      <c r="B231" s="42"/>
      <c r="C231" s="43"/>
      <c r="D231" s="225" t="s">
        <v>136</v>
      </c>
      <c r="E231" s="43"/>
      <c r="F231" s="226" t="s">
        <v>276</v>
      </c>
      <c r="G231" s="43"/>
      <c r="H231" s="43"/>
      <c r="I231" s="222"/>
      <c r="J231" s="43"/>
      <c r="K231" s="43"/>
      <c r="L231" s="47"/>
      <c r="M231" s="223"/>
      <c r="N231" s="224"/>
      <c r="O231" s="87"/>
      <c r="P231" s="87"/>
      <c r="Q231" s="87"/>
      <c r="R231" s="87"/>
      <c r="S231" s="87"/>
      <c r="T231" s="88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T231" s="20" t="s">
        <v>136</v>
      </c>
      <c r="AU231" s="20" t="s">
        <v>82</v>
      </c>
    </row>
    <row r="232" s="13" customFormat="1">
      <c r="A232" s="13"/>
      <c r="B232" s="227"/>
      <c r="C232" s="228"/>
      <c r="D232" s="220" t="s">
        <v>138</v>
      </c>
      <c r="E232" s="229" t="s">
        <v>19</v>
      </c>
      <c r="F232" s="230" t="s">
        <v>470</v>
      </c>
      <c r="G232" s="228"/>
      <c r="H232" s="231">
        <v>22.106999999999999</v>
      </c>
      <c r="I232" s="232"/>
      <c r="J232" s="228"/>
      <c r="K232" s="228"/>
      <c r="L232" s="233"/>
      <c r="M232" s="234"/>
      <c r="N232" s="235"/>
      <c r="O232" s="235"/>
      <c r="P232" s="235"/>
      <c r="Q232" s="235"/>
      <c r="R232" s="235"/>
      <c r="S232" s="235"/>
      <c r="T232" s="236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7" t="s">
        <v>138</v>
      </c>
      <c r="AU232" s="237" t="s">
        <v>82</v>
      </c>
      <c r="AV232" s="13" t="s">
        <v>82</v>
      </c>
      <c r="AW232" s="13" t="s">
        <v>33</v>
      </c>
      <c r="AX232" s="13" t="s">
        <v>80</v>
      </c>
      <c r="AY232" s="237" t="s">
        <v>125</v>
      </c>
    </row>
    <row r="233" s="2" customFormat="1" ht="24.15" customHeight="1">
      <c r="A233" s="41"/>
      <c r="B233" s="42"/>
      <c r="C233" s="207" t="s">
        <v>476</v>
      </c>
      <c r="D233" s="207" t="s">
        <v>127</v>
      </c>
      <c r="E233" s="208" t="s">
        <v>279</v>
      </c>
      <c r="F233" s="209" t="s">
        <v>280</v>
      </c>
      <c r="G233" s="210" t="s">
        <v>233</v>
      </c>
      <c r="H233" s="211">
        <v>163.136</v>
      </c>
      <c r="I233" s="212"/>
      <c r="J233" s="213">
        <f>ROUND(I233*H233,2)</f>
        <v>0</v>
      </c>
      <c r="K233" s="209" t="s">
        <v>131</v>
      </c>
      <c r="L233" s="47"/>
      <c r="M233" s="214" t="s">
        <v>19</v>
      </c>
      <c r="N233" s="215" t="s">
        <v>43</v>
      </c>
      <c r="O233" s="87"/>
      <c r="P233" s="216">
        <f>O233*H233</f>
        <v>0</v>
      </c>
      <c r="Q233" s="216">
        <v>0</v>
      </c>
      <c r="R233" s="216">
        <f>Q233*H233</f>
        <v>0</v>
      </c>
      <c r="S233" s="216">
        <v>0</v>
      </c>
      <c r="T233" s="217">
        <f>S233*H233</f>
        <v>0</v>
      </c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R233" s="218" t="s">
        <v>132</v>
      </c>
      <c r="AT233" s="218" t="s">
        <v>127</v>
      </c>
      <c r="AU233" s="218" t="s">
        <v>82</v>
      </c>
      <c r="AY233" s="20" t="s">
        <v>125</v>
      </c>
      <c r="BE233" s="219">
        <f>IF(N233="základní",J233,0)</f>
        <v>0</v>
      </c>
      <c r="BF233" s="219">
        <f>IF(N233="snížená",J233,0)</f>
        <v>0</v>
      </c>
      <c r="BG233" s="219">
        <f>IF(N233="zákl. přenesená",J233,0)</f>
        <v>0</v>
      </c>
      <c r="BH233" s="219">
        <f>IF(N233="sníž. přenesená",J233,0)</f>
        <v>0</v>
      </c>
      <c r="BI233" s="219">
        <f>IF(N233="nulová",J233,0)</f>
        <v>0</v>
      </c>
      <c r="BJ233" s="20" t="s">
        <v>80</v>
      </c>
      <c r="BK233" s="219">
        <f>ROUND(I233*H233,2)</f>
        <v>0</v>
      </c>
      <c r="BL233" s="20" t="s">
        <v>132</v>
      </c>
      <c r="BM233" s="218" t="s">
        <v>477</v>
      </c>
    </row>
    <row r="234" s="2" customFormat="1">
      <c r="A234" s="41"/>
      <c r="B234" s="42"/>
      <c r="C234" s="43"/>
      <c r="D234" s="220" t="s">
        <v>134</v>
      </c>
      <c r="E234" s="43"/>
      <c r="F234" s="221" t="s">
        <v>282</v>
      </c>
      <c r="G234" s="43"/>
      <c r="H234" s="43"/>
      <c r="I234" s="222"/>
      <c r="J234" s="43"/>
      <c r="K234" s="43"/>
      <c r="L234" s="47"/>
      <c r="M234" s="223"/>
      <c r="N234" s="224"/>
      <c r="O234" s="87"/>
      <c r="P234" s="87"/>
      <c r="Q234" s="87"/>
      <c r="R234" s="87"/>
      <c r="S234" s="87"/>
      <c r="T234" s="88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T234" s="20" t="s">
        <v>134</v>
      </c>
      <c r="AU234" s="20" t="s">
        <v>82</v>
      </c>
    </row>
    <row r="235" s="2" customFormat="1">
      <c r="A235" s="41"/>
      <c r="B235" s="42"/>
      <c r="C235" s="43"/>
      <c r="D235" s="225" t="s">
        <v>136</v>
      </c>
      <c r="E235" s="43"/>
      <c r="F235" s="226" t="s">
        <v>283</v>
      </c>
      <c r="G235" s="43"/>
      <c r="H235" s="43"/>
      <c r="I235" s="222"/>
      <c r="J235" s="43"/>
      <c r="K235" s="43"/>
      <c r="L235" s="47"/>
      <c r="M235" s="223"/>
      <c r="N235" s="224"/>
      <c r="O235" s="87"/>
      <c r="P235" s="87"/>
      <c r="Q235" s="87"/>
      <c r="R235" s="87"/>
      <c r="S235" s="87"/>
      <c r="T235" s="88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T235" s="20" t="s">
        <v>136</v>
      </c>
      <c r="AU235" s="20" t="s">
        <v>82</v>
      </c>
    </row>
    <row r="236" s="13" customFormat="1">
      <c r="A236" s="13"/>
      <c r="B236" s="227"/>
      <c r="C236" s="228"/>
      <c r="D236" s="220" t="s">
        <v>138</v>
      </c>
      <c r="E236" s="229" t="s">
        <v>19</v>
      </c>
      <c r="F236" s="230" t="s">
        <v>465</v>
      </c>
      <c r="G236" s="228"/>
      <c r="H236" s="231">
        <v>163.136</v>
      </c>
      <c r="I236" s="232"/>
      <c r="J236" s="228"/>
      <c r="K236" s="228"/>
      <c r="L236" s="233"/>
      <c r="M236" s="234"/>
      <c r="N236" s="235"/>
      <c r="O236" s="235"/>
      <c r="P236" s="235"/>
      <c r="Q236" s="235"/>
      <c r="R236" s="235"/>
      <c r="S236" s="235"/>
      <c r="T236" s="23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7" t="s">
        <v>138</v>
      </c>
      <c r="AU236" s="237" t="s">
        <v>82</v>
      </c>
      <c r="AV236" s="13" t="s">
        <v>82</v>
      </c>
      <c r="AW236" s="13" t="s">
        <v>33</v>
      </c>
      <c r="AX236" s="13" t="s">
        <v>80</v>
      </c>
      <c r="AY236" s="237" t="s">
        <v>125</v>
      </c>
    </row>
    <row r="237" s="12" customFormat="1" ht="22.8" customHeight="1">
      <c r="A237" s="12"/>
      <c r="B237" s="191"/>
      <c r="C237" s="192"/>
      <c r="D237" s="193" t="s">
        <v>71</v>
      </c>
      <c r="E237" s="205" t="s">
        <v>478</v>
      </c>
      <c r="F237" s="205" t="s">
        <v>479</v>
      </c>
      <c r="G237" s="192"/>
      <c r="H237" s="192"/>
      <c r="I237" s="195"/>
      <c r="J237" s="206">
        <f>BK237</f>
        <v>0</v>
      </c>
      <c r="K237" s="192"/>
      <c r="L237" s="197"/>
      <c r="M237" s="198"/>
      <c r="N237" s="199"/>
      <c r="O237" s="199"/>
      <c r="P237" s="200">
        <f>SUM(P238:P240)</f>
        <v>0</v>
      </c>
      <c r="Q237" s="199"/>
      <c r="R237" s="200">
        <f>SUM(R238:R240)</f>
        <v>0</v>
      </c>
      <c r="S237" s="199"/>
      <c r="T237" s="201">
        <f>SUM(T238:T240)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02" t="s">
        <v>80</v>
      </c>
      <c r="AT237" s="203" t="s">
        <v>71</v>
      </c>
      <c r="AU237" s="203" t="s">
        <v>80</v>
      </c>
      <c r="AY237" s="202" t="s">
        <v>125</v>
      </c>
      <c r="BK237" s="204">
        <f>SUM(BK238:BK240)</f>
        <v>0</v>
      </c>
    </row>
    <row r="238" s="2" customFormat="1" ht="16.5" customHeight="1">
      <c r="A238" s="41"/>
      <c r="B238" s="42"/>
      <c r="C238" s="207" t="s">
        <v>480</v>
      </c>
      <c r="D238" s="207" t="s">
        <v>127</v>
      </c>
      <c r="E238" s="208" t="s">
        <v>481</v>
      </c>
      <c r="F238" s="209" t="s">
        <v>482</v>
      </c>
      <c r="G238" s="210" t="s">
        <v>233</v>
      </c>
      <c r="H238" s="211">
        <v>572.54899999999998</v>
      </c>
      <c r="I238" s="212"/>
      <c r="J238" s="213">
        <f>ROUND(I238*H238,2)</f>
        <v>0</v>
      </c>
      <c r="K238" s="209" t="s">
        <v>131</v>
      </c>
      <c r="L238" s="47"/>
      <c r="M238" s="214" t="s">
        <v>19</v>
      </c>
      <c r="N238" s="215" t="s">
        <v>43</v>
      </c>
      <c r="O238" s="87"/>
      <c r="P238" s="216">
        <f>O238*H238</f>
        <v>0</v>
      </c>
      <c r="Q238" s="216">
        <v>0</v>
      </c>
      <c r="R238" s="216">
        <f>Q238*H238</f>
        <v>0</v>
      </c>
      <c r="S238" s="216">
        <v>0</v>
      </c>
      <c r="T238" s="217">
        <f>S238*H238</f>
        <v>0</v>
      </c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R238" s="218" t="s">
        <v>132</v>
      </c>
      <c r="AT238" s="218" t="s">
        <v>127</v>
      </c>
      <c r="AU238" s="218" t="s">
        <v>82</v>
      </c>
      <c r="AY238" s="20" t="s">
        <v>125</v>
      </c>
      <c r="BE238" s="219">
        <f>IF(N238="základní",J238,0)</f>
        <v>0</v>
      </c>
      <c r="BF238" s="219">
        <f>IF(N238="snížená",J238,0)</f>
        <v>0</v>
      </c>
      <c r="BG238" s="219">
        <f>IF(N238="zákl. přenesená",J238,0)</f>
        <v>0</v>
      </c>
      <c r="BH238" s="219">
        <f>IF(N238="sníž. přenesená",J238,0)</f>
        <v>0</v>
      </c>
      <c r="BI238" s="219">
        <f>IF(N238="nulová",J238,0)</f>
        <v>0</v>
      </c>
      <c r="BJ238" s="20" t="s">
        <v>80</v>
      </c>
      <c r="BK238" s="219">
        <f>ROUND(I238*H238,2)</f>
        <v>0</v>
      </c>
      <c r="BL238" s="20" t="s">
        <v>132</v>
      </c>
      <c r="BM238" s="218" t="s">
        <v>483</v>
      </c>
    </row>
    <row r="239" s="2" customFormat="1">
      <c r="A239" s="41"/>
      <c r="B239" s="42"/>
      <c r="C239" s="43"/>
      <c r="D239" s="220" t="s">
        <v>134</v>
      </c>
      <c r="E239" s="43"/>
      <c r="F239" s="221" t="s">
        <v>484</v>
      </c>
      <c r="G239" s="43"/>
      <c r="H239" s="43"/>
      <c r="I239" s="222"/>
      <c r="J239" s="43"/>
      <c r="K239" s="43"/>
      <c r="L239" s="47"/>
      <c r="M239" s="223"/>
      <c r="N239" s="224"/>
      <c r="O239" s="87"/>
      <c r="P239" s="87"/>
      <c r="Q239" s="87"/>
      <c r="R239" s="87"/>
      <c r="S239" s="87"/>
      <c r="T239" s="88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T239" s="20" t="s">
        <v>134</v>
      </c>
      <c r="AU239" s="20" t="s">
        <v>82</v>
      </c>
    </row>
    <row r="240" s="2" customFormat="1">
      <c r="A240" s="41"/>
      <c r="B240" s="42"/>
      <c r="C240" s="43"/>
      <c r="D240" s="225" t="s">
        <v>136</v>
      </c>
      <c r="E240" s="43"/>
      <c r="F240" s="226" t="s">
        <v>485</v>
      </c>
      <c r="G240" s="43"/>
      <c r="H240" s="43"/>
      <c r="I240" s="222"/>
      <c r="J240" s="43"/>
      <c r="K240" s="43"/>
      <c r="L240" s="47"/>
      <c r="M240" s="273"/>
      <c r="N240" s="274"/>
      <c r="O240" s="275"/>
      <c r="P240" s="275"/>
      <c r="Q240" s="275"/>
      <c r="R240" s="275"/>
      <c r="S240" s="275"/>
      <c r="T240" s="276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T240" s="20" t="s">
        <v>136</v>
      </c>
      <c r="AU240" s="20" t="s">
        <v>82</v>
      </c>
    </row>
    <row r="241" s="2" customFormat="1" ht="6.96" customHeight="1">
      <c r="A241" s="41"/>
      <c r="B241" s="62"/>
      <c r="C241" s="63"/>
      <c r="D241" s="63"/>
      <c r="E241" s="63"/>
      <c r="F241" s="63"/>
      <c r="G241" s="63"/>
      <c r="H241" s="63"/>
      <c r="I241" s="63"/>
      <c r="J241" s="63"/>
      <c r="K241" s="63"/>
      <c r="L241" s="47"/>
      <c r="M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</row>
  </sheetData>
  <sheetProtection sheet="1" autoFilter="0" formatColumns="0" formatRows="0" objects="1" scenarios="1" spinCount="100000" saltValue="aevy17LGEqdfZrgzuuSNxpr+jufw2OSDAcz1pZ62EgvZXqf4d14c3orWIDK4HLSTZu/gIXyyIRlKYtPluXwvtw==" hashValue="CD3hf+qwLLAsuskqNmVx1P8fzwqPA4acPh3RaS62SwNAofUIdqhOnGoKIp7YIThNK6FJ1pYk/MqUk68MNDfK1A==" algorithmName="SHA-512" password="E34F"/>
  <autoFilter ref="C86:K240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2" r:id="rId1" display="https://podminky.urs.cz/item/CS_URS_2025_01/113107211"/>
    <hyperlink ref="F96" r:id="rId2" display="https://podminky.urs.cz/item/CS_URS_2025_01/113204111"/>
    <hyperlink ref="F100" r:id="rId3" display="https://podminky.urs.cz/item/CS_URS_2025_01/121151113"/>
    <hyperlink ref="F107" r:id="rId4" display="https://podminky.urs.cz/item/CS_URS_2025_01/122251101"/>
    <hyperlink ref="F111" r:id="rId5" display="https://podminky.urs.cz/item/CS_URS_2025_01/122251104"/>
    <hyperlink ref="F118" r:id="rId6" display="https://podminky.urs.cz/item/CS_URS_2025_01/162751117"/>
    <hyperlink ref="F124" r:id="rId7" display="https://podminky.urs.cz/item/CS_URS_2025_01/162751119"/>
    <hyperlink ref="F128" r:id="rId8" display="https://podminky.urs.cz/item/CS_URS_2025_01/171201231"/>
    <hyperlink ref="F132" r:id="rId9" display="https://podminky.urs.cz/item/CS_URS_2025_01/181951112"/>
    <hyperlink ref="F149" r:id="rId10" display="https://podminky.urs.cz/item/CS_URS_2025_01/564851011"/>
    <hyperlink ref="F155" r:id="rId11" display="https://podminky.urs.cz/item/CS_URS_2025_01/564851111"/>
    <hyperlink ref="F159" r:id="rId12" display="https://podminky.urs.cz/item/CS_URS_2025_01/565145111"/>
    <hyperlink ref="F163" r:id="rId13" display="https://podminky.urs.cz/item/CS_URS_2025_01/573191111"/>
    <hyperlink ref="F167" r:id="rId14" display="https://podminky.urs.cz/item/CS_URS_2025_01/573231107"/>
    <hyperlink ref="F171" r:id="rId15" display="https://podminky.urs.cz/item/CS_URS_2025_01/577133111"/>
    <hyperlink ref="F188" r:id="rId16" display="https://podminky.urs.cz/item/CS_URS_2025_01/594111112"/>
    <hyperlink ref="F203" r:id="rId17" display="https://podminky.urs.cz/item/CS_URS_2025_01/916331112"/>
    <hyperlink ref="F215" r:id="rId18" display="https://podminky.urs.cz/item/CS_URS_2025_01/997221551"/>
    <hyperlink ref="F219" r:id="rId19" display="https://podminky.urs.cz/item/CS_URS_2025_01/997221559"/>
    <hyperlink ref="F223" r:id="rId20" display="https://podminky.urs.cz/item/CS_URS_2025_01/997221561"/>
    <hyperlink ref="F227" r:id="rId21" display="https://podminky.urs.cz/item/CS_URS_2025_01/997221569"/>
    <hyperlink ref="F231" r:id="rId22" display="https://podminky.urs.cz/item/CS_URS_2025_01/997221861"/>
    <hyperlink ref="F235" r:id="rId23" display="https://podminky.urs.cz/item/CS_URS_2025_01/997221873"/>
    <hyperlink ref="F240" r:id="rId24" display="https://podminky.urs.cz/item/CS_URS_2025_01/998223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5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88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82</v>
      </c>
    </row>
    <row r="4" s="1" customFormat="1" ht="24.96" customHeight="1">
      <c r="B4" s="23"/>
      <c r="D4" s="133" t="s">
        <v>98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Revitalizace zeleně v parčíku U pramenu v Lounech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99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486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17. 6. 2025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19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27</v>
      </c>
      <c r="F15" s="41"/>
      <c r="G15" s="41"/>
      <c r="H15" s="41"/>
      <c r="I15" s="135" t="s">
        <v>28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29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28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31</v>
      </c>
      <c r="E20" s="41"/>
      <c r="F20" s="41"/>
      <c r="G20" s="41"/>
      <c r="H20" s="41"/>
      <c r="I20" s="135" t="s">
        <v>26</v>
      </c>
      <c r="J20" s="139" t="s">
        <v>19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32</v>
      </c>
      <c r="F21" s="41"/>
      <c r="G21" s="41"/>
      <c r="H21" s="41"/>
      <c r="I21" s="135" t="s">
        <v>28</v>
      </c>
      <c r="J21" s="139" t="s">
        <v>19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34</v>
      </c>
      <c r="E23" s="41"/>
      <c r="F23" s="41"/>
      <c r="G23" s="41"/>
      <c r="H23" s="41"/>
      <c r="I23" s="135" t="s">
        <v>26</v>
      </c>
      <c r="J23" s="139" t="s">
        <v>19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35</v>
      </c>
      <c r="F24" s="41"/>
      <c r="G24" s="41"/>
      <c r="H24" s="41"/>
      <c r="I24" s="135" t="s">
        <v>28</v>
      </c>
      <c r="J24" s="139" t="s">
        <v>19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36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79.25" customHeight="1">
      <c r="A27" s="141"/>
      <c r="B27" s="142"/>
      <c r="C27" s="141"/>
      <c r="D27" s="141"/>
      <c r="E27" s="143" t="s">
        <v>101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147">
        <f>ROUND(J96,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40</v>
      </c>
      <c r="G32" s="41"/>
      <c r="H32" s="41"/>
      <c r="I32" s="148" t="s">
        <v>39</v>
      </c>
      <c r="J32" s="148" t="s">
        <v>41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42</v>
      </c>
      <c r="E33" s="135" t="s">
        <v>43</v>
      </c>
      <c r="F33" s="150">
        <f>ROUND((SUM(BE96:BE438)),  2)</f>
        <v>0</v>
      </c>
      <c r="G33" s="41"/>
      <c r="H33" s="41"/>
      <c r="I33" s="151">
        <v>0.20999999999999999</v>
      </c>
      <c r="J33" s="150">
        <f>ROUND(((SUM(BE96:BE438))*I33),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44</v>
      </c>
      <c r="F34" s="150">
        <f>ROUND((SUM(BF96:BF438)),  2)</f>
        <v>0</v>
      </c>
      <c r="G34" s="41"/>
      <c r="H34" s="41"/>
      <c r="I34" s="151">
        <v>0.12</v>
      </c>
      <c r="J34" s="150">
        <f>ROUND(((SUM(BF96:BF438))*I34),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45</v>
      </c>
      <c r="F35" s="150">
        <f>ROUND((SUM(BG96:BG438)),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46</v>
      </c>
      <c r="F36" s="150">
        <f>ROUND((SUM(BH96:BH438)),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47</v>
      </c>
      <c r="F37" s="150">
        <f>ROUND((SUM(BI96:BI438)),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48</v>
      </c>
      <c r="E39" s="154"/>
      <c r="F39" s="154"/>
      <c r="G39" s="155" t="s">
        <v>49</v>
      </c>
      <c r="H39" s="156" t="s">
        <v>50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102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Revitalizace zeleně v parčíku U pramenu v Lounech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99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03 - SO 03 - Mobiliář a vybavení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17. 6. 2025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40.05" customHeight="1">
      <c r="A54" s="41"/>
      <c r="B54" s="42"/>
      <c r="C54" s="35" t="s">
        <v>25</v>
      </c>
      <c r="D54" s="43"/>
      <c r="E54" s="43"/>
      <c r="F54" s="30" t="str">
        <f>E15</f>
        <v>Město Louny, Mírové náměnstí 35, Louny</v>
      </c>
      <c r="G54" s="43"/>
      <c r="H54" s="43"/>
      <c r="I54" s="35" t="s">
        <v>31</v>
      </c>
      <c r="J54" s="39" t="str">
        <f>E21</f>
        <v xml:space="preserve">Ing.Radek Prokeš Ph.D, Jihovýchodní VI/3116 Praha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>Ondřej Gerhart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103</v>
      </c>
      <c r="D57" s="165"/>
      <c r="E57" s="165"/>
      <c r="F57" s="165"/>
      <c r="G57" s="165"/>
      <c r="H57" s="165"/>
      <c r="I57" s="165"/>
      <c r="J57" s="166" t="s">
        <v>104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70</v>
      </c>
      <c r="D59" s="43"/>
      <c r="E59" s="43"/>
      <c r="F59" s="43"/>
      <c r="G59" s="43"/>
      <c r="H59" s="43"/>
      <c r="I59" s="43"/>
      <c r="J59" s="105">
        <f>J96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105</v>
      </c>
    </row>
    <row r="60" s="9" customFormat="1" ht="24.96" customHeight="1">
      <c r="A60" s="9"/>
      <c r="B60" s="168"/>
      <c r="C60" s="169"/>
      <c r="D60" s="170" t="s">
        <v>106</v>
      </c>
      <c r="E60" s="171"/>
      <c r="F60" s="171"/>
      <c r="G60" s="171"/>
      <c r="H60" s="171"/>
      <c r="I60" s="171"/>
      <c r="J60" s="172">
        <f>J97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107</v>
      </c>
      <c r="E61" s="177"/>
      <c r="F61" s="177"/>
      <c r="G61" s="177"/>
      <c r="H61" s="177"/>
      <c r="I61" s="177"/>
      <c r="J61" s="178">
        <f>J98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303</v>
      </c>
      <c r="E62" s="177"/>
      <c r="F62" s="177"/>
      <c r="G62" s="177"/>
      <c r="H62" s="177"/>
      <c r="I62" s="177"/>
      <c r="J62" s="178">
        <f>J131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487</v>
      </c>
      <c r="E63" s="177"/>
      <c r="F63" s="177"/>
      <c r="G63" s="177"/>
      <c r="H63" s="177"/>
      <c r="I63" s="177"/>
      <c r="J63" s="178">
        <f>J179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304</v>
      </c>
      <c r="E64" s="177"/>
      <c r="F64" s="177"/>
      <c r="G64" s="177"/>
      <c r="H64" s="177"/>
      <c r="I64" s="177"/>
      <c r="J64" s="178">
        <f>J210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488</v>
      </c>
      <c r="E65" s="177"/>
      <c r="F65" s="177"/>
      <c r="G65" s="177"/>
      <c r="H65" s="177"/>
      <c r="I65" s="177"/>
      <c r="J65" s="178">
        <f>J219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306</v>
      </c>
      <c r="E66" s="177"/>
      <c r="F66" s="177"/>
      <c r="G66" s="177"/>
      <c r="H66" s="177"/>
      <c r="I66" s="177"/>
      <c r="J66" s="178">
        <f>J251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8"/>
      <c r="C67" s="169"/>
      <c r="D67" s="170" t="s">
        <v>489</v>
      </c>
      <c r="E67" s="171"/>
      <c r="F67" s="171"/>
      <c r="G67" s="171"/>
      <c r="H67" s="171"/>
      <c r="I67" s="171"/>
      <c r="J67" s="172">
        <f>J255</f>
        <v>0</v>
      </c>
      <c r="K67" s="169"/>
      <c r="L67" s="173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4"/>
      <c r="C68" s="175"/>
      <c r="D68" s="176" t="s">
        <v>490</v>
      </c>
      <c r="E68" s="177"/>
      <c r="F68" s="177"/>
      <c r="G68" s="177"/>
      <c r="H68" s="177"/>
      <c r="I68" s="177"/>
      <c r="J68" s="178">
        <f>J256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4"/>
      <c r="C69" s="175"/>
      <c r="D69" s="176" t="s">
        <v>491</v>
      </c>
      <c r="E69" s="177"/>
      <c r="F69" s="177"/>
      <c r="G69" s="177"/>
      <c r="H69" s="177"/>
      <c r="I69" s="177"/>
      <c r="J69" s="178">
        <f>J307</f>
        <v>0</v>
      </c>
      <c r="K69" s="175"/>
      <c r="L69" s="17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4"/>
      <c r="C70" s="175"/>
      <c r="D70" s="176" t="s">
        <v>492</v>
      </c>
      <c r="E70" s="177"/>
      <c r="F70" s="177"/>
      <c r="G70" s="177"/>
      <c r="H70" s="177"/>
      <c r="I70" s="177"/>
      <c r="J70" s="178">
        <f>J318</f>
        <v>0</v>
      </c>
      <c r="K70" s="175"/>
      <c r="L70" s="17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4"/>
      <c r="C71" s="175"/>
      <c r="D71" s="176" t="s">
        <v>493</v>
      </c>
      <c r="E71" s="177"/>
      <c r="F71" s="177"/>
      <c r="G71" s="177"/>
      <c r="H71" s="177"/>
      <c r="I71" s="177"/>
      <c r="J71" s="178">
        <f>J397</f>
        <v>0</v>
      </c>
      <c r="K71" s="175"/>
      <c r="L71" s="17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4"/>
      <c r="C72" s="175"/>
      <c r="D72" s="176" t="s">
        <v>494</v>
      </c>
      <c r="E72" s="177"/>
      <c r="F72" s="177"/>
      <c r="G72" s="177"/>
      <c r="H72" s="177"/>
      <c r="I72" s="177"/>
      <c r="J72" s="178">
        <f>J405</f>
        <v>0</v>
      </c>
      <c r="K72" s="175"/>
      <c r="L72" s="179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4"/>
      <c r="C73" s="175"/>
      <c r="D73" s="176" t="s">
        <v>495</v>
      </c>
      <c r="E73" s="177"/>
      <c r="F73" s="177"/>
      <c r="G73" s="177"/>
      <c r="H73" s="177"/>
      <c r="I73" s="177"/>
      <c r="J73" s="178">
        <f>J412</f>
        <v>0</v>
      </c>
      <c r="K73" s="175"/>
      <c r="L73" s="179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9" customFormat="1" ht="24.96" customHeight="1">
      <c r="A74" s="9"/>
      <c r="B74" s="168"/>
      <c r="C74" s="169"/>
      <c r="D74" s="170" t="s">
        <v>496</v>
      </c>
      <c r="E74" s="171"/>
      <c r="F74" s="171"/>
      <c r="G74" s="171"/>
      <c r="H74" s="171"/>
      <c r="I74" s="171"/>
      <c r="J74" s="172">
        <f>J426</f>
        <v>0</v>
      </c>
      <c r="K74" s="169"/>
      <c r="L74" s="173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10" customFormat="1" ht="19.92" customHeight="1">
      <c r="A75" s="10"/>
      <c r="B75" s="174"/>
      <c r="C75" s="175"/>
      <c r="D75" s="176" t="s">
        <v>497</v>
      </c>
      <c r="E75" s="177"/>
      <c r="F75" s="177"/>
      <c r="G75" s="177"/>
      <c r="H75" s="177"/>
      <c r="I75" s="177"/>
      <c r="J75" s="178">
        <f>J427</f>
        <v>0</v>
      </c>
      <c r="K75" s="175"/>
      <c r="L75" s="179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9" customFormat="1" ht="24.96" customHeight="1">
      <c r="A76" s="9"/>
      <c r="B76" s="168"/>
      <c r="C76" s="169"/>
      <c r="D76" s="170" t="s">
        <v>498</v>
      </c>
      <c r="E76" s="171"/>
      <c r="F76" s="171"/>
      <c r="G76" s="171"/>
      <c r="H76" s="171"/>
      <c r="I76" s="171"/>
      <c r="J76" s="172">
        <f>J434</f>
        <v>0</v>
      </c>
      <c r="K76" s="169"/>
      <c r="L76" s="173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="2" customFormat="1" ht="21.84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82" s="2" customFormat="1" ht="6.96" customHeight="1">
      <c r="A82" s="41"/>
      <c r="B82" s="64"/>
      <c r="C82" s="65"/>
      <c r="D82" s="65"/>
      <c r="E82" s="65"/>
      <c r="F82" s="65"/>
      <c r="G82" s="65"/>
      <c r="H82" s="65"/>
      <c r="I82" s="65"/>
      <c r="J82" s="65"/>
      <c r="K82" s="65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24.96" customHeight="1">
      <c r="A83" s="41"/>
      <c r="B83" s="42"/>
      <c r="C83" s="26" t="s">
        <v>110</v>
      </c>
      <c r="D83" s="43"/>
      <c r="E83" s="43"/>
      <c r="F83" s="43"/>
      <c r="G83" s="43"/>
      <c r="H83" s="43"/>
      <c r="I83" s="43"/>
      <c r="J83" s="43"/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6.96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3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2" customHeight="1">
      <c r="A85" s="41"/>
      <c r="B85" s="42"/>
      <c r="C85" s="35" t="s">
        <v>16</v>
      </c>
      <c r="D85" s="43"/>
      <c r="E85" s="43"/>
      <c r="F85" s="43"/>
      <c r="G85" s="43"/>
      <c r="H85" s="43"/>
      <c r="I85" s="43"/>
      <c r="J85" s="43"/>
      <c r="K85" s="43"/>
      <c r="L85" s="13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6.5" customHeight="1">
      <c r="A86" s="41"/>
      <c r="B86" s="42"/>
      <c r="C86" s="43"/>
      <c r="D86" s="43"/>
      <c r="E86" s="163" t="str">
        <f>E7</f>
        <v>Revitalizace zeleně v parčíku U pramenu v Lounech</v>
      </c>
      <c r="F86" s="35"/>
      <c r="G86" s="35"/>
      <c r="H86" s="35"/>
      <c r="I86" s="43"/>
      <c r="J86" s="43"/>
      <c r="K86" s="43"/>
      <c r="L86" s="13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2" customHeight="1">
      <c r="A87" s="41"/>
      <c r="B87" s="42"/>
      <c r="C87" s="35" t="s">
        <v>99</v>
      </c>
      <c r="D87" s="43"/>
      <c r="E87" s="43"/>
      <c r="F87" s="43"/>
      <c r="G87" s="43"/>
      <c r="H87" s="43"/>
      <c r="I87" s="43"/>
      <c r="J87" s="43"/>
      <c r="K87" s="43"/>
      <c r="L87" s="13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6.5" customHeight="1">
      <c r="A88" s="41"/>
      <c r="B88" s="42"/>
      <c r="C88" s="43"/>
      <c r="D88" s="43"/>
      <c r="E88" s="72" t="str">
        <f>E9</f>
        <v>03 - SO 03 - Mobiliář a vybavení</v>
      </c>
      <c r="F88" s="43"/>
      <c r="G88" s="43"/>
      <c r="H88" s="43"/>
      <c r="I88" s="43"/>
      <c r="J88" s="43"/>
      <c r="K88" s="43"/>
      <c r="L88" s="13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6.96" customHeight="1">
      <c r="A89" s="41"/>
      <c r="B89" s="42"/>
      <c r="C89" s="43"/>
      <c r="D89" s="43"/>
      <c r="E89" s="43"/>
      <c r="F89" s="43"/>
      <c r="G89" s="43"/>
      <c r="H89" s="43"/>
      <c r="I89" s="43"/>
      <c r="J89" s="43"/>
      <c r="K89" s="43"/>
      <c r="L89" s="13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2" customHeight="1">
      <c r="A90" s="41"/>
      <c r="B90" s="42"/>
      <c r="C90" s="35" t="s">
        <v>21</v>
      </c>
      <c r="D90" s="43"/>
      <c r="E90" s="43"/>
      <c r="F90" s="30" t="str">
        <f>F12</f>
        <v xml:space="preserve"> </v>
      </c>
      <c r="G90" s="43"/>
      <c r="H90" s="43"/>
      <c r="I90" s="35" t="s">
        <v>23</v>
      </c>
      <c r="J90" s="75" t="str">
        <f>IF(J12="","",J12)</f>
        <v>17. 6. 2025</v>
      </c>
      <c r="K90" s="43"/>
      <c r="L90" s="137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6.96" customHeight="1">
      <c r="A91" s="41"/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137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40.05" customHeight="1">
      <c r="A92" s="41"/>
      <c r="B92" s="42"/>
      <c r="C92" s="35" t="s">
        <v>25</v>
      </c>
      <c r="D92" s="43"/>
      <c r="E92" s="43"/>
      <c r="F92" s="30" t="str">
        <f>E15</f>
        <v>Město Louny, Mírové náměnstí 35, Louny</v>
      </c>
      <c r="G92" s="43"/>
      <c r="H92" s="43"/>
      <c r="I92" s="35" t="s">
        <v>31</v>
      </c>
      <c r="J92" s="39" t="str">
        <f>E21</f>
        <v xml:space="preserve">Ing.Radek Prokeš Ph.D, Jihovýchodní VI/3116 Praha </v>
      </c>
      <c r="K92" s="43"/>
      <c r="L92" s="137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5.15" customHeight="1">
      <c r="A93" s="41"/>
      <c r="B93" s="42"/>
      <c r="C93" s="35" t="s">
        <v>29</v>
      </c>
      <c r="D93" s="43"/>
      <c r="E93" s="43"/>
      <c r="F93" s="30" t="str">
        <f>IF(E18="","",E18)</f>
        <v>Vyplň údaj</v>
      </c>
      <c r="G93" s="43"/>
      <c r="H93" s="43"/>
      <c r="I93" s="35" t="s">
        <v>34</v>
      </c>
      <c r="J93" s="39" t="str">
        <f>E24</f>
        <v>Ondřej Gerhart</v>
      </c>
      <c r="K93" s="43"/>
      <c r="L93" s="137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0.32" customHeight="1">
      <c r="A94" s="41"/>
      <c r="B94" s="42"/>
      <c r="C94" s="43"/>
      <c r="D94" s="43"/>
      <c r="E94" s="43"/>
      <c r="F94" s="43"/>
      <c r="G94" s="43"/>
      <c r="H94" s="43"/>
      <c r="I94" s="43"/>
      <c r="J94" s="43"/>
      <c r="K94" s="43"/>
      <c r="L94" s="137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11" customFormat="1" ht="29.28" customHeight="1">
      <c r="A95" s="180"/>
      <c r="B95" s="181"/>
      <c r="C95" s="182" t="s">
        <v>111</v>
      </c>
      <c r="D95" s="183" t="s">
        <v>57</v>
      </c>
      <c r="E95" s="183" t="s">
        <v>53</v>
      </c>
      <c r="F95" s="183" t="s">
        <v>54</v>
      </c>
      <c r="G95" s="183" t="s">
        <v>112</v>
      </c>
      <c r="H95" s="183" t="s">
        <v>113</v>
      </c>
      <c r="I95" s="183" t="s">
        <v>114</v>
      </c>
      <c r="J95" s="183" t="s">
        <v>104</v>
      </c>
      <c r="K95" s="184" t="s">
        <v>115</v>
      </c>
      <c r="L95" s="185"/>
      <c r="M95" s="95" t="s">
        <v>19</v>
      </c>
      <c r="N95" s="96" t="s">
        <v>42</v>
      </c>
      <c r="O95" s="96" t="s">
        <v>116</v>
      </c>
      <c r="P95" s="96" t="s">
        <v>117</v>
      </c>
      <c r="Q95" s="96" t="s">
        <v>118</v>
      </c>
      <c r="R95" s="96" t="s">
        <v>119</v>
      </c>
      <c r="S95" s="96" t="s">
        <v>120</v>
      </c>
      <c r="T95" s="97" t="s">
        <v>121</v>
      </c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</row>
    <row r="96" s="2" customFormat="1" ht="22.8" customHeight="1">
      <c r="A96" s="41"/>
      <c r="B96" s="42"/>
      <c r="C96" s="102" t="s">
        <v>122</v>
      </c>
      <c r="D96" s="43"/>
      <c r="E96" s="43"/>
      <c r="F96" s="43"/>
      <c r="G96" s="43"/>
      <c r="H96" s="43"/>
      <c r="I96" s="43"/>
      <c r="J96" s="186">
        <f>BK96</f>
        <v>0</v>
      </c>
      <c r="K96" s="43"/>
      <c r="L96" s="47"/>
      <c r="M96" s="98"/>
      <c r="N96" s="187"/>
      <c r="O96" s="99"/>
      <c r="P96" s="188">
        <f>P97+P255+P426+P434</f>
        <v>0</v>
      </c>
      <c r="Q96" s="99"/>
      <c r="R96" s="188">
        <f>R97+R255+R426+R434</f>
        <v>58.195439199999996</v>
      </c>
      <c r="S96" s="99"/>
      <c r="T96" s="189">
        <f>T97+T255+T426+T434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71</v>
      </c>
      <c r="AU96" s="20" t="s">
        <v>105</v>
      </c>
      <c r="BK96" s="190">
        <f>BK97+BK255+BK426+BK434</f>
        <v>0</v>
      </c>
    </row>
    <row r="97" s="12" customFormat="1" ht="25.92" customHeight="1">
      <c r="A97" s="12"/>
      <c r="B97" s="191"/>
      <c r="C97" s="192"/>
      <c r="D97" s="193" t="s">
        <v>71</v>
      </c>
      <c r="E97" s="194" t="s">
        <v>123</v>
      </c>
      <c r="F97" s="194" t="s">
        <v>124</v>
      </c>
      <c r="G97" s="192"/>
      <c r="H97" s="192"/>
      <c r="I97" s="195"/>
      <c r="J97" s="196">
        <f>BK97</f>
        <v>0</v>
      </c>
      <c r="K97" s="192"/>
      <c r="L97" s="197"/>
      <c r="M97" s="198"/>
      <c r="N97" s="199"/>
      <c r="O97" s="199"/>
      <c r="P97" s="200">
        <f>P98+P131+P179+P210+P219+P251</f>
        <v>0</v>
      </c>
      <c r="Q97" s="199"/>
      <c r="R97" s="200">
        <f>R98+R131+R179+R210+R219+R251</f>
        <v>50.029074919999999</v>
      </c>
      <c r="S97" s="199"/>
      <c r="T97" s="201">
        <f>T98+T131+T179+T210+T219+T251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2" t="s">
        <v>80</v>
      </c>
      <c r="AT97" s="203" t="s">
        <v>71</v>
      </c>
      <c r="AU97" s="203" t="s">
        <v>72</v>
      </c>
      <c r="AY97" s="202" t="s">
        <v>125</v>
      </c>
      <c r="BK97" s="204">
        <f>BK98+BK131+BK179+BK210+BK219+BK251</f>
        <v>0</v>
      </c>
    </row>
    <row r="98" s="12" customFormat="1" ht="22.8" customHeight="1">
      <c r="A98" s="12"/>
      <c r="B98" s="191"/>
      <c r="C98" s="192"/>
      <c r="D98" s="193" t="s">
        <v>71</v>
      </c>
      <c r="E98" s="205" t="s">
        <v>80</v>
      </c>
      <c r="F98" s="205" t="s">
        <v>126</v>
      </c>
      <c r="G98" s="192"/>
      <c r="H98" s="192"/>
      <c r="I98" s="195"/>
      <c r="J98" s="206">
        <f>BK98</f>
        <v>0</v>
      </c>
      <c r="K98" s="192"/>
      <c r="L98" s="197"/>
      <c r="M98" s="198"/>
      <c r="N98" s="199"/>
      <c r="O98" s="199"/>
      <c r="P98" s="200">
        <f>SUM(P99:P130)</f>
        <v>0</v>
      </c>
      <c r="Q98" s="199"/>
      <c r="R98" s="200">
        <f>SUM(R99:R130)</f>
        <v>0</v>
      </c>
      <c r="S98" s="199"/>
      <c r="T98" s="201">
        <f>SUM(T99:T130)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2" t="s">
        <v>80</v>
      </c>
      <c r="AT98" s="203" t="s">
        <v>71</v>
      </c>
      <c r="AU98" s="203" t="s">
        <v>80</v>
      </c>
      <c r="AY98" s="202" t="s">
        <v>125</v>
      </c>
      <c r="BK98" s="204">
        <f>SUM(BK99:BK130)</f>
        <v>0</v>
      </c>
    </row>
    <row r="99" s="2" customFormat="1" ht="16.5" customHeight="1">
      <c r="A99" s="41"/>
      <c r="B99" s="42"/>
      <c r="C99" s="207" t="s">
        <v>80</v>
      </c>
      <c r="D99" s="207" t="s">
        <v>127</v>
      </c>
      <c r="E99" s="208" t="s">
        <v>499</v>
      </c>
      <c r="F99" s="209" t="s">
        <v>500</v>
      </c>
      <c r="G99" s="210" t="s">
        <v>187</v>
      </c>
      <c r="H99" s="211">
        <v>20.48</v>
      </c>
      <c r="I99" s="212"/>
      <c r="J99" s="213">
        <f>ROUND(I99*H99,2)</f>
        <v>0</v>
      </c>
      <c r="K99" s="209" t="s">
        <v>131</v>
      </c>
      <c r="L99" s="47"/>
      <c r="M99" s="214" t="s">
        <v>19</v>
      </c>
      <c r="N99" s="215" t="s">
        <v>43</v>
      </c>
      <c r="O99" s="87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18" t="s">
        <v>132</v>
      </c>
      <c r="AT99" s="218" t="s">
        <v>127</v>
      </c>
      <c r="AU99" s="218" t="s">
        <v>82</v>
      </c>
      <c r="AY99" s="20" t="s">
        <v>125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20" t="s">
        <v>80</v>
      </c>
      <c r="BK99" s="219">
        <f>ROUND(I99*H99,2)</f>
        <v>0</v>
      </c>
      <c r="BL99" s="20" t="s">
        <v>132</v>
      </c>
      <c r="BM99" s="218" t="s">
        <v>501</v>
      </c>
    </row>
    <row r="100" s="2" customFormat="1">
      <c r="A100" s="41"/>
      <c r="B100" s="42"/>
      <c r="C100" s="43"/>
      <c r="D100" s="220" t="s">
        <v>134</v>
      </c>
      <c r="E100" s="43"/>
      <c r="F100" s="221" t="s">
        <v>502</v>
      </c>
      <c r="G100" s="43"/>
      <c r="H100" s="43"/>
      <c r="I100" s="222"/>
      <c r="J100" s="43"/>
      <c r="K100" s="43"/>
      <c r="L100" s="47"/>
      <c r="M100" s="223"/>
      <c r="N100" s="224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134</v>
      </c>
      <c r="AU100" s="20" t="s">
        <v>82</v>
      </c>
    </row>
    <row r="101" s="2" customFormat="1">
      <c r="A101" s="41"/>
      <c r="B101" s="42"/>
      <c r="C101" s="43"/>
      <c r="D101" s="225" t="s">
        <v>136</v>
      </c>
      <c r="E101" s="43"/>
      <c r="F101" s="226" t="s">
        <v>503</v>
      </c>
      <c r="G101" s="43"/>
      <c r="H101" s="43"/>
      <c r="I101" s="222"/>
      <c r="J101" s="43"/>
      <c r="K101" s="43"/>
      <c r="L101" s="47"/>
      <c r="M101" s="223"/>
      <c r="N101" s="224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136</v>
      </c>
      <c r="AU101" s="20" t="s">
        <v>82</v>
      </c>
    </row>
    <row r="102" s="13" customFormat="1">
      <c r="A102" s="13"/>
      <c r="B102" s="227"/>
      <c r="C102" s="228"/>
      <c r="D102" s="220" t="s">
        <v>138</v>
      </c>
      <c r="E102" s="229" t="s">
        <v>19</v>
      </c>
      <c r="F102" s="230" t="s">
        <v>504</v>
      </c>
      <c r="G102" s="228"/>
      <c r="H102" s="231">
        <v>0.27000000000000002</v>
      </c>
      <c r="I102" s="232"/>
      <c r="J102" s="228"/>
      <c r="K102" s="228"/>
      <c r="L102" s="233"/>
      <c r="M102" s="234"/>
      <c r="N102" s="235"/>
      <c r="O102" s="235"/>
      <c r="P102" s="235"/>
      <c r="Q102" s="235"/>
      <c r="R102" s="235"/>
      <c r="S102" s="235"/>
      <c r="T102" s="236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7" t="s">
        <v>138</v>
      </c>
      <c r="AU102" s="237" t="s">
        <v>82</v>
      </c>
      <c r="AV102" s="13" t="s">
        <v>82</v>
      </c>
      <c r="AW102" s="13" t="s">
        <v>33</v>
      </c>
      <c r="AX102" s="13" t="s">
        <v>72</v>
      </c>
      <c r="AY102" s="237" t="s">
        <v>125</v>
      </c>
    </row>
    <row r="103" s="13" customFormat="1">
      <c r="A103" s="13"/>
      <c r="B103" s="227"/>
      <c r="C103" s="228"/>
      <c r="D103" s="220" t="s">
        <v>138</v>
      </c>
      <c r="E103" s="229" t="s">
        <v>19</v>
      </c>
      <c r="F103" s="230" t="s">
        <v>505</v>
      </c>
      <c r="G103" s="228"/>
      <c r="H103" s="231">
        <v>10.125</v>
      </c>
      <c r="I103" s="232"/>
      <c r="J103" s="228"/>
      <c r="K103" s="228"/>
      <c r="L103" s="233"/>
      <c r="M103" s="234"/>
      <c r="N103" s="235"/>
      <c r="O103" s="235"/>
      <c r="P103" s="235"/>
      <c r="Q103" s="235"/>
      <c r="R103" s="235"/>
      <c r="S103" s="235"/>
      <c r="T103" s="236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7" t="s">
        <v>138</v>
      </c>
      <c r="AU103" s="237" t="s">
        <v>82</v>
      </c>
      <c r="AV103" s="13" t="s">
        <v>82</v>
      </c>
      <c r="AW103" s="13" t="s">
        <v>33</v>
      </c>
      <c r="AX103" s="13" t="s">
        <v>72</v>
      </c>
      <c r="AY103" s="237" t="s">
        <v>125</v>
      </c>
    </row>
    <row r="104" s="13" customFormat="1">
      <c r="A104" s="13"/>
      <c r="B104" s="227"/>
      <c r="C104" s="228"/>
      <c r="D104" s="220" t="s">
        <v>138</v>
      </c>
      <c r="E104" s="229" t="s">
        <v>19</v>
      </c>
      <c r="F104" s="230" t="s">
        <v>506</v>
      </c>
      <c r="G104" s="228"/>
      <c r="H104" s="231">
        <v>0.75</v>
      </c>
      <c r="I104" s="232"/>
      <c r="J104" s="228"/>
      <c r="K104" s="228"/>
      <c r="L104" s="233"/>
      <c r="M104" s="234"/>
      <c r="N104" s="235"/>
      <c r="O104" s="235"/>
      <c r="P104" s="235"/>
      <c r="Q104" s="235"/>
      <c r="R104" s="235"/>
      <c r="S104" s="235"/>
      <c r="T104" s="236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7" t="s">
        <v>138</v>
      </c>
      <c r="AU104" s="237" t="s">
        <v>82</v>
      </c>
      <c r="AV104" s="13" t="s">
        <v>82</v>
      </c>
      <c r="AW104" s="13" t="s">
        <v>33</v>
      </c>
      <c r="AX104" s="13" t="s">
        <v>72</v>
      </c>
      <c r="AY104" s="237" t="s">
        <v>125</v>
      </c>
    </row>
    <row r="105" s="13" customFormat="1">
      <c r="A105" s="13"/>
      <c r="B105" s="227"/>
      <c r="C105" s="228"/>
      <c r="D105" s="220" t="s">
        <v>138</v>
      </c>
      <c r="E105" s="229" t="s">
        <v>19</v>
      </c>
      <c r="F105" s="230" t="s">
        <v>507</v>
      </c>
      <c r="G105" s="228"/>
      <c r="H105" s="231">
        <v>1.2</v>
      </c>
      <c r="I105" s="232"/>
      <c r="J105" s="228"/>
      <c r="K105" s="228"/>
      <c r="L105" s="233"/>
      <c r="M105" s="234"/>
      <c r="N105" s="235"/>
      <c r="O105" s="235"/>
      <c r="P105" s="235"/>
      <c r="Q105" s="235"/>
      <c r="R105" s="235"/>
      <c r="S105" s="235"/>
      <c r="T105" s="236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7" t="s">
        <v>138</v>
      </c>
      <c r="AU105" s="237" t="s">
        <v>82</v>
      </c>
      <c r="AV105" s="13" t="s">
        <v>82</v>
      </c>
      <c r="AW105" s="13" t="s">
        <v>33</v>
      </c>
      <c r="AX105" s="13" t="s">
        <v>72</v>
      </c>
      <c r="AY105" s="237" t="s">
        <v>125</v>
      </c>
    </row>
    <row r="106" s="13" customFormat="1">
      <c r="A106" s="13"/>
      <c r="B106" s="227"/>
      <c r="C106" s="228"/>
      <c r="D106" s="220" t="s">
        <v>138</v>
      </c>
      <c r="E106" s="229" t="s">
        <v>19</v>
      </c>
      <c r="F106" s="230" t="s">
        <v>508</v>
      </c>
      <c r="G106" s="228"/>
      <c r="H106" s="231">
        <v>1.5940000000000001</v>
      </c>
      <c r="I106" s="232"/>
      <c r="J106" s="228"/>
      <c r="K106" s="228"/>
      <c r="L106" s="233"/>
      <c r="M106" s="234"/>
      <c r="N106" s="235"/>
      <c r="O106" s="235"/>
      <c r="P106" s="235"/>
      <c r="Q106" s="235"/>
      <c r="R106" s="235"/>
      <c r="S106" s="235"/>
      <c r="T106" s="236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7" t="s">
        <v>138</v>
      </c>
      <c r="AU106" s="237" t="s">
        <v>82</v>
      </c>
      <c r="AV106" s="13" t="s">
        <v>82</v>
      </c>
      <c r="AW106" s="13" t="s">
        <v>33</v>
      </c>
      <c r="AX106" s="13" t="s">
        <v>72</v>
      </c>
      <c r="AY106" s="237" t="s">
        <v>125</v>
      </c>
    </row>
    <row r="107" s="13" customFormat="1">
      <c r="A107" s="13"/>
      <c r="B107" s="227"/>
      <c r="C107" s="228"/>
      <c r="D107" s="220" t="s">
        <v>138</v>
      </c>
      <c r="E107" s="229" t="s">
        <v>19</v>
      </c>
      <c r="F107" s="230" t="s">
        <v>509</v>
      </c>
      <c r="G107" s="228"/>
      <c r="H107" s="231">
        <v>0.75</v>
      </c>
      <c r="I107" s="232"/>
      <c r="J107" s="228"/>
      <c r="K107" s="228"/>
      <c r="L107" s="233"/>
      <c r="M107" s="234"/>
      <c r="N107" s="235"/>
      <c r="O107" s="235"/>
      <c r="P107" s="235"/>
      <c r="Q107" s="235"/>
      <c r="R107" s="235"/>
      <c r="S107" s="235"/>
      <c r="T107" s="236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7" t="s">
        <v>138</v>
      </c>
      <c r="AU107" s="237" t="s">
        <v>82</v>
      </c>
      <c r="AV107" s="13" t="s">
        <v>82</v>
      </c>
      <c r="AW107" s="13" t="s">
        <v>33</v>
      </c>
      <c r="AX107" s="13" t="s">
        <v>72</v>
      </c>
      <c r="AY107" s="237" t="s">
        <v>125</v>
      </c>
    </row>
    <row r="108" s="13" customFormat="1">
      <c r="A108" s="13"/>
      <c r="B108" s="227"/>
      <c r="C108" s="228"/>
      <c r="D108" s="220" t="s">
        <v>138</v>
      </c>
      <c r="E108" s="229" t="s">
        <v>19</v>
      </c>
      <c r="F108" s="230" t="s">
        <v>510</v>
      </c>
      <c r="G108" s="228"/>
      <c r="H108" s="231">
        <v>0.25</v>
      </c>
      <c r="I108" s="232"/>
      <c r="J108" s="228"/>
      <c r="K108" s="228"/>
      <c r="L108" s="233"/>
      <c r="M108" s="234"/>
      <c r="N108" s="235"/>
      <c r="O108" s="235"/>
      <c r="P108" s="235"/>
      <c r="Q108" s="235"/>
      <c r="R108" s="235"/>
      <c r="S108" s="235"/>
      <c r="T108" s="236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7" t="s">
        <v>138</v>
      </c>
      <c r="AU108" s="237" t="s">
        <v>82</v>
      </c>
      <c r="AV108" s="13" t="s">
        <v>82</v>
      </c>
      <c r="AW108" s="13" t="s">
        <v>33</v>
      </c>
      <c r="AX108" s="13" t="s">
        <v>72</v>
      </c>
      <c r="AY108" s="237" t="s">
        <v>125</v>
      </c>
    </row>
    <row r="109" s="13" customFormat="1">
      <c r="A109" s="13"/>
      <c r="B109" s="227"/>
      <c r="C109" s="228"/>
      <c r="D109" s="220" t="s">
        <v>138</v>
      </c>
      <c r="E109" s="229" t="s">
        <v>19</v>
      </c>
      <c r="F109" s="230" t="s">
        <v>511</v>
      </c>
      <c r="G109" s="228"/>
      <c r="H109" s="231">
        <v>0.28399999999999997</v>
      </c>
      <c r="I109" s="232"/>
      <c r="J109" s="228"/>
      <c r="K109" s="228"/>
      <c r="L109" s="233"/>
      <c r="M109" s="234"/>
      <c r="N109" s="235"/>
      <c r="O109" s="235"/>
      <c r="P109" s="235"/>
      <c r="Q109" s="235"/>
      <c r="R109" s="235"/>
      <c r="S109" s="235"/>
      <c r="T109" s="236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7" t="s">
        <v>138</v>
      </c>
      <c r="AU109" s="237" t="s">
        <v>82</v>
      </c>
      <c r="AV109" s="13" t="s">
        <v>82</v>
      </c>
      <c r="AW109" s="13" t="s">
        <v>33</v>
      </c>
      <c r="AX109" s="13" t="s">
        <v>72</v>
      </c>
      <c r="AY109" s="237" t="s">
        <v>125</v>
      </c>
    </row>
    <row r="110" s="13" customFormat="1">
      <c r="A110" s="13"/>
      <c r="B110" s="227"/>
      <c r="C110" s="228"/>
      <c r="D110" s="220" t="s">
        <v>138</v>
      </c>
      <c r="E110" s="229" t="s">
        <v>19</v>
      </c>
      <c r="F110" s="230" t="s">
        <v>512</v>
      </c>
      <c r="G110" s="228"/>
      <c r="H110" s="231">
        <v>0.44800000000000001</v>
      </c>
      <c r="I110" s="232"/>
      <c r="J110" s="228"/>
      <c r="K110" s="228"/>
      <c r="L110" s="233"/>
      <c r="M110" s="234"/>
      <c r="N110" s="235"/>
      <c r="O110" s="235"/>
      <c r="P110" s="235"/>
      <c r="Q110" s="235"/>
      <c r="R110" s="235"/>
      <c r="S110" s="235"/>
      <c r="T110" s="236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7" t="s">
        <v>138</v>
      </c>
      <c r="AU110" s="237" t="s">
        <v>82</v>
      </c>
      <c r="AV110" s="13" t="s">
        <v>82</v>
      </c>
      <c r="AW110" s="13" t="s">
        <v>33</v>
      </c>
      <c r="AX110" s="13" t="s">
        <v>72</v>
      </c>
      <c r="AY110" s="237" t="s">
        <v>125</v>
      </c>
    </row>
    <row r="111" s="13" customFormat="1">
      <c r="A111" s="13"/>
      <c r="B111" s="227"/>
      <c r="C111" s="228"/>
      <c r="D111" s="220" t="s">
        <v>138</v>
      </c>
      <c r="E111" s="229" t="s">
        <v>19</v>
      </c>
      <c r="F111" s="230" t="s">
        <v>513</v>
      </c>
      <c r="G111" s="228"/>
      <c r="H111" s="231">
        <v>4.8090000000000002</v>
      </c>
      <c r="I111" s="232"/>
      <c r="J111" s="228"/>
      <c r="K111" s="228"/>
      <c r="L111" s="233"/>
      <c r="M111" s="234"/>
      <c r="N111" s="235"/>
      <c r="O111" s="235"/>
      <c r="P111" s="235"/>
      <c r="Q111" s="235"/>
      <c r="R111" s="235"/>
      <c r="S111" s="235"/>
      <c r="T111" s="236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7" t="s">
        <v>138</v>
      </c>
      <c r="AU111" s="237" t="s">
        <v>82</v>
      </c>
      <c r="AV111" s="13" t="s">
        <v>82</v>
      </c>
      <c r="AW111" s="13" t="s">
        <v>33</v>
      </c>
      <c r="AX111" s="13" t="s">
        <v>72</v>
      </c>
      <c r="AY111" s="237" t="s">
        <v>125</v>
      </c>
    </row>
    <row r="112" s="14" customFormat="1">
      <c r="A112" s="14"/>
      <c r="B112" s="238"/>
      <c r="C112" s="239"/>
      <c r="D112" s="220" t="s">
        <v>138</v>
      </c>
      <c r="E112" s="240" t="s">
        <v>19</v>
      </c>
      <c r="F112" s="241" t="s">
        <v>158</v>
      </c>
      <c r="G112" s="239"/>
      <c r="H112" s="242">
        <v>20.48</v>
      </c>
      <c r="I112" s="243"/>
      <c r="J112" s="239"/>
      <c r="K112" s="239"/>
      <c r="L112" s="244"/>
      <c r="M112" s="245"/>
      <c r="N112" s="246"/>
      <c r="O112" s="246"/>
      <c r="P112" s="246"/>
      <c r="Q112" s="246"/>
      <c r="R112" s="246"/>
      <c r="S112" s="246"/>
      <c r="T112" s="247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8" t="s">
        <v>138</v>
      </c>
      <c r="AU112" s="248" t="s">
        <v>82</v>
      </c>
      <c r="AV112" s="14" t="s">
        <v>132</v>
      </c>
      <c r="AW112" s="14" t="s">
        <v>33</v>
      </c>
      <c r="AX112" s="14" t="s">
        <v>80</v>
      </c>
      <c r="AY112" s="248" t="s">
        <v>125</v>
      </c>
    </row>
    <row r="113" s="2" customFormat="1" ht="21.75" customHeight="1">
      <c r="A113" s="41"/>
      <c r="B113" s="42"/>
      <c r="C113" s="207" t="s">
        <v>82</v>
      </c>
      <c r="D113" s="207" t="s">
        <v>127</v>
      </c>
      <c r="E113" s="208" t="s">
        <v>336</v>
      </c>
      <c r="F113" s="209" t="s">
        <v>337</v>
      </c>
      <c r="G113" s="210" t="s">
        <v>187</v>
      </c>
      <c r="H113" s="211">
        <v>17.792999999999999</v>
      </c>
      <c r="I113" s="212"/>
      <c r="J113" s="213">
        <f>ROUND(I113*H113,2)</f>
        <v>0</v>
      </c>
      <c r="K113" s="209" t="s">
        <v>131</v>
      </c>
      <c r="L113" s="47"/>
      <c r="M113" s="214" t="s">
        <v>19</v>
      </c>
      <c r="N113" s="215" t="s">
        <v>43</v>
      </c>
      <c r="O113" s="87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18" t="s">
        <v>132</v>
      </c>
      <c r="AT113" s="218" t="s">
        <v>127</v>
      </c>
      <c r="AU113" s="218" t="s">
        <v>82</v>
      </c>
      <c r="AY113" s="20" t="s">
        <v>125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20" t="s">
        <v>80</v>
      </c>
      <c r="BK113" s="219">
        <f>ROUND(I113*H113,2)</f>
        <v>0</v>
      </c>
      <c r="BL113" s="20" t="s">
        <v>132</v>
      </c>
      <c r="BM113" s="218" t="s">
        <v>514</v>
      </c>
    </row>
    <row r="114" s="2" customFormat="1">
      <c r="A114" s="41"/>
      <c r="B114" s="42"/>
      <c r="C114" s="43"/>
      <c r="D114" s="220" t="s">
        <v>134</v>
      </c>
      <c r="E114" s="43"/>
      <c r="F114" s="221" t="s">
        <v>339</v>
      </c>
      <c r="G114" s="43"/>
      <c r="H114" s="43"/>
      <c r="I114" s="222"/>
      <c r="J114" s="43"/>
      <c r="K114" s="43"/>
      <c r="L114" s="47"/>
      <c r="M114" s="223"/>
      <c r="N114" s="224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134</v>
      </c>
      <c r="AU114" s="20" t="s">
        <v>82</v>
      </c>
    </row>
    <row r="115" s="2" customFormat="1">
      <c r="A115" s="41"/>
      <c r="B115" s="42"/>
      <c r="C115" s="43"/>
      <c r="D115" s="225" t="s">
        <v>136</v>
      </c>
      <c r="E115" s="43"/>
      <c r="F115" s="226" t="s">
        <v>340</v>
      </c>
      <c r="G115" s="43"/>
      <c r="H115" s="43"/>
      <c r="I115" s="222"/>
      <c r="J115" s="43"/>
      <c r="K115" s="43"/>
      <c r="L115" s="47"/>
      <c r="M115" s="223"/>
      <c r="N115" s="224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136</v>
      </c>
      <c r="AU115" s="20" t="s">
        <v>82</v>
      </c>
    </row>
    <row r="116" s="13" customFormat="1">
      <c r="A116" s="13"/>
      <c r="B116" s="227"/>
      <c r="C116" s="228"/>
      <c r="D116" s="220" t="s">
        <v>138</v>
      </c>
      <c r="E116" s="229" t="s">
        <v>19</v>
      </c>
      <c r="F116" s="230" t="s">
        <v>515</v>
      </c>
      <c r="G116" s="228"/>
      <c r="H116" s="231">
        <v>17.792999999999999</v>
      </c>
      <c r="I116" s="232"/>
      <c r="J116" s="228"/>
      <c r="K116" s="228"/>
      <c r="L116" s="233"/>
      <c r="M116" s="234"/>
      <c r="N116" s="235"/>
      <c r="O116" s="235"/>
      <c r="P116" s="235"/>
      <c r="Q116" s="235"/>
      <c r="R116" s="235"/>
      <c r="S116" s="235"/>
      <c r="T116" s="236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7" t="s">
        <v>138</v>
      </c>
      <c r="AU116" s="237" t="s">
        <v>82</v>
      </c>
      <c r="AV116" s="13" t="s">
        <v>82</v>
      </c>
      <c r="AW116" s="13" t="s">
        <v>33</v>
      </c>
      <c r="AX116" s="13" t="s">
        <v>80</v>
      </c>
      <c r="AY116" s="237" t="s">
        <v>125</v>
      </c>
    </row>
    <row r="117" s="2" customFormat="1" ht="24.15" customHeight="1">
      <c r="A117" s="41"/>
      <c r="B117" s="42"/>
      <c r="C117" s="207" t="s">
        <v>146</v>
      </c>
      <c r="D117" s="207" t="s">
        <v>127</v>
      </c>
      <c r="E117" s="208" t="s">
        <v>343</v>
      </c>
      <c r="F117" s="209" t="s">
        <v>344</v>
      </c>
      <c r="G117" s="210" t="s">
        <v>187</v>
      </c>
      <c r="H117" s="211">
        <v>124.551</v>
      </c>
      <c r="I117" s="212"/>
      <c r="J117" s="213">
        <f>ROUND(I117*H117,2)</f>
        <v>0</v>
      </c>
      <c r="K117" s="209" t="s">
        <v>131</v>
      </c>
      <c r="L117" s="47"/>
      <c r="M117" s="214" t="s">
        <v>19</v>
      </c>
      <c r="N117" s="215" t="s">
        <v>43</v>
      </c>
      <c r="O117" s="87"/>
      <c r="P117" s="216">
        <f>O117*H117</f>
        <v>0</v>
      </c>
      <c r="Q117" s="216">
        <v>0</v>
      </c>
      <c r="R117" s="216">
        <f>Q117*H117</f>
        <v>0</v>
      </c>
      <c r="S117" s="216">
        <v>0</v>
      </c>
      <c r="T117" s="217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18" t="s">
        <v>132</v>
      </c>
      <c r="AT117" s="218" t="s">
        <v>127</v>
      </c>
      <c r="AU117" s="218" t="s">
        <v>82</v>
      </c>
      <c r="AY117" s="20" t="s">
        <v>125</v>
      </c>
      <c r="BE117" s="219">
        <f>IF(N117="základní",J117,0)</f>
        <v>0</v>
      </c>
      <c r="BF117" s="219">
        <f>IF(N117="snížená",J117,0)</f>
        <v>0</v>
      </c>
      <c r="BG117" s="219">
        <f>IF(N117="zákl. přenesená",J117,0)</f>
        <v>0</v>
      </c>
      <c r="BH117" s="219">
        <f>IF(N117="sníž. přenesená",J117,0)</f>
        <v>0</v>
      </c>
      <c r="BI117" s="219">
        <f>IF(N117="nulová",J117,0)</f>
        <v>0</v>
      </c>
      <c r="BJ117" s="20" t="s">
        <v>80</v>
      </c>
      <c r="BK117" s="219">
        <f>ROUND(I117*H117,2)</f>
        <v>0</v>
      </c>
      <c r="BL117" s="20" t="s">
        <v>132</v>
      </c>
      <c r="BM117" s="218" t="s">
        <v>516</v>
      </c>
    </row>
    <row r="118" s="2" customFormat="1">
      <c r="A118" s="41"/>
      <c r="B118" s="42"/>
      <c r="C118" s="43"/>
      <c r="D118" s="220" t="s">
        <v>134</v>
      </c>
      <c r="E118" s="43"/>
      <c r="F118" s="221" t="s">
        <v>346</v>
      </c>
      <c r="G118" s="43"/>
      <c r="H118" s="43"/>
      <c r="I118" s="222"/>
      <c r="J118" s="43"/>
      <c r="K118" s="43"/>
      <c r="L118" s="47"/>
      <c r="M118" s="223"/>
      <c r="N118" s="224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134</v>
      </c>
      <c r="AU118" s="20" t="s">
        <v>82</v>
      </c>
    </row>
    <row r="119" s="2" customFormat="1">
      <c r="A119" s="41"/>
      <c r="B119" s="42"/>
      <c r="C119" s="43"/>
      <c r="D119" s="225" t="s">
        <v>136</v>
      </c>
      <c r="E119" s="43"/>
      <c r="F119" s="226" t="s">
        <v>347</v>
      </c>
      <c r="G119" s="43"/>
      <c r="H119" s="43"/>
      <c r="I119" s="222"/>
      <c r="J119" s="43"/>
      <c r="K119" s="43"/>
      <c r="L119" s="47"/>
      <c r="M119" s="223"/>
      <c r="N119" s="224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20" t="s">
        <v>136</v>
      </c>
      <c r="AU119" s="20" t="s">
        <v>82</v>
      </c>
    </row>
    <row r="120" s="13" customFormat="1">
      <c r="A120" s="13"/>
      <c r="B120" s="227"/>
      <c r="C120" s="228"/>
      <c r="D120" s="220" t="s">
        <v>138</v>
      </c>
      <c r="E120" s="229" t="s">
        <v>19</v>
      </c>
      <c r="F120" s="230" t="s">
        <v>517</v>
      </c>
      <c r="G120" s="228"/>
      <c r="H120" s="231">
        <v>124.551</v>
      </c>
      <c r="I120" s="232"/>
      <c r="J120" s="228"/>
      <c r="K120" s="228"/>
      <c r="L120" s="233"/>
      <c r="M120" s="234"/>
      <c r="N120" s="235"/>
      <c r="O120" s="235"/>
      <c r="P120" s="235"/>
      <c r="Q120" s="235"/>
      <c r="R120" s="235"/>
      <c r="S120" s="235"/>
      <c r="T120" s="236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7" t="s">
        <v>138</v>
      </c>
      <c r="AU120" s="237" t="s">
        <v>82</v>
      </c>
      <c r="AV120" s="13" t="s">
        <v>82</v>
      </c>
      <c r="AW120" s="13" t="s">
        <v>33</v>
      </c>
      <c r="AX120" s="13" t="s">
        <v>80</v>
      </c>
      <c r="AY120" s="237" t="s">
        <v>125</v>
      </c>
    </row>
    <row r="121" s="2" customFormat="1" ht="16.5" customHeight="1">
      <c r="A121" s="41"/>
      <c r="B121" s="42"/>
      <c r="C121" s="207" t="s">
        <v>132</v>
      </c>
      <c r="D121" s="207" t="s">
        <v>127</v>
      </c>
      <c r="E121" s="208" t="s">
        <v>349</v>
      </c>
      <c r="F121" s="209" t="s">
        <v>350</v>
      </c>
      <c r="G121" s="210" t="s">
        <v>233</v>
      </c>
      <c r="H121" s="211">
        <v>33.807000000000002</v>
      </c>
      <c r="I121" s="212"/>
      <c r="J121" s="213">
        <f>ROUND(I121*H121,2)</f>
        <v>0</v>
      </c>
      <c r="K121" s="209" t="s">
        <v>131</v>
      </c>
      <c r="L121" s="47"/>
      <c r="M121" s="214" t="s">
        <v>19</v>
      </c>
      <c r="N121" s="215" t="s">
        <v>43</v>
      </c>
      <c r="O121" s="87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8" t="s">
        <v>132</v>
      </c>
      <c r="AT121" s="218" t="s">
        <v>127</v>
      </c>
      <c r="AU121" s="218" t="s">
        <v>82</v>
      </c>
      <c r="AY121" s="20" t="s">
        <v>125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20" t="s">
        <v>80</v>
      </c>
      <c r="BK121" s="219">
        <f>ROUND(I121*H121,2)</f>
        <v>0</v>
      </c>
      <c r="BL121" s="20" t="s">
        <v>132</v>
      </c>
      <c r="BM121" s="218" t="s">
        <v>518</v>
      </c>
    </row>
    <row r="122" s="2" customFormat="1">
      <c r="A122" s="41"/>
      <c r="B122" s="42"/>
      <c r="C122" s="43"/>
      <c r="D122" s="220" t="s">
        <v>134</v>
      </c>
      <c r="E122" s="43"/>
      <c r="F122" s="221" t="s">
        <v>282</v>
      </c>
      <c r="G122" s="43"/>
      <c r="H122" s="43"/>
      <c r="I122" s="222"/>
      <c r="J122" s="43"/>
      <c r="K122" s="43"/>
      <c r="L122" s="47"/>
      <c r="M122" s="223"/>
      <c r="N122" s="224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134</v>
      </c>
      <c r="AU122" s="20" t="s">
        <v>82</v>
      </c>
    </row>
    <row r="123" s="2" customFormat="1">
      <c r="A123" s="41"/>
      <c r="B123" s="42"/>
      <c r="C123" s="43"/>
      <c r="D123" s="225" t="s">
        <v>136</v>
      </c>
      <c r="E123" s="43"/>
      <c r="F123" s="226" t="s">
        <v>352</v>
      </c>
      <c r="G123" s="43"/>
      <c r="H123" s="43"/>
      <c r="I123" s="222"/>
      <c r="J123" s="43"/>
      <c r="K123" s="43"/>
      <c r="L123" s="47"/>
      <c r="M123" s="223"/>
      <c r="N123" s="224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20" t="s">
        <v>136</v>
      </c>
      <c r="AU123" s="20" t="s">
        <v>82</v>
      </c>
    </row>
    <row r="124" s="13" customFormat="1">
      <c r="A124" s="13"/>
      <c r="B124" s="227"/>
      <c r="C124" s="228"/>
      <c r="D124" s="220" t="s">
        <v>138</v>
      </c>
      <c r="E124" s="229" t="s">
        <v>19</v>
      </c>
      <c r="F124" s="230" t="s">
        <v>519</v>
      </c>
      <c r="G124" s="228"/>
      <c r="H124" s="231">
        <v>33.807000000000002</v>
      </c>
      <c r="I124" s="232"/>
      <c r="J124" s="228"/>
      <c r="K124" s="228"/>
      <c r="L124" s="233"/>
      <c r="M124" s="234"/>
      <c r="N124" s="235"/>
      <c r="O124" s="235"/>
      <c r="P124" s="235"/>
      <c r="Q124" s="235"/>
      <c r="R124" s="235"/>
      <c r="S124" s="235"/>
      <c r="T124" s="236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7" t="s">
        <v>138</v>
      </c>
      <c r="AU124" s="237" t="s">
        <v>82</v>
      </c>
      <c r="AV124" s="13" t="s">
        <v>82</v>
      </c>
      <c r="AW124" s="13" t="s">
        <v>33</v>
      </c>
      <c r="AX124" s="13" t="s">
        <v>80</v>
      </c>
      <c r="AY124" s="237" t="s">
        <v>125</v>
      </c>
    </row>
    <row r="125" s="2" customFormat="1" ht="16.5" customHeight="1">
      <c r="A125" s="41"/>
      <c r="B125" s="42"/>
      <c r="C125" s="207" t="s">
        <v>159</v>
      </c>
      <c r="D125" s="207" t="s">
        <v>127</v>
      </c>
      <c r="E125" s="208" t="s">
        <v>520</v>
      </c>
      <c r="F125" s="209" t="s">
        <v>521</v>
      </c>
      <c r="G125" s="210" t="s">
        <v>187</v>
      </c>
      <c r="H125" s="211">
        <v>2.8069999999999999</v>
      </c>
      <c r="I125" s="212"/>
      <c r="J125" s="213">
        <f>ROUND(I125*H125,2)</f>
        <v>0</v>
      </c>
      <c r="K125" s="209" t="s">
        <v>131</v>
      </c>
      <c r="L125" s="47"/>
      <c r="M125" s="214" t="s">
        <v>19</v>
      </c>
      <c r="N125" s="215" t="s">
        <v>43</v>
      </c>
      <c r="O125" s="87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18" t="s">
        <v>132</v>
      </c>
      <c r="AT125" s="218" t="s">
        <v>127</v>
      </c>
      <c r="AU125" s="218" t="s">
        <v>82</v>
      </c>
      <c r="AY125" s="20" t="s">
        <v>125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20" t="s">
        <v>80</v>
      </c>
      <c r="BK125" s="219">
        <f>ROUND(I125*H125,2)</f>
        <v>0</v>
      </c>
      <c r="BL125" s="20" t="s">
        <v>132</v>
      </c>
      <c r="BM125" s="218" t="s">
        <v>522</v>
      </c>
    </row>
    <row r="126" s="2" customFormat="1">
      <c r="A126" s="41"/>
      <c r="B126" s="42"/>
      <c r="C126" s="43"/>
      <c r="D126" s="220" t="s">
        <v>134</v>
      </c>
      <c r="E126" s="43"/>
      <c r="F126" s="221" t="s">
        <v>523</v>
      </c>
      <c r="G126" s="43"/>
      <c r="H126" s="43"/>
      <c r="I126" s="222"/>
      <c r="J126" s="43"/>
      <c r="K126" s="43"/>
      <c r="L126" s="47"/>
      <c r="M126" s="223"/>
      <c r="N126" s="224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134</v>
      </c>
      <c r="AU126" s="20" t="s">
        <v>82</v>
      </c>
    </row>
    <row r="127" s="2" customFormat="1">
      <c r="A127" s="41"/>
      <c r="B127" s="42"/>
      <c r="C127" s="43"/>
      <c r="D127" s="225" t="s">
        <v>136</v>
      </c>
      <c r="E127" s="43"/>
      <c r="F127" s="226" t="s">
        <v>524</v>
      </c>
      <c r="G127" s="43"/>
      <c r="H127" s="43"/>
      <c r="I127" s="222"/>
      <c r="J127" s="43"/>
      <c r="K127" s="43"/>
      <c r="L127" s="47"/>
      <c r="M127" s="223"/>
      <c r="N127" s="224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136</v>
      </c>
      <c r="AU127" s="20" t="s">
        <v>82</v>
      </c>
    </row>
    <row r="128" s="13" customFormat="1">
      <c r="A128" s="13"/>
      <c r="B128" s="227"/>
      <c r="C128" s="228"/>
      <c r="D128" s="220" t="s">
        <v>138</v>
      </c>
      <c r="E128" s="229" t="s">
        <v>19</v>
      </c>
      <c r="F128" s="230" t="s">
        <v>525</v>
      </c>
      <c r="G128" s="228"/>
      <c r="H128" s="231">
        <v>0.12</v>
      </c>
      <c r="I128" s="232"/>
      <c r="J128" s="228"/>
      <c r="K128" s="228"/>
      <c r="L128" s="233"/>
      <c r="M128" s="234"/>
      <c r="N128" s="235"/>
      <c r="O128" s="235"/>
      <c r="P128" s="235"/>
      <c r="Q128" s="235"/>
      <c r="R128" s="235"/>
      <c r="S128" s="235"/>
      <c r="T128" s="236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7" t="s">
        <v>138</v>
      </c>
      <c r="AU128" s="237" t="s">
        <v>82</v>
      </c>
      <c r="AV128" s="13" t="s">
        <v>82</v>
      </c>
      <c r="AW128" s="13" t="s">
        <v>33</v>
      </c>
      <c r="AX128" s="13" t="s">
        <v>72</v>
      </c>
      <c r="AY128" s="237" t="s">
        <v>125</v>
      </c>
    </row>
    <row r="129" s="13" customFormat="1">
      <c r="A129" s="13"/>
      <c r="B129" s="227"/>
      <c r="C129" s="228"/>
      <c r="D129" s="220" t="s">
        <v>138</v>
      </c>
      <c r="E129" s="229" t="s">
        <v>19</v>
      </c>
      <c r="F129" s="230" t="s">
        <v>526</v>
      </c>
      <c r="G129" s="228"/>
      <c r="H129" s="231">
        <v>2.6869999999999998</v>
      </c>
      <c r="I129" s="232"/>
      <c r="J129" s="228"/>
      <c r="K129" s="228"/>
      <c r="L129" s="233"/>
      <c r="M129" s="234"/>
      <c r="N129" s="235"/>
      <c r="O129" s="235"/>
      <c r="P129" s="235"/>
      <c r="Q129" s="235"/>
      <c r="R129" s="235"/>
      <c r="S129" s="235"/>
      <c r="T129" s="236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7" t="s">
        <v>138</v>
      </c>
      <c r="AU129" s="237" t="s">
        <v>82</v>
      </c>
      <c r="AV129" s="13" t="s">
        <v>82</v>
      </c>
      <c r="AW129" s="13" t="s">
        <v>33</v>
      </c>
      <c r="AX129" s="13" t="s">
        <v>72</v>
      </c>
      <c r="AY129" s="237" t="s">
        <v>125</v>
      </c>
    </row>
    <row r="130" s="14" customFormat="1">
      <c r="A130" s="14"/>
      <c r="B130" s="238"/>
      <c r="C130" s="239"/>
      <c r="D130" s="220" t="s">
        <v>138</v>
      </c>
      <c r="E130" s="240" t="s">
        <v>19</v>
      </c>
      <c r="F130" s="241" t="s">
        <v>158</v>
      </c>
      <c r="G130" s="239"/>
      <c r="H130" s="242">
        <v>2.8069999999999999</v>
      </c>
      <c r="I130" s="243"/>
      <c r="J130" s="239"/>
      <c r="K130" s="239"/>
      <c r="L130" s="244"/>
      <c r="M130" s="245"/>
      <c r="N130" s="246"/>
      <c r="O130" s="246"/>
      <c r="P130" s="246"/>
      <c r="Q130" s="246"/>
      <c r="R130" s="246"/>
      <c r="S130" s="246"/>
      <c r="T130" s="247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8" t="s">
        <v>138</v>
      </c>
      <c r="AU130" s="248" t="s">
        <v>82</v>
      </c>
      <c r="AV130" s="14" t="s">
        <v>132</v>
      </c>
      <c r="AW130" s="14" t="s">
        <v>33</v>
      </c>
      <c r="AX130" s="14" t="s">
        <v>80</v>
      </c>
      <c r="AY130" s="248" t="s">
        <v>125</v>
      </c>
    </row>
    <row r="131" s="12" customFormat="1" ht="22.8" customHeight="1">
      <c r="A131" s="12"/>
      <c r="B131" s="191"/>
      <c r="C131" s="192"/>
      <c r="D131" s="193" t="s">
        <v>71</v>
      </c>
      <c r="E131" s="205" t="s">
        <v>82</v>
      </c>
      <c r="F131" s="205" t="s">
        <v>364</v>
      </c>
      <c r="G131" s="192"/>
      <c r="H131" s="192"/>
      <c r="I131" s="195"/>
      <c r="J131" s="206">
        <f>BK131</f>
        <v>0</v>
      </c>
      <c r="K131" s="192"/>
      <c r="L131" s="197"/>
      <c r="M131" s="198"/>
      <c r="N131" s="199"/>
      <c r="O131" s="199"/>
      <c r="P131" s="200">
        <f>SUM(P132:P178)</f>
        <v>0</v>
      </c>
      <c r="Q131" s="199"/>
      <c r="R131" s="200">
        <f>SUM(R132:R178)</f>
        <v>47.396138519999994</v>
      </c>
      <c r="S131" s="199"/>
      <c r="T131" s="201">
        <f>SUM(T132:T178)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02" t="s">
        <v>80</v>
      </c>
      <c r="AT131" s="203" t="s">
        <v>71</v>
      </c>
      <c r="AU131" s="203" t="s">
        <v>80</v>
      </c>
      <c r="AY131" s="202" t="s">
        <v>125</v>
      </c>
      <c r="BK131" s="204">
        <f>SUM(BK132:BK178)</f>
        <v>0</v>
      </c>
    </row>
    <row r="132" s="2" customFormat="1" ht="16.5" customHeight="1">
      <c r="A132" s="41"/>
      <c r="B132" s="42"/>
      <c r="C132" s="207" t="s">
        <v>165</v>
      </c>
      <c r="D132" s="207" t="s">
        <v>127</v>
      </c>
      <c r="E132" s="208" t="s">
        <v>527</v>
      </c>
      <c r="F132" s="209" t="s">
        <v>528</v>
      </c>
      <c r="G132" s="210" t="s">
        <v>187</v>
      </c>
      <c r="H132" s="211">
        <v>0.81699999999999995</v>
      </c>
      <c r="I132" s="212"/>
      <c r="J132" s="213">
        <f>ROUND(I132*H132,2)</f>
        <v>0</v>
      </c>
      <c r="K132" s="209" t="s">
        <v>131</v>
      </c>
      <c r="L132" s="47"/>
      <c r="M132" s="214" t="s">
        <v>19</v>
      </c>
      <c r="N132" s="215" t="s">
        <v>43</v>
      </c>
      <c r="O132" s="87"/>
      <c r="P132" s="216">
        <f>O132*H132</f>
        <v>0</v>
      </c>
      <c r="Q132" s="216">
        <v>1.98</v>
      </c>
      <c r="R132" s="216">
        <f>Q132*H132</f>
        <v>1.6176599999999999</v>
      </c>
      <c r="S132" s="216">
        <v>0</v>
      </c>
      <c r="T132" s="217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18" t="s">
        <v>132</v>
      </c>
      <c r="AT132" s="218" t="s">
        <v>127</v>
      </c>
      <c r="AU132" s="218" t="s">
        <v>82</v>
      </c>
      <c r="AY132" s="20" t="s">
        <v>125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20" t="s">
        <v>80</v>
      </c>
      <c r="BK132" s="219">
        <f>ROUND(I132*H132,2)</f>
        <v>0</v>
      </c>
      <c r="BL132" s="20" t="s">
        <v>132</v>
      </c>
      <c r="BM132" s="218" t="s">
        <v>529</v>
      </c>
    </row>
    <row r="133" s="2" customFormat="1">
      <c r="A133" s="41"/>
      <c r="B133" s="42"/>
      <c r="C133" s="43"/>
      <c r="D133" s="220" t="s">
        <v>134</v>
      </c>
      <c r="E133" s="43"/>
      <c r="F133" s="221" t="s">
        <v>530</v>
      </c>
      <c r="G133" s="43"/>
      <c r="H133" s="43"/>
      <c r="I133" s="222"/>
      <c r="J133" s="43"/>
      <c r="K133" s="43"/>
      <c r="L133" s="47"/>
      <c r="M133" s="223"/>
      <c r="N133" s="224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134</v>
      </c>
      <c r="AU133" s="20" t="s">
        <v>82</v>
      </c>
    </row>
    <row r="134" s="2" customFormat="1">
      <c r="A134" s="41"/>
      <c r="B134" s="42"/>
      <c r="C134" s="43"/>
      <c r="D134" s="225" t="s">
        <v>136</v>
      </c>
      <c r="E134" s="43"/>
      <c r="F134" s="226" t="s">
        <v>531</v>
      </c>
      <c r="G134" s="43"/>
      <c r="H134" s="43"/>
      <c r="I134" s="222"/>
      <c r="J134" s="43"/>
      <c r="K134" s="43"/>
      <c r="L134" s="47"/>
      <c r="M134" s="223"/>
      <c r="N134" s="224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136</v>
      </c>
      <c r="AU134" s="20" t="s">
        <v>82</v>
      </c>
    </row>
    <row r="135" s="13" customFormat="1">
      <c r="A135" s="13"/>
      <c r="B135" s="227"/>
      <c r="C135" s="228"/>
      <c r="D135" s="220" t="s">
        <v>138</v>
      </c>
      <c r="E135" s="229" t="s">
        <v>19</v>
      </c>
      <c r="F135" s="230" t="s">
        <v>532</v>
      </c>
      <c r="G135" s="228"/>
      <c r="H135" s="231">
        <v>0.33600000000000002</v>
      </c>
      <c r="I135" s="232"/>
      <c r="J135" s="228"/>
      <c r="K135" s="228"/>
      <c r="L135" s="233"/>
      <c r="M135" s="234"/>
      <c r="N135" s="235"/>
      <c r="O135" s="235"/>
      <c r="P135" s="235"/>
      <c r="Q135" s="235"/>
      <c r="R135" s="235"/>
      <c r="S135" s="235"/>
      <c r="T135" s="23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7" t="s">
        <v>138</v>
      </c>
      <c r="AU135" s="237" t="s">
        <v>82</v>
      </c>
      <c r="AV135" s="13" t="s">
        <v>82</v>
      </c>
      <c r="AW135" s="13" t="s">
        <v>33</v>
      </c>
      <c r="AX135" s="13" t="s">
        <v>72</v>
      </c>
      <c r="AY135" s="237" t="s">
        <v>125</v>
      </c>
    </row>
    <row r="136" s="13" customFormat="1">
      <c r="A136" s="13"/>
      <c r="B136" s="227"/>
      <c r="C136" s="228"/>
      <c r="D136" s="220" t="s">
        <v>138</v>
      </c>
      <c r="E136" s="229" t="s">
        <v>19</v>
      </c>
      <c r="F136" s="230" t="s">
        <v>533</v>
      </c>
      <c r="G136" s="228"/>
      <c r="H136" s="231">
        <v>0.44600000000000001</v>
      </c>
      <c r="I136" s="232"/>
      <c r="J136" s="228"/>
      <c r="K136" s="228"/>
      <c r="L136" s="233"/>
      <c r="M136" s="234"/>
      <c r="N136" s="235"/>
      <c r="O136" s="235"/>
      <c r="P136" s="235"/>
      <c r="Q136" s="235"/>
      <c r="R136" s="235"/>
      <c r="S136" s="235"/>
      <c r="T136" s="23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7" t="s">
        <v>138</v>
      </c>
      <c r="AU136" s="237" t="s">
        <v>82</v>
      </c>
      <c r="AV136" s="13" t="s">
        <v>82</v>
      </c>
      <c r="AW136" s="13" t="s">
        <v>33</v>
      </c>
      <c r="AX136" s="13" t="s">
        <v>72</v>
      </c>
      <c r="AY136" s="237" t="s">
        <v>125</v>
      </c>
    </row>
    <row r="137" s="13" customFormat="1">
      <c r="A137" s="13"/>
      <c r="B137" s="227"/>
      <c r="C137" s="228"/>
      <c r="D137" s="220" t="s">
        <v>138</v>
      </c>
      <c r="E137" s="229" t="s">
        <v>19</v>
      </c>
      <c r="F137" s="230" t="s">
        <v>534</v>
      </c>
      <c r="G137" s="228"/>
      <c r="H137" s="231">
        <v>0.035000000000000003</v>
      </c>
      <c r="I137" s="232"/>
      <c r="J137" s="228"/>
      <c r="K137" s="228"/>
      <c r="L137" s="233"/>
      <c r="M137" s="234"/>
      <c r="N137" s="235"/>
      <c r="O137" s="235"/>
      <c r="P137" s="235"/>
      <c r="Q137" s="235"/>
      <c r="R137" s="235"/>
      <c r="S137" s="235"/>
      <c r="T137" s="236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7" t="s">
        <v>138</v>
      </c>
      <c r="AU137" s="237" t="s">
        <v>82</v>
      </c>
      <c r="AV137" s="13" t="s">
        <v>82</v>
      </c>
      <c r="AW137" s="13" t="s">
        <v>33</v>
      </c>
      <c r="AX137" s="13" t="s">
        <v>72</v>
      </c>
      <c r="AY137" s="237" t="s">
        <v>125</v>
      </c>
    </row>
    <row r="138" s="14" customFormat="1">
      <c r="A138" s="14"/>
      <c r="B138" s="238"/>
      <c r="C138" s="239"/>
      <c r="D138" s="220" t="s">
        <v>138</v>
      </c>
      <c r="E138" s="240" t="s">
        <v>19</v>
      </c>
      <c r="F138" s="241" t="s">
        <v>158</v>
      </c>
      <c r="G138" s="239"/>
      <c r="H138" s="242">
        <v>0.81699999999999995</v>
      </c>
      <c r="I138" s="243"/>
      <c r="J138" s="239"/>
      <c r="K138" s="239"/>
      <c r="L138" s="244"/>
      <c r="M138" s="245"/>
      <c r="N138" s="246"/>
      <c r="O138" s="246"/>
      <c r="P138" s="246"/>
      <c r="Q138" s="246"/>
      <c r="R138" s="246"/>
      <c r="S138" s="246"/>
      <c r="T138" s="247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8" t="s">
        <v>138</v>
      </c>
      <c r="AU138" s="248" t="s">
        <v>82</v>
      </c>
      <c r="AV138" s="14" t="s">
        <v>132</v>
      </c>
      <c r="AW138" s="14" t="s">
        <v>33</v>
      </c>
      <c r="AX138" s="14" t="s">
        <v>80</v>
      </c>
      <c r="AY138" s="248" t="s">
        <v>125</v>
      </c>
    </row>
    <row r="139" s="2" customFormat="1" ht="16.5" customHeight="1">
      <c r="A139" s="41"/>
      <c r="B139" s="42"/>
      <c r="C139" s="207" t="s">
        <v>172</v>
      </c>
      <c r="D139" s="207" t="s">
        <v>127</v>
      </c>
      <c r="E139" s="208" t="s">
        <v>535</v>
      </c>
      <c r="F139" s="209" t="s">
        <v>536</v>
      </c>
      <c r="G139" s="210" t="s">
        <v>187</v>
      </c>
      <c r="H139" s="211">
        <v>10.438000000000001</v>
      </c>
      <c r="I139" s="212"/>
      <c r="J139" s="213">
        <f>ROUND(I139*H139,2)</f>
        <v>0</v>
      </c>
      <c r="K139" s="209" t="s">
        <v>131</v>
      </c>
      <c r="L139" s="47"/>
      <c r="M139" s="214" t="s">
        <v>19</v>
      </c>
      <c r="N139" s="215" t="s">
        <v>43</v>
      </c>
      <c r="O139" s="87"/>
      <c r="P139" s="216">
        <f>O139*H139</f>
        <v>0</v>
      </c>
      <c r="Q139" s="216">
        <v>2.5018699999999998</v>
      </c>
      <c r="R139" s="216">
        <f>Q139*H139</f>
        <v>26.114519059999999</v>
      </c>
      <c r="S139" s="216">
        <v>0</v>
      </c>
      <c r="T139" s="217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18" t="s">
        <v>132</v>
      </c>
      <c r="AT139" s="218" t="s">
        <v>127</v>
      </c>
      <c r="AU139" s="218" t="s">
        <v>82</v>
      </c>
      <c r="AY139" s="20" t="s">
        <v>125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20" t="s">
        <v>80</v>
      </c>
      <c r="BK139" s="219">
        <f>ROUND(I139*H139,2)</f>
        <v>0</v>
      </c>
      <c r="BL139" s="20" t="s">
        <v>132</v>
      </c>
      <c r="BM139" s="218" t="s">
        <v>537</v>
      </c>
    </row>
    <row r="140" s="2" customFormat="1">
      <c r="A140" s="41"/>
      <c r="B140" s="42"/>
      <c r="C140" s="43"/>
      <c r="D140" s="220" t="s">
        <v>134</v>
      </c>
      <c r="E140" s="43"/>
      <c r="F140" s="221" t="s">
        <v>538</v>
      </c>
      <c r="G140" s="43"/>
      <c r="H140" s="43"/>
      <c r="I140" s="222"/>
      <c r="J140" s="43"/>
      <c r="K140" s="43"/>
      <c r="L140" s="47"/>
      <c r="M140" s="223"/>
      <c r="N140" s="224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20" t="s">
        <v>134</v>
      </c>
      <c r="AU140" s="20" t="s">
        <v>82</v>
      </c>
    </row>
    <row r="141" s="2" customFormat="1">
      <c r="A141" s="41"/>
      <c r="B141" s="42"/>
      <c r="C141" s="43"/>
      <c r="D141" s="225" t="s">
        <v>136</v>
      </c>
      <c r="E141" s="43"/>
      <c r="F141" s="226" t="s">
        <v>539</v>
      </c>
      <c r="G141" s="43"/>
      <c r="H141" s="43"/>
      <c r="I141" s="222"/>
      <c r="J141" s="43"/>
      <c r="K141" s="43"/>
      <c r="L141" s="47"/>
      <c r="M141" s="223"/>
      <c r="N141" s="224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136</v>
      </c>
      <c r="AU141" s="20" t="s">
        <v>82</v>
      </c>
    </row>
    <row r="142" s="13" customFormat="1">
      <c r="A142" s="13"/>
      <c r="B142" s="227"/>
      <c r="C142" s="228"/>
      <c r="D142" s="220" t="s">
        <v>138</v>
      </c>
      <c r="E142" s="229" t="s">
        <v>19</v>
      </c>
      <c r="F142" s="230" t="s">
        <v>540</v>
      </c>
      <c r="G142" s="228"/>
      <c r="H142" s="231">
        <v>0.77600000000000002</v>
      </c>
      <c r="I142" s="232"/>
      <c r="J142" s="228"/>
      <c r="K142" s="228"/>
      <c r="L142" s="233"/>
      <c r="M142" s="234"/>
      <c r="N142" s="235"/>
      <c r="O142" s="235"/>
      <c r="P142" s="235"/>
      <c r="Q142" s="235"/>
      <c r="R142" s="235"/>
      <c r="S142" s="235"/>
      <c r="T142" s="23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7" t="s">
        <v>138</v>
      </c>
      <c r="AU142" s="237" t="s">
        <v>82</v>
      </c>
      <c r="AV142" s="13" t="s">
        <v>82</v>
      </c>
      <c r="AW142" s="13" t="s">
        <v>33</v>
      </c>
      <c r="AX142" s="13" t="s">
        <v>72</v>
      </c>
      <c r="AY142" s="237" t="s">
        <v>125</v>
      </c>
    </row>
    <row r="143" s="13" customFormat="1">
      <c r="A143" s="13"/>
      <c r="B143" s="227"/>
      <c r="C143" s="228"/>
      <c r="D143" s="220" t="s">
        <v>138</v>
      </c>
      <c r="E143" s="229" t="s">
        <v>19</v>
      </c>
      <c r="F143" s="230" t="s">
        <v>541</v>
      </c>
      <c r="G143" s="228"/>
      <c r="H143" s="231">
        <v>1.242</v>
      </c>
      <c r="I143" s="232"/>
      <c r="J143" s="228"/>
      <c r="K143" s="228"/>
      <c r="L143" s="233"/>
      <c r="M143" s="234"/>
      <c r="N143" s="235"/>
      <c r="O143" s="235"/>
      <c r="P143" s="235"/>
      <c r="Q143" s="235"/>
      <c r="R143" s="235"/>
      <c r="S143" s="235"/>
      <c r="T143" s="23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7" t="s">
        <v>138</v>
      </c>
      <c r="AU143" s="237" t="s">
        <v>82</v>
      </c>
      <c r="AV143" s="13" t="s">
        <v>82</v>
      </c>
      <c r="AW143" s="13" t="s">
        <v>33</v>
      </c>
      <c r="AX143" s="13" t="s">
        <v>72</v>
      </c>
      <c r="AY143" s="237" t="s">
        <v>125</v>
      </c>
    </row>
    <row r="144" s="13" customFormat="1">
      <c r="A144" s="13"/>
      <c r="B144" s="227"/>
      <c r="C144" s="228"/>
      <c r="D144" s="220" t="s">
        <v>138</v>
      </c>
      <c r="E144" s="229" t="s">
        <v>19</v>
      </c>
      <c r="F144" s="230" t="s">
        <v>542</v>
      </c>
      <c r="G144" s="228"/>
      <c r="H144" s="231">
        <v>1.6499999999999999</v>
      </c>
      <c r="I144" s="232"/>
      <c r="J144" s="228"/>
      <c r="K144" s="228"/>
      <c r="L144" s="233"/>
      <c r="M144" s="234"/>
      <c r="N144" s="235"/>
      <c r="O144" s="235"/>
      <c r="P144" s="235"/>
      <c r="Q144" s="235"/>
      <c r="R144" s="235"/>
      <c r="S144" s="235"/>
      <c r="T144" s="23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7" t="s">
        <v>138</v>
      </c>
      <c r="AU144" s="237" t="s">
        <v>82</v>
      </c>
      <c r="AV144" s="13" t="s">
        <v>82</v>
      </c>
      <c r="AW144" s="13" t="s">
        <v>33</v>
      </c>
      <c r="AX144" s="13" t="s">
        <v>72</v>
      </c>
      <c r="AY144" s="237" t="s">
        <v>125</v>
      </c>
    </row>
    <row r="145" s="13" customFormat="1">
      <c r="A145" s="13"/>
      <c r="B145" s="227"/>
      <c r="C145" s="228"/>
      <c r="D145" s="220" t="s">
        <v>138</v>
      </c>
      <c r="E145" s="229" t="s">
        <v>19</v>
      </c>
      <c r="F145" s="230" t="s">
        <v>543</v>
      </c>
      <c r="G145" s="228"/>
      <c r="H145" s="231">
        <v>0.77600000000000002</v>
      </c>
      <c r="I145" s="232"/>
      <c r="J145" s="228"/>
      <c r="K145" s="228"/>
      <c r="L145" s="233"/>
      <c r="M145" s="234"/>
      <c r="N145" s="235"/>
      <c r="O145" s="235"/>
      <c r="P145" s="235"/>
      <c r="Q145" s="235"/>
      <c r="R145" s="235"/>
      <c r="S145" s="235"/>
      <c r="T145" s="23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7" t="s">
        <v>138</v>
      </c>
      <c r="AU145" s="237" t="s">
        <v>82</v>
      </c>
      <c r="AV145" s="13" t="s">
        <v>82</v>
      </c>
      <c r="AW145" s="13" t="s">
        <v>33</v>
      </c>
      <c r="AX145" s="13" t="s">
        <v>72</v>
      </c>
      <c r="AY145" s="237" t="s">
        <v>125</v>
      </c>
    </row>
    <row r="146" s="13" customFormat="1">
      <c r="A146" s="13"/>
      <c r="B146" s="227"/>
      <c r="C146" s="228"/>
      <c r="D146" s="220" t="s">
        <v>138</v>
      </c>
      <c r="E146" s="229" t="s">
        <v>19</v>
      </c>
      <c r="F146" s="230" t="s">
        <v>544</v>
      </c>
      <c r="G146" s="228"/>
      <c r="H146" s="231">
        <v>0.25900000000000001</v>
      </c>
      <c r="I146" s="232"/>
      <c r="J146" s="228"/>
      <c r="K146" s="228"/>
      <c r="L146" s="233"/>
      <c r="M146" s="234"/>
      <c r="N146" s="235"/>
      <c r="O146" s="235"/>
      <c r="P146" s="235"/>
      <c r="Q146" s="235"/>
      <c r="R146" s="235"/>
      <c r="S146" s="235"/>
      <c r="T146" s="23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7" t="s">
        <v>138</v>
      </c>
      <c r="AU146" s="237" t="s">
        <v>82</v>
      </c>
      <c r="AV146" s="13" t="s">
        <v>82</v>
      </c>
      <c r="AW146" s="13" t="s">
        <v>33</v>
      </c>
      <c r="AX146" s="13" t="s">
        <v>72</v>
      </c>
      <c r="AY146" s="237" t="s">
        <v>125</v>
      </c>
    </row>
    <row r="147" s="13" customFormat="1">
      <c r="A147" s="13"/>
      <c r="B147" s="227"/>
      <c r="C147" s="228"/>
      <c r="D147" s="220" t="s">
        <v>138</v>
      </c>
      <c r="E147" s="229" t="s">
        <v>19</v>
      </c>
      <c r="F147" s="230" t="s">
        <v>545</v>
      </c>
      <c r="G147" s="228"/>
      <c r="H147" s="231">
        <v>0.29299999999999998</v>
      </c>
      <c r="I147" s="232"/>
      <c r="J147" s="228"/>
      <c r="K147" s="228"/>
      <c r="L147" s="233"/>
      <c r="M147" s="234"/>
      <c r="N147" s="235"/>
      <c r="O147" s="235"/>
      <c r="P147" s="235"/>
      <c r="Q147" s="235"/>
      <c r="R147" s="235"/>
      <c r="S147" s="235"/>
      <c r="T147" s="23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7" t="s">
        <v>138</v>
      </c>
      <c r="AU147" s="237" t="s">
        <v>82</v>
      </c>
      <c r="AV147" s="13" t="s">
        <v>82</v>
      </c>
      <c r="AW147" s="13" t="s">
        <v>33</v>
      </c>
      <c r="AX147" s="13" t="s">
        <v>72</v>
      </c>
      <c r="AY147" s="237" t="s">
        <v>125</v>
      </c>
    </row>
    <row r="148" s="13" customFormat="1">
      <c r="A148" s="13"/>
      <c r="B148" s="227"/>
      <c r="C148" s="228"/>
      <c r="D148" s="220" t="s">
        <v>138</v>
      </c>
      <c r="E148" s="229" t="s">
        <v>19</v>
      </c>
      <c r="F148" s="230" t="s">
        <v>546</v>
      </c>
      <c r="G148" s="228"/>
      <c r="H148" s="231">
        <v>0.46400000000000002</v>
      </c>
      <c r="I148" s="232"/>
      <c r="J148" s="228"/>
      <c r="K148" s="228"/>
      <c r="L148" s="233"/>
      <c r="M148" s="234"/>
      <c r="N148" s="235"/>
      <c r="O148" s="235"/>
      <c r="P148" s="235"/>
      <c r="Q148" s="235"/>
      <c r="R148" s="235"/>
      <c r="S148" s="235"/>
      <c r="T148" s="23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7" t="s">
        <v>138</v>
      </c>
      <c r="AU148" s="237" t="s">
        <v>82</v>
      </c>
      <c r="AV148" s="13" t="s">
        <v>82</v>
      </c>
      <c r="AW148" s="13" t="s">
        <v>33</v>
      </c>
      <c r="AX148" s="13" t="s">
        <v>72</v>
      </c>
      <c r="AY148" s="237" t="s">
        <v>125</v>
      </c>
    </row>
    <row r="149" s="13" customFormat="1">
      <c r="A149" s="13"/>
      <c r="B149" s="227"/>
      <c r="C149" s="228"/>
      <c r="D149" s="220" t="s">
        <v>138</v>
      </c>
      <c r="E149" s="229" t="s">
        <v>19</v>
      </c>
      <c r="F149" s="230" t="s">
        <v>547</v>
      </c>
      <c r="G149" s="228"/>
      <c r="H149" s="231">
        <v>4.9779999999999998</v>
      </c>
      <c r="I149" s="232"/>
      <c r="J149" s="228"/>
      <c r="K149" s="228"/>
      <c r="L149" s="233"/>
      <c r="M149" s="234"/>
      <c r="N149" s="235"/>
      <c r="O149" s="235"/>
      <c r="P149" s="235"/>
      <c r="Q149" s="235"/>
      <c r="R149" s="235"/>
      <c r="S149" s="235"/>
      <c r="T149" s="23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7" t="s">
        <v>138</v>
      </c>
      <c r="AU149" s="237" t="s">
        <v>82</v>
      </c>
      <c r="AV149" s="13" t="s">
        <v>82</v>
      </c>
      <c r="AW149" s="13" t="s">
        <v>33</v>
      </c>
      <c r="AX149" s="13" t="s">
        <v>72</v>
      </c>
      <c r="AY149" s="237" t="s">
        <v>125</v>
      </c>
    </row>
    <row r="150" s="14" customFormat="1">
      <c r="A150" s="14"/>
      <c r="B150" s="238"/>
      <c r="C150" s="239"/>
      <c r="D150" s="220" t="s">
        <v>138</v>
      </c>
      <c r="E150" s="240" t="s">
        <v>19</v>
      </c>
      <c r="F150" s="241" t="s">
        <v>158</v>
      </c>
      <c r="G150" s="239"/>
      <c r="H150" s="242">
        <v>10.438000000000001</v>
      </c>
      <c r="I150" s="243"/>
      <c r="J150" s="239"/>
      <c r="K150" s="239"/>
      <c r="L150" s="244"/>
      <c r="M150" s="245"/>
      <c r="N150" s="246"/>
      <c r="O150" s="246"/>
      <c r="P150" s="246"/>
      <c r="Q150" s="246"/>
      <c r="R150" s="246"/>
      <c r="S150" s="246"/>
      <c r="T150" s="247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8" t="s">
        <v>138</v>
      </c>
      <c r="AU150" s="248" t="s">
        <v>82</v>
      </c>
      <c r="AV150" s="14" t="s">
        <v>132</v>
      </c>
      <c r="AW150" s="14" t="s">
        <v>33</v>
      </c>
      <c r="AX150" s="14" t="s">
        <v>80</v>
      </c>
      <c r="AY150" s="248" t="s">
        <v>125</v>
      </c>
    </row>
    <row r="151" s="2" customFormat="1" ht="16.5" customHeight="1">
      <c r="A151" s="41"/>
      <c r="B151" s="42"/>
      <c r="C151" s="207" t="s">
        <v>175</v>
      </c>
      <c r="D151" s="207" t="s">
        <v>127</v>
      </c>
      <c r="E151" s="208" t="s">
        <v>548</v>
      </c>
      <c r="F151" s="209" t="s">
        <v>549</v>
      </c>
      <c r="G151" s="210" t="s">
        <v>187</v>
      </c>
      <c r="H151" s="211">
        <v>7.4379999999999997</v>
      </c>
      <c r="I151" s="212"/>
      <c r="J151" s="213">
        <f>ROUND(I151*H151,2)</f>
        <v>0</v>
      </c>
      <c r="K151" s="209" t="s">
        <v>131</v>
      </c>
      <c r="L151" s="47"/>
      <c r="M151" s="214" t="s">
        <v>19</v>
      </c>
      <c r="N151" s="215" t="s">
        <v>43</v>
      </c>
      <c r="O151" s="87"/>
      <c r="P151" s="216">
        <f>O151*H151</f>
        <v>0</v>
      </c>
      <c r="Q151" s="216">
        <v>2.5018699999999998</v>
      </c>
      <c r="R151" s="216">
        <f>Q151*H151</f>
        <v>18.608909059999998</v>
      </c>
      <c r="S151" s="216">
        <v>0</v>
      </c>
      <c r="T151" s="217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18" t="s">
        <v>132</v>
      </c>
      <c r="AT151" s="218" t="s">
        <v>127</v>
      </c>
      <c r="AU151" s="218" t="s">
        <v>82</v>
      </c>
      <c r="AY151" s="20" t="s">
        <v>125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20" t="s">
        <v>80</v>
      </c>
      <c r="BK151" s="219">
        <f>ROUND(I151*H151,2)</f>
        <v>0</v>
      </c>
      <c r="BL151" s="20" t="s">
        <v>132</v>
      </c>
      <c r="BM151" s="218" t="s">
        <v>550</v>
      </c>
    </row>
    <row r="152" s="2" customFormat="1">
      <c r="A152" s="41"/>
      <c r="B152" s="42"/>
      <c r="C152" s="43"/>
      <c r="D152" s="220" t="s">
        <v>134</v>
      </c>
      <c r="E152" s="43"/>
      <c r="F152" s="221" t="s">
        <v>551</v>
      </c>
      <c r="G152" s="43"/>
      <c r="H152" s="43"/>
      <c r="I152" s="222"/>
      <c r="J152" s="43"/>
      <c r="K152" s="43"/>
      <c r="L152" s="47"/>
      <c r="M152" s="223"/>
      <c r="N152" s="224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20" t="s">
        <v>134</v>
      </c>
      <c r="AU152" s="20" t="s">
        <v>82</v>
      </c>
    </row>
    <row r="153" s="2" customFormat="1">
      <c r="A153" s="41"/>
      <c r="B153" s="42"/>
      <c r="C153" s="43"/>
      <c r="D153" s="225" t="s">
        <v>136</v>
      </c>
      <c r="E153" s="43"/>
      <c r="F153" s="226" t="s">
        <v>552</v>
      </c>
      <c r="G153" s="43"/>
      <c r="H153" s="43"/>
      <c r="I153" s="222"/>
      <c r="J153" s="43"/>
      <c r="K153" s="43"/>
      <c r="L153" s="47"/>
      <c r="M153" s="223"/>
      <c r="N153" s="224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136</v>
      </c>
      <c r="AU153" s="20" t="s">
        <v>82</v>
      </c>
    </row>
    <row r="154" s="15" customFormat="1">
      <c r="A154" s="15"/>
      <c r="B154" s="253"/>
      <c r="C154" s="254"/>
      <c r="D154" s="220" t="s">
        <v>138</v>
      </c>
      <c r="E154" s="255" t="s">
        <v>19</v>
      </c>
      <c r="F154" s="256" t="s">
        <v>553</v>
      </c>
      <c r="G154" s="254"/>
      <c r="H154" s="255" t="s">
        <v>19</v>
      </c>
      <c r="I154" s="257"/>
      <c r="J154" s="254"/>
      <c r="K154" s="254"/>
      <c r="L154" s="258"/>
      <c r="M154" s="259"/>
      <c r="N154" s="260"/>
      <c r="O154" s="260"/>
      <c r="P154" s="260"/>
      <c r="Q154" s="260"/>
      <c r="R154" s="260"/>
      <c r="S154" s="260"/>
      <c r="T154" s="261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62" t="s">
        <v>138</v>
      </c>
      <c r="AU154" s="262" t="s">
        <v>82</v>
      </c>
      <c r="AV154" s="15" t="s">
        <v>80</v>
      </c>
      <c r="AW154" s="15" t="s">
        <v>33</v>
      </c>
      <c r="AX154" s="15" t="s">
        <v>72</v>
      </c>
      <c r="AY154" s="262" t="s">
        <v>125</v>
      </c>
    </row>
    <row r="155" s="13" customFormat="1">
      <c r="A155" s="13"/>
      <c r="B155" s="227"/>
      <c r="C155" s="228"/>
      <c r="D155" s="220" t="s">
        <v>138</v>
      </c>
      <c r="E155" s="229" t="s">
        <v>19</v>
      </c>
      <c r="F155" s="230" t="s">
        <v>554</v>
      </c>
      <c r="G155" s="228"/>
      <c r="H155" s="231">
        <v>5.6879999999999997</v>
      </c>
      <c r="I155" s="232"/>
      <c r="J155" s="228"/>
      <c r="K155" s="228"/>
      <c r="L155" s="233"/>
      <c r="M155" s="234"/>
      <c r="N155" s="235"/>
      <c r="O155" s="235"/>
      <c r="P155" s="235"/>
      <c r="Q155" s="235"/>
      <c r="R155" s="235"/>
      <c r="S155" s="235"/>
      <c r="T155" s="23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7" t="s">
        <v>138</v>
      </c>
      <c r="AU155" s="237" t="s">
        <v>82</v>
      </c>
      <c r="AV155" s="13" t="s">
        <v>82</v>
      </c>
      <c r="AW155" s="13" t="s">
        <v>33</v>
      </c>
      <c r="AX155" s="13" t="s">
        <v>72</v>
      </c>
      <c r="AY155" s="237" t="s">
        <v>125</v>
      </c>
    </row>
    <row r="156" s="13" customFormat="1">
      <c r="A156" s="13"/>
      <c r="B156" s="227"/>
      <c r="C156" s="228"/>
      <c r="D156" s="220" t="s">
        <v>138</v>
      </c>
      <c r="E156" s="229" t="s">
        <v>19</v>
      </c>
      <c r="F156" s="230" t="s">
        <v>555</v>
      </c>
      <c r="G156" s="228"/>
      <c r="H156" s="231">
        <v>1.75</v>
      </c>
      <c r="I156" s="232"/>
      <c r="J156" s="228"/>
      <c r="K156" s="228"/>
      <c r="L156" s="233"/>
      <c r="M156" s="234"/>
      <c r="N156" s="235"/>
      <c r="O156" s="235"/>
      <c r="P156" s="235"/>
      <c r="Q156" s="235"/>
      <c r="R156" s="235"/>
      <c r="S156" s="235"/>
      <c r="T156" s="23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7" t="s">
        <v>138</v>
      </c>
      <c r="AU156" s="237" t="s">
        <v>82</v>
      </c>
      <c r="AV156" s="13" t="s">
        <v>82</v>
      </c>
      <c r="AW156" s="13" t="s">
        <v>33</v>
      </c>
      <c r="AX156" s="13" t="s">
        <v>72</v>
      </c>
      <c r="AY156" s="237" t="s">
        <v>125</v>
      </c>
    </row>
    <row r="157" s="14" customFormat="1">
      <c r="A157" s="14"/>
      <c r="B157" s="238"/>
      <c r="C157" s="239"/>
      <c r="D157" s="220" t="s">
        <v>138</v>
      </c>
      <c r="E157" s="240" t="s">
        <v>19</v>
      </c>
      <c r="F157" s="241" t="s">
        <v>158</v>
      </c>
      <c r="G157" s="239"/>
      <c r="H157" s="242">
        <v>7.4379999999999997</v>
      </c>
      <c r="I157" s="243"/>
      <c r="J157" s="239"/>
      <c r="K157" s="239"/>
      <c r="L157" s="244"/>
      <c r="M157" s="245"/>
      <c r="N157" s="246"/>
      <c r="O157" s="246"/>
      <c r="P157" s="246"/>
      <c r="Q157" s="246"/>
      <c r="R157" s="246"/>
      <c r="S157" s="246"/>
      <c r="T157" s="247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8" t="s">
        <v>138</v>
      </c>
      <c r="AU157" s="248" t="s">
        <v>82</v>
      </c>
      <c r="AV157" s="14" t="s">
        <v>132</v>
      </c>
      <c r="AW157" s="14" t="s">
        <v>33</v>
      </c>
      <c r="AX157" s="14" t="s">
        <v>80</v>
      </c>
      <c r="AY157" s="248" t="s">
        <v>125</v>
      </c>
    </row>
    <row r="158" s="2" customFormat="1" ht="16.5" customHeight="1">
      <c r="A158" s="41"/>
      <c r="B158" s="42"/>
      <c r="C158" s="207" t="s">
        <v>183</v>
      </c>
      <c r="D158" s="207" t="s">
        <v>127</v>
      </c>
      <c r="E158" s="208" t="s">
        <v>556</v>
      </c>
      <c r="F158" s="209" t="s">
        <v>557</v>
      </c>
      <c r="G158" s="210" t="s">
        <v>130</v>
      </c>
      <c r="H158" s="211">
        <v>48.399999999999999</v>
      </c>
      <c r="I158" s="212"/>
      <c r="J158" s="213">
        <f>ROUND(I158*H158,2)</f>
        <v>0</v>
      </c>
      <c r="K158" s="209" t="s">
        <v>131</v>
      </c>
      <c r="L158" s="47"/>
      <c r="M158" s="214" t="s">
        <v>19</v>
      </c>
      <c r="N158" s="215" t="s">
        <v>43</v>
      </c>
      <c r="O158" s="87"/>
      <c r="P158" s="216">
        <f>O158*H158</f>
        <v>0</v>
      </c>
      <c r="Q158" s="216">
        <v>0.00264</v>
      </c>
      <c r="R158" s="216">
        <f>Q158*H158</f>
        <v>0.127776</v>
      </c>
      <c r="S158" s="216">
        <v>0</v>
      </c>
      <c r="T158" s="217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18" t="s">
        <v>132</v>
      </c>
      <c r="AT158" s="218" t="s">
        <v>127</v>
      </c>
      <c r="AU158" s="218" t="s">
        <v>82</v>
      </c>
      <c r="AY158" s="20" t="s">
        <v>125</v>
      </c>
      <c r="BE158" s="219">
        <f>IF(N158="základní",J158,0)</f>
        <v>0</v>
      </c>
      <c r="BF158" s="219">
        <f>IF(N158="snížená",J158,0)</f>
        <v>0</v>
      </c>
      <c r="BG158" s="219">
        <f>IF(N158="zákl. přenesená",J158,0)</f>
        <v>0</v>
      </c>
      <c r="BH158" s="219">
        <f>IF(N158="sníž. přenesená",J158,0)</f>
        <v>0</v>
      </c>
      <c r="BI158" s="219">
        <f>IF(N158="nulová",J158,0)</f>
        <v>0</v>
      </c>
      <c r="BJ158" s="20" t="s">
        <v>80</v>
      </c>
      <c r="BK158" s="219">
        <f>ROUND(I158*H158,2)</f>
        <v>0</v>
      </c>
      <c r="BL158" s="20" t="s">
        <v>132</v>
      </c>
      <c r="BM158" s="218" t="s">
        <v>558</v>
      </c>
    </row>
    <row r="159" s="2" customFormat="1">
      <c r="A159" s="41"/>
      <c r="B159" s="42"/>
      <c r="C159" s="43"/>
      <c r="D159" s="220" t="s">
        <v>134</v>
      </c>
      <c r="E159" s="43"/>
      <c r="F159" s="221" t="s">
        <v>559</v>
      </c>
      <c r="G159" s="43"/>
      <c r="H159" s="43"/>
      <c r="I159" s="222"/>
      <c r="J159" s="43"/>
      <c r="K159" s="43"/>
      <c r="L159" s="47"/>
      <c r="M159" s="223"/>
      <c r="N159" s="224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134</v>
      </c>
      <c r="AU159" s="20" t="s">
        <v>82</v>
      </c>
    </row>
    <row r="160" s="2" customFormat="1">
      <c r="A160" s="41"/>
      <c r="B160" s="42"/>
      <c r="C160" s="43"/>
      <c r="D160" s="225" t="s">
        <v>136</v>
      </c>
      <c r="E160" s="43"/>
      <c r="F160" s="226" t="s">
        <v>560</v>
      </c>
      <c r="G160" s="43"/>
      <c r="H160" s="43"/>
      <c r="I160" s="222"/>
      <c r="J160" s="43"/>
      <c r="K160" s="43"/>
      <c r="L160" s="47"/>
      <c r="M160" s="223"/>
      <c r="N160" s="224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136</v>
      </c>
      <c r="AU160" s="20" t="s">
        <v>82</v>
      </c>
    </row>
    <row r="161" s="15" customFormat="1">
      <c r="A161" s="15"/>
      <c r="B161" s="253"/>
      <c r="C161" s="254"/>
      <c r="D161" s="220" t="s">
        <v>138</v>
      </c>
      <c r="E161" s="255" t="s">
        <v>19</v>
      </c>
      <c r="F161" s="256" t="s">
        <v>553</v>
      </c>
      <c r="G161" s="254"/>
      <c r="H161" s="255" t="s">
        <v>19</v>
      </c>
      <c r="I161" s="257"/>
      <c r="J161" s="254"/>
      <c r="K161" s="254"/>
      <c r="L161" s="258"/>
      <c r="M161" s="259"/>
      <c r="N161" s="260"/>
      <c r="O161" s="260"/>
      <c r="P161" s="260"/>
      <c r="Q161" s="260"/>
      <c r="R161" s="260"/>
      <c r="S161" s="260"/>
      <c r="T161" s="261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62" t="s">
        <v>138</v>
      </c>
      <c r="AU161" s="262" t="s">
        <v>82</v>
      </c>
      <c r="AV161" s="15" t="s">
        <v>80</v>
      </c>
      <c r="AW161" s="15" t="s">
        <v>33</v>
      </c>
      <c r="AX161" s="15" t="s">
        <v>72</v>
      </c>
      <c r="AY161" s="262" t="s">
        <v>125</v>
      </c>
    </row>
    <row r="162" s="13" customFormat="1">
      <c r="A162" s="13"/>
      <c r="B162" s="227"/>
      <c r="C162" s="228"/>
      <c r="D162" s="220" t="s">
        <v>138</v>
      </c>
      <c r="E162" s="229" t="s">
        <v>19</v>
      </c>
      <c r="F162" s="230" t="s">
        <v>561</v>
      </c>
      <c r="G162" s="228"/>
      <c r="H162" s="231">
        <v>35</v>
      </c>
      <c r="I162" s="232"/>
      <c r="J162" s="228"/>
      <c r="K162" s="228"/>
      <c r="L162" s="233"/>
      <c r="M162" s="234"/>
      <c r="N162" s="235"/>
      <c r="O162" s="235"/>
      <c r="P162" s="235"/>
      <c r="Q162" s="235"/>
      <c r="R162" s="235"/>
      <c r="S162" s="235"/>
      <c r="T162" s="23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7" t="s">
        <v>138</v>
      </c>
      <c r="AU162" s="237" t="s">
        <v>82</v>
      </c>
      <c r="AV162" s="13" t="s">
        <v>82</v>
      </c>
      <c r="AW162" s="13" t="s">
        <v>33</v>
      </c>
      <c r="AX162" s="13" t="s">
        <v>72</v>
      </c>
      <c r="AY162" s="237" t="s">
        <v>125</v>
      </c>
    </row>
    <row r="163" s="13" customFormat="1">
      <c r="A163" s="13"/>
      <c r="B163" s="227"/>
      <c r="C163" s="228"/>
      <c r="D163" s="220" t="s">
        <v>138</v>
      </c>
      <c r="E163" s="229" t="s">
        <v>19</v>
      </c>
      <c r="F163" s="230" t="s">
        <v>562</v>
      </c>
      <c r="G163" s="228"/>
      <c r="H163" s="231">
        <v>11</v>
      </c>
      <c r="I163" s="232"/>
      <c r="J163" s="228"/>
      <c r="K163" s="228"/>
      <c r="L163" s="233"/>
      <c r="M163" s="234"/>
      <c r="N163" s="235"/>
      <c r="O163" s="235"/>
      <c r="P163" s="235"/>
      <c r="Q163" s="235"/>
      <c r="R163" s="235"/>
      <c r="S163" s="235"/>
      <c r="T163" s="23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7" t="s">
        <v>138</v>
      </c>
      <c r="AU163" s="237" t="s">
        <v>82</v>
      </c>
      <c r="AV163" s="13" t="s">
        <v>82</v>
      </c>
      <c r="AW163" s="13" t="s">
        <v>33</v>
      </c>
      <c r="AX163" s="13" t="s">
        <v>72</v>
      </c>
      <c r="AY163" s="237" t="s">
        <v>125</v>
      </c>
    </row>
    <row r="164" s="16" customFormat="1">
      <c r="A164" s="16"/>
      <c r="B164" s="277"/>
      <c r="C164" s="278"/>
      <c r="D164" s="220" t="s">
        <v>138</v>
      </c>
      <c r="E164" s="279" t="s">
        <v>19</v>
      </c>
      <c r="F164" s="280" t="s">
        <v>563</v>
      </c>
      <c r="G164" s="278"/>
      <c r="H164" s="281">
        <v>46</v>
      </c>
      <c r="I164" s="282"/>
      <c r="J164" s="278"/>
      <c r="K164" s="278"/>
      <c r="L164" s="283"/>
      <c r="M164" s="284"/>
      <c r="N164" s="285"/>
      <c r="O164" s="285"/>
      <c r="P164" s="285"/>
      <c r="Q164" s="285"/>
      <c r="R164" s="285"/>
      <c r="S164" s="285"/>
      <c r="T164" s="28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T164" s="287" t="s">
        <v>138</v>
      </c>
      <c r="AU164" s="287" t="s">
        <v>82</v>
      </c>
      <c r="AV164" s="16" t="s">
        <v>146</v>
      </c>
      <c r="AW164" s="16" t="s">
        <v>33</v>
      </c>
      <c r="AX164" s="16" t="s">
        <v>72</v>
      </c>
      <c r="AY164" s="287" t="s">
        <v>125</v>
      </c>
    </row>
    <row r="165" s="13" customFormat="1">
      <c r="A165" s="13"/>
      <c r="B165" s="227"/>
      <c r="C165" s="228"/>
      <c r="D165" s="220" t="s">
        <v>138</v>
      </c>
      <c r="E165" s="229" t="s">
        <v>19</v>
      </c>
      <c r="F165" s="230" t="s">
        <v>564</v>
      </c>
      <c r="G165" s="228"/>
      <c r="H165" s="231">
        <v>2.3999999999999999</v>
      </c>
      <c r="I165" s="232"/>
      <c r="J165" s="228"/>
      <c r="K165" s="228"/>
      <c r="L165" s="233"/>
      <c r="M165" s="234"/>
      <c r="N165" s="235"/>
      <c r="O165" s="235"/>
      <c r="P165" s="235"/>
      <c r="Q165" s="235"/>
      <c r="R165" s="235"/>
      <c r="S165" s="235"/>
      <c r="T165" s="23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7" t="s">
        <v>138</v>
      </c>
      <c r="AU165" s="237" t="s">
        <v>82</v>
      </c>
      <c r="AV165" s="13" t="s">
        <v>82</v>
      </c>
      <c r="AW165" s="13" t="s">
        <v>33</v>
      </c>
      <c r="AX165" s="13" t="s">
        <v>72</v>
      </c>
      <c r="AY165" s="237" t="s">
        <v>125</v>
      </c>
    </row>
    <row r="166" s="14" customFormat="1">
      <c r="A166" s="14"/>
      <c r="B166" s="238"/>
      <c r="C166" s="239"/>
      <c r="D166" s="220" t="s">
        <v>138</v>
      </c>
      <c r="E166" s="240" t="s">
        <v>19</v>
      </c>
      <c r="F166" s="241" t="s">
        <v>158</v>
      </c>
      <c r="G166" s="239"/>
      <c r="H166" s="242">
        <v>48.399999999999999</v>
      </c>
      <c r="I166" s="243"/>
      <c r="J166" s="239"/>
      <c r="K166" s="239"/>
      <c r="L166" s="244"/>
      <c r="M166" s="245"/>
      <c r="N166" s="246"/>
      <c r="O166" s="246"/>
      <c r="P166" s="246"/>
      <c r="Q166" s="246"/>
      <c r="R166" s="246"/>
      <c r="S166" s="246"/>
      <c r="T166" s="247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8" t="s">
        <v>138</v>
      </c>
      <c r="AU166" s="248" t="s">
        <v>82</v>
      </c>
      <c r="AV166" s="14" t="s">
        <v>132</v>
      </c>
      <c r="AW166" s="14" t="s">
        <v>33</v>
      </c>
      <c r="AX166" s="14" t="s">
        <v>80</v>
      </c>
      <c r="AY166" s="248" t="s">
        <v>125</v>
      </c>
    </row>
    <row r="167" s="2" customFormat="1" ht="16.5" customHeight="1">
      <c r="A167" s="41"/>
      <c r="B167" s="42"/>
      <c r="C167" s="207" t="s">
        <v>193</v>
      </c>
      <c r="D167" s="207" t="s">
        <v>127</v>
      </c>
      <c r="E167" s="208" t="s">
        <v>565</v>
      </c>
      <c r="F167" s="209" t="s">
        <v>566</v>
      </c>
      <c r="G167" s="210" t="s">
        <v>130</v>
      </c>
      <c r="H167" s="211">
        <v>48.399999999999999</v>
      </c>
      <c r="I167" s="212"/>
      <c r="J167" s="213">
        <f>ROUND(I167*H167,2)</f>
        <v>0</v>
      </c>
      <c r="K167" s="209" t="s">
        <v>131</v>
      </c>
      <c r="L167" s="47"/>
      <c r="M167" s="214" t="s">
        <v>19</v>
      </c>
      <c r="N167" s="215" t="s">
        <v>43</v>
      </c>
      <c r="O167" s="87"/>
      <c r="P167" s="216">
        <f>O167*H167</f>
        <v>0</v>
      </c>
      <c r="Q167" s="216">
        <v>0</v>
      </c>
      <c r="R167" s="216">
        <f>Q167*H167</f>
        <v>0</v>
      </c>
      <c r="S167" s="216">
        <v>0</v>
      </c>
      <c r="T167" s="217">
        <f>S167*H167</f>
        <v>0</v>
      </c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R167" s="218" t="s">
        <v>132</v>
      </c>
      <c r="AT167" s="218" t="s">
        <v>127</v>
      </c>
      <c r="AU167" s="218" t="s">
        <v>82</v>
      </c>
      <c r="AY167" s="20" t="s">
        <v>125</v>
      </c>
      <c r="BE167" s="219">
        <f>IF(N167="základní",J167,0)</f>
        <v>0</v>
      </c>
      <c r="BF167" s="219">
        <f>IF(N167="snížená",J167,0)</f>
        <v>0</v>
      </c>
      <c r="BG167" s="219">
        <f>IF(N167="zákl. přenesená",J167,0)</f>
        <v>0</v>
      </c>
      <c r="BH167" s="219">
        <f>IF(N167="sníž. přenesená",J167,0)</f>
        <v>0</v>
      </c>
      <c r="BI167" s="219">
        <f>IF(N167="nulová",J167,0)</f>
        <v>0</v>
      </c>
      <c r="BJ167" s="20" t="s">
        <v>80</v>
      </c>
      <c r="BK167" s="219">
        <f>ROUND(I167*H167,2)</f>
        <v>0</v>
      </c>
      <c r="BL167" s="20" t="s">
        <v>132</v>
      </c>
      <c r="BM167" s="218" t="s">
        <v>567</v>
      </c>
    </row>
    <row r="168" s="2" customFormat="1">
      <c r="A168" s="41"/>
      <c r="B168" s="42"/>
      <c r="C168" s="43"/>
      <c r="D168" s="220" t="s">
        <v>134</v>
      </c>
      <c r="E168" s="43"/>
      <c r="F168" s="221" t="s">
        <v>568</v>
      </c>
      <c r="G168" s="43"/>
      <c r="H168" s="43"/>
      <c r="I168" s="222"/>
      <c r="J168" s="43"/>
      <c r="K168" s="43"/>
      <c r="L168" s="47"/>
      <c r="M168" s="223"/>
      <c r="N168" s="224"/>
      <c r="O168" s="87"/>
      <c r="P168" s="87"/>
      <c r="Q168" s="87"/>
      <c r="R168" s="87"/>
      <c r="S168" s="87"/>
      <c r="T168" s="88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T168" s="20" t="s">
        <v>134</v>
      </c>
      <c r="AU168" s="20" t="s">
        <v>82</v>
      </c>
    </row>
    <row r="169" s="2" customFormat="1">
      <c r="A169" s="41"/>
      <c r="B169" s="42"/>
      <c r="C169" s="43"/>
      <c r="D169" s="225" t="s">
        <v>136</v>
      </c>
      <c r="E169" s="43"/>
      <c r="F169" s="226" t="s">
        <v>569</v>
      </c>
      <c r="G169" s="43"/>
      <c r="H169" s="43"/>
      <c r="I169" s="222"/>
      <c r="J169" s="43"/>
      <c r="K169" s="43"/>
      <c r="L169" s="47"/>
      <c r="M169" s="223"/>
      <c r="N169" s="224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136</v>
      </c>
      <c r="AU169" s="20" t="s">
        <v>82</v>
      </c>
    </row>
    <row r="170" s="2" customFormat="1" ht="16.5" customHeight="1">
      <c r="A170" s="41"/>
      <c r="B170" s="42"/>
      <c r="C170" s="207" t="s">
        <v>201</v>
      </c>
      <c r="D170" s="207" t="s">
        <v>127</v>
      </c>
      <c r="E170" s="208" t="s">
        <v>570</v>
      </c>
      <c r="F170" s="209" t="s">
        <v>571</v>
      </c>
      <c r="G170" s="210" t="s">
        <v>233</v>
      </c>
      <c r="H170" s="211">
        <v>0.12</v>
      </c>
      <c r="I170" s="212"/>
      <c r="J170" s="213">
        <f>ROUND(I170*H170,2)</f>
        <v>0</v>
      </c>
      <c r="K170" s="209" t="s">
        <v>131</v>
      </c>
      <c r="L170" s="47"/>
      <c r="M170" s="214" t="s">
        <v>19</v>
      </c>
      <c r="N170" s="215" t="s">
        <v>43</v>
      </c>
      <c r="O170" s="87"/>
      <c r="P170" s="216">
        <f>O170*H170</f>
        <v>0</v>
      </c>
      <c r="Q170" s="216">
        <v>1.0606199999999999</v>
      </c>
      <c r="R170" s="216">
        <f>Q170*H170</f>
        <v>0.12727439999999998</v>
      </c>
      <c r="S170" s="216">
        <v>0</v>
      </c>
      <c r="T170" s="217">
        <f>S170*H170</f>
        <v>0</v>
      </c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R170" s="218" t="s">
        <v>132</v>
      </c>
      <c r="AT170" s="218" t="s">
        <v>127</v>
      </c>
      <c r="AU170" s="218" t="s">
        <v>82</v>
      </c>
      <c r="AY170" s="20" t="s">
        <v>125</v>
      </c>
      <c r="BE170" s="219">
        <f>IF(N170="základní",J170,0)</f>
        <v>0</v>
      </c>
      <c r="BF170" s="219">
        <f>IF(N170="snížená",J170,0)</f>
        <v>0</v>
      </c>
      <c r="BG170" s="219">
        <f>IF(N170="zákl. přenesená",J170,0)</f>
        <v>0</v>
      </c>
      <c r="BH170" s="219">
        <f>IF(N170="sníž. přenesená",J170,0)</f>
        <v>0</v>
      </c>
      <c r="BI170" s="219">
        <f>IF(N170="nulová",J170,0)</f>
        <v>0</v>
      </c>
      <c r="BJ170" s="20" t="s">
        <v>80</v>
      </c>
      <c r="BK170" s="219">
        <f>ROUND(I170*H170,2)</f>
        <v>0</v>
      </c>
      <c r="BL170" s="20" t="s">
        <v>132</v>
      </c>
      <c r="BM170" s="218" t="s">
        <v>572</v>
      </c>
    </row>
    <row r="171" s="2" customFormat="1">
      <c r="A171" s="41"/>
      <c r="B171" s="42"/>
      <c r="C171" s="43"/>
      <c r="D171" s="220" t="s">
        <v>134</v>
      </c>
      <c r="E171" s="43"/>
      <c r="F171" s="221" t="s">
        <v>573</v>
      </c>
      <c r="G171" s="43"/>
      <c r="H171" s="43"/>
      <c r="I171" s="222"/>
      <c r="J171" s="43"/>
      <c r="K171" s="43"/>
      <c r="L171" s="47"/>
      <c r="M171" s="223"/>
      <c r="N171" s="224"/>
      <c r="O171" s="87"/>
      <c r="P171" s="87"/>
      <c r="Q171" s="87"/>
      <c r="R171" s="87"/>
      <c r="S171" s="87"/>
      <c r="T171" s="88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20" t="s">
        <v>134</v>
      </c>
      <c r="AU171" s="20" t="s">
        <v>82</v>
      </c>
    </row>
    <row r="172" s="2" customFormat="1">
      <c r="A172" s="41"/>
      <c r="B172" s="42"/>
      <c r="C172" s="43"/>
      <c r="D172" s="225" t="s">
        <v>136</v>
      </c>
      <c r="E172" s="43"/>
      <c r="F172" s="226" t="s">
        <v>574</v>
      </c>
      <c r="G172" s="43"/>
      <c r="H172" s="43"/>
      <c r="I172" s="222"/>
      <c r="J172" s="43"/>
      <c r="K172" s="43"/>
      <c r="L172" s="47"/>
      <c r="M172" s="223"/>
      <c r="N172" s="224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136</v>
      </c>
      <c r="AU172" s="20" t="s">
        <v>82</v>
      </c>
    </row>
    <row r="173" s="13" customFormat="1">
      <c r="A173" s="13"/>
      <c r="B173" s="227"/>
      <c r="C173" s="228"/>
      <c r="D173" s="220" t="s">
        <v>138</v>
      </c>
      <c r="E173" s="229" t="s">
        <v>19</v>
      </c>
      <c r="F173" s="230" t="s">
        <v>575</v>
      </c>
      <c r="G173" s="228"/>
      <c r="H173" s="231">
        <v>0.12</v>
      </c>
      <c r="I173" s="232"/>
      <c r="J173" s="228"/>
      <c r="K173" s="228"/>
      <c r="L173" s="233"/>
      <c r="M173" s="234"/>
      <c r="N173" s="235"/>
      <c r="O173" s="235"/>
      <c r="P173" s="235"/>
      <c r="Q173" s="235"/>
      <c r="R173" s="235"/>
      <c r="S173" s="235"/>
      <c r="T173" s="236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7" t="s">
        <v>138</v>
      </c>
      <c r="AU173" s="237" t="s">
        <v>82</v>
      </c>
      <c r="AV173" s="13" t="s">
        <v>82</v>
      </c>
      <c r="AW173" s="13" t="s">
        <v>33</v>
      </c>
      <c r="AX173" s="13" t="s">
        <v>80</v>
      </c>
      <c r="AY173" s="237" t="s">
        <v>125</v>
      </c>
    </row>
    <row r="174" s="2" customFormat="1" ht="24.15" customHeight="1">
      <c r="A174" s="41"/>
      <c r="B174" s="42"/>
      <c r="C174" s="207" t="s">
        <v>8</v>
      </c>
      <c r="D174" s="207" t="s">
        <v>127</v>
      </c>
      <c r="E174" s="208" t="s">
        <v>576</v>
      </c>
      <c r="F174" s="209" t="s">
        <v>577</v>
      </c>
      <c r="G174" s="210" t="s">
        <v>196</v>
      </c>
      <c r="H174" s="211">
        <v>2</v>
      </c>
      <c r="I174" s="212"/>
      <c r="J174" s="213">
        <f>ROUND(I174*H174,2)</f>
        <v>0</v>
      </c>
      <c r="K174" s="209" t="s">
        <v>19</v>
      </c>
      <c r="L174" s="47"/>
      <c r="M174" s="214" t="s">
        <v>19</v>
      </c>
      <c r="N174" s="215" t="s">
        <v>43</v>
      </c>
      <c r="O174" s="87"/>
      <c r="P174" s="216">
        <f>O174*H174</f>
        <v>0</v>
      </c>
      <c r="Q174" s="216">
        <v>0.27500000000000002</v>
      </c>
      <c r="R174" s="216">
        <f>Q174*H174</f>
        <v>0.55000000000000004</v>
      </c>
      <c r="S174" s="216">
        <v>0</v>
      </c>
      <c r="T174" s="217">
        <f>S174*H174</f>
        <v>0</v>
      </c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R174" s="218" t="s">
        <v>132</v>
      </c>
      <c r="AT174" s="218" t="s">
        <v>127</v>
      </c>
      <c r="AU174" s="218" t="s">
        <v>82</v>
      </c>
      <c r="AY174" s="20" t="s">
        <v>125</v>
      </c>
      <c r="BE174" s="219">
        <f>IF(N174="základní",J174,0)</f>
        <v>0</v>
      </c>
      <c r="BF174" s="219">
        <f>IF(N174="snížená",J174,0)</f>
        <v>0</v>
      </c>
      <c r="BG174" s="219">
        <f>IF(N174="zákl. přenesená",J174,0)</f>
        <v>0</v>
      </c>
      <c r="BH174" s="219">
        <f>IF(N174="sníž. přenesená",J174,0)</f>
        <v>0</v>
      </c>
      <c r="BI174" s="219">
        <f>IF(N174="nulová",J174,0)</f>
        <v>0</v>
      </c>
      <c r="BJ174" s="20" t="s">
        <v>80</v>
      </c>
      <c r="BK174" s="219">
        <f>ROUND(I174*H174,2)</f>
        <v>0</v>
      </c>
      <c r="BL174" s="20" t="s">
        <v>132</v>
      </c>
      <c r="BM174" s="218" t="s">
        <v>578</v>
      </c>
    </row>
    <row r="175" s="2" customFormat="1">
      <c r="A175" s="41"/>
      <c r="B175" s="42"/>
      <c r="C175" s="43"/>
      <c r="D175" s="220" t="s">
        <v>134</v>
      </c>
      <c r="E175" s="43"/>
      <c r="F175" s="221" t="s">
        <v>577</v>
      </c>
      <c r="G175" s="43"/>
      <c r="H175" s="43"/>
      <c r="I175" s="222"/>
      <c r="J175" s="43"/>
      <c r="K175" s="43"/>
      <c r="L175" s="47"/>
      <c r="M175" s="223"/>
      <c r="N175" s="224"/>
      <c r="O175" s="87"/>
      <c r="P175" s="87"/>
      <c r="Q175" s="87"/>
      <c r="R175" s="87"/>
      <c r="S175" s="87"/>
      <c r="T175" s="88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T175" s="20" t="s">
        <v>134</v>
      </c>
      <c r="AU175" s="20" t="s">
        <v>82</v>
      </c>
    </row>
    <row r="176" s="13" customFormat="1">
      <c r="A176" s="13"/>
      <c r="B176" s="227"/>
      <c r="C176" s="228"/>
      <c r="D176" s="220" t="s">
        <v>138</v>
      </c>
      <c r="E176" s="229" t="s">
        <v>19</v>
      </c>
      <c r="F176" s="230" t="s">
        <v>579</v>
      </c>
      <c r="G176" s="228"/>
      <c r="H176" s="231">
        <v>2</v>
      </c>
      <c r="I176" s="232"/>
      <c r="J176" s="228"/>
      <c r="K176" s="228"/>
      <c r="L176" s="233"/>
      <c r="M176" s="234"/>
      <c r="N176" s="235"/>
      <c r="O176" s="235"/>
      <c r="P176" s="235"/>
      <c r="Q176" s="235"/>
      <c r="R176" s="235"/>
      <c r="S176" s="235"/>
      <c r="T176" s="23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7" t="s">
        <v>138</v>
      </c>
      <c r="AU176" s="237" t="s">
        <v>82</v>
      </c>
      <c r="AV176" s="13" t="s">
        <v>82</v>
      </c>
      <c r="AW176" s="13" t="s">
        <v>33</v>
      </c>
      <c r="AX176" s="13" t="s">
        <v>80</v>
      </c>
      <c r="AY176" s="237" t="s">
        <v>125</v>
      </c>
    </row>
    <row r="177" s="2" customFormat="1" ht="24.15" customHeight="1">
      <c r="A177" s="41"/>
      <c r="B177" s="42"/>
      <c r="C177" s="207" t="s">
        <v>212</v>
      </c>
      <c r="D177" s="207" t="s">
        <v>127</v>
      </c>
      <c r="E177" s="208" t="s">
        <v>580</v>
      </c>
      <c r="F177" s="209" t="s">
        <v>581</v>
      </c>
      <c r="G177" s="210" t="s">
        <v>582</v>
      </c>
      <c r="H177" s="211">
        <v>1</v>
      </c>
      <c r="I177" s="212"/>
      <c r="J177" s="213">
        <f>ROUND(I177*H177,2)</f>
        <v>0</v>
      </c>
      <c r="K177" s="209" t="s">
        <v>19</v>
      </c>
      <c r="L177" s="47"/>
      <c r="M177" s="214" t="s">
        <v>19</v>
      </c>
      <c r="N177" s="215" t="s">
        <v>43</v>
      </c>
      <c r="O177" s="87"/>
      <c r="P177" s="216">
        <f>O177*H177</f>
        <v>0</v>
      </c>
      <c r="Q177" s="216">
        <v>0.25</v>
      </c>
      <c r="R177" s="216">
        <f>Q177*H177</f>
        <v>0.25</v>
      </c>
      <c r="S177" s="216">
        <v>0</v>
      </c>
      <c r="T177" s="217">
        <f>S177*H177</f>
        <v>0</v>
      </c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R177" s="218" t="s">
        <v>132</v>
      </c>
      <c r="AT177" s="218" t="s">
        <v>127</v>
      </c>
      <c r="AU177" s="218" t="s">
        <v>82</v>
      </c>
      <c r="AY177" s="20" t="s">
        <v>125</v>
      </c>
      <c r="BE177" s="219">
        <f>IF(N177="základní",J177,0)</f>
        <v>0</v>
      </c>
      <c r="BF177" s="219">
        <f>IF(N177="snížená",J177,0)</f>
        <v>0</v>
      </c>
      <c r="BG177" s="219">
        <f>IF(N177="zákl. přenesená",J177,0)</f>
        <v>0</v>
      </c>
      <c r="BH177" s="219">
        <f>IF(N177="sníž. přenesená",J177,0)</f>
        <v>0</v>
      </c>
      <c r="BI177" s="219">
        <f>IF(N177="nulová",J177,0)</f>
        <v>0</v>
      </c>
      <c r="BJ177" s="20" t="s">
        <v>80</v>
      </c>
      <c r="BK177" s="219">
        <f>ROUND(I177*H177,2)</f>
        <v>0</v>
      </c>
      <c r="BL177" s="20" t="s">
        <v>132</v>
      </c>
      <c r="BM177" s="218" t="s">
        <v>583</v>
      </c>
    </row>
    <row r="178" s="2" customFormat="1">
      <c r="A178" s="41"/>
      <c r="B178" s="42"/>
      <c r="C178" s="43"/>
      <c r="D178" s="220" t="s">
        <v>134</v>
      </c>
      <c r="E178" s="43"/>
      <c r="F178" s="221" t="s">
        <v>581</v>
      </c>
      <c r="G178" s="43"/>
      <c r="H178" s="43"/>
      <c r="I178" s="222"/>
      <c r="J178" s="43"/>
      <c r="K178" s="43"/>
      <c r="L178" s="47"/>
      <c r="M178" s="223"/>
      <c r="N178" s="224"/>
      <c r="O178" s="87"/>
      <c r="P178" s="87"/>
      <c r="Q178" s="87"/>
      <c r="R178" s="87"/>
      <c r="S178" s="87"/>
      <c r="T178" s="88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T178" s="20" t="s">
        <v>134</v>
      </c>
      <c r="AU178" s="20" t="s">
        <v>82</v>
      </c>
    </row>
    <row r="179" s="12" customFormat="1" ht="22.8" customHeight="1">
      <c r="A179" s="12"/>
      <c r="B179" s="191"/>
      <c r="C179" s="192"/>
      <c r="D179" s="193" t="s">
        <v>71</v>
      </c>
      <c r="E179" s="205" t="s">
        <v>146</v>
      </c>
      <c r="F179" s="205" t="s">
        <v>584</v>
      </c>
      <c r="G179" s="192"/>
      <c r="H179" s="192"/>
      <c r="I179" s="195"/>
      <c r="J179" s="206">
        <f>BK179</f>
        <v>0</v>
      </c>
      <c r="K179" s="192"/>
      <c r="L179" s="197"/>
      <c r="M179" s="198"/>
      <c r="N179" s="199"/>
      <c r="O179" s="199"/>
      <c r="P179" s="200">
        <f>SUM(P180:P209)</f>
        <v>0</v>
      </c>
      <c r="Q179" s="199"/>
      <c r="R179" s="200">
        <f>SUM(R180:R209)</f>
        <v>0.42080919999999999</v>
      </c>
      <c r="S179" s="199"/>
      <c r="T179" s="201">
        <f>SUM(T180:T209)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02" t="s">
        <v>80</v>
      </c>
      <c r="AT179" s="203" t="s">
        <v>71</v>
      </c>
      <c r="AU179" s="203" t="s">
        <v>80</v>
      </c>
      <c r="AY179" s="202" t="s">
        <v>125</v>
      </c>
      <c r="BK179" s="204">
        <f>SUM(BK180:BK209)</f>
        <v>0</v>
      </c>
    </row>
    <row r="180" s="2" customFormat="1" ht="16.5" customHeight="1">
      <c r="A180" s="41"/>
      <c r="B180" s="42"/>
      <c r="C180" s="207" t="s">
        <v>220</v>
      </c>
      <c r="D180" s="207" t="s">
        <v>127</v>
      </c>
      <c r="E180" s="208" t="s">
        <v>585</v>
      </c>
      <c r="F180" s="209" t="s">
        <v>586</v>
      </c>
      <c r="G180" s="210" t="s">
        <v>196</v>
      </c>
      <c r="H180" s="211">
        <v>25</v>
      </c>
      <c r="I180" s="212"/>
      <c r="J180" s="213">
        <f>ROUND(I180*H180,2)</f>
        <v>0</v>
      </c>
      <c r="K180" s="209" t="s">
        <v>131</v>
      </c>
      <c r="L180" s="47"/>
      <c r="M180" s="214" t="s">
        <v>19</v>
      </c>
      <c r="N180" s="215" t="s">
        <v>43</v>
      </c>
      <c r="O180" s="87"/>
      <c r="P180" s="216">
        <f>O180*H180</f>
        <v>0</v>
      </c>
      <c r="Q180" s="216">
        <v>0.0070200000000000002</v>
      </c>
      <c r="R180" s="216">
        <f>Q180*H180</f>
        <v>0.17550000000000002</v>
      </c>
      <c r="S180" s="216">
        <v>0</v>
      </c>
      <c r="T180" s="217">
        <f>S180*H180</f>
        <v>0</v>
      </c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R180" s="218" t="s">
        <v>132</v>
      </c>
      <c r="AT180" s="218" t="s">
        <v>127</v>
      </c>
      <c r="AU180" s="218" t="s">
        <v>82</v>
      </c>
      <c r="AY180" s="20" t="s">
        <v>125</v>
      </c>
      <c r="BE180" s="219">
        <f>IF(N180="základní",J180,0)</f>
        <v>0</v>
      </c>
      <c r="BF180" s="219">
        <f>IF(N180="snížená",J180,0)</f>
        <v>0</v>
      </c>
      <c r="BG180" s="219">
        <f>IF(N180="zákl. přenesená",J180,0)</f>
        <v>0</v>
      </c>
      <c r="BH180" s="219">
        <f>IF(N180="sníž. přenesená",J180,0)</f>
        <v>0</v>
      </c>
      <c r="BI180" s="219">
        <f>IF(N180="nulová",J180,0)</f>
        <v>0</v>
      </c>
      <c r="BJ180" s="20" t="s">
        <v>80</v>
      </c>
      <c r="BK180" s="219">
        <f>ROUND(I180*H180,2)</f>
        <v>0</v>
      </c>
      <c r="BL180" s="20" t="s">
        <v>132</v>
      </c>
      <c r="BM180" s="218" t="s">
        <v>587</v>
      </c>
    </row>
    <row r="181" s="2" customFormat="1">
      <c r="A181" s="41"/>
      <c r="B181" s="42"/>
      <c r="C181" s="43"/>
      <c r="D181" s="220" t="s">
        <v>134</v>
      </c>
      <c r="E181" s="43"/>
      <c r="F181" s="221" t="s">
        <v>588</v>
      </c>
      <c r="G181" s="43"/>
      <c r="H181" s="43"/>
      <c r="I181" s="222"/>
      <c r="J181" s="43"/>
      <c r="K181" s="43"/>
      <c r="L181" s="47"/>
      <c r="M181" s="223"/>
      <c r="N181" s="224"/>
      <c r="O181" s="87"/>
      <c r="P181" s="87"/>
      <c r="Q181" s="87"/>
      <c r="R181" s="87"/>
      <c r="S181" s="87"/>
      <c r="T181" s="88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T181" s="20" t="s">
        <v>134</v>
      </c>
      <c r="AU181" s="20" t="s">
        <v>82</v>
      </c>
    </row>
    <row r="182" s="2" customFormat="1">
      <c r="A182" s="41"/>
      <c r="B182" s="42"/>
      <c r="C182" s="43"/>
      <c r="D182" s="225" t="s">
        <v>136</v>
      </c>
      <c r="E182" s="43"/>
      <c r="F182" s="226" t="s">
        <v>589</v>
      </c>
      <c r="G182" s="43"/>
      <c r="H182" s="43"/>
      <c r="I182" s="222"/>
      <c r="J182" s="43"/>
      <c r="K182" s="43"/>
      <c r="L182" s="47"/>
      <c r="M182" s="223"/>
      <c r="N182" s="224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136</v>
      </c>
      <c r="AU182" s="20" t="s">
        <v>82</v>
      </c>
    </row>
    <row r="183" s="13" customFormat="1">
      <c r="A183" s="13"/>
      <c r="B183" s="227"/>
      <c r="C183" s="228"/>
      <c r="D183" s="220" t="s">
        <v>138</v>
      </c>
      <c r="E183" s="229" t="s">
        <v>19</v>
      </c>
      <c r="F183" s="230" t="s">
        <v>590</v>
      </c>
      <c r="G183" s="228"/>
      <c r="H183" s="231">
        <v>25</v>
      </c>
      <c r="I183" s="232"/>
      <c r="J183" s="228"/>
      <c r="K183" s="228"/>
      <c r="L183" s="233"/>
      <c r="M183" s="234"/>
      <c r="N183" s="235"/>
      <c r="O183" s="235"/>
      <c r="P183" s="235"/>
      <c r="Q183" s="235"/>
      <c r="R183" s="235"/>
      <c r="S183" s="235"/>
      <c r="T183" s="236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7" t="s">
        <v>138</v>
      </c>
      <c r="AU183" s="237" t="s">
        <v>82</v>
      </c>
      <c r="AV183" s="13" t="s">
        <v>82</v>
      </c>
      <c r="AW183" s="13" t="s">
        <v>33</v>
      </c>
      <c r="AX183" s="13" t="s">
        <v>80</v>
      </c>
      <c r="AY183" s="237" t="s">
        <v>125</v>
      </c>
    </row>
    <row r="184" s="2" customFormat="1" ht="16.5" customHeight="1">
      <c r="A184" s="41"/>
      <c r="B184" s="42"/>
      <c r="C184" s="263" t="s">
        <v>230</v>
      </c>
      <c r="D184" s="263" t="s">
        <v>408</v>
      </c>
      <c r="E184" s="264" t="s">
        <v>591</v>
      </c>
      <c r="F184" s="265" t="s">
        <v>592</v>
      </c>
      <c r="G184" s="266" t="s">
        <v>196</v>
      </c>
      <c r="H184" s="267">
        <v>17</v>
      </c>
      <c r="I184" s="268"/>
      <c r="J184" s="269">
        <f>ROUND(I184*H184,2)</f>
        <v>0</v>
      </c>
      <c r="K184" s="265" t="s">
        <v>19</v>
      </c>
      <c r="L184" s="270"/>
      <c r="M184" s="271" t="s">
        <v>19</v>
      </c>
      <c r="N184" s="272" t="s">
        <v>43</v>
      </c>
      <c r="O184" s="87"/>
      <c r="P184" s="216">
        <f>O184*H184</f>
        <v>0</v>
      </c>
      <c r="Q184" s="216">
        <v>0.0057999999999999996</v>
      </c>
      <c r="R184" s="216">
        <f>Q184*H184</f>
        <v>0.098599999999999993</v>
      </c>
      <c r="S184" s="216">
        <v>0</v>
      </c>
      <c r="T184" s="217">
        <f>S184*H184</f>
        <v>0</v>
      </c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R184" s="218" t="s">
        <v>175</v>
      </c>
      <c r="AT184" s="218" t="s">
        <v>408</v>
      </c>
      <c r="AU184" s="218" t="s">
        <v>82</v>
      </c>
      <c r="AY184" s="20" t="s">
        <v>125</v>
      </c>
      <c r="BE184" s="219">
        <f>IF(N184="základní",J184,0)</f>
        <v>0</v>
      </c>
      <c r="BF184" s="219">
        <f>IF(N184="snížená",J184,0)</f>
        <v>0</v>
      </c>
      <c r="BG184" s="219">
        <f>IF(N184="zákl. přenesená",J184,0)</f>
        <v>0</v>
      </c>
      <c r="BH184" s="219">
        <f>IF(N184="sníž. přenesená",J184,0)</f>
        <v>0</v>
      </c>
      <c r="BI184" s="219">
        <f>IF(N184="nulová",J184,0)</f>
        <v>0</v>
      </c>
      <c r="BJ184" s="20" t="s">
        <v>80</v>
      </c>
      <c r="BK184" s="219">
        <f>ROUND(I184*H184,2)</f>
        <v>0</v>
      </c>
      <c r="BL184" s="20" t="s">
        <v>132</v>
      </c>
      <c r="BM184" s="218" t="s">
        <v>593</v>
      </c>
    </row>
    <row r="185" s="2" customFormat="1">
      <c r="A185" s="41"/>
      <c r="B185" s="42"/>
      <c r="C185" s="43"/>
      <c r="D185" s="220" t="s">
        <v>134</v>
      </c>
      <c r="E185" s="43"/>
      <c r="F185" s="221" t="s">
        <v>592</v>
      </c>
      <c r="G185" s="43"/>
      <c r="H185" s="43"/>
      <c r="I185" s="222"/>
      <c r="J185" s="43"/>
      <c r="K185" s="43"/>
      <c r="L185" s="47"/>
      <c r="M185" s="223"/>
      <c r="N185" s="224"/>
      <c r="O185" s="87"/>
      <c r="P185" s="87"/>
      <c r="Q185" s="87"/>
      <c r="R185" s="87"/>
      <c r="S185" s="87"/>
      <c r="T185" s="88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T185" s="20" t="s">
        <v>134</v>
      </c>
      <c r="AU185" s="20" t="s">
        <v>82</v>
      </c>
    </row>
    <row r="186" s="13" customFormat="1">
      <c r="A186" s="13"/>
      <c r="B186" s="227"/>
      <c r="C186" s="228"/>
      <c r="D186" s="220" t="s">
        <v>138</v>
      </c>
      <c r="E186" s="229" t="s">
        <v>19</v>
      </c>
      <c r="F186" s="230" t="s">
        <v>594</v>
      </c>
      <c r="G186" s="228"/>
      <c r="H186" s="231">
        <v>17</v>
      </c>
      <c r="I186" s="232"/>
      <c r="J186" s="228"/>
      <c r="K186" s="228"/>
      <c r="L186" s="233"/>
      <c r="M186" s="234"/>
      <c r="N186" s="235"/>
      <c r="O186" s="235"/>
      <c r="P186" s="235"/>
      <c r="Q186" s="235"/>
      <c r="R186" s="235"/>
      <c r="S186" s="235"/>
      <c r="T186" s="236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7" t="s">
        <v>138</v>
      </c>
      <c r="AU186" s="237" t="s">
        <v>82</v>
      </c>
      <c r="AV186" s="13" t="s">
        <v>82</v>
      </c>
      <c r="AW186" s="13" t="s">
        <v>33</v>
      </c>
      <c r="AX186" s="13" t="s">
        <v>80</v>
      </c>
      <c r="AY186" s="237" t="s">
        <v>125</v>
      </c>
    </row>
    <row r="187" s="2" customFormat="1" ht="16.5" customHeight="1">
      <c r="A187" s="41"/>
      <c r="B187" s="42"/>
      <c r="C187" s="263" t="s">
        <v>215</v>
      </c>
      <c r="D187" s="263" t="s">
        <v>408</v>
      </c>
      <c r="E187" s="264" t="s">
        <v>595</v>
      </c>
      <c r="F187" s="265" t="s">
        <v>596</v>
      </c>
      <c r="G187" s="266" t="s">
        <v>196</v>
      </c>
      <c r="H187" s="267">
        <v>17</v>
      </c>
      <c r="I187" s="268"/>
      <c r="J187" s="269">
        <f>ROUND(I187*H187,2)</f>
        <v>0</v>
      </c>
      <c r="K187" s="265" t="s">
        <v>597</v>
      </c>
      <c r="L187" s="270"/>
      <c r="M187" s="271" t="s">
        <v>19</v>
      </c>
      <c r="N187" s="272" t="s">
        <v>43</v>
      </c>
      <c r="O187" s="87"/>
      <c r="P187" s="216">
        <f>O187*H187</f>
        <v>0</v>
      </c>
      <c r="Q187" s="216">
        <v>1.0000000000000001E-05</v>
      </c>
      <c r="R187" s="216">
        <f>Q187*H187</f>
        <v>0.00017000000000000001</v>
      </c>
      <c r="S187" s="216">
        <v>0</v>
      </c>
      <c r="T187" s="217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18" t="s">
        <v>175</v>
      </c>
      <c r="AT187" s="218" t="s">
        <v>408</v>
      </c>
      <c r="AU187" s="218" t="s">
        <v>82</v>
      </c>
      <c r="AY187" s="20" t="s">
        <v>125</v>
      </c>
      <c r="BE187" s="219">
        <f>IF(N187="základní",J187,0)</f>
        <v>0</v>
      </c>
      <c r="BF187" s="219">
        <f>IF(N187="snížená",J187,0)</f>
        <v>0</v>
      </c>
      <c r="BG187" s="219">
        <f>IF(N187="zákl. přenesená",J187,0)</f>
        <v>0</v>
      </c>
      <c r="BH187" s="219">
        <f>IF(N187="sníž. přenesená",J187,0)</f>
        <v>0</v>
      </c>
      <c r="BI187" s="219">
        <f>IF(N187="nulová",J187,0)</f>
        <v>0</v>
      </c>
      <c r="BJ187" s="20" t="s">
        <v>80</v>
      </c>
      <c r="BK187" s="219">
        <f>ROUND(I187*H187,2)</f>
        <v>0</v>
      </c>
      <c r="BL187" s="20" t="s">
        <v>132</v>
      </c>
      <c r="BM187" s="218" t="s">
        <v>598</v>
      </c>
    </row>
    <row r="188" s="2" customFormat="1">
      <c r="A188" s="41"/>
      <c r="B188" s="42"/>
      <c r="C188" s="43"/>
      <c r="D188" s="220" t="s">
        <v>134</v>
      </c>
      <c r="E188" s="43"/>
      <c r="F188" s="221" t="s">
        <v>596</v>
      </c>
      <c r="G188" s="43"/>
      <c r="H188" s="43"/>
      <c r="I188" s="222"/>
      <c r="J188" s="43"/>
      <c r="K188" s="43"/>
      <c r="L188" s="47"/>
      <c r="M188" s="223"/>
      <c r="N188" s="224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134</v>
      </c>
      <c r="AU188" s="20" t="s">
        <v>82</v>
      </c>
    </row>
    <row r="189" s="2" customFormat="1" ht="16.5" customHeight="1">
      <c r="A189" s="41"/>
      <c r="B189" s="42"/>
      <c r="C189" s="263" t="s">
        <v>244</v>
      </c>
      <c r="D189" s="263" t="s">
        <v>408</v>
      </c>
      <c r="E189" s="264" t="s">
        <v>599</v>
      </c>
      <c r="F189" s="265" t="s">
        <v>600</v>
      </c>
      <c r="G189" s="266" t="s">
        <v>196</v>
      </c>
      <c r="H189" s="267">
        <v>8</v>
      </c>
      <c r="I189" s="268"/>
      <c r="J189" s="269">
        <f>ROUND(I189*H189,2)</f>
        <v>0</v>
      </c>
      <c r="K189" s="265" t="s">
        <v>19</v>
      </c>
      <c r="L189" s="270"/>
      <c r="M189" s="271" t="s">
        <v>19</v>
      </c>
      <c r="N189" s="272" t="s">
        <v>43</v>
      </c>
      <c r="O189" s="87"/>
      <c r="P189" s="216">
        <f>O189*H189</f>
        <v>0</v>
      </c>
      <c r="Q189" s="216">
        <v>0.0057999999999999996</v>
      </c>
      <c r="R189" s="216">
        <f>Q189*H189</f>
        <v>0.046399999999999997</v>
      </c>
      <c r="S189" s="216">
        <v>0</v>
      </c>
      <c r="T189" s="217">
        <f>S189*H189</f>
        <v>0</v>
      </c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R189" s="218" t="s">
        <v>175</v>
      </c>
      <c r="AT189" s="218" t="s">
        <v>408</v>
      </c>
      <c r="AU189" s="218" t="s">
        <v>82</v>
      </c>
      <c r="AY189" s="20" t="s">
        <v>125</v>
      </c>
      <c r="BE189" s="219">
        <f>IF(N189="základní",J189,0)</f>
        <v>0</v>
      </c>
      <c r="BF189" s="219">
        <f>IF(N189="snížená",J189,0)</f>
        <v>0</v>
      </c>
      <c r="BG189" s="219">
        <f>IF(N189="zákl. přenesená",J189,0)</f>
        <v>0</v>
      </c>
      <c r="BH189" s="219">
        <f>IF(N189="sníž. přenesená",J189,0)</f>
        <v>0</v>
      </c>
      <c r="BI189" s="219">
        <f>IF(N189="nulová",J189,0)</f>
        <v>0</v>
      </c>
      <c r="BJ189" s="20" t="s">
        <v>80</v>
      </c>
      <c r="BK189" s="219">
        <f>ROUND(I189*H189,2)</f>
        <v>0</v>
      </c>
      <c r="BL189" s="20" t="s">
        <v>132</v>
      </c>
      <c r="BM189" s="218" t="s">
        <v>601</v>
      </c>
    </row>
    <row r="190" s="2" customFormat="1">
      <c r="A190" s="41"/>
      <c r="B190" s="42"/>
      <c r="C190" s="43"/>
      <c r="D190" s="220" t="s">
        <v>134</v>
      </c>
      <c r="E190" s="43"/>
      <c r="F190" s="221" t="s">
        <v>600</v>
      </c>
      <c r="G190" s="43"/>
      <c r="H190" s="43"/>
      <c r="I190" s="222"/>
      <c r="J190" s="43"/>
      <c r="K190" s="43"/>
      <c r="L190" s="47"/>
      <c r="M190" s="223"/>
      <c r="N190" s="224"/>
      <c r="O190" s="87"/>
      <c r="P190" s="87"/>
      <c r="Q190" s="87"/>
      <c r="R190" s="87"/>
      <c r="S190" s="87"/>
      <c r="T190" s="88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T190" s="20" t="s">
        <v>134</v>
      </c>
      <c r="AU190" s="20" t="s">
        <v>82</v>
      </c>
    </row>
    <row r="191" s="13" customFormat="1">
      <c r="A191" s="13"/>
      <c r="B191" s="227"/>
      <c r="C191" s="228"/>
      <c r="D191" s="220" t="s">
        <v>138</v>
      </c>
      <c r="E191" s="229" t="s">
        <v>19</v>
      </c>
      <c r="F191" s="230" t="s">
        <v>602</v>
      </c>
      <c r="G191" s="228"/>
      <c r="H191" s="231">
        <v>8</v>
      </c>
      <c r="I191" s="232"/>
      <c r="J191" s="228"/>
      <c r="K191" s="228"/>
      <c r="L191" s="233"/>
      <c r="M191" s="234"/>
      <c r="N191" s="235"/>
      <c r="O191" s="235"/>
      <c r="P191" s="235"/>
      <c r="Q191" s="235"/>
      <c r="R191" s="235"/>
      <c r="S191" s="235"/>
      <c r="T191" s="236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7" t="s">
        <v>138</v>
      </c>
      <c r="AU191" s="237" t="s">
        <v>82</v>
      </c>
      <c r="AV191" s="13" t="s">
        <v>82</v>
      </c>
      <c r="AW191" s="13" t="s">
        <v>33</v>
      </c>
      <c r="AX191" s="13" t="s">
        <v>80</v>
      </c>
      <c r="AY191" s="237" t="s">
        <v>125</v>
      </c>
    </row>
    <row r="192" s="2" customFormat="1" ht="16.5" customHeight="1">
      <c r="A192" s="41"/>
      <c r="B192" s="42"/>
      <c r="C192" s="207" t="s">
        <v>252</v>
      </c>
      <c r="D192" s="207" t="s">
        <v>127</v>
      </c>
      <c r="E192" s="208" t="s">
        <v>603</v>
      </c>
      <c r="F192" s="209" t="s">
        <v>604</v>
      </c>
      <c r="G192" s="210" t="s">
        <v>196</v>
      </c>
      <c r="H192" s="211">
        <v>1</v>
      </c>
      <c r="I192" s="212"/>
      <c r="J192" s="213">
        <f>ROUND(I192*H192,2)</f>
        <v>0</v>
      </c>
      <c r="K192" s="209" t="s">
        <v>131</v>
      </c>
      <c r="L192" s="47"/>
      <c r="M192" s="214" t="s">
        <v>19</v>
      </c>
      <c r="N192" s="215" t="s">
        <v>43</v>
      </c>
      <c r="O192" s="87"/>
      <c r="P192" s="216">
        <f>O192*H192</f>
        <v>0</v>
      </c>
      <c r="Q192" s="216">
        <v>0</v>
      </c>
      <c r="R192" s="216">
        <f>Q192*H192</f>
        <v>0</v>
      </c>
      <c r="S192" s="216">
        <v>0</v>
      </c>
      <c r="T192" s="217">
        <f>S192*H192</f>
        <v>0</v>
      </c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R192" s="218" t="s">
        <v>132</v>
      </c>
      <c r="AT192" s="218" t="s">
        <v>127</v>
      </c>
      <c r="AU192" s="218" t="s">
        <v>82</v>
      </c>
      <c r="AY192" s="20" t="s">
        <v>125</v>
      </c>
      <c r="BE192" s="219">
        <f>IF(N192="základní",J192,0)</f>
        <v>0</v>
      </c>
      <c r="BF192" s="219">
        <f>IF(N192="snížená",J192,0)</f>
        <v>0</v>
      </c>
      <c r="BG192" s="219">
        <f>IF(N192="zákl. přenesená",J192,0)</f>
        <v>0</v>
      </c>
      <c r="BH192" s="219">
        <f>IF(N192="sníž. přenesená",J192,0)</f>
        <v>0</v>
      </c>
      <c r="BI192" s="219">
        <f>IF(N192="nulová",J192,0)</f>
        <v>0</v>
      </c>
      <c r="BJ192" s="20" t="s">
        <v>80</v>
      </c>
      <c r="BK192" s="219">
        <f>ROUND(I192*H192,2)</f>
        <v>0</v>
      </c>
      <c r="BL192" s="20" t="s">
        <v>132</v>
      </c>
      <c r="BM192" s="218" t="s">
        <v>605</v>
      </c>
    </row>
    <row r="193" s="2" customFormat="1">
      <c r="A193" s="41"/>
      <c r="B193" s="42"/>
      <c r="C193" s="43"/>
      <c r="D193" s="220" t="s">
        <v>134</v>
      </c>
      <c r="E193" s="43"/>
      <c r="F193" s="221" t="s">
        <v>606</v>
      </c>
      <c r="G193" s="43"/>
      <c r="H193" s="43"/>
      <c r="I193" s="222"/>
      <c r="J193" s="43"/>
      <c r="K193" s="43"/>
      <c r="L193" s="47"/>
      <c r="M193" s="223"/>
      <c r="N193" s="224"/>
      <c r="O193" s="87"/>
      <c r="P193" s="87"/>
      <c r="Q193" s="87"/>
      <c r="R193" s="87"/>
      <c r="S193" s="87"/>
      <c r="T193" s="88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T193" s="20" t="s">
        <v>134</v>
      </c>
      <c r="AU193" s="20" t="s">
        <v>82</v>
      </c>
    </row>
    <row r="194" s="2" customFormat="1">
      <c r="A194" s="41"/>
      <c r="B194" s="42"/>
      <c r="C194" s="43"/>
      <c r="D194" s="225" t="s">
        <v>136</v>
      </c>
      <c r="E194" s="43"/>
      <c r="F194" s="226" t="s">
        <v>607</v>
      </c>
      <c r="G194" s="43"/>
      <c r="H194" s="43"/>
      <c r="I194" s="222"/>
      <c r="J194" s="43"/>
      <c r="K194" s="43"/>
      <c r="L194" s="47"/>
      <c r="M194" s="223"/>
      <c r="N194" s="224"/>
      <c r="O194" s="87"/>
      <c r="P194" s="87"/>
      <c r="Q194" s="87"/>
      <c r="R194" s="87"/>
      <c r="S194" s="87"/>
      <c r="T194" s="88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T194" s="20" t="s">
        <v>136</v>
      </c>
      <c r="AU194" s="20" t="s">
        <v>82</v>
      </c>
    </row>
    <row r="195" s="13" customFormat="1">
      <c r="A195" s="13"/>
      <c r="B195" s="227"/>
      <c r="C195" s="228"/>
      <c r="D195" s="220" t="s">
        <v>138</v>
      </c>
      <c r="E195" s="229" t="s">
        <v>19</v>
      </c>
      <c r="F195" s="230" t="s">
        <v>608</v>
      </c>
      <c r="G195" s="228"/>
      <c r="H195" s="231">
        <v>1</v>
      </c>
      <c r="I195" s="232"/>
      <c r="J195" s="228"/>
      <c r="K195" s="228"/>
      <c r="L195" s="233"/>
      <c r="M195" s="234"/>
      <c r="N195" s="235"/>
      <c r="O195" s="235"/>
      <c r="P195" s="235"/>
      <c r="Q195" s="235"/>
      <c r="R195" s="235"/>
      <c r="S195" s="235"/>
      <c r="T195" s="236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7" t="s">
        <v>138</v>
      </c>
      <c r="AU195" s="237" t="s">
        <v>82</v>
      </c>
      <c r="AV195" s="13" t="s">
        <v>82</v>
      </c>
      <c r="AW195" s="13" t="s">
        <v>33</v>
      </c>
      <c r="AX195" s="13" t="s">
        <v>80</v>
      </c>
      <c r="AY195" s="237" t="s">
        <v>125</v>
      </c>
    </row>
    <row r="196" s="2" customFormat="1" ht="16.5" customHeight="1">
      <c r="A196" s="41"/>
      <c r="B196" s="42"/>
      <c r="C196" s="263" t="s">
        <v>259</v>
      </c>
      <c r="D196" s="263" t="s">
        <v>408</v>
      </c>
      <c r="E196" s="264" t="s">
        <v>609</v>
      </c>
      <c r="F196" s="265" t="s">
        <v>610</v>
      </c>
      <c r="G196" s="266" t="s">
        <v>196</v>
      </c>
      <c r="H196" s="267">
        <v>1</v>
      </c>
      <c r="I196" s="268"/>
      <c r="J196" s="269">
        <f>ROUND(I196*H196,2)</f>
        <v>0</v>
      </c>
      <c r="K196" s="265" t="s">
        <v>19</v>
      </c>
      <c r="L196" s="270"/>
      <c r="M196" s="271" t="s">
        <v>19</v>
      </c>
      <c r="N196" s="272" t="s">
        <v>43</v>
      </c>
      <c r="O196" s="87"/>
      <c r="P196" s="216">
        <f>O196*H196</f>
        <v>0</v>
      </c>
      <c r="Q196" s="216">
        <v>0.0528</v>
      </c>
      <c r="R196" s="216">
        <f>Q196*H196</f>
        <v>0.0528</v>
      </c>
      <c r="S196" s="216">
        <v>0</v>
      </c>
      <c r="T196" s="217">
        <f>S196*H196</f>
        <v>0</v>
      </c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R196" s="218" t="s">
        <v>175</v>
      </c>
      <c r="AT196" s="218" t="s">
        <v>408</v>
      </c>
      <c r="AU196" s="218" t="s">
        <v>82</v>
      </c>
      <c r="AY196" s="20" t="s">
        <v>125</v>
      </c>
      <c r="BE196" s="219">
        <f>IF(N196="základní",J196,0)</f>
        <v>0</v>
      </c>
      <c r="BF196" s="219">
        <f>IF(N196="snížená",J196,0)</f>
        <v>0</v>
      </c>
      <c r="BG196" s="219">
        <f>IF(N196="zákl. přenesená",J196,0)</f>
        <v>0</v>
      </c>
      <c r="BH196" s="219">
        <f>IF(N196="sníž. přenesená",J196,0)</f>
        <v>0</v>
      </c>
      <c r="BI196" s="219">
        <f>IF(N196="nulová",J196,0)</f>
        <v>0</v>
      </c>
      <c r="BJ196" s="20" t="s">
        <v>80</v>
      </c>
      <c r="BK196" s="219">
        <f>ROUND(I196*H196,2)</f>
        <v>0</v>
      </c>
      <c r="BL196" s="20" t="s">
        <v>132</v>
      </c>
      <c r="BM196" s="218" t="s">
        <v>611</v>
      </c>
    </row>
    <row r="197" s="2" customFormat="1">
      <c r="A197" s="41"/>
      <c r="B197" s="42"/>
      <c r="C197" s="43"/>
      <c r="D197" s="220" t="s">
        <v>134</v>
      </c>
      <c r="E197" s="43"/>
      <c r="F197" s="221" t="s">
        <v>610</v>
      </c>
      <c r="G197" s="43"/>
      <c r="H197" s="43"/>
      <c r="I197" s="222"/>
      <c r="J197" s="43"/>
      <c r="K197" s="43"/>
      <c r="L197" s="47"/>
      <c r="M197" s="223"/>
      <c r="N197" s="224"/>
      <c r="O197" s="87"/>
      <c r="P197" s="87"/>
      <c r="Q197" s="87"/>
      <c r="R197" s="87"/>
      <c r="S197" s="87"/>
      <c r="T197" s="88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T197" s="20" t="s">
        <v>134</v>
      </c>
      <c r="AU197" s="20" t="s">
        <v>82</v>
      </c>
    </row>
    <row r="198" s="2" customFormat="1">
      <c r="A198" s="41"/>
      <c r="B198" s="42"/>
      <c r="C198" s="43"/>
      <c r="D198" s="220" t="s">
        <v>612</v>
      </c>
      <c r="E198" s="43"/>
      <c r="F198" s="288" t="s">
        <v>613</v>
      </c>
      <c r="G198" s="43"/>
      <c r="H198" s="43"/>
      <c r="I198" s="222"/>
      <c r="J198" s="43"/>
      <c r="K198" s="43"/>
      <c r="L198" s="47"/>
      <c r="M198" s="223"/>
      <c r="N198" s="224"/>
      <c r="O198" s="87"/>
      <c r="P198" s="87"/>
      <c r="Q198" s="87"/>
      <c r="R198" s="87"/>
      <c r="S198" s="87"/>
      <c r="T198" s="88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612</v>
      </c>
      <c r="AU198" s="20" t="s">
        <v>82</v>
      </c>
    </row>
    <row r="199" s="2" customFormat="1" ht="16.5" customHeight="1">
      <c r="A199" s="41"/>
      <c r="B199" s="42"/>
      <c r="C199" s="207" t="s">
        <v>265</v>
      </c>
      <c r="D199" s="207" t="s">
        <v>127</v>
      </c>
      <c r="E199" s="208" t="s">
        <v>614</v>
      </c>
      <c r="F199" s="209" t="s">
        <v>615</v>
      </c>
      <c r="G199" s="210" t="s">
        <v>178</v>
      </c>
      <c r="H199" s="211">
        <v>34.219999999999999</v>
      </c>
      <c r="I199" s="212"/>
      <c r="J199" s="213">
        <f>ROUND(I199*H199,2)</f>
        <v>0</v>
      </c>
      <c r="K199" s="209" t="s">
        <v>131</v>
      </c>
      <c r="L199" s="47"/>
      <c r="M199" s="214" t="s">
        <v>19</v>
      </c>
      <c r="N199" s="215" t="s">
        <v>43</v>
      </c>
      <c r="O199" s="87"/>
      <c r="P199" s="216">
        <f>O199*H199</f>
        <v>0</v>
      </c>
      <c r="Q199" s="216">
        <v>0</v>
      </c>
      <c r="R199" s="216">
        <f>Q199*H199</f>
        <v>0</v>
      </c>
      <c r="S199" s="216">
        <v>0</v>
      </c>
      <c r="T199" s="217">
        <f>S199*H199</f>
        <v>0</v>
      </c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R199" s="218" t="s">
        <v>132</v>
      </c>
      <c r="AT199" s="218" t="s">
        <v>127</v>
      </c>
      <c r="AU199" s="218" t="s">
        <v>82</v>
      </c>
      <c r="AY199" s="20" t="s">
        <v>125</v>
      </c>
      <c r="BE199" s="219">
        <f>IF(N199="základní",J199,0)</f>
        <v>0</v>
      </c>
      <c r="BF199" s="219">
        <f>IF(N199="snížená",J199,0)</f>
        <v>0</v>
      </c>
      <c r="BG199" s="219">
        <f>IF(N199="zákl. přenesená",J199,0)</f>
        <v>0</v>
      </c>
      <c r="BH199" s="219">
        <f>IF(N199="sníž. přenesená",J199,0)</f>
        <v>0</v>
      </c>
      <c r="BI199" s="219">
        <f>IF(N199="nulová",J199,0)</f>
        <v>0</v>
      </c>
      <c r="BJ199" s="20" t="s">
        <v>80</v>
      </c>
      <c r="BK199" s="219">
        <f>ROUND(I199*H199,2)</f>
        <v>0</v>
      </c>
      <c r="BL199" s="20" t="s">
        <v>132</v>
      </c>
      <c r="BM199" s="218" t="s">
        <v>616</v>
      </c>
    </row>
    <row r="200" s="2" customFormat="1">
      <c r="A200" s="41"/>
      <c r="B200" s="42"/>
      <c r="C200" s="43"/>
      <c r="D200" s="220" t="s">
        <v>134</v>
      </c>
      <c r="E200" s="43"/>
      <c r="F200" s="221" t="s">
        <v>617</v>
      </c>
      <c r="G200" s="43"/>
      <c r="H200" s="43"/>
      <c r="I200" s="222"/>
      <c r="J200" s="43"/>
      <c r="K200" s="43"/>
      <c r="L200" s="47"/>
      <c r="M200" s="223"/>
      <c r="N200" s="224"/>
      <c r="O200" s="87"/>
      <c r="P200" s="87"/>
      <c r="Q200" s="87"/>
      <c r="R200" s="87"/>
      <c r="S200" s="87"/>
      <c r="T200" s="88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T200" s="20" t="s">
        <v>134</v>
      </c>
      <c r="AU200" s="20" t="s">
        <v>82</v>
      </c>
    </row>
    <row r="201" s="2" customFormat="1">
      <c r="A201" s="41"/>
      <c r="B201" s="42"/>
      <c r="C201" s="43"/>
      <c r="D201" s="225" t="s">
        <v>136</v>
      </c>
      <c r="E201" s="43"/>
      <c r="F201" s="226" t="s">
        <v>618</v>
      </c>
      <c r="G201" s="43"/>
      <c r="H201" s="43"/>
      <c r="I201" s="222"/>
      <c r="J201" s="43"/>
      <c r="K201" s="43"/>
      <c r="L201" s="47"/>
      <c r="M201" s="223"/>
      <c r="N201" s="224"/>
      <c r="O201" s="87"/>
      <c r="P201" s="87"/>
      <c r="Q201" s="87"/>
      <c r="R201" s="87"/>
      <c r="S201" s="87"/>
      <c r="T201" s="88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T201" s="20" t="s">
        <v>136</v>
      </c>
      <c r="AU201" s="20" t="s">
        <v>82</v>
      </c>
    </row>
    <row r="202" s="13" customFormat="1">
      <c r="A202" s="13"/>
      <c r="B202" s="227"/>
      <c r="C202" s="228"/>
      <c r="D202" s="220" t="s">
        <v>138</v>
      </c>
      <c r="E202" s="229" t="s">
        <v>19</v>
      </c>
      <c r="F202" s="230" t="s">
        <v>619</v>
      </c>
      <c r="G202" s="228"/>
      <c r="H202" s="231">
        <v>34.219999999999999</v>
      </c>
      <c r="I202" s="232"/>
      <c r="J202" s="228"/>
      <c r="K202" s="228"/>
      <c r="L202" s="233"/>
      <c r="M202" s="234"/>
      <c r="N202" s="235"/>
      <c r="O202" s="235"/>
      <c r="P202" s="235"/>
      <c r="Q202" s="235"/>
      <c r="R202" s="235"/>
      <c r="S202" s="235"/>
      <c r="T202" s="236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7" t="s">
        <v>138</v>
      </c>
      <c r="AU202" s="237" t="s">
        <v>82</v>
      </c>
      <c r="AV202" s="13" t="s">
        <v>82</v>
      </c>
      <c r="AW202" s="13" t="s">
        <v>33</v>
      </c>
      <c r="AX202" s="13" t="s">
        <v>80</v>
      </c>
      <c r="AY202" s="237" t="s">
        <v>125</v>
      </c>
    </row>
    <row r="203" s="2" customFormat="1" ht="16.5" customHeight="1">
      <c r="A203" s="41"/>
      <c r="B203" s="42"/>
      <c r="C203" s="263" t="s">
        <v>7</v>
      </c>
      <c r="D203" s="263" t="s">
        <v>408</v>
      </c>
      <c r="E203" s="264" t="s">
        <v>620</v>
      </c>
      <c r="F203" s="265" t="s">
        <v>621</v>
      </c>
      <c r="G203" s="266" t="s">
        <v>178</v>
      </c>
      <c r="H203" s="267">
        <v>136.88</v>
      </c>
      <c r="I203" s="268"/>
      <c r="J203" s="269">
        <f>ROUND(I203*H203,2)</f>
        <v>0</v>
      </c>
      <c r="K203" s="265" t="s">
        <v>131</v>
      </c>
      <c r="L203" s="270"/>
      <c r="M203" s="271" t="s">
        <v>19</v>
      </c>
      <c r="N203" s="272" t="s">
        <v>43</v>
      </c>
      <c r="O203" s="87"/>
      <c r="P203" s="216">
        <f>O203*H203</f>
        <v>0</v>
      </c>
      <c r="Q203" s="216">
        <v>4.0000000000000003E-05</v>
      </c>
      <c r="R203" s="216">
        <f>Q203*H203</f>
        <v>0.0054752000000000004</v>
      </c>
      <c r="S203" s="216">
        <v>0</v>
      </c>
      <c r="T203" s="217">
        <f>S203*H203</f>
        <v>0</v>
      </c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R203" s="218" t="s">
        <v>175</v>
      </c>
      <c r="AT203" s="218" t="s">
        <v>408</v>
      </c>
      <c r="AU203" s="218" t="s">
        <v>82</v>
      </c>
      <c r="AY203" s="20" t="s">
        <v>125</v>
      </c>
      <c r="BE203" s="219">
        <f>IF(N203="základní",J203,0)</f>
        <v>0</v>
      </c>
      <c r="BF203" s="219">
        <f>IF(N203="snížená",J203,0)</f>
        <v>0</v>
      </c>
      <c r="BG203" s="219">
        <f>IF(N203="zákl. přenesená",J203,0)</f>
        <v>0</v>
      </c>
      <c r="BH203" s="219">
        <f>IF(N203="sníž. přenesená",J203,0)</f>
        <v>0</v>
      </c>
      <c r="BI203" s="219">
        <f>IF(N203="nulová",J203,0)</f>
        <v>0</v>
      </c>
      <c r="BJ203" s="20" t="s">
        <v>80</v>
      </c>
      <c r="BK203" s="219">
        <f>ROUND(I203*H203,2)</f>
        <v>0</v>
      </c>
      <c r="BL203" s="20" t="s">
        <v>132</v>
      </c>
      <c r="BM203" s="218" t="s">
        <v>622</v>
      </c>
    </row>
    <row r="204" s="2" customFormat="1">
      <c r="A204" s="41"/>
      <c r="B204" s="42"/>
      <c r="C204" s="43"/>
      <c r="D204" s="220" t="s">
        <v>134</v>
      </c>
      <c r="E204" s="43"/>
      <c r="F204" s="221" t="s">
        <v>621</v>
      </c>
      <c r="G204" s="43"/>
      <c r="H204" s="43"/>
      <c r="I204" s="222"/>
      <c r="J204" s="43"/>
      <c r="K204" s="43"/>
      <c r="L204" s="47"/>
      <c r="M204" s="223"/>
      <c r="N204" s="224"/>
      <c r="O204" s="87"/>
      <c r="P204" s="87"/>
      <c r="Q204" s="87"/>
      <c r="R204" s="87"/>
      <c r="S204" s="87"/>
      <c r="T204" s="88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T204" s="20" t="s">
        <v>134</v>
      </c>
      <c r="AU204" s="20" t="s">
        <v>82</v>
      </c>
    </row>
    <row r="205" s="13" customFormat="1">
      <c r="A205" s="13"/>
      <c r="B205" s="227"/>
      <c r="C205" s="228"/>
      <c r="D205" s="220" t="s">
        <v>138</v>
      </c>
      <c r="E205" s="229" t="s">
        <v>19</v>
      </c>
      <c r="F205" s="230" t="s">
        <v>623</v>
      </c>
      <c r="G205" s="228"/>
      <c r="H205" s="231">
        <v>136.88</v>
      </c>
      <c r="I205" s="232"/>
      <c r="J205" s="228"/>
      <c r="K205" s="228"/>
      <c r="L205" s="233"/>
      <c r="M205" s="234"/>
      <c r="N205" s="235"/>
      <c r="O205" s="235"/>
      <c r="P205" s="235"/>
      <c r="Q205" s="235"/>
      <c r="R205" s="235"/>
      <c r="S205" s="235"/>
      <c r="T205" s="236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7" t="s">
        <v>138</v>
      </c>
      <c r="AU205" s="237" t="s">
        <v>82</v>
      </c>
      <c r="AV205" s="13" t="s">
        <v>82</v>
      </c>
      <c r="AW205" s="13" t="s">
        <v>33</v>
      </c>
      <c r="AX205" s="13" t="s">
        <v>80</v>
      </c>
      <c r="AY205" s="237" t="s">
        <v>125</v>
      </c>
    </row>
    <row r="206" s="2" customFormat="1" ht="16.5" customHeight="1">
      <c r="A206" s="41"/>
      <c r="B206" s="42"/>
      <c r="C206" s="263" t="s">
        <v>278</v>
      </c>
      <c r="D206" s="263" t="s">
        <v>408</v>
      </c>
      <c r="E206" s="264" t="s">
        <v>624</v>
      </c>
      <c r="F206" s="265" t="s">
        <v>625</v>
      </c>
      <c r="G206" s="266" t="s">
        <v>178</v>
      </c>
      <c r="H206" s="267">
        <v>34.219999999999999</v>
      </c>
      <c r="I206" s="268"/>
      <c r="J206" s="269">
        <f>ROUND(I206*H206,2)</f>
        <v>0</v>
      </c>
      <c r="K206" s="265" t="s">
        <v>131</v>
      </c>
      <c r="L206" s="270"/>
      <c r="M206" s="271" t="s">
        <v>19</v>
      </c>
      <c r="N206" s="272" t="s">
        <v>43</v>
      </c>
      <c r="O206" s="87"/>
      <c r="P206" s="216">
        <f>O206*H206</f>
        <v>0</v>
      </c>
      <c r="Q206" s="216">
        <v>0.0011999999999999999</v>
      </c>
      <c r="R206" s="216">
        <f>Q206*H206</f>
        <v>0.041063999999999996</v>
      </c>
      <c r="S206" s="216">
        <v>0</v>
      </c>
      <c r="T206" s="217">
        <f>S206*H206</f>
        <v>0</v>
      </c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R206" s="218" t="s">
        <v>175</v>
      </c>
      <c r="AT206" s="218" t="s">
        <v>408</v>
      </c>
      <c r="AU206" s="218" t="s">
        <v>82</v>
      </c>
      <c r="AY206" s="20" t="s">
        <v>125</v>
      </c>
      <c r="BE206" s="219">
        <f>IF(N206="základní",J206,0)</f>
        <v>0</v>
      </c>
      <c r="BF206" s="219">
        <f>IF(N206="snížená",J206,0)</f>
        <v>0</v>
      </c>
      <c r="BG206" s="219">
        <f>IF(N206="zákl. přenesená",J206,0)</f>
        <v>0</v>
      </c>
      <c r="BH206" s="219">
        <f>IF(N206="sníž. přenesená",J206,0)</f>
        <v>0</v>
      </c>
      <c r="BI206" s="219">
        <f>IF(N206="nulová",J206,0)</f>
        <v>0</v>
      </c>
      <c r="BJ206" s="20" t="s">
        <v>80</v>
      </c>
      <c r="BK206" s="219">
        <f>ROUND(I206*H206,2)</f>
        <v>0</v>
      </c>
      <c r="BL206" s="20" t="s">
        <v>132</v>
      </c>
      <c r="BM206" s="218" t="s">
        <v>626</v>
      </c>
    </row>
    <row r="207" s="2" customFormat="1">
      <c r="A207" s="41"/>
      <c r="B207" s="42"/>
      <c r="C207" s="43"/>
      <c r="D207" s="220" t="s">
        <v>134</v>
      </c>
      <c r="E207" s="43"/>
      <c r="F207" s="221" t="s">
        <v>625</v>
      </c>
      <c r="G207" s="43"/>
      <c r="H207" s="43"/>
      <c r="I207" s="222"/>
      <c r="J207" s="43"/>
      <c r="K207" s="43"/>
      <c r="L207" s="47"/>
      <c r="M207" s="223"/>
      <c r="N207" s="224"/>
      <c r="O207" s="87"/>
      <c r="P207" s="87"/>
      <c r="Q207" s="87"/>
      <c r="R207" s="87"/>
      <c r="S207" s="87"/>
      <c r="T207" s="88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T207" s="20" t="s">
        <v>134</v>
      </c>
      <c r="AU207" s="20" t="s">
        <v>82</v>
      </c>
    </row>
    <row r="208" s="2" customFormat="1" ht="16.5" customHeight="1">
      <c r="A208" s="41"/>
      <c r="B208" s="42"/>
      <c r="C208" s="263" t="s">
        <v>285</v>
      </c>
      <c r="D208" s="263" t="s">
        <v>408</v>
      </c>
      <c r="E208" s="264" t="s">
        <v>627</v>
      </c>
      <c r="F208" s="265" t="s">
        <v>628</v>
      </c>
      <c r="G208" s="266" t="s">
        <v>196</v>
      </c>
      <c r="H208" s="267">
        <v>8</v>
      </c>
      <c r="I208" s="268"/>
      <c r="J208" s="269">
        <f>ROUND(I208*H208,2)</f>
        <v>0</v>
      </c>
      <c r="K208" s="265" t="s">
        <v>131</v>
      </c>
      <c r="L208" s="270"/>
      <c r="M208" s="271" t="s">
        <v>19</v>
      </c>
      <c r="N208" s="272" t="s">
        <v>43</v>
      </c>
      <c r="O208" s="87"/>
      <c r="P208" s="216">
        <f>O208*H208</f>
        <v>0</v>
      </c>
      <c r="Q208" s="216">
        <v>0.00010000000000000001</v>
      </c>
      <c r="R208" s="216">
        <f>Q208*H208</f>
        <v>0.00080000000000000004</v>
      </c>
      <c r="S208" s="216">
        <v>0</v>
      </c>
      <c r="T208" s="217">
        <f>S208*H208</f>
        <v>0</v>
      </c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R208" s="218" t="s">
        <v>175</v>
      </c>
      <c r="AT208" s="218" t="s">
        <v>408</v>
      </c>
      <c r="AU208" s="218" t="s">
        <v>82</v>
      </c>
      <c r="AY208" s="20" t="s">
        <v>125</v>
      </c>
      <c r="BE208" s="219">
        <f>IF(N208="základní",J208,0)</f>
        <v>0</v>
      </c>
      <c r="BF208" s="219">
        <f>IF(N208="snížená",J208,0)</f>
        <v>0</v>
      </c>
      <c r="BG208" s="219">
        <f>IF(N208="zákl. přenesená",J208,0)</f>
        <v>0</v>
      </c>
      <c r="BH208" s="219">
        <f>IF(N208="sníž. přenesená",J208,0)</f>
        <v>0</v>
      </c>
      <c r="BI208" s="219">
        <f>IF(N208="nulová",J208,0)</f>
        <v>0</v>
      </c>
      <c r="BJ208" s="20" t="s">
        <v>80</v>
      </c>
      <c r="BK208" s="219">
        <f>ROUND(I208*H208,2)</f>
        <v>0</v>
      </c>
      <c r="BL208" s="20" t="s">
        <v>132</v>
      </c>
      <c r="BM208" s="218" t="s">
        <v>629</v>
      </c>
    </row>
    <row r="209" s="2" customFormat="1">
      <c r="A209" s="41"/>
      <c r="B209" s="42"/>
      <c r="C209" s="43"/>
      <c r="D209" s="220" t="s">
        <v>134</v>
      </c>
      <c r="E209" s="43"/>
      <c r="F209" s="221" t="s">
        <v>628</v>
      </c>
      <c r="G209" s="43"/>
      <c r="H209" s="43"/>
      <c r="I209" s="222"/>
      <c r="J209" s="43"/>
      <c r="K209" s="43"/>
      <c r="L209" s="47"/>
      <c r="M209" s="223"/>
      <c r="N209" s="224"/>
      <c r="O209" s="87"/>
      <c r="P209" s="87"/>
      <c r="Q209" s="87"/>
      <c r="R209" s="87"/>
      <c r="S209" s="87"/>
      <c r="T209" s="88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T209" s="20" t="s">
        <v>134</v>
      </c>
      <c r="AU209" s="20" t="s">
        <v>82</v>
      </c>
    </row>
    <row r="210" s="12" customFormat="1" ht="22.8" customHeight="1">
      <c r="A210" s="12"/>
      <c r="B210" s="191"/>
      <c r="C210" s="192"/>
      <c r="D210" s="193" t="s">
        <v>71</v>
      </c>
      <c r="E210" s="205" t="s">
        <v>159</v>
      </c>
      <c r="F210" s="205" t="s">
        <v>369</v>
      </c>
      <c r="G210" s="192"/>
      <c r="H210" s="192"/>
      <c r="I210" s="195"/>
      <c r="J210" s="206">
        <f>BK210</f>
        <v>0</v>
      </c>
      <c r="K210" s="192"/>
      <c r="L210" s="197"/>
      <c r="M210" s="198"/>
      <c r="N210" s="199"/>
      <c r="O210" s="199"/>
      <c r="P210" s="200">
        <f>SUM(P211:P218)</f>
        <v>0</v>
      </c>
      <c r="Q210" s="199"/>
      <c r="R210" s="200">
        <f>SUM(R211:R218)</f>
        <v>0.4723272</v>
      </c>
      <c r="S210" s="199"/>
      <c r="T210" s="201">
        <f>SUM(T211:T218)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02" t="s">
        <v>80</v>
      </c>
      <c r="AT210" s="203" t="s">
        <v>71</v>
      </c>
      <c r="AU210" s="203" t="s">
        <v>80</v>
      </c>
      <c r="AY210" s="202" t="s">
        <v>125</v>
      </c>
      <c r="BK210" s="204">
        <f>SUM(BK211:BK218)</f>
        <v>0</v>
      </c>
    </row>
    <row r="211" s="2" customFormat="1" ht="16.5" customHeight="1">
      <c r="A211" s="41"/>
      <c r="B211" s="42"/>
      <c r="C211" s="207" t="s">
        <v>431</v>
      </c>
      <c r="D211" s="207" t="s">
        <v>127</v>
      </c>
      <c r="E211" s="208" t="s">
        <v>630</v>
      </c>
      <c r="F211" s="209" t="s">
        <v>631</v>
      </c>
      <c r="G211" s="210" t="s">
        <v>130</v>
      </c>
      <c r="H211" s="211">
        <v>1.1200000000000001</v>
      </c>
      <c r="I211" s="212"/>
      <c r="J211" s="213">
        <f>ROUND(I211*H211,2)</f>
        <v>0</v>
      </c>
      <c r="K211" s="209" t="s">
        <v>131</v>
      </c>
      <c r="L211" s="47"/>
      <c r="M211" s="214" t="s">
        <v>19</v>
      </c>
      <c r="N211" s="215" t="s">
        <v>43</v>
      </c>
      <c r="O211" s="87"/>
      <c r="P211" s="216">
        <f>O211*H211</f>
        <v>0</v>
      </c>
      <c r="Q211" s="216">
        <v>0.19536000000000001</v>
      </c>
      <c r="R211" s="216">
        <f>Q211*H211</f>
        <v>0.21880320000000003</v>
      </c>
      <c r="S211" s="216">
        <v>0</v>
      </c>
      <c r="T211" s="217">
        <f>S211*H211</f>
        <v>0</v>
      </c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R211" s="218" t="s">
        <v>132</v>
      </c>
      <c r="AT211" s="218" t="s">
        <v>127</v>
      </c>
      <c r="AU211" s="218" t="s">
        <v>82</v>
      </c>
      <c r="AY211" s="20" t="s">
        <v>125</v>
      </c>
      <c r="BE211" s="219">
        <f>IF(N211="základní",J211,0)</f>
        <v>0</v>
      </c>
      <c r="BF211" s="219">
        <f>IF(N211="snížená",J211,0)</f>
        <v>0</v>
      </c>
      <c r="BG211" s="219">
        <f>IF(N211="zákl. přenesená",J211,0)</f>
        <v>0</v>
      </c>
      <c r="BH211" s="219">
        <f>IF(N211="sníž. přenesená",J211,0)</f>
        <v>0</v>
      </c>
      <c r="BI211" s="219">
        <f>IF(N211="nulová",J211,0)</f>
        <v>0</v>
      </c>
      <c r="BJ211" s="20" t="s">
        <v>80</v>
      </c>
      <c r="BK211" s="219">
        <f>ROUND(I211*H211,2)</f>
        <v>0</v>
      </c>
      <c r="BL211" s="20" t="s">
        <v>132</v>
      </c>
      <c r="BM211" s="218" t="s">
        <v>632</v>
      </c>
    </row>
    <row r="212" s="2" customFormat="1">
      <c r="A212" s="41"/>
      <c r="B212" s="42"/>
      <c r="C212" s="43"/>
      <c r="D212" s="220" t="s">
        <v>134</v>
      </c>
      <c r="E212" s="43"/>
      <c r="F212" s="221" t="s">
        <v>633</v>
      </c>
      <c r="G212" s="43"/>
      <c r="H212" s="43"/>
      <c r="I212" s="222"/>
      <c r="J212" s="43"/>
      <c r="K212" s="43"/>
      <c r="L212" s="47"/>
      <c r="M212" s="223"/>
      <c r="N212" s="224"/>
      <c r="O212" s="87"/>
      <c r="P212" s="87"/>
      <c r="Q212" s="87"/>
      <c r="R212" s="87"/>
      <c r="S212" s="87"/>
      <c r="T212" s="88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T212" s="20" t="s">
        <v>134</v>
      </c>
      <c r="AU212" s="20" t="s">
        <v>82</v>
      </c>
    </row>
    <row r="213" s="2" customFormat="1">
      <c r="A213" s="41"/>
      <c r="B213" s="42"/>
      <c r="C213" s="43"/>
      <c r="D213" s="225" t="s">
        <v>136</v>
      </c>
      <c r="E213" s="43"/>
      <c r="F213" s="226" t="s">
        <v>634</v>
      </c>
      <c r="G213" s="43"/>
      <c r="H213" s="43"/>
      <c r="I213" s="222"/>
      <c r="J213" s="43"/>
      <c r="K213" s="43"/>
      <c r="L213" s="47"/>
      <c r="M213" s="223"/>
      <c r="N213" s="224"/>
      <c r="O213" s="87"/>
      <c r="P213" s="87"/>
      <c r="Q213" s="87"/>
      <c r="R213" s="87"/>
      <c r="S213" s="87"/>
      <c r="T213" s="88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T213" s="20" t="s">
        <v>136</v>
      </c>
      <c r="AU213" s="20" t="s">
        <v>82</v>
      </c>
    </row>
    <row r="214" s="13" customFormat="1">
      <c r="A214" s="13"/>
      <c r="B214" s="227"/>
      <c r="C214" s="228"/>
      <c r="D214" s="220" t="s">
        <v>138</v>
      </c>
      <c r="E214" s="229" t="s">
        <v>19</v>
      </c>
      <c r="F214" s="230" t="s">
        <v>635</v>
      </c>
      <c r="G214" s="228"/>
      <c r="H214" s="231">
        <v>1.1200000000000001</v>
      </c>
      <c r="I214" s="232"/>
      <c r="J214" s="228"/>
      <c r="K214" s="228"/>
      <c r="L214" s="233"/>
      <c r="M214" s="234"/>
      <c r="N214" s="235"/>
      <c r="O214" s="235"/>
      <c r="P214" s="235"/>
      <c r="Q214" s="235"/>
      <c r="R214" s="235"/>
      <c r="S214" s="235"/>
      <c r="T214" s="236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7" t="s">
        <v>138</v>
      </c>
      <c r="AU214" s="237" t="s">
        <v>82</v>
      </c>
      <c r="AV214" s="13" t="s">
        <v>82</v>
      </c>
      <c r="AW214" s="13" t="s">
        <v>33</v>
      </c>
      <c r="AX214" s="13" t="s">
        <v>80</v>
      </c>
      <c r="AY214" s="237" t="s">
        <v>125</v>
      </c>
    </row>
    <row r="215" s="2" customFormat="1" ht="16.5" customHeight="1">
      <c r="A215" s="41"/>
      <c r="B215" s="42"/>
      <c r="C215" s="263" t="s">
        <v>436</v>
      </c>
      <c r="D215" s="263" t="s">
        <v>408</v>
      </c>
      <c r="E215" s="264" t="s">
        <v>636</v>
      </c>
      <c r="F215" s="265" t="s">
        <v>637</v>
      </c>
      <c r="G215" s="266" t="s">
        <v>130</v>
      </c>
      <c r="H215" s="267">
        <v>1.1419999999999999</v>
      </c>
      <c r="I215" s="268"/>
      <c r="J215" s="269">
        <f>ROUND(I215*H215,2)</f>
        <v>0</v>
      </c>
      <c r="K215" s="265" t="s">
        <v>19</v>
      </c>
      <c r="L215" s="270"/>
      <c r="M215" s="271" t="s">
        <v>19</v>
      </c>
      <c r="N215" s="272" t="s">
        <v>43</v>
      </c>
      <c r="O215" s="87"/>
      <c r="P215" s="216">
        <f>O215*H215</f>
        <v>0</v>
      </c>
      <c r="Q215" s="216">
        <v>0.222</v>
      </c>
      <c r="R215" s="216">
        <f>Q215*H215</f>
        <v>0.25352399999999997</v>
      </c>
      <c r="S215" s="216">
        <v>0</v>
      </c>
      <c r="T215" s="217">
        <f>S215*H215</f>
        <v>0</v>
      </c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R215" s="218" t="s">
        <v>175</v>
      </c>
      <c r="AT215" s="218" t="s">
        <v>408</v>
      </c>
      <c r="AU215" s="218" t="s">
        <v>82</v>
      </c>
      <c r="AY215" s="20" t="s">
        <v>125</v>
      </c>
      <c r="BE215" s="219">
        <f>IF(N215="základní",J215,0)</f>
        <v>0</v>
      </c>
      <c r="BF215" s="219">
        <f>IF(N215="snížená",J215,0)</f>
        <v>0</v>
      </c>
      <c r="BG215" s="219">
        <f>IF(N215="zákl. přenesená",J215,0)</f>
        <v>0</v>
      </c>
      <c r="BH215" s="219">
        <f>IF(N215="sníž. přenesená",J215,0)</f>
        <v>0</v>
      </c>
      <c r="BI215" s="219">
        <f>IF(N215="nulová",J215,0)</f>
        <v>0</v>
      </c>
      <c r="BJ215" s="20" t="s">
        <v>80</v>
      </c>
      <c r="BK215" s="219">
        <f>ROUND(I215*H215,2)</f>
        <v>0</v>
      </c>
      <c r="BL215" s="20" t="s">
        <v>132</v>
      </c>
      <c r="BM215" s="218" t="s">
        <v>638</v>
      </c>
    </row>
    <row r="216" s="2" customFormat="1">
      <c r="A216" s="41"/>
      <c r="B216" s="42"/>
      <c r="C216" s="43"/>
      <c r="D216" s="220" t="s">
        <v>134</v>
      </c>
      <c r="E216" s="43"/>
      <c r="F216" s="221" t="s">
        <v>637</v>
      </c>
      <c r="G216" s="43"/>
      <c r="H216" s="43"/>
      <c r="I216" s="222"/>
      <c r="J216" s="43"/>
      <c r="K216" s="43"/>
      <c r="L216" s="47"/>
      <c r="M216" s="223"/>
      <c r="N216" s="224"/>
      <c r="O216" s="87"/>
      <c r="P216" s="87"/>
      <c r="Q216" s="87"/>
      <c r="R216" s="87"/>
      <c r="S216" s="87"/>
      <c r="T216" s="88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T216" s="20" t="s">
        <v>134</v>
      </c>
      <c r="AU216" s="20" t="s">
        <v>82</v>
      </c>
    </row>
    <row r="217" s="13" customFormat="1">
      <c r="A217" s="13"/>
      <c r="B217" s="227"/>
      <c r="C217" s="228"/>
      <c r="D217" s="220" t="s">
        <v>138</v>
      </c>
      <c r="E217" s="229" t="s">
        <v>19</v>
      </c>
      <c r="F217" s="230" t="s">
        <v>635</v>
      </c>
      <c r="G217" s="228"/>
      <c r="H217" s="231">
        <v>1.1200000000000001</v>
      </c>
      <c r="I217" s="232"/>
      <c r="J217" s="228"/>
      <c r="K217" s="228"/>
      <c r="L217" s="233"/>
      <c r="M217" s="234"/>
      <c r="N217" s="235"/>
      <c r="O217" s="235"/>
      <c r="P217" s="235"/>
      <c r="Q217" s="235"/>
      <c r="R217" s="235"/>
      <c r="S217" s="235"/>
      <c r="T217" s="236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7" t="s">
        <v>138</v>
      </c>
      <c r="AU217" s="237" t="s">
        <v>82</v>
      </c>
      <c r="AV217" s="13" t="s">
        <v>82</v>
      </c>
      <c r="AW217" s="13" t="s">
        <v>33</v>
      </c>
      <c r="AX217" s="13" t="s">
        <v>80</v>
      </c>
      <c r="AY217" s="237" t="s">
        <v>125</v>
      </c>
    </row>
    <row r="218" s="13" customFormat="1">
      <c r="A218" s="13"/>
      <c r="B218" s="227"/>
      <c r="C218" s="228"/>
      <c r="D218" s="220" t="s">
        <v>138</v>
      </c>
      <c r="E218" s="228"/>
      <c r="F218" s="230" t="s">
        <v>639</v>
      </c>
      <c r="G218" s="228"/>
      <c r="H218" s="231">
        <v>1.1419999999999999</v>
      </c>
      <c r="I218" s="232"/>
      <c r="J218" s="228"/>
      <c r="K218" s="228"/>
      <c r="L218" s="233"/>
      <c r="M218" s="234"/>
      <c r="N218" s="235"/>
      <c r="O218" s="235"/>
      <c r="P218" s="235"/>
      <c r="Q218" s="235"/>
      <c r="R218" s="235"/>
      <c r="S218" s="235"/>
      <c r="T218" s="236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7" t="s">
        <v>138</v>
      </c>
      <c r="AU218" s="237" t="s">
        <v>82</v>
      </c>
      <c r="AV218" s="13" t="s">
        <v>82</v>
      </c>
      <c r="AW218" s="13" t="s">
        <v>4</v>
      </c>
      <c r="AX218" s="13" t="s">
        <v>80</v>
      </c>
      <c r="AY218" s="237" t="s">
        <v>125</v>
      </c>
    </row>
    <row r="219" s="12" customFormat="1" ht="22.8" customHeight="1">
      <c r="A219" s="12"/>
      <c r="B219" s="191"/>
      <c r="C219" s="192"/>
      <c r="D219" s="193" t="s">
        <v>71</v>
      </c>
      <c r="E219" s="205" t="s">
        <v>640</v>
      </c>
      <c r="F219" s="205" t="s">
        <v>641</v>
      </c>
      <c r="G219" s="192"/>
      <c r="H219" s="192"/>
      <c r="I219" s="195"/>
      <c r="J219" s="206">
        <f>BK219</f>
        <v>0</v>
      </c>
      <c r="K219" s="192"/>
      <c r="L219" s="197"/>
      <c r="M219" s="198"/>
      <c r="N219" s="199"/>
      <c r="O219" s="199"/>
      <c r="P219" s="200">
        <f>SUM(P220:P250)</f>
        <v>0</v>
      </c>
      <c r="Q219" s="199"/>
      <c r="R219" s="200">
        <f>SUM(R220:R250)</f>
        <v>1.7398</v>
      </c>
      <c r="S219" s="199"/>
      <c r="T219" s="201">
        <f>SUM(T220:T250)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02" t="s">
        <v>80</v>
      </c>
      <c r="AT219" s="203" t="s">
        <v>71</v>
      </c>
      <c r="AU219" s="203" t="s">
        <v>80</v>
      </c>
      <c r="AY219" s="202" t="s">
        <v>125</v>
      </c>
      <c r="BK219" s="204">
        <f>SUM(BK220:BK250)</f>
        <v>0</v>
      </c>
    </row>
    <row r="220" s="2" customFormat="1" ht="37.8" customHeight="1">
      <c r="A220" s="41"/>
      <c r="B220" s="42"/>
      <c r="C220" s="207" t="s">
        <v>442</v>
      </c>
      <c r="D220" s="207" t="s">
        <v>127</v>
      </c>
      <c r="E220" s="208" t="s">
        <v>642</v>
      </c>
      <c r="F220" s="209" t="s">
        <v>643</v>
      </c>
      <c r="G220" s="210" t="s">
        <v>582</v>
      </c>
      <c r="H220" s="211">
        <v>3</v>
      </c>
      <c r="I220" s="212"/>
      <c r="J220" s="213">
        <f>ROUND(I220*H220,2)</f>
        <v>0</v>
      </c>
      <c r="K220" s="209" t="s">
        <v>19</v>
      </c>
      <c r="L220" s="47"/>
      <c r="M220" s="214" t="s">
        <v>19</v>
      </c>
      <c r="N220" s="215" t="s">
        <v>43</v>
      </c>
      <c r="O220" s="87"/>
      <c r="P220" s="216">
        <f>O220*H220</f>
        <v>0</v>
      </c>
      <c r="Q220" s="216">
        <v>0</v>
      </c>
      <c r="R220" s="216">
        <f>Q220*H220</f>
        <v>0</v>
      </c>
      <c r="S220" s="216">
        <v>0</v>
      </c>
      <c r="T220" s="217">
        <f>S220*H220</f>
        <v>0</v>
      </c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R220" s="218" t="s">
        <v>132</v>
      </c>
      <c r="AT220" s="218" t="s">
        <v>127</v>
      </c>
      <c r="AU220" s="218" t="s">
        <v>82</v>
      </c>
      <c r="AY220" s="20" t="s">
        <v>125</v>
      </c>
      <c r="BE220" s="219">
        <f>IF(N220="základní",J220,0)</f>
        <v>0</v>
      </c>
      <c r="BF220" s="219">
        <f>IF(N220="snížená",J220,0)</f>
        <v>0</v>
      </c>
      <c r="BG220" s="219">
        <f>IF(N220="zákl. přenesená",J220,0)</f>
        <v>0</v>
      </c>
      <c r="BH220" s="219">
        <f>IF(N220="sníž. přenesená",J220,0)</f>
        <v>0</v>
      </c>
      <c r="BI220" s="219">
        <f>IF(N220="nulová",J220,0)</f>
        <v>0</v>
      </c>
      <c r="BJ220" s="20" t="s">
        <v>80</v>
      </c>
      <c r="BK220" s="219">
        <f>ROUND(I220*H220,2)</f>
        <v>0</v>
      </c>
      <c r="BL220" s="20" t="s">
        <v>132</v>
      </c>
      <c r="BM220" s="218" t="s">
        <v>644</v>
      </c>
    </row>
    <row r="221" s="2" customFormat="1">
      <c r="A221" s="41"/>
      <c r="B221" s="42"/>
      <c r="C221" s="43"/>
      <c r="D221" s="220" t="s">
        <v>134</v>
      </c>
      <c r="E221" s="43"/>
      <c r="F221" s="221" t="s">
        <v>645</v>
      </c>
      <c r="G221" s="43"/>
      <c r="H221" s="43"/>
      <c r="I221" s="222"/>
      <c r="J221" s="43"/>
      <c r="K221" s="43"/>
      <c r="L221" s="47"/>
      <c r="M221" s="223"/>
      <c r="N221" s="224"/>
      <c r="O221" s="87"/>
      <c r="P221" s="87"/>
      <c r="Q221" s="87"/>
      <c r="R221" s="87"/>
      <c r="S221" s="87"/>
      <c r="T221" s="88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T221" s="20" t="s">
        <v>134</v>
      </c>
      <c r="AU221" s="20" t="s">
        <v>82</v>
      </c>
    </row>
    <row r="222" s="2" customFormat="1" ht="24.15" customHeight="1">
      <c r="A222" s="41"/>
      <c r="B222" s="42"/>
      <c r="C222" s="207" t="s">
        <v>449</v>
      </c>
      <c r="D222" s="207" t="s">
        <v>127</v>
      </c>
      <c r="E222" s="208" t="s">
        <v>646</v>
      </c>
      <c r="F222" s="209" t="s">
        <v>647</v>
      </c>
      <c r="G222" s="210" t="s">
        <v>582</v>
      </c>
      <c r="H222" s="211">
        <v>2</v>
      </c>
      <c r="I222" s="212"/>
      <c r="J222" s="213">
        <f>ROUND(I222*H222,2)</f>
        <v>0</v>
      </c>
      <c r="K222" s="209" t="s">
        <v>19</v>
      </c>
      <c r="L222" s="47"/>
      <c r="M222" s="214" t="s">
        <v>19</v>
      </c>
      <c r="N222" s="215" t="s">
        <v>43</v>
      </c>
      <c r="O222" s="87"/>
      <c r="P222" s="216">
        <f>O222*H222</f>
        <v>0</v>
      </c>
      <c r="Q222" s="216">
        <v>0.155</v>
      </c>
      <c r="R222" s="216">
        <f>Q222*H222</f>
        <v>0.31</v>
      </c>
      <c r="S222" s="216">
        <v>0</v>
      </c>
      <c r="T222" s="217">
        <f>S222*H222</f>
        <v>0</v>
      </c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R222" s="218" t="s">
        <v>132</v>
      </c>
      <c r="AT222" s="218" t="s">
        <v>127</v>
      </c>
      <c r="AU222" s="218" t="s">
        <v>82</v>
      </c>
      <c r="AY222" s="20" t="s">
        <v>125</v>
      </c>
      <c r="BE222" s="219">
        <f>IF(N222="základní",J222,0)</f>
        <v>0</v>
      </c>
      <c r="BF222" s="219">
        <f>IF(N222="snížená",J222,0)</f>
        <v>0</v>
      </c>
      <c r="BG222" s="219">
        <f>IF(N222="zákl. přenesená",J222,0)</f>
        <v>0</v>
      </c>
      <c r="BH222" s="219">
        <f>IF(N222="sníž. přenesená",J222,0)</f>
        <v>0</v>
      </c>
      <c r="BI222" s="219">
        <f>IF(N222="nulová",J222,0)</f>
        <v>0</v>
      </c>
      <c r="BJ222" s="20" t="s">
        <v>80</v>
      </c>
      <c r="BK222" s="219">
        <f>ROUND(I222*H222,2)</f>
        <v>0</v>
      </c>
      <c r="BL222" s="20" t="s">
        <v>132</v>
      </c>
      <c r="BM222" s="218" t="s">
        <v>648</v>
      </c>
    </row>
    <row r="223" s="2" customFormat="1">
      <c r="A223" s="41"/>
      <c r="B223" s="42"/>
      <c r="C223" s="43"/>
      <c r="D223" s="220" t="s">
        <v>134</v>
      </c>
      <c r="E223" s="43"/>
      <c r="F223" s="221" t="s">
        <v>647</v>
      </c>
      <c r="G223" s="43"/>
      <c r="H223" s="43"/>
      <c r="I223" s="222"/>
      <c r="J223" s="43"/>
      <c r="K223" s="43"/>
      <c r="L223" s="47"/>
      <c r="M223" s="223"/>
      <c r="N223" s="224"/>
      <c r="O223" s="87"/>
      <c r="P223" s="87"/>
      <c r="Q223" s="87"/>
      <c r="R223" s="87"/>
      <c r="S223" s="87"/>
      <c r="T223" s="88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T223" s="20" t="s">
        <v>134</v>
      </c>
      <c r="AU223" s="20" t="s">
        <v>82</v>
      </c>
    </row>
    <row r="224" s="13" customFormat="1">
      <c r="A224" s="13"/>
      <c r="B224" s="227"/>
      <c r="C224" s="228"/>
      <c r="D224" s="220" t="s">
        <v>138</v>
      </c>
      <c r="E224" s="229" t="s">
        <v>19</v>
      </c>
      <c r="F224" s="230" t="s">
        <v>649</v>
      </c>
      <c r="G224" s="228"/>
      <c r="H224" s="231">
        <v>2</v>
      </c>
      <c r="I224" s="232"/>
      <c r="J224" s="228"/>
      <c r="K224" s="228"/>
      <c r="L224" s="233"/>
      <c r="M224" s="234"/>
      <c r="N224" s="235"/>
      <c r="O224" s="235"/>
      <c r="P224" s="235"/>
      <c r="Q224" s="235"/>
      <c r="R224" s="235"/>
      <c r="S224" s="235"/>
      <c r="T224" s="236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7" t="s">
        <v>138</v>
      </c>
      <c r="AU224" s="237" t="s">
        <v>82</v>
      </c>
      <c r="AV224" s="13" t="s">
        <v>82</v>
      </c>
      <c r="AW224" s="13" t="s">
        <v>33</v>
      </c>
      <c r="AX224" s="13" t="s">
        <v>80</v>
      </c>
      <c r="AY224" s="237" t="s">
        <v>125</v>
      </c>
    </row>
    <row r="225" s="2" customFormat="1" ht="24.15" customHeight="1">
      <c r="A225" s="41"/>
      <c r="B225" s="42"/>
      <c r="C225" s="207" t="s">
        <v>457</v>
      </c>
      <c r="D225" s="207" t="s">
        <v>127</v>
      </c>
      <c r="E225" s="208" t="s">
        <v>650</v>
      </c>
      <c r="F225" s="209" t="s">
        <v>651</v>
      </c>
      <c r="G225" s="210" t="s">
        <v>582</v>
      </c>
      <c r="H225" s="211">
        <v>2</v>
      </c>
      <c r="I225" s="212"/>
      <c r="J225" s="213">
        <f>ROUND(I225*H225,2)</f>
        <v>0</v>
      </c>
      <c r="K225" s="209" t="s">
        <v>19</v>
      </c>
      <c r="L225" s="47"/>
      <c r="M225" s="214" t="s">
        <v>19</v>
      </c>
      <c r="N225" s="215" t="s">
        <v>43</v>
      </c>
      <c r="O225" s="87"/>
      <c r="P225" s="216">
        <f>O225*H225</f>
        <v>0</v>
      </c>
      <c r="Q225" s="216">
        <v>0.074999999999999997</v>
      </c>
      <c r="R225" s="216">
        <f>Q225*H225</f>
        <v>0.14999999999999999</v>
      </c>
      <c r="S225" s="216">
        <v>0</v>
      </c>
      <c r="T225" s="217">
        <f>S225*H225</f>
        <v>0</v>
      </c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R225" s="218" t="s">
        <v>132</v>
      </c>
      <c r="AT225" s="218" t="s">
        <v>127</v>
      </c>
      <c r="AU225" s="218" t="s">
        <v>82</v>
      </c>
      <c r="AY225" s="20" t="s">
        <v>125</v>
      </c>
      <c r="BE225" s="219">
        <f>IF(N225="základní",J225,0)</f>
        <v>0</v>
      </c>
      <c r="BF225" s="219">
        <f>IF(N225="snížená",J225,0)</f>
        <v>0</v>
      </c>
      <c r="BG225" s="219">
        <f>IF(N225="zákl. přenesená",J225,0)</f>
        <v>0</v>
      </c>
      <c r="BH225" s="219">
        <f>IF(N225="sníž. přenesená",J225,0)</f>
        <v>0</v>
      </c>
      <c r="BI225" s="219">
        <f>IF(N225="nulová",J225,0)</f>
        <v>0</v>
      </c>
      <c r="BJ225" s="20" t="s">
        <v>80</v>
      </c>
      <c r="BK225" s="219">
        <f>ROUND(I225*H225,2)</f>
        <v>0</v>
      </c>
      <c r="BL225" s="20" t="s">
        <v>132</v>
      </c>
      <c r="BM225" s="218" t="s">
        <v>652</v>
      </c>
    </row>
    <row r="226" s="2" customFormat="1">
      <c r="A226" s="41"/>
      <c r="B226" s="42"/>
      <c r="C226" s="43"/>
      <c r="D226" s="220" t="s">
        <v>134</v>
      </c>
      <c r="E226" s="43"/>
      <c r="F226" s="221" t="s">
        <v>651</v>
      </c>
      <c r="G226" s="43"/>
      <c r="H226" s="43"/>
      <c r="I226" s="222"/>
      <c r="J226" s="43"/>
      <c r="K226" s="43"/>
      <c r="L226" s="47"/>
      <c r="M226" s="223"/>
      <c r="N226" s="224"/>
      <c r="O226" s="87"/>
      <c r="P226" s="87"/>
      <c r="Q226" s="87"/>
      <c r="R226" s="87"/>
      <c r="S226" s="87"/>
      <c r="T226" s="88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T226" s="20" t="s">
        <v>134</v>
      </c>
      <c r="AU226" s="20" t="s">
        <v>82</v>
      </c>
    </row>
    <row r="227" s="13" customFormat="1">
      <c r="A227" s="13"/>
      <c r="B227" s="227"/>
      <c r="C227" s="228"/>
      <c r="D227" s="220" t="s">
        <v>138</v>
      </c>
      <c r="E227" s="229" t="s">
        <v>19</v>
      </c>
      <c r="F227" s="230" t="s">
        <v>653</v>
      </c>
      <c r="G227" s="228"/>
      <c r="H227" s="231">
        <v>2</v>
      </c>
      <c r="I227" s="232"/>
      <c r="J227" s="228"/>
      <c r="K227" s="228"/>
      <c r="L227" s="233"/>
      <c r="M227" s="234"/>
      <c r="N227" s="235"/>
      <c r="O227" s="235"/>
      <c r="P227" s="235"/>
      <c r="Q227" s="235"/>
      <c r="R227" s="235"/>
      <c r="S227" s="235"/>
      <c r="T227" s="236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7" t="s">
        <v>138</v>
      </c>
      <c r="AU227" s="237" t="s">
        <v>82</v>
      </c>
      <c r="AV227" s="13" t="s">
        <v>82</v>
      </c>
      <c r="AW227" s="13" t="s">
        <v>33</v>
      </c>
      <c r="AX227" s="13" t="s">
        <v>80</v>
      </c>
      <c r="AY227" s="237" t="s">
        <v>125</v>
      </c>
    </row>
    <row r="228" s="2" customFormat="1" ht="24.15" customHeight="1">
      <c r="A228" s="41"/>
      <c r="B228" s="42"/>
      <c r="C228" s="207" t="s">
        <v>463</v>
      </c>
      <c r="D228" s="207" t="s">
        <v>127</v>
      </c>
      <c r="E228" s="208" t="s">
        <v>654</v>
      </c>
      <c r="F228" s="209" t="s">
        <v>655</v>
      </c>
      <c r="G228" s="210" t="s">
        <v>196</v>
      </c>
      <c r="H228" s="211">
        <v>1</v>
      </c>
      <c r="I228" s="212"/>
      <c r="J228" s="213">
        <f>ROUND(I228*H228,2)</f>
        <v>0</v>
      </c>
      <c r="K228" s="209" t="s">
        <v>19</v>
      </c>
      <c r="L228" s="47"/>
      <c r="M228" s="214" t="s">
        <v>19</v>
      </c>
      <c r="N228" s="215" t="s">
        <v>43</v>
      </c>
      <c r="O228" s="87"/>
      <c r="P228" s="216">
        <f>O228*H228</f>
        <v>0</v>
      </c>
      <c r="Q228" s="216">
        <v>0.12</v>
      </c>
      <c r="R228" s="216">
        <f>Q228*H228</f>
        <v>0.12</v>
      </c>
      <c r="S228" s="216">
        <v>0</v>
      </c>
      <c r="T228" s="217">
        <f>S228*H228</f>
        <v>0</v>
      </c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R228" s="218" t="s">
        <v>132</v>
      </c>
      <c r="AT228" s="218" t="s">
        <v>127</v>
      </c>
      <c r="AU228" s="218" t="s">
        <v>82</v>
      </c>
      <c r="AY228" s="20" t="s">
        <v>125</v>
      </c>
      <c r="BE228" s="219">
        <f>IF(N228="základní",J228,0)</f>
        <v>0</v>
      </c>
      <c r="BF228" s="219">
        <f>IF(N228="snížená",J228,0)</f>
        <v>0</v>
      </c>
      <c r="BG228" s="219">
        <f>IF(N228="zákl. přenesená",J228,0)</f>
        <v>0</v>
      </c>
      <c r="BH228" s="219">
        <f>IF(N228="sníž. přenesená",J228,0)</f>
        <v>0</v>
      </c>
      <c r="BI228" s="219">
        <f>IF(N228="nulová",J228,0)</f>
        <v>0</v>
      </c>
      <c r="BJ228" s="20" t="s">
        <v>80</v>
      </c>
      <c r="BK228" s="219">
        <f>ROUND(I228*H228,2)</f>
        <v>0</v>
      </c>
      <c r="BL228" s="20" t="s">
        <v>132</v>
      </c>
      <c r="BM228" s="218" t="s">
        <v>656</v>
      </c>
    </row>
    <row r="229" s="2" customFormat="1">
      <c r="A229" s="41"/>
      <c r="B229" s="42"/>
      <c r="C229" s="43"/>
      <c r="D229" s="220" t="s">
        <v>134</v>
      </c>
      <c r="E229" s="43"/>
      <c r="F229" s="221" t="s">
        <v>655</v>
      </c>
      <c r="G229" s="43"/>
      <c r="H229" s="43"/>
      <c r="I229" s="222"/>
      <c r="J229" s="43"/>
      <c r="K229" s="43"/>
      <c r="L229" s="47"/>
      <c r="M229" s="223"/>
      <c r="N229" s="224"/>
      <c r="O229" s="87"/>
      <c r="P229" s="87"/>
      <c r="Q229" s="87"/>
      <c r="R229" s="87"/>
      <c r="S229" s="87"/>
      <c r="T229" s="88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T229" s="20" t="s">
        <v>134</v>
      </c>
      <c r="AU229" s="20" t="s">
        <v>82</v>
      </c>
    </row>
    <row r="230" s="13" customFormat="1">
      <c r="A230" s="13"/>
      <c r="B230" s="227"/>
      <c r="C230" s="228"/>
      <c r="D230" s="220" t="s">
        <v>138</v>
      </c>
      <c r="E230" s="229" t="s">
        <v>19</v>
      </c>
      <c r="F230" s="230" t="s">
        <v>657</v>
      </c>
      <c r="G230" s="228"/>
      <c r="H230" s="231">
        <v>1</v>
      </c>
      <c r="I230" s="232"/>
      <c r="J230" s="228"/>
      <c r="K230" s="228"/>
      <c r="L230" s="233"/>
      <c r="M230" s="234"/>
      <c r="N230" s="235"/>
      <c r="O230" s="235"/>
      <c r="P230" s="235"/>
      <c r="Q230" s="235"/>
      <c r="R230" s="235"/>
      <c r="S230" s="235"/>
      <c r="T230" s="236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7" t="s">
        <v>138</v>
      </c>
      <c r="AU230" s="237" t="s">
        <v>82</v>
      </c>
      <c r="AV230" s="13" t="s">
        <v>82</v>
      </c>
      <c r="AW230" s="13" t="s">
        <v>33</v>
      </c>
      <c r="AX230" s="13" t="s">
        <v>80</v>
      </c>
      <c r="AY230" s="237" t="s">
        <v>125</v>
      </c>
    </row>
    <row r="231" s="2" customFormat="1" ht="24.15" customHeight="1">
      <c r="A231" s="41"/>
      <c r="B231" s="42"/>
      <c r="C231" s="207" t="s">
        <v>292</v>
      </c>
      <c r="D231" s="207" t="s">
        <v>127</v>
      </c>
      <c r="E231" s="208" t="s">
        <v>658</v>
      </c>
      <c r="F231" s="209" t="s">
        <v>659</v>
      </c>
      <c r="G231" s="210" t="s">
        <v>196</v>
      </c>
      <c r="H231" s="211">
        <v>7</v>
      </c>
      <c r="I231" s="212"/>
      <c r="J231" s="213">
        <f>ROUND(I231*H231,2)</f>
        <v>0</v>
      </c>
      <c r="K231" s="209" t="s">
        <v>19</v>
      </c>
      <c r="L231" s="47"/>
      <c r="M231" s="214" t="s">
        <v>19</v>
      </c>
      <c r="N231" s="215" t="s">
        <v>43</v>
      </c>
      <c r="O231" s="87"/>
      <c r="P231" s="216">
        <f>O231*H231</f>
        <v>0</v>
      </c>
      <c r="Q231" s="216">
        <v>0.01</v>
      </c>
      <c r="R231" s="216">
        <f>Q231*H231</f>
        <v>0.070000000000000007</v>
      </c>
      <c r="S231" s="216">
        <v>0</v>
      </c>
      <c r="T231" s="217">
        <f>S231*H231</f>
        <v>0</v>
      </c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R231" s="218" t="s">
        <v>132</v>
      </c>
      <c r="AT231" s="218" t="s">
        <v>127</v>
      </c>
      <c r="AU231" s="218" t="s">
        <v>82</v>
      </c>
      <c r="AY231" s="20" t="s">
        <v>125</v>
      </c>
      <c r="BE231" s="219">
        <f>IF(N231="základní",J231,0)</f>
        <v>0</v>
      </c>
      <c r="BF231" s="219">
        <f>IF(N231="snížená",J231,0)</f>
        <v>0</v>
      </c>
      <c r="BG231" s="219">
        <f>IF(N231="zákl. přenesená",J231,0)</f>
        <v>0</v>
      </c>
      <c r="BH231" s="219">
        <f>IF(N231="sníž. přenesená",J231,0)</f>
        <v>0</v>
      </c>
      <c r="BI231" s="219">
        <f>IF(N231="nulová",J231,0)</f>
        <v>0</v>
      </c>
      <c r="BJ231" s="20" t="s">
        <v>80</v>
      </c>
      <c r="BK231" s="219">
        <f>ROUND(I231*H231,2)</f>
        <v>0</v>
      </c>
      <c r="BL231" s="20" t="s">
        <v>132</v>
      </c>
      <c r="BM231" s="218" t="s">
        <v>660</v>
      </c>
    </row>
    <row r="232" s="2" customFormat="1">
      <c r="A232" s="41"/>
      <c r="B232" s="42"/>
      <c r="C232" s="43"/>
      <c r="D232" s="220" t="s">
        <v>134</v>
      </c>
      <c r="E232" s="43"/>
      <c r="F232" s="221" t="s">
        <v>659</v>
      </c>
      <c r="G232" s="43"/>
      <c r="H232" s="43"/>
      <c r="I232" s="222"/>
      <c r="J232" s="43"/>
      <c r="K232" s="43"/>
      <c r="L232" s="47"/>
      <c r="M232" s="223"/>
      <c r="N232" s="224"/>
      <c r="O232" s="87"/>
      <c r="P232" s="87"/>
      <c r="Q232" s="87"/>
      <c r="R232" s="87"/>
      <c r="S232" s="87"/>
      <c r="T232" s="88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T232" s="20" t="s">
        <v>134</v>
      </c>
      <c r="AU232" s="20" t="s">
        <v>82</v>
      </c>
    </row>
    <row r="233" s="13" customFormat="1">
      <c r="A233" s="13"/>
      <c r="B233" s="227"/>
      <c r="C233" s="228"/>
      <c r="D233" s="220" t="s">
        <v>138</v>
      </c>
      <c r="E233" s="229" t="s">
        <v>19</v>
      </c>
      <c r="F233" s="230" t="s">
        <v>661</v>
      </c>
      <c r="G233" s="228"/>
      <c r="H233" s="231">
        <v>7</v>
      </c>
      <c r="I233" s="232"/>
      <c r="J233" s="228"/>
      <c r="K233" s="228"/>
      <c r="L233" s="233"/>
      <c r="M233" s="234"/>
      <c r="N233" s="235"/>
      <c r="O233" s="235"/>
      <c r="P233" s="235"/>
      <c r="Q233" s="235"/>
      <c r="R233" s="235"/>
      <c r="S233" s="235"/>
      <c r="T233" s="236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7" t="s">
        <v>138</v>
      </c>
      <c r="AU233" s="237" t="s">
        <v>82</v>
      </c>
      <c r="AV233" s="13" t="s">
        <v>82</v>
      </c>
      <c r="AW233" s="13" t="s">
        <v>33</v>
      </c>
      <c r="AX233" s="13" t="s">
        <v>80</v>
      </c>
      <c r="AY233" s="237" t="s">
        <v>125</v>
      </c>
    </row>
    <row r="234" s="2" customFormat="1" ht="16.5" customHeight="1">
      <c r="A234" s="41"/>
      <c r="B234" s="42"/>
      <c r="C234" s="207" t="s">
        <v>468</v>
      </c>
      <c r="D234" s="207" t="s">
        <v>127</v>
      </c>
      <c r="E234" s="208" t="s">
        <v>662</v>
      </c>
      <c r="F234" s="209" t="s">
        <v>663</v>
      </c>
      <c r="G234" s="210" t="s">
        <v>196</v>
      </c>
      <c r="H234" s="211">
        <v>17</v>
      </c>
      <c r="I234" s="212"/>
      <c r="J234" s="213">
        <f>ROUND(I234*H234,2)</f>
        <v>0</v>
      </c>
      <c r="K234" s="209" t="s">
        <v>131</v>
      </c>
      <c r="L234" s="47"/>
      <c r="M234" s="214" t="s">
        <v>19</v>
      </c>
      <c r="N234" s="215" t="s">
        <v>43</v>
      </c>
      <c r="O234" s="87"/>
      <c r="P234" s="216">
        <f>O234*H234</f>
        <v>0</v>
      </c>
      <c r="Q234" s="216">
        <v>0.001</v>
      </c>
      <c r="R234" s="216">
        <f>Q234*H234</f>
        <v>0.017000000000000001</v>
      </c>
      <c r="S234" s="216">
        <v>0</v>
      </c>
      <c r="T234" s="217">
        <f>S234*H234</f>
        <v>0</v>
      </c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R234" s="218" t="s">
        <v>132</v>
      </c>
      <c r="AT234" s="218" t="s">
        <v>127</v>
      </c>
      <c r="AU234" s="218" t="s">
        <v>82</v>
      </c>
      <c r="AY234" s="20" t="s">
        <v>125</v>
      </c>
      <c r="BE234" s="219">
        <f>IF(N234="základní",J234,0)</f>
        <v>0</v>
      </c>
      <c r="BF234" s="219">
        <f>IF(N234="snížená",J234,0)</f>
        <v>0</v>
      </c>
      <c r="BG234" s="219">
        <f>IF(N234="zákl. přenesená",J234,0)</f>
        <v>0</v>
      </c>
      <c r="BH234" s="219">
        <f>IF(N234="sníž. přenesená",J234,0)</f>
        <v>0</v>
      </c>
      <c r="BI234" s="219">
        <f>IF(N234="nulová",J234,0)</f>
        <v>0</v>
      </c>
      <c r="BJ234" s="20" t="s">
        <v>80</v>
      </c>
      <c r="BK234" s="219">
        <f>ROUND(I234*H234,2)</f>
        <v>0</v>
      </c>
      <c r="BL234" s="20" t="s">
        <v>132</v>
      </c>
      <c r="BM234" s="218" t="s">
        <v>664</v>
      </c>
    </row>
    <row r="235" s="2" customFormat="1">
      <c r="A235" s="41"/>
      <c r="B235" s="42"/>
      <c r="C235" s="43"/>
      <c r="D235" s="220" t="s">
        <v>134</v>
      </c>
      <c r="E235" s="43"/>
      <c r="F235" s="221" t="s">
        <v>665</v>
      </c>
      <c r="G235" s="43"/>
      <c r="H235" s="43"/>
      <c r="I235" s="222"/>
      <c r="J235" s="43"/>
      <c r="K235" s="43"/>
      <c r="L235" s="47"/>
      <c r="M235" s="223"/>
      <c r="N235" s="224"/>
      <c r="O235" s="87"/>
      <c r="P235" s="87"/>
      <c r="Q235" s="87"/>
      <c r="R235" s="87"/>
      <c r="S235" s="87"/>
      <c r="T235" s="88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T235" s="20" t="s">
        <v>134</v>
      </c>
      <c r="AU235" s="20" t="s">
        <v>82</v>
      </c>
    </row>
    <row r="236" s="2" customFormat="1">
      <c r="A236" s="41"/>
      <c r="B236" s="42"/>
      <c r="C236" s="43"/>
      <c r="D236" s="225" t="s">
        <v>136</v>
      </c>
      <c r="E236" s="43"/>
      <c r="F236" s="226" t="s">
        <v>666</v>
      </c>
      <c r="G236" s="43"/>
      <c r="H236" s="43"/>
      <c r="I236" s="222"/>
      <c r="J236" s="43"/>
      <c r="K236" s="43"/>
      <c r="L236" s="47"/>
      <c r="M236" s="223"/>
      <c r="N236" s="224"/>
      <c r="O236" s="87"/>
      <c r="P236" s="87"/>
      <c r="Q236" s="87"/>
      <c r="R236" s="87"/>
      <c r="S236" s="87"/>
      <c r="T236" s="88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T236" s="20" t="s">
        <v>136</v>
      </c>
      <c r="AU236" s="20" t="s">
        <v>82</v>
      </c>
    </row>
    <row r="237" s="13" customFormat="1">
      <c r="A237" s="13"/>
      <c r="B237" s="227"/>
      <c r="C237" s="228"/>
      <c r="D237" s="220" t="s">
        <v>138</v>
      </c>
      <c r="E237" s="229" t="s">
        <v>19</v>
      </c>
      <c r="F237" s="230" t="s">
        <v>667</v>
      </c>
      <c r="G237" s="228"/>
      <c r="H237" s="231">
        <v>17</v>
      </c>
      <c r="I237" s="232"/>
      <c r="J237" s="228"/>
      <c r="K237" s="228"/>
      <c r="L237" s="233"/>
      <c r="M237" s="234"/>
      <c r="N237" s="235"/>
      <c r="O237" s="235"/>
      <c r="P237" s="235"/>
      <c r="Q237" s="235"/>
      <c r="R237" s="235"/>
      <c r="S237" s="235"/>
      <c r="T237" s="236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7" t="s">
        <v>138</v>
      </c>
      <c r="AU237" s="237" t="s">
        <v>82</v>
      </c>
      <c r="AV237" s="13" t="s">
        <v>82</v>
      </c>
      <c r="AW237" s="13" t="s">
        <v>33</v>
      </c>
      <c r="AX237" s="13" t="s">
        <v>80</v>
      </c>
      <c r="AY237" s="237" t="s">
        <v>125</v>
      </c>
    </row>
    <row r="238" s="2" customFormat="1" ht="16.5" customHeight="1">
      <c r="A238" s="41"/>
      <c r="B238" s="42"/>
      <c r="C238" s="263" t="s">
        <v>471</v>
      </c>
      <c r="D238" s="263" t="s">
        <v>408</v>
      </c>
      <c r="E238" s="264" t="s">
        <v>668</v>
      </c>
      <c r="F238" s="265" t="s">
        <v>669</v>
      </c>
      <c r="G238" s="266" t="s">
        <v>196</v>
      </c>
      <c r="H238" s="267">
        <v>17</v>
      </c>
      <c r="I238" s="268"/>
      <c r="J238" s="269">
        <f>ROUND(I238*H238,2)</f>
        <v>0</v>
      </c>
      <c r="K238" s="265" t="s">
        <v>19</v>
      </c>
      <c r="L238" s="270"/>
      <c r="M238" s="271" t="s">
        <v>19</v>
      </c>
      <c r="N238" s="272" t="s">
        <v>43</v>
      </c>
      <c r="O238" s="87"/>
      <c r="P238" s="216">
        <f>O238*H238</f>
        <v>0</v>
      </c>
      <c r="Q238" s="216">
        <v>0.056599999999999998</v>
      </c>
      <c r="R238" s="216">
        <f>Q238*H238</f>
        <v>0.96219999999999994</v>
      </c>
      <c r="S238" s="216">
        <v>0</v>
      </c>
      <c r="T238" s="217">
        <f>S238*H238</f>
        <v>0</v>
      </c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R238" s="218" t="s">
        <v>175</v>
      </c>
      <c r="AT238" s="218" t="s">
        <v>408</v>
      </c>
      <c r="AU238" s="218" t="s">
        <v>82</v>
      </c>
      <c r="AY238" s="20" t="s">
        <v>125</v>
      </c>
      <c r="BE238" s="219">
        <f>IF(N238="základní",J238,0)</f>
        <v>0</v>
      </c>
      <c r="BF238" s="219">
        <f>IF(N238="snížená",J238,0)</f>
        <v>0</v>
      </c>
      <c r="BG238" s="219">
        <f>IF(N238="zákl. přenesená",J238,0)</f>
        <v>0</v>
      </c>
      <c r="BH238" s="219">
        <f>IF(N238="sníž. přenesená",J238,0)</f>
        <v>0</v>
      </c>
      <c r="BI238" s="219">
        <f>IF(N238="nulová",J238,0)</f>
        <v>0</v>
      </c>
      <c r="BJ238" s="20" t="s">
        <v>80</v>
      </c>
      <c r="BK238" s="219">
        <f>ROUND(I238*H238,2)</f>
        <v>0</v>
      </c>
      <c r="BL238" s="20" t="s">
        <v>132</v>
      </c>
      <c r="BM238" s="218" t="s">
        <v>670</v>
      </c>
    </row>
    <row r="239" s="2" customFormat="1">
      <c r="A239" s="41"/>
      <c r="B239" s="42"/>
      <c r="C239" s="43"/>
      <c r="D239" s="220" t="s">
        <v>134</v>
      </c>
      <c r="E239" s="43"/>
      <c r="F239" s="221" t="s">
        <v>669</v>
      </c>
      <c r="G239" s="43"/>
      <c r="H239" s="43"/>
      <c r="I239" s="222"/>
      <c r="J239" s="43"/>
      <c r="K239" s="43"/>
      <c r="L239" s="47"/>
      <c r="M239" s="223"/>
      <c r="N239" s="224"/>
      <c r="O239" s="87"/>
      <c r="P239" s="87"/>
      <c r="Q239" s="87"/>
      <c r="R239" s="87"/>
      <c r="S239" s="87"/>
      <c r="T239" s="88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T239" s="20" t="s">
        <v>134</v>
      </c>
      <c r="AU239" s="20" t="s">
        <v>82</v>
      </c>
    </row>
    <row r="240" s="13" customFormat="1">
      <c r="A240" s="13"/>
      <c r="B240" s="227"/>
      <c r="C240" s="228"/>
      <c r="D240" s="220" t="s">
        <v>138</v>
      </c>
      <c r="E240" s="229" t="s">
        <v>19</v>
      </c>
      <c r="F240" s="230" t="s">
        <v>667</v>
      </c>
      <c r="G240" s="228"/>
      <c r="H240" s="231">
        <v>17</v>
      </c>
      <c r="I240" s="232"/>
      <c r="J240" s="228"/>
      <c r="K240" s="228"/>
      <c r="L240" s="233"/>
      <c r="M240" s="234"/>
      <c r="N240" s="235"/>
      <c r="O240" s="235"/>
      <c r="P240" s="235"/>
      <c r="Q240" s="235"/>
      <c r="R240" s="235"/>
      <c r="S240" s="235"/>
      <c r="T240" s="236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7" t="s">
        <v>138</v>
      </c>
      <c r="AU240" s="237" t="s">
        <v>82</v>
      </c>
      <c r="AV240" s="13" t="s">
        <v>82</v>
      </c>
      <c r="AW240" s="13" t="s">
        <v>33</v>
      </c>
      <c r="AX240" s="13" t="s">
        <v>80</v>
      </c>
      <c r="AY240" s="237" t="s">
        <v>125</v>
      </c>
    </row>
    <row r="241" s="2" customFormat="1" ht="16.5" customHeight="1">
      <c r="A241" s="41"/>
      <c r="B241" s="42"/>
      <c r="C241" s="207" t="s">
        <v>474</v>
      </c>
      <c r="D241" s="207" t="s">
        <v>127</v>
      </c>
      <c r="E241" s="208" t="s">
        <v>671</v>
      </c>
      <c r="F241" s="209" t="s">
        <v>672</v>
      </c>
      <c r="G241" s="210" t="s">
        <v>196</v>
      </c>
      <c r="H241" s="211">
        <v>7</v>
      </c>
      <c r="I241" s="212"/>
      <c r="J241" s="213">
        <f>ROUND(I241*H241,2)</f>
        <v>0</v>
      </c>
      <c r="K241" s="209" t="s">
        <v>131</v>
      </c>
      <c r="L241" s="47"/>
      <c r="M241" s="214" t="s">
        <v>19</v>
      </c>
      <c r="N241" s="215" t="s">
        <v>43</v>
      </c>
      <c r="O241" s="87"/>
      <c r="P241" s="216">
        <f>O241*H241</f>
        <v>0</v>
      </c>
      <c r="Q241" s="216">
        <v>0.00080000000000000004</v>
      </c>
      <c r="R241" s="216">
        <f>Q241*H241</f>
        <v>0.0055999999999999999</v>
      </c>
      <c r="S241" s="216">
        <v>0</v>
      </c>
      <c r="T241" s="217">
        <f>S241*H241</f>
        <v>0</v>
      </c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R241" s="218" t="s">
        <v>132</v>
      </c>
      <c r="AT241" s="218" t="s">
        <v>127</v>
      </c>
      <c r="AU241" s="218" t="s">
        <v>82</v>
      </c>
      <c r="AY241" s="20" t="s">
        <v>125</v>
      </c>
      <c r="BE241" s="219">
        <f>IF(N241="základní",J241,0)</f>
        <v>0</v>
      </c>
      <c r="BF241" s="219">
        <f>IF(N241="snížená",J241,0)</f>
        <v>0</v>
      </c>
      <c r="BG241" s="219">
        <f>IF(N241="zákl. přenesená",J241,0)</f>
        <v>0</v>
      </c>
      <c r="BH241" s="219">
        <f>IF(N241="sníž. přenesená",J241,0)</f>
        <v>0</v>
      </c>
      <c r="BI241" s="219">
        <f>IF(N241="nulová",J241,0)</f>
        <v>0</v>
      </c>
      <c r="BJ241" s="20" t="s">
        <v>80</v>
      </c>
      <c r="BK241" s="219">
        <f>ROUND(I241*H241,2)</f>
        <v>0</v>
      </c>
      <c r="BL241" s="20" t="s">
        <v>132</v>
      </c>
      <c r="BM241" s="218" t="s">
        <v>673</v>
      </c>
    </row>
    <row r="242" s="2" customFormat="1">
      <c r="A242" s="41"/>
      <c r="B242" s="42"/>
      <c r="C242" s="43"/>
      <c r="D242" s="220" t="s">
        <v>134</v>
      </c>
      <c r="E242" s="43"/>
      <c r="F242" s="221" t="s">
        <v>674</v>
      </c>
      <c r="G242" s="43"/>
      <c r="H242" s="43"/>
      <c r="I242" s="222"/>
      <c r="J242" s="43"/>
      <c r="K242" s="43"/>
      <c r="L242" s="47"/>
      <c r="M242" s="223"/>
      <c r="N242" s="224"/>
      <c r="O242" s="87"/>
      <c r="P242" s="87"/>
      <c r="Q242" s="87"/>
      <c r="R242" s="87"/>
      <c r="S242" s="87"/>
      <c r="T242" s="88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T242" s="20" t="s">
        <v>134</v>
      </c>
      <c r="AU242" s="20" t="s">
        <v>82</v>
      </c>
    </row>
    <row r="243" s="2" customFormat="1">
      <c r="A243" s="41"/>
      <c r="B243" s="42"/>
      <c r="C243" s="43"/>
      <c r="D243" s="225" t="s">
        <v>136</v>
      </c>
      <c r="E243" s="43"/>
      <c r="F243" s="226" t="s">
        <v>675</v>
      </c>
      <c r="G243" s="43"/>
      <c r="H243" s="43"/>
      <c r="I243" s="222"/>
      <c r="J243" s="43"/>
      <c r="K243" s="43"/>
      <c r="L243" s="47"/>
      <c r="M243" s="223"/>
      <c r="N243" s="224"/>
      <c r="O243" s="87"/>
      <c r="P243" s="87"/>
      <c r="Q243" s="87"/>
      <c r="R243" s="87"/>
      <c r="S243" s="87"/>
      <c r="T243" s="88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T243" s="20" t="s">
        <v>136</v>
      </c>
      <c r="AU243" s="20" t="s">
        <v>82</v>
      </c>
    </row>
    <row r="244" s="13" customFormat="1">
      <c r="A244" s="13"/>
      <c r="B244" s="227"/>
      <c r="C244" s="228"/>
      <c r="D244" s="220" t="s">
        <v>138</v>
      </c>
      <c r="E244" s="229" t="s">
        <v>19</v>
      </c>
      <c r="F244" s="230" t="s">
        <v>676</v>
      </c>
      <c r="G244" s="228"/>
      <c r="H244" s="231">
        <v>7</v>
      </c>
      <c r="I244" s="232"/>
      <c r="J244" s="228"/>
      <c r="K244" s="228"/>
      <c r="L244" s="233"/>
      <c r="M244" s="234"/>
      <c r="N244" s="235"/>
      <c r="O244" s="235"/>
      <c r="P244" s="235"/>
      <c r="Q244" s="235"/>
      <c r="R244" s="235"/>
      <c r="S244" s="235"/>
      <c r="T244" s="236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7" t="s">
        <v>138</v>
      </c>
      <c r="AU244" s="237" t="s">
        <v>82</v>
      </c>
      <c r="AV244" s="13" t="s">
        <v>82</v>
      </c>
      <c r="AW244" s="13" t="s">
        <v>33</v>
      </c>
      <c r="AX244" s="13" t="s">
        <v>72</v>
      </c>
      <c r="AY244" s="237" t="s">
        <v>125</v>
      </c>
    </row>
    <row r="245" s="14" customFormat="1">
      <c r="A245" s="14"/>
      <c r="B245" s="238"/>
      <c r="C245" s="239"/>
      <c r="D245" s="220" t="s">
        <v>138</v>
      </c>
      <c r="E245" s="240" t="s">
        <v>19</v>
      </c>
      <c r="F245" s="241" t="s">
        <v>158</v>
      </c>
      <c r="G245" s="239"/>
      <c r="H245" s="242">
        <v>7</v>
      </c>
      <c r="I245" s="243"/>
      <c r="J245" s="239"/>
      <c r="K245" s="239"/>
      <c r="L245" s="244"/>
      <c r="M245" s="245"/>
      <c r="N245" s="246"/>
      <c r="O245" s="246"/>
      <c r="P245" s="246"/>
      <c r="Q245" s="246"/>
      <c r="R245" s="246"/>
      <c r="S245" s="246"/>
      <c r="T245" s="247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8" t="s">
        <v>138</v>
      </c>
      <c r="AU245" s="248" t="s">
        <v>82</v>
      </c>
      <c r="AV245" s="14" t="s">
        <v>132</v>
      </c>
      <c r="AW245" s="14" t="s">
        <v>33</v>
      </c>
      <c r="AX245" s="14" t="s">
        <v>80</v>
      </c>
      <c r="AY245" s="248" t="s">
        <v>125</v>
      </c>
    </row>
    <row r="246" s="2" customFormat="1" ht="16.5" customHeight="1">
      <c r="A246" s="41"/>
      <c r="B246" s="42"/>
      <c r="C246" s="263" t="s">
        <v>476</v>
      </c>
      <c r="D246" s="263" t="s">
        <v>408</v>
      </c>
      <c r="E246" s="264" t="s">
        <v>677</v>
      </c>
      <c r="F246" s="265" t="s">
        <v>678</v>
      </c>
      <c r="G246" s="266" t="s">
        <v>196</v>
      </c>
      <c r="H246" s="267">
        <v>7</v>
      </c>
      <c r="I246" s="268"/>
      <c r="J246" s="269">
        <f>ROUND(I246*H246,2)</f>
        <v>0</v>
      </c>
      <c r="K246" s="265" t="s">
        <v>19</v>
      </c>
      <c r="L246" s="270"/>
      <c r="M246" s="271" t="s">
        <v>19</v>
      </c>
      <c r="N246" s="272" t="s">
        <v>43</v>
      </c>
      <c r="O246" s="87"/>
      <c r="P246" s="216">
        <f>O246*H246</f>
        <v>0</v>
      </c>
      <c r="Q246" s="216">
        <v>0.014999999999999999</v>
      </c>
      <c r="R246" s="216">
        <f>Q246*H246</f>
        <v>0.105</v>
      </c>
      <c r="S246" s="216">
        <v>0</v>
      </c>
      <c r="T246" s="217">
        <f>S246*H246</f>
        <v>0</v>
      </c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R246" s="218" t="s">
        <v>175</v>
      </c>
      <c r="AT246" s="218" t="s">
        <v>408</v>
      </c>
      <c r="AU246" s="218" t="s">
        <v>82</v>
      </c>
      <c r="AY246" s="20" t="s">
        <v>125</v>
      </c>
      <c r="BE246" s="219">
        <f>IF(N246="základní",J246,0)</f>
        <v>0</v>
      </c>
      <c r="BF246" s="219">
        <f>IF(N246="snížená",J246,0)</f>
        <v>0</v>
      </c>
      <c r="BG246" s="219">
        <f>IF(N246="zákl. přenesená",J246,0)</f>
        <v>0</v>
      </c>
      <c r="BH246" s="219">
        <f>IF(N246="sníž. přenesená",J246,0)</f>
        <v>0</v>
      </c>
      <c r="BI246" s="219">
        <f>IF(N246="nulová",J246,0)</f>
        <v>0</v>
      </c>
      <c r="BJ246" s="20" t="s">
        <v>80</v>
      </c>
      <c r="BK246" s="219">
        <f>ROUND(I246*H246,2)</f>
        <v>0</v>
      </c>
      <c r="BL246" s="20" t="s">
        <v>132</v>
      </c>
      <c r="BM246" s="218" t="s">
        <v>679</v>
      </c>
    </row>
    <row r="247" s="2" customFormat="1">
      <c r="A247" s="41"/>
      <c r="B247" s="42"/>
      <c r="C247" s="43"/>
      <c r="D247" s="220" t="s">
        <v>134</v>
      </c>
      <c r="E247" s="43"/>
      <c r="F247" s="221" t="s">
        <v>678</v>
      </c>
      <c r="G247" s="43"/>
      <c r="H247" s="43"/>
      <c r="I247" s="222"/>
      <c r="J247" s="43"/>
      <c r="K247" s="43"/>
      <c r="L247" s="47"/>
      <c r="M247" s="223"/>
      <c r="N247" s="224"/>
      <c r="O247" s="87"/>
      <c r="P247" s="87"/>
      <c r="Q247" s="87"/>
      <c r="R247" s="87"/>
      <c r="S247" s="87"/>
      <c r="T247" s="88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T247" s="20" t="s">
        <v>134</v>
      </c>
      <c r="AU247" s="20" t="s">
        <v>82</v>
      </c>
    </row>
    <row r="248" s="13" customFormat="1">
      <c r="A248" s="13"/>
      <c r="B248" s="227"/>
      <c r="C248" s="228"/>
      <c r="D248" s="220" t="s">
        <v>138</v>
      </c>
      <c r="E248" s="229" t="s">
        <v>19</v>
      </c>
      <c r="F248" s="230" t="s">
        <v>676</v>
      </c>
      <c r="G248" s="228"/>
      <c r="H248" s="231">
        <v>7</v>
      </c>
      <c r="I248" s="232"/>
      <c r="J248" s="228"/>
      <c r="K248" s="228"/>
      <c r="L248" s="233"/>
      <c r="M248" s="234"/>
      <c r="N248" s="235"/>
      <c r="O248" s="235"/>
      <c r="P248" s="235"/>
      <c r="Q248" s="235"/>
      <c r="R248" s="235"/>
      <c r="S248" s="235"/>
      <c r="T248" s="236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7" t="s">
        <v>138</v>
      </c>
      <c r="AU248" s="237" t="s">
        <v>82</v>
      </c>
      <c r="AV248" s="13" t="s">
        <v>82</v>
      </c>
      <c r="AW248" s="13" t="s">
        <v>33</v>
      </c>
      <c r="AX248" s="13" t="s">
        <v>80</v>
      </c>
      <c r="AY248" s="237" t="s">
        <v>125</v>
      </c>
    </row>
    <row r="249" s="2" customFormat="1" ht="24.15" customHeight="1">
      <c r="A249" s="41"/>
      <c r="B249" s="42"/>
      <c r="C249" s="207" t="s">
        <v>480</v>
      </c>
      <c r="D249" s="207" t="s">
        <v>127</v>
      </c>
      <c r="E249" s="208" t="s">
        <v>680</v>
      </c>
      <c r="F249" s="209" t="s">
        <v>681</v>
      </c>
      <c r="G249" s="210" t="s">
        <v>196</v>
      </c>
      <c r="H249" s="211">
        <v>1</v>
      </c>
      <c r="I249" s="212"/>
      <c r="J249" s="213">
        <f>ROUND(I249*H249,2)</f>
        <v>0</v>
      </c>
      <c r="K249" s="209" t="s">
        <v>19</v>
      </c>
      <c r="L249" s="47"/>
      <c r="M249" s="214" t="s">
        <v>19</v>
      </c>
      <c r="N249" s="215" t="s">
        <v>43</v>
      </c>
      <c r="O249" s="87"/>
      <c r="P249" s="216">
        <f>O249*H249</f>
        <v>0</v>
      </c>
      <c r="Q249" s="216">
        <v>0</v>
      </c>
      <c r="R249" s="216">
        <f>Q249*H249</f>
        <v>0</v>
      </c>
      <c r="S249" s="216">
        <v>0</v>
      </c>
      <c r="T249" s="217">
        <f>S249*H249</f>
        <v>0</v>
      </c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R249" s="218" t="s">
        <v>132</v>
      </c>
      <c r="AT249" s="218" t="s">
        <v>127</v>
      </c>
      <c r="AU249" s="218" t="s">
        <v>82</v>
      </c>
      <c r="AY249" s="20" t="s">
        <v>125</v>
      </c>
      <c r="BE249" s="219">
        <f>IF(N249="základní",J249,0)</f>
        <v>0</v>
      </c>
      <c r="BF249" s="219">
        <f>IF(N249="snížená",J249,0)</f>
        <v>0</v>
      </c>
      <c r="BG249" s="219">
        <f>IF(N249="zákl. přenesená",J249,0)</f>
        <v>0</v>
      </c>
      <c r="BH249" s="219">
        <f>IF(N249="sníž. přenesená",J249,0)</f>
        <v>0</v>
      </c>
      <c r="BI249" s="219">
        <f>IF(N249="nulová",J249,0)</f>
        <v>0</v>
      </c>
      <c r="BJ249" s="20" t="s">
        <v>80</v>
      </c>
      <c r="BK249" s="219">
        <f>ROUND(I249*H249,2)</f>
        <v>0</v>
      </c>
      <c r="BL249" s="20" t="s">
        <v>132</v>
      </c>
      <c r="BM249" s="218" t="s">
        <v>682</v>
      </c>
    </row>
    <row r="250" s="2" customFormat="1">
      <c r="A250" s="41"/>
      <c r="B250" s="42"/>
      <c r="C250" s="43"/>
      <c r="D250" s="220" t="s">
        <v>134</v>
      </c>
      <c r="E250" s="43"/>
      <c r="F250" s="221" t="s">
        <v>681</v>
      </c>
      <c r="G250" s="43"/>
      <c r="H250" s="43"/>
      <c r="I250" s="222"/>
      <c r="J250" s="43"/>
      <c r="K250" s="43"/>
      <c r="L250" s="47"/>
      <c r="M250" s="223"/>
      <c r="N250" s="224"/>
      <c r="O250" s="87"/>
      <c r="P250" s="87"/>
      <c r="Q250" s="87"/>
      <c r="R250" s="87"/>
      <c r="S250" s="87"/>
      <c r="T250" s="88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T250" s="20" t="s">
        <v>134</v>
      </c>
      <c r="AU250" s="20" t="s">
        <v>82</v>
      </c>
    </row>
    <row r="251" s="12" customFormat="1" ht="22.8" customHeight="1">
      <c r="A251" s="12"/>
      <c r="B251" s="191"/>
      <c r="C251" s="192"/>
      <c r="D251" s="193" t="s">
        <v>71</v>
      </c>
      <c r="E251" s="205" t="s">
        <v>478</v>
      </c>
      <c r="F251" s="205" t="s">
        <v>479</v>
      </c>
      <c r="G251" s="192"/>
      <c r="H251" s="192"/>
      <c r="I251" s="195"/>
      <c r="J251" s="206">
        <f>BK251</f>
        <v>0</v>
      </c>
      <c r="K251" s="192"/>
      <c r="L251" s="197"/>
      <c r="M251" s="198"/>
      <c r="N251" s="199"/>
      <c r="O251" s="199"/>
      <c r="P251" s="200">
        <f>SUM(P252:P254)</f>
        <v>0</v>
      </c>
      <c r="Q251" s="199"/>
      <c r="R251" s="200">
        <f>SUM(R252:R254)</f>
        <v>0</v>
      </c>
      <c r="S251" s="199"/>
      <c r="T251" s="201">
        <f>SUM(T252:T254)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02" t="s">
        <v>80</v>
      </c>
      <c r="AT251" s="203" t="s">
        <v>71</v>
      </c>
      <c r="AU251" s="203" t="s">
        <v>80</v>
      </c>
      <c r="AY251" s="202" t="s">
        <v>125</v>
      </c>
      <c r="BK251" s="204">
        <f>SUM(BK252:BK254)</f>
        <v>0</v>
      </c>
    </row>
    <row r="252" s="2" customFormat="1" ht="16.5" customHeight="1">
      <c r="A252" s="41"/>
      <c r="B252" s="42"/>
      <c r="C252" s="207" t="s">
        <v>683</v>
      </c>
      <c r="D252" s="207" t="s">
        <v>127</v>
      </c>
      <c r="E252" s="208" t="s">
        <v>684</v>
      </c>
      <c r="F252" s="209" t="s">
        <v>685</v>
      </c>
      <c r="G252" s="210" t="s">
        <v>233</v>
      </c>
      <c r="H252" s="211">
        <v>50.029000000000003</v>
      </c>
      <c r="I252" s="212"/>
      <c r="J252" s="213">
        <f>ROUND(I252*H252,2)</f>
        <v>0</v>
      </c>
      <c r="K252" s="209" t="s">
        <v>131</v>
      </c>
      <c r="L252" s="47"/>
      <c r="M252" s="214" t="s">
        <v>19</v>
      </c>
      <c r="N252" s="215" t="s">
        <v>43</v>
      </c>
      <c r="O252" s="87"/>
      <c r="P252" s="216">
        <f>O252*H252</f>
        <v>0</v>
      </c>
      <c r="Q252" s="216">
        <v>0</v>
      </c>
      <c r="R252" s="216">
        <f>Q252*H252</f>
        <v>0</v>
      </c>
      <c r="S252" s="216">
        <v>0</v>
      </c>
      <c r="T252" s="217">
        <f>S252*H252</f>
        <v>0</v>
      </c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R252" s="218" t="s">
        <v>132</v>
      </c>
      <c r="AT252" s="218" t="s">
        <v>127</v>
      </c>
      <c r="AU252" s="218" t="s">
        <v>82</v>
      </c>
      <c r="AY252" s="20" t="s">
        <v>125</v>
      </c>
      <c r="BE252" s="219">
        <f>IF(N252="základní",J252,0)</f>
        <v>0</v>
      </c>
      <c r="BF252" s="219">
        <f>IF(N252="snížená",J252,0)</f>
        <v>0</v>
      </c>
      <c r="BG252" s="219">
        <f>IF(N252="zákl. přenesená",J252,0)</f>
        <v>0</v>
      </c>
      <c r="BH252" s="219">
        <f>IF(N252="sníž. přenesená",J252,0)</f>
        <v>0</v>
      </c>
      <c r="BI252" s="219">
        <f>IF(N252="nulová",J252,0)</f>
        <v>0</v>
      </c>
      <c r="BJ252" s="20" t="s">
        <v>80</v>
      </c>
      <c r="BK252" s="219">
        <f>ROUND(I252*H252,2)</f>
        <v>0</v>
      </c>
      <c r="BL252" s="20" t="s">
        <v>132</v>
      </c>
      <c r="BM252" s="218" t="s">
        <v>686</v>
      </c>
    </row>
    <row r="253" s="2" customFormat="1">
      <c r="A253" s="41"/>
      <c r="B253" s="42"/>
      <c r="C253" s="43"/>
      <c r="D253" s="220" t="s">
        <v>134</v>
      </c>
      <c r="E253" s="43"/>
      <c r="F253" s="221" t="s">
        <v>687</v>
      </c>
      <c r="G253" s="43"/>
      <c r="H253" s="43"/>
      <c r="I253" s="222"/>
      <c r="J253" s="43"/>
      <c r="K253" s="43"/>
      <c r="L253" s="47"/>
      <c r="M253" s="223"/>
      <c r="N253" s="224"/>
      <c r="O253" s="87"/>
      <c r="P253" s="87"/>
      <c r="Q253" s="87"/>
      <c r="R253" s="87"/>
      <c r="S253" s="87"/>
      <c r="T253" s="88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T253" s="20" t="s">
        <v>134</v>
      </c>
      <c r="AU253" s="20" t="s">
        <v>82</v>
      </c>
    </row>
    <row r="254" s="2" customFormat="1">
      <c r="A254" s="41"/>
      <c r="B254" s="42"/>
      <c r="C254" s="43"/>
      <c r="D254" s="225" t="s">
        <v>136</v>
      </c>
      <c r="E254" s="43"/>
      <c r="F254" s="226" t="s">
        <v>688</v>
      </c>
      <c r="G254" s="43"/>
      <c r="H254" s="43"/>
      <c r="I254" s="222"/>
      <c r="J254" s="43"/>
      <c r="K254" s="43"/>
      <c r="L254" s="47"/>
      <c r="M254" s="223"/>
      <c r="N254" s="224"/>
      <c r="O254" s="87"/>
      <c r="P254" s="87"/>
      <c r="Q254" s="87"/>
      <c r="R254" s="87"/>
      <c r="S254" s="87"/>
      <c r="T254" s="88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T254" s="20" t="s">
        <v>136</v>
      </c>
      <c r="AU254" s="20" t="s">
        <v>82</v>
      </c>
    </row>
    <row r="255" s="12" customFormat="1" ht="25.92" customHeight="1">
      <c r="A255" s="12"/>
      <c r="B255" s="191"/>
      <c r="C255" s="192"/>
      <c r="D255" s="193" t="s">
        <v>71</v>
      </c>
      <c r="E255" s="194" t="s">
        <v>689</v>
      </c>
      <c r="F255" s="194" t="s">
        <v>690</v>
      </c>
      <c r="G255" s="192"/>
      <c r="H255" s="192"/>
      <c r="I255" s="195"/>
      <c r="J255" s="196">
        <f>BK255</f>
        <v>0</v>
      </c>
      <c r="K255" s="192"/>
      <c r="L255" s="197"/>
      <c r="M255" s="198"/>
      <c r="N255" s="199"/>
      <c r="O255" s="199"/>
      <c r="P255" s="200">
        <f>P256+P307+P318+P397+P405+P412</f>
        <v>0</v>
      </c>
      <c r="Q255" s="199"/>
      <c r="R255" s="200">
        <f>R256+R307+R318+R397+R405+R412</f>
        <v>8.1663642799999998</v>
      </c>
      <c r="S255" s="199"/>
      <c r="T255" s="201">
        <f>T256+T307+T318+T397+T405+T412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02" t="s">
        <v>82</v>
      </c>
      <c r="AT255" s="203" t="s">
        <v>71</v>
      </c>
      <c r="AU255" s="203" t="s">
        <v>72</v>
      </c>
      <c r="AY255" s="202" t="s">
        <v>125</v>
      </c>
      <c r="BK255" s="204">
        <f>BK256+BK307+BK318+BK397+BK405+BK412</f>
        <v>0</v>
      </c>
    </row>
    <row r="256" s="12" customFormat="1" ht="22.8" customHeight="1">
      <c r="A256" s="12"/>
      <c r="B256" s="191"/>
      <c r="C256" s="192"/>
      <c r="D256" s="193" t="s">
        <v>71</v>
      </c>
      <c r="E256" s="205" t="s">
        <v>691</v>
      </c>
      <c r="F256" s="205" t="s">
        <v>692</v>
      </c>
      <c r="G256" s="192"/>
      <c r="H256" s="192"/>
      <c r="I256" s="195"/>
      <c r="J256" s="206">
        <f>BK256</f>
        <v>0</v>
      </c>
      <c r="K256" s="192"/>
      <c r="L256" s="197"/>
      <c r="M256" s="198"/>
      <c r="N256" s="199"/>
      <c r="O256" s="199"/>
      <c r="P256" s="200">
        <f>SUM(P257:P306)</f>
        <v>0</v>
      </c>
      <c r="Q256" s="199"/>
      <c r="R256" s="200">
        <f>SUM(R257:R306)</f>
        <v>3.7526656099999998</v>
      </c>
      <c r="S256" s="199"/>
      <c r="T256" s="201">
        <f>SUM(T257:T306)</f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202" t="s">
        <v>82</v>
      </c>
      <c r="AT256" s="203" t="s">
        <v>71</v>
      </c>
      <c r="AU256" s="203" t="s">
        <v>80</v>
      </c>
      <c r="AY256" s="202" t="s">
        <v>125</v>
      </c>
      <c r="BK256" s="204">
        <f>SUM(BK257:BK306)</f>
        <v>0</v>
      </c>
    </row>
    <row r="257" s="2" customFormat="1" ht="16.5" customHeight="1">
      <c r="A257" s="41"/>
      <c r="B257" s="42"/>
      <c r="C257" s="207" t="s">
        <v>693</v>
      </c>
      <c r="D257" s="207" t="s">
        <v>127</v>
      </c>
      <c r="E257" s="208" t="s">
        <v>694</v>
      </c>
      <c r="F257" s="209" t="s">
        <v>695</v>
      </c>
      <c r="G257" s="210" t="s">
        <v>130</v>
      </c>
      <c r="H257" s="211">
        <v>70.400999999999996</v>
      </c>
      <c r="I257" s="212"/>
      <c r="J257" s="213">
        <f>ROUND(I257*H257,2)</f>
        <v>0</v>
      </c>
      <c r="K257" s="209" t="s">
        <v>131</v>
      </c>
      <c r="L257" s="47"/>
      <c r="M257" s="214" t="s">
        <v>19</v>
      </c>
      <c r="N257" s="215" t="s">
        <v>43</v>
      </c>
      <c r="O257" s="87"/>
      <c r="P257" s="216">
        <f>O257*H257</f>
        <v>0</v>
      </c>
      <c r="Q257" s="216">
        <v>0.00046000000000000001</v>
      </c>
      <c r="R257" s="216">
        <f>Q257*H257</f>
        <v>0.032384459999999997</v>
      </c>
      <c r="S257" s="216">
        <v>0</v>
      </c>
      <c r="T257" s="217">
        <f>S257*H257</f>
        <v>0</v>
      </c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R257" s="218" t="s">
        <v>215</v>
      </c>
      <c r="AT257" s="218" t="s">
        <v>127</v>
      </c>
      <c r="AU257" s="218" t="s">
        <v>82</v>
      </c>
      <c r="AY257" s="20" t="s">
        <v>125</v>
      </c>
      <c r="BE257" s="219">
        <f>IF(N257="základní",J257,0)</f>
        <v>0</v>
      </c>
      <c r="BF257" s="219">
        <f>IF(N257="snížená",J257,0)</f>
        <v>0</v>
      </c>
      <c r="BG257" s="219">
        <f>IF(N257="zákl. přenesená",J257,0)</f>
        <v>0</v>
      </c>
      <c r="BH257" s="219">
        <f>IF(N257="sníž. přenesená",J257,0)</f>
        <v>0</v>
      </c>
      <c r="BI257" s="219">
        <f>IF(N257="nulová",J257,0)</f>
        <v>0</v>
      </c>
      <c r="BJ257" s="20" t="s">
        <v>80</v>
      </c>
      <c r="BK257" s="219">
        <f>ROUND(I257*H257,2)</f>
        <v>0</v>
      </c>
      <c r="BL257" s="20" t="s">
        <v>215</v>
      </c>
      <c r="BM257" s="218" t="s">
        <v>696</v>
      </c>
    </row>
    <row r="258" s="2" customFormat="1">
      <c r="A258" s="41"/>
      <c r="B258" s="42"/>
      <c r="C258" s="43"/>
      <c r="D258" s="220" t="s">
        <v>134</v>
      </c>
      <c r="E258" s="43"/>
      <c r="F258" s="221" t="s">
        <v>697</v>
      </c>
      <c r="G258" s="43"/>
      <c r="H258" s="43"/>
      <c r="I258" s="222"/>
      <c r="J258" s="43"/>
      <c r="K258" s="43"/>
      <c r="L258" s="47"/>
      <c r="M258" s="223"/>
      <c r="N258" s="224"/>
      <c r="O258" s="87"/>
      <c r="P258" s="87"/>
      <c r="Q258" s="87"/>
      <c r="R258" s="87"/>
      <c r="S258" s="87"/>
      <c r="T258" s="88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T258" s="20" t="s">
        <v>134</v>
      </c>
      <c r="AU258" s="20" t="s">
        <v>82</v>
      </c>
    </row>
    <row r="259" s="2" customFormat="1">
      <c r="A259" s="41"/>
      <c r="B259" s="42"/>
      <c r="C259" s="43"/>
      <c r="D259" s="225" t="s">
        <v>136</v>
      </c>
      <c r="E259" s="43"/>
      <c r="F259" s="226" t="s">
        <v>698</v>
      </c>
      <c r="G259" s="43"/>
      <c r="H259" s="43"/>
      <c r="I259" s="222"/>
      <c r="J259" s="43"/>
      <c r="K259" s="43"/>
      <c r="L259" s="47"/>
      <c r="M259" s="223"/>
      <c r="N259" s="224"/>
      <c r="O259" s="87"/>
      <c r="P259" s="87"/>
      <c r="Q259" s="87"/>
      <c r="R259" s="87"/>
      <c r="S259" s="87"/>
      <c r="T259" s="88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T259" s="20" t="s">
        <v>136</v>
      </c>
      <c r="AU259" s="20" t="s">
        <v>82</v>
      </c>
    </row>
    <row r="260" s="13" customFormat="1">
      <c r="A260" s="13"/>
      <c r="B260" s="227"/>
      <c r="C260" s="228"/>
      <c r="D260" s="220" t="s">
        <v>138</v>
      </c>
      <c r="E260" s="229" t="s">
        <v>19</v>
      </c>
      <c r="F260" s="230" t="s">
        <v>699</v>
      </c>
      <c r="G260" s="228"/>
      <c r="H260" s="231">
        <v>70.400999999999996</v>
      </c>
      <c r="I260" s="232"/>
      <c r="J260" s="228"/>
      <c r="K260" s="228"/>
      <c r="L260" s="233"/>
      <c r="M260" s="234"/>
      <c r="N260" s="235"/>
      <c r="O260" s="235"/>
      <c r="P260" s="235"/>
      <c r="Q260" s="235"/>
      <c r="R260" s="235"/>
      <c r="S260" s="235"/>
      <c r="T260" s="236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7" t="s">
        <v>138</v>
      </c>
      <c r="AU260" s="237" t="s">
        <v>82</v>
      </c>
      <c r="AV260" s="13" t="s">
        <v>82</v>
      </c>
      <c r="AW260" s="13" t="s">
        <v>33</v>
      </c>
      <c r="AX260" s="13" t="s">
        <v>80</v>
      </c>
      <c r="AY260" s="237" t="s">
        <v>125</v>
      </c>
    </row>
    <row r="261" s="2" customFormat="1" ht="21.75" customHeight="1">
      <c r="A261" s="41"/>
      <c r="B261" s="42"/>
      <c r="C261" s="263" t="s">
        <v>700</v>
      </c>
      <c r="D261" s="263" t="s">
        <v>408</v>
      </c>
      <c r="E261" s="264" t="s">
        <v>701</v>
      </c>
      <c r="F261" s="265" t="s">
        <v>702</v>
      </c>
      <c r="G261" s="266" t="s">
        <v>130</v>
      </c>
      <c r="H261" s="267">
        <v>77.441000000000002</v>
      </c>
      <c r="I261" s="268"/>
      <c r="J261" s="269">
        <f>ROUND(I261*H261,2)</f>
        <v>0</v>
      </c>
      <c r="K261" s="265" t="s">
        <v>131</v>
      </c>
      <c r="L261" s="270"/>
      <c r="M261" s="271" t="s">
        <v>19</v>
      </c>
      <c r="N261" s="272" t="s">
        <v>43</v>
      </c>
      <c r="O261" s="87"/>
      <c r="P261" s="216">
        <f>O261*H261</f>
        <v>0</v>
      </c>
      <c r="Q261" s="216">
        <v>0.0019</v>
      </c>
      <c r="R261" s="216">
        <f>Q261*H261</f>
        <v>0.14713790000000002</v>
      </c>
      <c r="S261" s="216">
        <v>0</v>
      </c>
      <c r="T261" s="217">
        <f>S261*H261</f>
        <v>0</v>
      </c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R261" s="218" t="s">
        <v>471</v>
      </c>
      <c r="AT261" s="218" t="s">
        <v>408</v>
      </c>
      <c r="AU261" s="218" t="s">
        <v>82</v>
      </c>
      <c r="AY261" s="20" t="s">
        <v>125</v>
      </c>
      <c r="BE261" s="219">
        <f>IF(N261="základní",J261,0)</f>
        <v>0</v>
      </c>
      <c r="BF261" s="219">
        <f>IF(N261="snížená",J261,0)</f>
        <v>0</v>
      </c>
      <c r="BG261" s="219">
        <f>IF(N261="zákl. přenesená",J261,0)</f>
        <v>0</v>
      </c>
      <c r="BH261" s="219">
        <f>IF(N261="sníž. přenesená",J261,0)</f>
        <v>0</v>
      </c>
      <c r="BI261" s="219">
        <f>IF(N261="nulová",J261,0)</f>
        <v>0</v>
      </c>
      <c r="BJ261" s="20" t="s">
        <v>80</v>
      </c>
      <c r="BK261" s="219">
        <f>ROUND(I261*H261,2)</f>
        <v>0</v>
      </c>
      <c r="BL261" s="20" t="s">
        <v>215</v>
      </c>
      <c r="BM261" s="218" t="s">
        <v>703</v>
      </c>
    </row>
    <row r="262" s="2" customFormat="1">
      <c r="A262" s="41"/>
      <c r="B262" s="42"/>
      <c r="C262" s="43"/>
      <c r="D262" s="220" t="s">
        <v>134</v>
      </c>
      <c r="E262" s="43"/>
      <c r="F262" s="221" t="s">
        <v>702</v>
      </c>
      <c r="G262" s="43"/>
      <c r="H262" s="43"/>
      <c r="I262" s="222"/>
      <c r="J262" s="43"/>
      <c r="K262" s="43"/>
      <c r="L262" s="47"/>
      <c r="M262" s="223"/>
      <c r="N262" s="224"/>
      <c r="O262" s="87"/>
      <c r="P262" s="87"/>
      <c r="Q262" s="87"/>
      <c r="R262" s="87"/>
      <c r="S262" s="87"/>
      <c r="T262" s="88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T262" s="20" t="s">
        <v>134</v>
      </c>
      <c r="AU262" s="20" t="s">
        <v>82</v>
      </c>
    </row>
    <row r="263" s="13" customFormat="1">
      <c r="A263" s="13"/>
      <c r="B263" s="227"/>
      <c r="C263" s="228"/>
      <c r="D263" s="220" t="s">
        <v>138</v>
      </c>
      <c r="E263" s="229" t="s">
        <v>19</v>
      </c>
      <c r="F263" s="230" t="s">
        <v>704</v>
      </c>
      <c r="G263" s="228"/>
      <c r="H263" s="231">
        <v>77.441000000000002</v>
      </c>
      <c r="I263" s="232"/>
      <c r="J263" s="228"/>
      <c r="K263" s="228"/>
      <c r="L263" s="233"/>
      <c r="M263" s="234"/>
      <c r="N263" s="235"/>
      <c r="O263" s="235"/>
      <c r="P263" s="235"/>
      <c r="Q263" s="235"/>
      <c r="R263" s="235"/>
      <c r="S263" s="235"/>
      <c r="T263" s="236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7" t="s">
        <v>138</v>
      </c>
      <c r="AU263" s="237" t="s">
        <v>82</v>
      </c>
      <c r="AV263" s="13" t="s">
        <v>82</v>
      </c>
      <c r="AW263" s="13" t="s">
        <v>33</v>
      </c>
      <c r="AX263" s="13" t="s">
        <v>80</v>
      </c>
      <c r="AY263" s="237" t="s">
        <v>125</v>
      </c>
    </row>
    <row r="264" s="2" customFormat="1" ht="16.5" customHeight="1">
      <c r="A264" s="41"/>
      <c r="B264" s="42"/>
      <c r="C264" s="207" t="s">
        <v>705</v>
      </c>
      <c r="D264" s="207" t="s">
        <v>127</v>
      </c>
      <c r="E264" s="208" t="s">
        <v>706</v>
      </c>
      <c r="F264" s="209" t="s">
        <v>707</v>
      </c>
      <c r="G264" s="210" t="s">
        <v>130</v>
      </c>
      <c r="H264" s="211">
        <v>70.400999999999996</v>
      </c>
      <c r="I264" s="212"/>
      <c r="J264" s="213">
        <f>ROUND(I264*H264,2)</f>
        <v>0</v>
      </c>
      <c r="K264" s="209" t="s">
        <v>131</v>
      </c>
      <c r="L264" s="47"/>
      <c r="M264" s="214" t="s">
        <v>19</v>
      </c>
      <c r="N264" s="215" t="s">
        <v>43</v>
      </c>
      <c r="O264" s="87"/>
      <c r="P264" s="216">
        <f>O264*H264</f>
        <v>0</v>
      </c>
      <c r="Q264" s="216">
        <v>0</v>
      </c>
      <c r="R264" s="216">
        <f>Q264*H264</f>
        <v>0</v>
      </c>
      <c r="S264" s="216">
        <v>0</v>
      </c>
      <c r="T264" s="217">
        <f>S264*H264</f>
        <v>0</v>
      </c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R264" s="218" t="s">
        <v>215</v>
      </c>
      <c r="AT264" s="218" t="s">
        <v>127</v>
      </c>
      <c r="AU264" s="218" t="s">
        <v>82</v>
      </c>
      <c r="AY264" s="20" t="s">
        <v>125</v>
      </c>
      <c r="BE264" s="219">
        <f>IF(N264="základní",J264,0)</f>
        <v>0</v>
      </c>
      <c r="BF264" s="219">
        <f>IF(N264="snížená",J264,0)</f>
        <v>0</v>
      </c>
      <c r="BG264" s="219">
        <f>IF(N264="zákl. přenesená",J264,0)</f>
        <v>0</v>
      </c>
      <c r="BH264" s="219">
        <f>IF(N264="sníž. přenesená",J264,0)</f>
        <v>0</v>
      </c>
      <c r="BI264" s="219">
        <f>IF(N264="nulová",J264,0)</f>
        <v>0</v>
      </c>
      <c r="BJ264" s="20" t="s">
        <v>80</v>
      </c>
      <c r="BK264" s="219">
        <f>ROUND(I264*H264,2)</f>
        <v>0</v>
      </c>
      <c r="BL264" s="20" t="s">
        <v>215</v>
      </c>
      <c r="BM264" s="218" t="s">
        <v>708</v>
      </c>
    </row>
    <row r="265" s="2" customFormat="1">
      <c r="A265" s="41"/>
      <c r="B265" s="42"/>
      <c r="C265" s="43"/>
      <c r="D265" s="220" t="s">
        <v>134</v>
      </c>
      <c r="E265" s="43"/>
      <c r="F265" s="221" t="s">
        <v>709</v>
      </c>
      <c r="G265" s="43"/>
      <c r="H265" s="43"/>
      <c r="I265" s="222"/>
      <c r="J265" s="43"/>
      <c r="K265" s="43"/>
      <c r="L265" s="47"/>
      <c r="M265" s="223"/>
      <c r="N265" s="224"/>
      <c r="O265" s="87"/>
      <c r="P265" s="87"/>
      <c r="Q265" s="87"/>
      <c r="R265" s="87"/>
      <c r="S265" s="87"/>
      <c r="T265" s="88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T265" s="20" t="s">
        <v>134</v>
      </c>
      <c r="AU265" s="20" t="s">
        <v>82</v>
      </c>
    </row>
    <row r="266" s="2" customFormat="1">
      <c r="A266" s="41"/>
      <c r="B266" s="42"/>
      <c r="C266" s="43"/>
      <c r="D266" s="225" t="s">
        <v>136</v>
      </c>
      <c r="E266" s="43"/>
      <c r="F266" s="226" t="s">
        <v>710</v>
      </c>
      <c r="G266" s="43"/>
      <c r="H266" s="43"/>
      <c r="I266" s="222"/>
      <c r="J266" s="43"/>
      <c r="K266" s="43"/>
      <c r="L266" s="47"/>
      <c r="M266" s="223"/>
      <c r="N266" s="224"/>
      <c r="O266" s="87"/>
      <c r="P266" s="87"/>
      <c r="Q266" s="87"/>
      <c r="R266" s="87"/>
      <c r="S266" s="87"/>
      <c r="T266" s="88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T266" s="20" t="s">
        <v>136</v>
      </c>
      <c r="AU266" s="20" t="s">
        <v>82</v>
      </c>
    </row>
    <row r="267" s="13" customFormat="1">
      <c r="A267" s="13"/>
      <c r="B267" s="227"/>
      <c r="C267" s="228"/>
      <c r="D267" s="220" t="s">
        <v>138</v>
      </c>
      <c r="E267" s="229" t="s">
        <v>19</v>
      </c>
      <c r="F267" s="230" t="s">
        <v>699</v>
      </c>
      <c r="G267" s="228"/>
      <c r="H267" s="231">
        <v>70.400999999999996</v>
      </c>
      <c r="I267" s="232"/>
      <c r="J267" s="228"/>
      <c r="K267" s="228"/>
      <c r="L267" s="233"/>
      <c r="M267" s="234"/>
      <c r="N267" s="235"/>
      <c r="O267" s="235"/>
      <c r="P267" s="235"/>
      <c r="Q267" s="235"/>
      <c r="R267" s="235"/>
      <c r="S267" s="235"/>
      <c r="T267" s="236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7" t="s">
        <v>138</v>
      </c>
      <c r="AU267" s="237" t="s">
        <v>82</v>
      </c>
      <c r="AV267" s="13" t="s">
        <v>82</v>
      </c>
      <c r="AW267" s="13" t="s">
        <v>33</v>
      </c>
      <c r="AX267" s="13" t="s">
        <v>80</v>
      </c>
      <c r="AY267" s="237" t="s">
        <v>125</v>
      </c>
    </row>
    <row r="268" s="2" customFormat="1" ht="16.5" customHeight="1">
      <c r="A268" s="41"/>
      <c r="B268" s="42"/>
      <c r="C268" s="207" t="s">
        <v>711</v>
      </c>
      <c r="D268" s="207" t="s">
        <v>127</v>
      </c>
      <c r="E268" s="208" t="s">
        <v>712</v>
      </c>
      <c r="F268" s="209" t="s">
        <v>713</v>
      </c>
      <c r="G268" s="210" t="s">
        <v>130</v>
      </c>
      <c r="H268" s="211">
        <v>70.400999999999996</v>
      </c>
      <c r="I268" s="212"/>
      <c r="J268" s="213">
        <f>ROUND(I268*H268,2)</f>
        <v>0</v>
      </c>
      <c r="K268" s="209" t="s">
        <v>131</v>
      </c>
      <c r="L268" s="47"/>
      <c r="M268" s="214" t="s">
        <v>19</v>
      </c>
      <c r="N268" s="215" t="s">
        <v>43</v>
      </c>
      <c r="O268" s="87"/>
      <c r="P268" s="216">
        <f>O268*H268</f>
        <v>0</v>
      </c>
      <c r="Q268" s="216">
        <v>0</v>
      </c>
      <c r="R268" s="216">
        <f>Q268*H268</f>
        <v>0</v>
      </c>
      <c r="S268" s="216">
        <v>0</v>
      </c>
      <c r="T268" s="217">
        <f>S268*H268</f>
        <v>0</v>
      </c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R268" s="218" t="s">
        <v>215</v>
      </c>
      <c r="AT268" s="218" t="s">
        <v>127</v>
      </c>
      <c r="AU268" s="218" t="s">
        <v>82</v>
      </c>
      <c r="AY268" s="20" t="s">
        <v>125</v>
      </c>
      <c r="BE268" s="219">
        <f>IF(N268="základní",J268,0)</f>
        <v>0</v>
      </c>
      <c r="BF268" s="219">
        <f>IF(N268="snížená",J268,0)</f>
        <v>0</v>
      </c>
      <c r="BG268" s="219">
        <f>IF(N268="zákl. přenesená",J268,0)</f>
        <v>0</v>
      </c>
      <c r="BH268" s="219">
        <f>IF(N268="sníž. přenesená",J268,0)</f>
        <v>0</v>
      </c>
      <c r="BI268" s="219">
        <f>IF(N268="nulová",J268,0)</f>
        <v>0</v>
      </c>
      <c r="BJ268" s="20" t="s">
        <v>80</v>
      </c>
      <c r="BK268" s="219">
        <f>ROUND(I268*H268,2)</f>
        <v>0</v>
      </c>
      <c r="BL268" s="20" t="s">
        <v>215</v>
      </c>
      <c r="BM268" s="218" t="s">
        <v>714</v>
      </c>
    </row>
    <row r="269" s="2" customFormat="1">
      <c r="A269" s="41"/>
      <c r="B269" s="42"/>
      <c r="C269" s="43"/>
      <c r="D269" s="220" t="s">
        <v>134</v>
      </c>
      <c r="E269" s="43"/>
      <c r="F269" s="221" t="s">
        <v>715</v>
      </c>
      <c r="G269" s="43"/>
      <c r="H269" s="43"/>
      <c r="I269" s="222"/>
      <c r="J269" s="43"/>
      <c r="K269" s="43"/>
      <c r="L269" s="47"/>
      <c r="M269" s="223"/>
      <c r="N269" s="224"/>
      <c r="O269" s="87"/>
      <c r="P269" s="87"/>
      <c r="Q269" s="87"/>
      <c r="R269" s="87"/>
      <c r="S269" s="87"/>
      <c r="T269" s="88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T269" s="20" t="s">
        <v>134</v>
      </c>
      <c r="AU269" s="20" t="s">
        <v>82</v>
      </c>
    </row>
    <row r="270" s="2" customFormat="1">
      <c r="A270" s="41"/>
      <c r="B270" s="42"/>
      <c r="C270" s="43"/>
      <c r="D270" s="225" t="s">
        <v>136</v>
      </c>
      <c r="E270" s="43"/>
      <c r="F270" s="226" t="s">
        <v>716</v>
      </c>
      <c r="G270" s="43"/>
      <c r="H270" s="43"/>
      <c r="I270" s="222"/>
      <c r="J270" s="43"/>
      <c r="K270" s="43"/>
      <c r="L270" s="47"/>
      <c r="M270" s="223"/>
      <c r="N270" s="224"/>
      <c r="O270" s="87"/>
      <c r="P270" s="87"/>
      <c r="Q270" s="87"/>
      <c r="R270" s="87"/>
      <c r="S270" s="87"/>
      <c r="T270" s="88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T270" s="20" t="s">
        <v>136</v>
      </c>
      <c r="AU270" s="20" t="s">
        <v>82</v>
      </c>
    </row>
    <row r="271" s="2" customFormat="1" ht="16.5" customHeight="1">
      <c r="A271" s="41"/>
      <c r="B271" s="42"/>
      <c r="C271" s="263" t="s">
        <v>717</v>
      </c>
      <c r="D271" s="263" t="s">
        <v>408</v>
      </c>
      <c r="E271" s="264" t="s">
        <v>718</v>
      </c>
      <c r="F271" s="265" t="s">
        <v>719</v>
      </c>
      <c r="G271" s="266" t="s">
        <v>130</v>
      </c>
      <c r="H271" s="267">
        <v>161.922</v>
      </c>
      <c r="I271" s="268"/>
      <c r="J271" s="269">
        <f>ROUND(I271*H271,2)</f>
        <v>0</v>
      </c>
      <c r="K271" s="265" t="s">
        <v>131</v>
      </c>
      <c r="L271" s="270"/>
      <c r="M271" s="271" t="s">
        <v>19</v>
      </c>
      <c r="N271" s="272" t="s">
        <v>43</v>
      </c>
      <c r="O271" s="87"/>
      <c r="P271" s="216">
        <f>O271*H271</f>
        <v>0</v>
      </c>
      <c r="Q271" s="216">
        <v>0.00010000000000000001</v>
      </c>
      <c r="R271" s="216">
        <f>Q271*H271</f>
        <v>0.0161922</v>
      </c>
      <c r="S271" s="216">
        <v>0</v>
      </c>
      <c r="T271" s="217">
        <f>S271*H271</f>
        <v>0</v>
      </c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R271" s="218" t="s">
        <v>471</v>
      </c>
      <c r="AT271" s="218" t="s">
        <v>408</v>
      </c>
      <c r="AU271" s="218" t="s">
        <v>82</v>
      </c>
      <c r="AY271" s="20" t="s">
        <v>125</v>
      </c>
      <c r="BE271" s="219">
        <f>IF(N271="základní",J271,0)</f>
        <v>0</v>
      </c>
      <c r="BF271" s="219">
        <f>IF(N271="snížená",J271,0)</f>
        <v>0</v>
      </c>
      <c r="BG271" s="219">
        <f>IF(N271="zákl. přenesená",J271,0)</f>
        <v>0</v>
      </c>
      <c r="BH271" s="219">
        <f>IF(N271="sníž. přenesená",J271,0)</f>
        <v>0</v>
      </c>
      <c r="BI271" s="219">
        <f>IF(N271="nulová",J271,0)</f>
        <v>0</v>
      </c>
      <c r="BJ271" s="20" t="s">
        <v>80</v>
      </c>
      <c r="BK271" s="219">
        <f>ROUND(I271*H271,2)</f>
        <v>0</v>
      </c>
      <c r="BL271" s="20" t="s">
        <v>215</v>
      </c>
      <c r="BM271" s="218" t="s">
        <v>720</v>
      </c>
    </row>
    <row r="272" s="2" customFormat="1">
      <c r="A272" s="41"/>
      <c r="B272" s="42"/>
      <c r="C272" s="43"/>
      <c r="D272" s="220" t="s">
        <v>134</v>
      </c>
      <c r="E272" s="43"/>
      <c r="F272" s="221" t="s">
        <v>719</v>
      </c>
      <c r="G272" s="43"/>
      <c r="H272" s="43"/>
      <c r="I272" s="222"/>
      <c r="J272" s="43"/>
      <c r="K272" s="43"/>
      <c r="L272" s="47"/>
      <c r="M272" s="223"/>
      <c r="N272" s="224"/>
      <c r="O272" s="87"/>
      <c r="P272" s="87"/>
      <c r="Q272" s="87"/>
      <c r="R272" s="87"/>
      <c r="S272" s="87"/>
      <c r="T272" s="88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T272" s="20" t="s">
        <v>134</v>
      </c>
      <c r="AU272" s="20" t="s">
        <v>82</v>
      </c>
    </row>
    <row r="273" s="13" customFormat="1">
      <c r="A273" s="13"/>
      <c r="B273" s="227"/>
      <c r="C273" s="228"/>
      <c r="D273" s="220" t="s">
        <v>138</v>
      </c>
      <c r="E273" s="229" t="s">
        <v>19</v>
      </c>
      <c r="F273" s="230" t="s">
        <v>721</v>
      </c>
      <c r="G273" s="228"/>
      <c r="H273" s="231">
        <v>161.922</v>
      </c>
      <c r="I273" s="232"/>
      <c r="J273" s="228"/>
      <c r="K273" s="228"/>
      <c r="L273" s="233"/>
      <c r="M273" s="234"/>
      <c r="N273" s="235"/>
      <c r="O273" s="235"/>
      <c r="P273" s="235"/>
      <c r="Q273" s="235"/>
      <c r="R273" s="235"/>
      <c r="S273" s="235"/>
      <c r="T273" s="236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7" t="s">
        <v>138</v>
      </c>
      <c r="AU273" s="237" t="s">
        <v>82</v>
      </c>
      <c r="AV273" s="13" t="s">
        <v>82</v>
      </c>
      <c r="AW273" s="13" t="s">
        <v>33</v>
      </c>
      <c r="AX273" s="13" t="s">
        <v>80</v>
      </c>
      <c r="AY273" s="237" t="s">
        <v>125</v>
      </c>
    </row>
    <row r="274" s="2" customFormat="1" ht="16.5" customHeight="1">
      <c r="A274" s="41"/>
      <c r="B274" s="42"/>
      <c r="C274" s="207" t="s">
        <v>722</v>
      </c>
      <c r="D274" s="207" t="s">
        <v>127</v>
      </c>
      <c r="E274" s="208" t="s">
        <v>723</v>
      </c>
      <c r="F274" s="209" t="s">
        <v>724</v>
      </c>
      <c r="G274" s="210" t="s">
        <v>196</v>
      </c>
      <c r="H274" s="211">
        <v>3</v>
      </c>
      <c r="I274" s="212"/>
      <c r="J274" s="213">
        <f>ROUND(I274*H274,2)</f>
        <v>0</v>
      </c>
      <c r="K274" s="209" t="s">
        <v>131</v>
      </c>
      <c r="L274" s="47"/>
      <c r="M274" s="214" t="s">
        <v>19</v>
      </c>
      <c r="N274" s="215" t="s">
        <v>43</v>
      </c>
      <c r="O274" s="87"/>
      <c r="P274" s="216">
        <f>O274*H274</f>
        <v>0</v>
      </c>
      <c r="Q274" s="216">
        <v>0</v>
      </c>
      <c r="R274" s="216">
        <f>Q274*H274</f>
        <v>0</v>
      </c>
      <c r="S274" s="216">
        <v>0</v>
      </c>
      <c r="T274" s="217">
        <f>S274*H274</f>
        <v>0</v>
      </c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R274" s="218" t="s">
        <v>215</v>
      </c>
      <c r="AT274" s="218" t="s">
        <v>127</v>
      </c>
      <c r="AU274" s="218" t="s">
        <v>82</v>
      </c>
      <c r="AY274" s="20" t="s">
        <v>125</v>
      </c>
      <c r="BE274" s="219">
        <f>IF(N274="základní",J274,0)</f>
        <v>0</v>
      </c>
      <c r="BF274" s="219">
        <f>IF(N274="snížená",J274,0)</f>
        <v>0</v>
      </c>
      <c r="BG274" s="219">
        <f>IF(N274="zákl. přenesená",J274,0)</f>
        <v>0</v>
      </c>
      <c r="BH274" s="219">
        <f>IF(N274="sníž. přenesená",J274,0)</f>
        <v>0</v>
      </c>
      <c r="BI274" s="219">
        <f>IF(N274="nulová",J274,0)</f>
        <v>0</v>
      </c>
      <c r="BJ274" s="20" t="s">
        <v>80</v>
      </c>
      <c r="BK274" s="219">
        <f>ROUND(I274*H274,2)</f>
        <v>0</v>
      </c>
      <c r="BL274" s="20" t="s">
        <v>215</v>
      </c>
      <c r="BM274" s="218" t="s">
        <v>725</v>
      </c>
    </row>
    <row r="275" s="2" customFormat="1">
      <c r="A275" s="41"/>
      <c r="B275" s="42"/>
      <c r="C275" s="43"/>
      <c r="D275" s="220" t="s">
        <v>134</v>
      </c>
      <c r="E275" s="43"/>
      <c r="F275" s="221" t="s">
        <v>726</v>
      </c>
      <c r="G275" s="43"/>
      <c r="H275" s="43"/>
      <c r="I275" s="222"/>
      <c r="J275" s="43"/>
      <c r="K275" s="43"/>
      <c r="L275" s="47"/>
      <c r="M275" s="223"/>
      <c r="N275" s="224"/>
      <c r="O275" s="87"/>
      <c r="P275" s="87"/>
      <c r="Q275" s="87"/>
      <c r="R275" s="87"/>
      <c r="S275" s="87"/>
      <c r="T275" s="88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T275" s="20" t="s">
        <v>134</v>
      </c>
      <c r="AU275" s="20" t="s">
        <v>82</v>
      </c>
    </row>
    <row r="276" s="2" customFormat="1">
      <c r="A276" s="41"/>
      <c r="B276" s="42"/>
      <c r="C276" s="43"/>
      <c r="D276" s="225" t="s">
        <v>136</v>
      </c>
      <c r="E276" s="43"/>
      <c r="F276" s="226" t="s">
        <v>727</v>
      </c>
      <c r="G276" s="43"/>
      <c r="H276" s="43"/>
      <c r="I276" s="222"/>
      <c r="J276" s="43"/>
      <c r="K276" s="43"/>
      <c r="L276" s="47"/>
      <c r="M276" s="223"/>
      <c r="N276" s="224"/>
      <c r="O276" s="87"/>
      <c r="P276" s="87"/>
      <c r="Q276" s="87"/>
      <c r="R276" s="87"/>
      <c r="S276" s="87"/>
      <c r="T276" s="88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T276" s="20" t="s">
        <v>136</v>
      </c>
      <c r="AU276" s="20" t="s">
        <v>82</v>
      </c>
    </row>
    <row r="277" s="2" customFormat="1" ht="16.5" customHeight="1">
      <c r="A277" s="41"/>
      <c r="B277" s="42"/>
      <c r="C277" s="263" t="s">
        <v>728</v>
      </c>
      <c r="D277" s="263" t="s">
        <v>408</v>
      </c>
      <c r="E277" s="264" t="s">
        <v>729</v>
      </c>
      <c r="F277" s="265" t="s">
        <v>730</v>
      </c>
      <c r="G277" s="266" t="s">
        <v>196</v>
      </c>
      <c r="H277" s="267">
        <v>3</v>
      </c>
      <c r="I277" s="268"/>
      <c r="J277" s="269">
        <f>ROUND(I277*H277,2)</f>
        <v>0</v>
      </c>
      <c r="K277" s="265" t="s">
        <v>131</v>
      </c>
      <c r="L277" s="270"/>
      <c r="M277" s="271" t="s">
        <v>19</v>
      </c>
      <c r="N277" s="272" t="s">
        <v>43</v>
      </c>
      <c r="O277" s="87"/>
      <c r="P277" s="216">
        <f>O277*H277</f>
        <v>0</v>
      </c>
      <c r="Q277" s="216">
        <v>0.0025000000000000001</v>
      </c>
      <c r="R277" s="216">
        <f>Q277*H277</f>
        <v>0.0074999999999999997</v>
      </c>
      <c r="S277" s="216">
        <v>0</v>
      </c>
      <c r="T277" s="217">
        <f>S277*H277</f>
        <v>0</v>
      </c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R277" s="218" t="s">
        <v>471</v>
      </c>
      <c r="AT277" s="218" t="s">
        <v>408</v>
      </c>
      <c r="AU277" s="218" t="s">
        <v>82</v>
      </c>
      <c r="AY277" s="20" t="s">
        <v>125</v>
      </c>
      <c r="BE277" s="219">
        <f>IF(N277="základní",J277,0)</f>
        <v>0</v>
      </c>
      <c r="BF277" s="219">
        <f>IF(N277="snížená",J277,0)</f>
        <v>0</v>
      </c>
      <c r="BG277" s="219">
        <f>IF(N277="zákl. přenesená",J277,0)</f>
        <v>0</v>
      </c>
      <c r="BH277" s="219">
        <f>IF(N277="sníž. přenesená",J277,0)</f>
        <v>0</v>
      </c>
      <c r="BI277" s="219">
        <f>IF(N277="nulová",J277,0)</f>
        <v>0</v>
      </c>
      <c r="BJ277" s="20" t="s">
        <v>80</v>
      </c>
      <c r="BK277" s="219">
        <f>ROUND(I277*H277,2)</f>
        <v>0</v>
      </c>
      <c r="BL277" s="20" t="s">
        <v>215</v>
      </c>
      <c r="BM277" s="218" t="s">
        <v>731</v>
      </c>
    </row>
    <row r="278" s="2" customFormat="1">
      <c r="A278" s="41"/>
      <c r="B278" s="42"/>
      <c r="C278" s="43"/>
      <c r="D278" s="220" t="s">
        <v>134</v>
      </c>
      <c r="E278" s="43"/>
      <c r="F278" s="221" t="s">
        <v>730</v>
      </c>
      <c r="G278" s="43"/>
      <c r="H278" s="43"/>
      <c r="I278" s="222"/>
      <c r="J278" s="43"/>
      <c r="K278" s="43"/>
      <c r="L278" s="47"/>
      <c r="M278" s="223"/>
      <c r="N278" s="224"/>
      <c r="O278" s="87"/>
      <c r="P278" s="87"/>
      <c r="Q278" s="87"/>
      <c r="R278" s="87"/>
      <c r="S278" s="87"/>
      <c r="T278" s="88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T278" s="20" t="s">
        <v>134</v>
      </c>
      <c r="AU278" s="20" t="s">
        <v>82</v>
      </c>
    </row>
    <row r="279" s="2" customFormat="1" ht="16.5" customHeight="1">
      <c r="A279" s="41"/>
      <c r="B279" s="42"/>
      <c r="C279" s="207" t="s">
        <v>732</v>
      </c>
      <c r="D279" s="207" t="s">
        <v>127</v>
      </c>
      <c r="E279" s="208" t="s">
        <v>733</v>
      </c>
      <c r="F279" s="209" t="s">
        <v>734</v>
      </c>
      <c r="G279" s="210" t="s">
        <v>130</v>
      </c>
      <c r="H279" s="211">
        <v>70.400999999999996</v>
      </c>
      <c r="I279" s="212"/>
      <c r="J279" s="213">
        <f>ROUND(I279*H279,2)</f>
        <v>0</v>
      </c>
      <c r="K279" s="209" t="s">
        <v>131</v>
      </c>
      <c r="L279" s="47"/>
      <c r="M279" s="214" t="s">
        <v>19</v>
      </c>
      <c r="N279" s="215" t="s">
        <v>43</v>
      </c>
      <c r="O279" s="87"/>
      <c r="P279" s="216">
        <f>O279*H279</f>
        <v>0</v>
      </c>
      <c r="Q279" s="216">
        <v>0</v>
      </c>
      <c r="R279" s="216">
        <f>Q279*H279</f>
        <v>0</v>
      </c>
      <c r="S279" s="216">
        <v>0</v>
      </c>
      <c r="T279" s="217">
        <f>S279*H279</f>
        <v>0</v>
      </c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R279" s="218" t="s">
        <v>215</v>
      </c>
      <c r="AT279" s="218" t="s">
        <v>127</v>
      </c>
      <c r="AU279" s="218" t="s">
        <v>82</v>
      </c>
      <c r="AY279" s="20" t="s">
        <v>125</v>
      </c>
      <c r="BE279" s="219">
        <f>IF(N279="základní",J279,0)</f>
        <v>0</v>
      </c>
      <c r="BF279" s="219">
        <f>IF(N279="snížená",J279,0)</f>
        <v>0</v>
      </c>
      <c r="BG279" s="219">
        <f>IF(N279="zákl. přenesená",J279,0)</f>
        <v>0</v>
      </c>
      <c r="BH279" s="219">
        <f>IF(N279="sníž. přenesená",J279,0)</f>
        <v>0</v>
      </c>
      <c r="BI279" s="219">
        <f>IF(N279="nulová",J279,0)</f>
        <v>0</v>
      </c>
      <c r="BJ279" s="20" t="s">
        <v>80</v>
      </c>
      <c r="BK279" s="219">
        <f>ROUND(I279*H279,2)</f>
        <v>0</v>
      </c>
      <c r="BL279" s="20" t="s">
        <v>215</v>
      </c>
      <c r="BM279" s="218" t="s">
        <v>735</v>
      </c>
    </row>
    <row r="280" s="2" customFormat="1">
      <c r="A280" s="41"/>
      <c r="B280" s="42"/>
      <c r="C280" s="43"/>
      <c r="D280" s="220" t="s">
        <v>134</v>
      </c>
      <c r="E280" s="43"/>
      <c r="F280" s="221" t="s">
        <v>736</v>
      </c>
      <c r="G280" s="43"/>
      <c r="H280" s="43"/>
      <c r="I280" s="222"/>
      <c r="J280" s="43"/>
      <c r="K280" s="43"/>
      <c r="L280" s="47"/>
      <c r="M280" s="223"/>
      <c r="N280" s="224"/>
      <c r="O280" s="87"/>
      <c r="P280" s="87"/>
      <c r="Q280" s="87"/>
      <c r="R280" s="87"/>
      <c r="S280" s="87"/>
      <c r="T280" s="88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T280" s="20" t="s">
        <v>134</v>
      </c>
      <c r="AU280" s="20" t="s">
        <v>82</v>
      </c>
    </row>
    <row r="281" s="2" customFormat="1">
      <c r="A281" s="41"/>
      <c r="B281" s="42"/>
      <c r="C281" s="43"/>
      <c r="D281" s="225" t="s">
        <v>136</v>
      </c>
      <c r="E281" s="43"/>
      <c r="F281" s="226" t="s">
        <v>737</v>
      </c>
      <c r="G281" s="43"/>
      <c r="H281" s="43"/>
      <c r="I281" s="222"/>
      <c r="J281" s="43"/>
      <c r="K281" s="43"/>
      <c r="L281" s="47"/>
      <c r="M281" s="223"/>
      <c r="N281" s="224"/>
      <c r="O281" s="87"/>
      <c r="P281" s="87"/>
      <c r="Q281" s="87"/>
      <c r="R281" s="87"/>
      <c r="S281" s="87"/>
      <c r="T281" s="88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T281" s="20" t="s">
        <v>136</v>
      </c>
      <c r="AU281" s="20" t="s">
        <v>82</v>
      </c>
    </row>
    <row r="282" s="13" customFormat="1">
      <c r="A282" s="13"/>
      <c r="B282" s="227"/>
      <c r="C282" s="228"/>
      <c r="D282" s="220" t="s">
        <v>138</v>
      </c>
      <c r="E282" s="229" t="s">
        <v>19</v>
      </c>
      <c r="F282" s="230" t="s">
        <v>699</v>
      </c>
      <c r="G282" s="228"/>
      <c r="H282" s="231">
        <v>70.400999999999996</v>
      </c>
      <c r="I282" s="232"/>
      <c r="J282" s="228"/>
      <c r="K282" s="228"/>
      <c r="L282" s="233"/>
      <c r="M282" s="234"/>
      <c r="N282" s="235"/>
      <c r="O282" s="235"/>
      <c r="P282" s="235"/>
      <c r="Q282" s="235"/>
      <c r="R282" s="235"/>
      <c r="S282" s="235"/>
      <c r="T282" s="236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7" t="s">
        <v>138</v>
      </c>
      <c r="AU282" s="237" t="s">
        <v>82</v>
      </c>
      <c r="AV282" s="13" t="s">
        <v>82</v>
      </c>
      <c r="AW282" s="13" t="s">
        <v>33</v>
      </c>
      <c r="AX282" s="13" t="s">
        <v>80</v>
      </c>
      <c r="AY282" s="237" t="s">
        <v>125</v>
      </c>
    </row>
    <row r="283" s="2" customFormat="1" ht="16.5" customHeight="1">
      <c r="A283" s="41"/>
      <c r="B283" s="42"/>
      <c r="C283" s="263" t="s">
        <v>738</v>
      </c>
      <c r="D283" s="263" t="s">
        <v>408</v>
      </c>
      <c r="E283" s="264" t="s">
        <v>739</v>
      </c>
      <c r="F283" s="265" t="s">
        <v>740</v>
      </c>
      <c r="G283" s="266" t="s">
        <v>130</v>
      </c>
      <c r="H283" s="267">
        <v>77.617000000000004</v>
      </c>
      <c r="I283" s="268"/>
      <c r="J283" s="269">
        <f>ROUND(I283*H283,2)</f>
        <v>0</v>
      </c>
      <c r="K283" s="265" t="s">
        <v>131</v>
      </c>
      <c r="L283" s="270"/>
      <c r="M283" s="271" t="s">
        <v>19</v>
      </c>
      <c r="N283" s="272" t="s">
        <v>43</v>
      </c>
      <c r="O283" s="87"/>
      <c r="P283" s="216">
        <f>O283*H283</f>
        <v>0</v>
      </c>
      <c r="Q283" s="216">
        <v>0.00064999999999999997</v>
      </c>
      <c r="R283" s="216">
        <f>Q283*H283</f>
        <v>0.050451049999999997</v>
      </c>
      <c r="S283" s="216">
        <v>0</v>
      </c>
      <c r="T283" s="217">
        <f>S283*H283</f>
        <v>0</v>
      </c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R283" s="218" t="s">
        <v>471</v>
      </c>
      <c r="AT283" s="218" t="s">
        <v>408</v>
      </c>
      <c r="AU283" s="218" t="s">
        <v>82</v>
      </c>
      <c r="AY283" s="20" t="s">
        <v>125</v>
      </c>
      <c r="BE283" s="219">
        <f>IF(N283="základní",J283,0)</f>
        <v>0</v>
      </c>
      <c r="BF283" s="219">
        <f>IF(N283="snížená",J283,0)</f>
        <v>0</v>
      </c>
      <c r="BG283" s="219">
        <f>IF(N283="zákl. přenesená",J283,0)</f>
        <v>0</v>
      </c>
      <c r="BH283" s="219">
        <f>IF(N283="sníž. přenesená",J283,0)</f>
        <v>0</v>
      </c>
      <c r="BI283" s="219">
        <f>IF(N283="nulová",J283,0)</f>
        <v>0</v>
      </c>
      <c r="BJ283" s="20" t="s">
        <v>80</v>
      </c>
      <c r="BK283" s="219">
        <f>ROUND(I283*H283,2)</f>
        <v>0</v>
      </c>
      <c r="BL283" s="20" t="s">
        <v>215</v>
      </c>
      <c r="BM283" s="218" t="s">
        <v>741</v>
      </c>
    </row>
    <row r="284" s="2" customFormat="1">
      <c r="A284" s="41"/>
      <c r="B284" s="42"/>
      <c r="C284" s="43"/>
      <c r="D284" s="220" t="s">
        <v>134</v>
      </c>
      <c r="E284" s="43"/>
      <c r="F284" s="221" t="s">
        <v>740</v>
      </c>
      <c r="G284" s="43"/>
      <c r="H284" s="43"/>
      <c r="I284" s="222"/>
      <c r="J284" s="43"/>
      <c r="K284" s="43"/>
      <c r="L284" s="47"/>
      <c r="M284" s="223"/>
      <c r="N284" s="224"/>
      <c r="O284" s="87"/>
      <c r="P284" s="87"/>
      <c r="Q284" s="87"/>
      <c r="R284" s="87"/>
      <c r="S284" s="87"/>
      <c r="T284" s="88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T284" s="20" t="s">
        <v>134</v>
      </c>
      <c r="AU284" s="20" t="s">
        <v>82</v>
      </c>
    </row>
    <row r="285" s="13" customFormat="1">
      <c r="A285" s="13"/>
      <c r="B285" s="227"/>
      <c r="C285" s="228"/>
      <c r="D285" s="220" t="s">
        <v>138</v>
      </c>
      <c r="E285" s="229" t="s">
        <v>19</v>
      </c>
      <c r="F285" s="230" t="s">
        <v>742</v>
      </c>
      <c r="G285" s="228"/>
      <c r="H285" s="231">
        <v>77.617000000000004</v>
      </c>
      <c r="I285" s="232"/>
      <c r="J285" s="228"/>
      <c r="K285" s="228"/>
      <c r="L285" s="233"/>
      <c r="M285" s="234"/>
      <c r="N285" s="235"/>
      <c r="O285" s="235"/>
      <c r="P285" s="235"/>
      <c r="Q285" s="235"/>
      <c r="R285" s="235"/>
      <c r="S285" s="235"/>
      <c r="T285" s="236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7" t="s">
        <v>138</v>
      </c>
      <c r="AU285" s="237" t="s">
        <v>82</v>
      </c>
      <c r="AV285" s="13" t="s">
        <v>82</v>
      </c>
      <c r="AW285" s="13" t="s">
        <v>33</v>
      </c>
      <c r="AX285" s="13" t="s">
        <v>80</v>
      </c>
      <c r="AY285" s="237" t="s">
        <v>125</v>
      </c>
    </row>
    <row r="286" s="2" customFormat="1" ht="16.5" customHeight="1">
      <c r="A286" s="41"/>
      <c r="B286" s="42"/>
      <c r="C286" s="207" t="s">
        <v>743</v>
      </c>
      <c r="D286" s="207" t="s">
        <v>127</v>
      </c>
      <c r="E286" s="208" t="s">
        <v>744</v>
      </c>
      <c r="F286" s="209" t="s">
        <v>745</v>
      </c>
      <c r="G286" s="210" t="s">
        <v>130</v>
      </c>
      <c r="H286" s="211">
        <v>59.427999999999997</v>
      </c>
      <c r="I286" s="212"/>
      <c r="J286" s="213">
        <f>ROUND(I286*H286,2)</f>
        <v>0</v>
      </c>
      <c r="K286" s="209" t="s">
        <v>131</v>
      </c>
      <c r="L286" s="47"/>
      <c r="M286" s="214" t="s">
        <v>19</v>
      </c>
      <c r="N286" s="215" t="s">
        <v>43</v>
      </c>
      <c r="O286" s="87"/>
      <c r="P286" s="216">
        <f>O286*H286</f>
        <v>0</v>
      </c>
      <c r="Q286" s="216">
        <v>0</v>
      </c>
      <c r="R286" s="216">
        <f>Q286*H286</f>
        <v>0</v>
      </c>
      <c r="S286" s="216">
        <v>0</v>
      </c>
      <c r="T286" s="217">
        <f>S286*H286</f>
        <v>0</v>
      </c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R286" s="218" t="s">
        <v>215</v>
      </c>
      <c r="AT286" s="218" t="s">
        <v>127</v>
      </c>
      <c r="AU286" s="218" t="s">
        <v>82</v>
      </c>
      <c r="AY286" s="20" t="s">
        <v>125</v>
      </c>
      <c r="BE286" s="219">
        <f>IF(N286="základní",J286,0)</f>
        <v>0</v>
      </c>
      <c r="BF286" s="219">
        <f>IF(N286="snížená",J286,0)</f>
        <v>0</v>
      </c>
      <c r="BG286" s="219">
        <f>IF(N286="zákl. přenesená",J286,0)</f>
        <v>0</v>
      </c>
      <c r="BH286" s="219">
        <f>IF(N286="sníž. přenesená",J286,0)</f>
        <v>0</v>
      </c>
      <c r="BI286" s="219">
        <f>IF(N286="nulová",J286,0)</f>
        <v>0</v>
      </c>
      <c r="BJ286" s="20" t="s">
        <v>80</v>
      </c>
      <c r="BK286" s="219">
        <f>ROUND(I286*H286,2)</f>
        <v>0</v>
      </c>
      <c r="BL286" s="20" t="s">
        <v>215</v>
      </c>
      <c r="BM286" s="218" t="s">
        <v>746</v>
      </c>
    </row>
    <row r="287" s="2" customFormat="1">
      <c r="A287" s="41"/>
      <c r="B287" s="42"/>
      <c r="C287" s="43"/>
      <c r="D287" s="220" t="s">
        <v>134</v>
      </c>
      <c r="E287" s="43"/>
      <c r="F287" s="221" t="s">
        <v>747</v>
      </c>
      <c r="G287" s="43"/>
      <c r="H287" s="43"/>
      <c r="I287" s="222"/>
      <c r="J287" s="43"/>
      <c r="K287" s="43"/>
      <c r="L287" s="47"/>
      <c r="M287" s="223"/>
      <c r="N287" s="224"/>
      <c r="O287" s="87"/>
      <c r="P287" s="87"/>
      <c r="Q287" s="87"/>
      <c r="R287" s="87"/>
      <c r="S287" s="87"/>
      <c r="T287" s="88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T287" s="20" t="s">
        <v>134</v>
      </c>
      <c r="AU287" s="20" t="s">
        <v>82</v>
      </c>
    </row>
    <row r="288" s="2" customFormat="1">
      <c r="A288" s="41"/>
      <c r="B288" s="42"/>
      <c r="C288" s="43"/>
      <c r="D288" s="225" t="s">
        <v>136</v>
      </c>
      <c r="E288" s="43"/>
      <c r="F288" s="226" t="s">
        <v>748</v>
      </c>
      <c r="G288" s="43"/>
      <c r="H288" s="43"/>
      <c r="I288" s="222"/>
      <c r="J288" s="43"/>
      <c r="K288" s="43"/>
      <c r="L288" s="47"/>
      <c r="M288" s="223"/>
      <c r="N288" s="224"/>
      <c r="O288" s="87"/>
      <c r="P288" s="87"/>
      <c r="Q288" s="87"/>
      <c r="R288" s="87"/>
      <c r="S288" s="87"/>
      <c r="T288" s="88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T288" s="20" t="s">
        <v>136</v>
      </c>
      <c r="AU288" s="20" t="s">
        <v>82</v>
      </c>
    </row>
    <row r="289" s="13" customFormat="1">
      <c r="A289" s="13"/>
      <c r="B289" s="227"/>
      <c r="C289" s="228"/>
      <c r="D289" s="220" t="s">
        <v>138</v>
      </c>
      <c r="E289" s="229" t="s">
        <v>19</v>
      </c>
      <c r="F289" s="230" t="s">
        <v>749</v>
      </c>
      <c r="G289" s="228"/>
      <c r="H289" s="231">
        <v>59.427999999999997</v>
      </c>
      <c r="I289" s="232"/>
      <c r="J289" s="228"/>
      <c r="K289" s="228"/>
      <c r="L289" s="233"/>
      <c r="M289" s="234"/>
      <c r="N289" s="235"/>
      <c r="O289" s="235"/>
      <c r="P289" s="235"/>
      <c r="Q289" s="235"/>
      <c r="R289" s="235"/>
      <c r="S289" s="235"/>
      <c r="T289" s="236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7" t="s">
        <v>138</v>
      </c>
      <c r="AU289" s="237" t="s">
        <v>82</v>
      </c>
      <c r="AV289" s="13" t="s">
        <v>82</v>
      </c>
      <c r="AW289" s="13" t="s">
        <v>33</v>
      </c>
      <c r="AX289" s="13" t="s">
        <v>80</v>
      </c>
      <c r="AY289" s="237" t="s">
        <v>125</v>
      </c>
    </row>
    <row r="290" s="2" customFormat="1" ht="16.5" customHeight="1">
      <c r="A290" s="41"/>
      <c r="B290" s="42"/>
      <c r="C290" s="263" t="s">
        <v>750</v>
      </c>
      <c r="D290" s="263" t="s">
        <v>408</v>
      </c>
      <c r="E290" s="264" t="s">
        <v>751</v>
      </c>
      <c r="F290" s="265" t="s">
        <v>752</v>
      </c>
      <c r="G290" s="266" t="s">
        <v>187</v>
      </c>
      <c r="H290" s="267">
        <v>4.6520000000000001</v>
      </c>
      <c r="I290" s="268"/>
      <c r="J290" s="269">
        <f>ROUND(I290*H290,2)</f>
        <v>0</v>
      </c>
      <c r="K290" s="265" t="s">
        <v>131</v>
      </c>
      <c r="L290" s="270"/>
      <c r="M290" s="271" t="s">
        <v>19</v>
      </c>
      <c r="N290" s="272" t="s">
        <v>43</v>
      </c>
      <c r="O290" s="87"/>
      <c r="P290" s="216">
        <f>O290*H290</f>
        <v>0</v>
      </c>
      <c r="Q290" s="216">
        <v>0.75</v>
      </c>
      <c r="R290" s="216">
        <f>Q290*H290</f>
        <v>3.4889999999999999</v>
      </c>
      <c r="S290" s="216">
        <v>0</v>
      </c>
      <c r="T290" s="217">
        <f>S290*H290</f>
        <v>0</v>
      </c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R290" s="218" t="s">
        <v>471</v>
      </c>
      <c r="AT290" s="218" t="s">
        <v>408</v>
      </c>
      <c r="AU290" s="218" t="s">
        <v>82</v>
      </c>
      <c r="AY290" s="20" t="s">
        <v>125</v>
      </c>
      <c r="BE290" s="219">
        <f>IF(N290="základní",J290,0)</f>
        <v>0</v>
      </c>
      <c r="BF290" s="219">
        <f>IF(N290="snížená",J290,0)</f>
        <v>0</v>
      </c>
      <c r="BG290" s="219">
        <f>IF(N290="zákl. přenesená",J290,0)</f>
        <v>0</v>
      </c>
      <c r="BH290" s="219">
        <f>IF(N290="sníž. přenesená",J290,0)</f>
        <v>0</v>
      </c>
      <c r="BI290" s="219">
        <f>IF(N290="nulová",J290,0)</f>
        <v>0</v>
      </c>
      <c r="BJ290" s="20" t="s">
        <v>80</v>
      </c>
      <c r="BK290" s="219">
        <f>ROUND(I290*H290,2)</f>
        <v>0</v>
      </c>
      <c r="BL290" s="20" t="s">
        <v>215</v>
      </c>
      <c r="BM290" s="218" t="s">
        <v>753</v>
      </c>
    </row>
    <row r="291" s="2" customFormat="1">
      <c r="A291" s="41"/>
      <c r="B291" s="42"/>
      <c r="C291" s="43"/>
      <c r="D291" s="220" t="s">
        <v>134</v>
      </c>
      <c r="E291" s="43"/>
      <c r="F291" s="221" t="s">
        <v>752</v>
      </c>
      <c r="G291" s="43"/>
      <c r="H291" s="43"/>
      <c r="I291" s="222"/>
      <c r="J291" s="43"/>
      <c r="K291" s="43"/>
      <c r="L291" s="47"/>
      <c r="M291" s="223"/>
      <c r="N291" s="224"/>
      <c r="O291" s="87"/>
      <c r="P291" s="87"/>
      <c r="Q291" s="87"/>
      <c r="R291" s="87"/>
      <c r="S291" s="87"/>
      <c r="T291" s="88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T291" s="20" t="s">
        <v>134</v>
      </c>
      <c r="AU291" s="20" t="s">
        <v>82</v>
      </c>
    </row>
    <row r="292" s="13" customFormat="1">
      <c r="A292" s="13"/>
      <c r="B292" s="227"/>
      <c r="C292" s="228"/>
      <c r="D292" s="220" t="s">
        <v>138</v>
      </c>
      <c r="E292" s="229" t="s">
        <v>19</v>
      </c>
      <c r="F292" s="230" t="s">
        <v>754</v>
      </c>
      <c r="G292" s="228"/>
      <c r="H292" s="231">
        <v>4.6520000000000001</v>
      </c>
      <c r="I292" s="232"/>
      <c r="J292" s="228"/>
      <c r="K292" s="228"/>
      <c r="L292" s="233"/>
      <c r="M292" s="234"/>
      <c r="N292" s="235"/>
      <c r="O292" s="235"/>
      <c r="P292" s="235"/>
      <c r="Q292" s="235"/>
      <c r="R292" s="235"/>
      <c r="S292" s="235"/>
      <c r="T292" s="236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7" t="s">
        <v>138</v>
      </c>
      <c r="AU292" s="237" t="s">
        <v>82</v>
      </c>
      <c r="AV292" s="13" t="s">
        <v>82</v>
      </c>
      <c r="AW292" s="13" t="s">
        <v>33</v>
      </c>
      <c r="AX292" s="13" t="s">
        <v>80</v>
      </c>
      <c r="AY292" s="237" t="s">
        <v>125</v>
      </c>
    </row>
    <row r="293" s="2" customFormat="1" ht="16.5" customHeight="1">
      <c r="A293" s="41"/>
      <c r="B293" s="42"/>
      <c r="C293" s="207" t="s">
        <v>755</v>
      </c>
      <c r="D293" s="207" t="s">
        <v>127</v>
      </c>
      <c r="E293" s="208" t="s">
        <v>756</v>
      </c>
      <c r="F293" s="209" t="s">
        <v>757</v>
      </c>
      <c r="G293" s="210" t="s">
        <v>130</v>
      </c>
      <c r="H293" s="211">
        <v>59.427999999999997</v>
      </c>
      <c r="I293" s="212"/>
      <c r="J293" s="213">
        <f>ROUND(I293*H293,2)</f>
        <v>0</v>
      </c>
      <c r="K293" s="209" t="s">
        <v>131</v>
      </c>
      <c r="L293" s="47"/>
      <c r="M293" s="214" t="s">
        <v>19</v>
      </c>
      <c r="N293" s="215" t="s">
        <v>43</v>
      </c>
      <c r="O293" s="87"/>
      <c r="P293" s="216">
        <f>O293*H293</f>
        <v>0</v>
      </c>
      <c r="Q293" s="216">
        <v>0</v>
      </c>
      <c r="R293" s="216">
        <f>Q293*H293</f>
        <v>0</v>
      </c>
      <c r="S293" s="216">
        <v>0</v>
      </c>
      <c r="T293" s="217">
        <f>S293*H293</f>
        <v>0</v>
      </c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R293" s="218" t="s">
        <v>215</v>
      </c>
      <c r="AT293" s="218" t="s">
        <v>127</v>
      </c>
      <c r="AU293" s="218" t="s">
        <v>82</v>
      </c>
      <c r="AY293" s="20" t="s">
        <v>125</v>
      </c>
      <c r="BE293" s="219">
        <f>IF(N293="základní",J293,0)</f>
        <v>0</v>
      </c>
      <c r="BF293" s="219">
        <f>IF(N293="snížená",J293,0)</f>
        <v>0</v>
      </c>
      <c r="BG293" s="219">
        <f>IF(N293="zákl. přenesená",J293,0)</f>
        <v>0</v>
      </c>
      <c r="BH293" s="219">
        <f>IF(N293="sníž. přenesená",J293,0)</f>
        <v>0</v>
      </c>
      <c r="BI293" s="219">
        <f>IF(N293="nulová",J293,0)</f>
        <v>0</v>
      </c>
      <c r="BJ293" s="20" t="s">
        <v>80</v>
      </c>
      <c r="BK293" s="219">
        <f>ROUND(I293*H293,2)</f>
        <v>0</v>
      </c>
      <c r="BL293" s="20" t="s">
        <v>215</v>
      </c>
      <c r="BM293" s="218" t="s">
        <v>758</v>
      </c>
    </row>
    <row r="294" s="2" customFormat="1">
      <c r="A294" s="41"/>
      <c r="B294" s="42"/>
      <c r="C294" s="43"/>
      <c r="D294" s="220" t="s">
        <v>134</v>
      </c>
      <c r="E294" s="43"/>
      <c r="F294" s="221" t="s">
        <v>759</v>
      </c>
      <c r="G294" s="43"/>
      <c r="H294" s="43"/>
      <c r="I294" s="222"/>
      <c r="J294" s="43"/>
      <c r="K294" s="43"/>
      <c r="L294" s="47"/>
      <c r="M294" s="223"/>
      <c r="N294" s="224"/>
      <c r="O294" s="87"/>
      <c r="P294" s="87"/>
      <c r="Q294" s="87"/>
      <c r="R294" s="87"/>
      <c r="S294" s="87"/>
      <c r="T294" s="88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T294" s="20" t="s">
        <v>134</v>
      </c>
      <c r="AU294" s="20" t="s">
        <v>82</v>
      </c>
    </row>
    <row r="295" s="2" customFormat="1">
      <c r="A295" s="41"/>
      <c r="B295" s="42"/>
      <c r="C295" s="43"/>
      <c r="D295" s="225" t="s">
        <v>136</v>
      </c>
      <c r="E295" s="43"/>
      <c r="F295" s="226" t="s">
        <v>760</v>
      </c>
      <c r="G295" s="43"/>
      <c r="H295" s="43"/>
      <c r="I295" s="222"/>
      <c r="J295" s="43"/>
      <c r="K295" s="43"/>
      <c r="L295" s="47"/>
      <c r="M295" s="223"/>
      <c r="N295" s="224"/>
      <c r="O295" s="87"/>
      <c r="P295" s="87"/>
      <c r="Q295" s="87"/>
      <c r="R295" s="87"/>
      <c r="S295" s="87"/>
      <c r="T295" s="88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T295" s="20" t="s">
        <v>136</v>
      </c>
      <c r="AU295" s="20" t="s">
        <v>82</v>
      </c>
    </row>
    <row r="296" s="13" customFormat="1">
      <c r="A296" s="13"/>
      <c r="B296" s="227"/>
      <c r="C296" s="228"/>
      <c r="D296" s="220" t="s">
        <v>138</v>
      </c>
      <c r="E296" s="229" t="s">
        <v>19</v>
      </c>
      <c r="F296" s="230" t="s">
        <v>749</v>
      </c>
      <c r="G296" s="228"/>
      <c r="H296" s="231">
        <v>59.427999999999997</v>
      </c>
      <c r="I296" s="232"/>
      <c r="J296" s="228"/>
      <c r="K296" s="228"/>
      <c r="L296" s="233"/>
      <c r="M296" s="234"/>
      <c r="N296" s="235"/>
      <c r="O296" s="235"/>
      <c r="P296" s="235"/>
      <c r="Q296" s="235"/>
      <c r="R296" s="235"/>
      <c r="S296" s="235"/>
      <c r="T296" s="236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7" t="s">
        <v>138</v>
      </c>
      <c r="AU296" s="237" t="s">
        <v>82</v>
      </c>
      <c r="AV296" s="13" t="s">
        <v>82</v>
      </c>
      <c r="AW296" s="13" t="s">
        <v>33</v>
      </c>
      <c r="AX296" s="13" t="s">
        <v>80</v>
      </c>
      <c r="AY296" s="237" t="s">
        <v>125</v>
      </c>
    </row>
    <row r="297" s="2" customFormat="1" ht="16.5" customHeight="1">
      <c r="A297" s="41"/>
      <c r="B297" s="42"/>
      <c r="C297" s="263" t="s">
        <v>761</v>
      </c>
      <c r="D297" s="263" t="s">
        <v>408</v>
      </c>
      <c r="E297" s="264" t="s">
        <v>762</v>
      </c>
      <c r="F297" s="265" t="s">
        <v>763</v>
      </c>
      <c r="G297" s="266" t="s">
        <v>223</v>
      </c>
      <c r="H297" s="267">
        <v>10</v>
      </c>
      <c r="I297" s="268"/>
      <c r="J297" s="269">
        <f>ROUND(I297*H297,2)</f>
        <v>0</v>
      </c>
      <c r="K297" s="265" t="s">
        <v>131</v>
      </c>
      <c r="L297" s="270"/>
      <c r="M297" s="271" t="s">
        <v>19</v>
      </c>
      <c r="N297" s="272" t="s">
        <v>43</v>
      </c>
      <c r="O297" s="87"/>
      <c r="P297" s="216">
        <f>O297*H297</f>
        <v>0</v>
      </c>
      <c r="Q297" s="216">
        <v>0.001</v>
      </c>
      <c r="R297" s="216">
        <f>Q297*H297</f>
        <v>0.01</v>
      </c>
      <c r="S297" s="216">
        <v>0</v>
      </c>
      <c r="T297" s="217">
        <f>S297*H297</f>
        <v>0</v>
      </c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R297" s="218" t="s">
        <v>471</v>
      </c>
      <c r="AT297" s="218" t="s">
        <v>408</v>
      </c>
      <c r="AU297" s="218" t="s">
        <v>82</v>
      </c>
      <c r="AY297" s="20" t="s">
        <v>125</v>
      </c>
      <c r="BE297" s="219">
        <f>IF(N297="základní",J297,0)</f>
        <v>0</v>
      </c>
      <c r="BF297" s="219">
        <f>IF(N297="snížená",J297,0)</f>
        <v>0</v>
      </c>
      <c r="BG297" s="219">
        <f>IF(N297="zákl. přenesená",J297,0)</f>
        <v>0</v>
      </c>
      <c r="BH297" s="219">
        <f>IF(N297="sníž. přenesená",J297,0)</f>
        <v>0</v>
      </c>
      <c r="BI297" s="219">
        <f>IF(N297="nulová",J297,0)</f>
        <v>0</v>
      </c>
      <c r="BJ297" s="20" t="s">
        <v>80</v>
      </c>
      <c r="BK297" s="219">
        <f>ROUND(I297*H297,2)</f>
        <v>0</v>
      </c>
      <c r="BL297" s="20" t="s">
        <v>215</v>
      </c>
      <c r="BM297" s="218" t="s">
        <v>764</v>
      </c>
    </row>
    <row r="298" s="2" customFormat="1">
      <c r="A298" s="41"/>
      <c r="B298" s="42"/>
      <c r="C298" s="43"/>
      <c r="D298" s="220" t="s">
        <v>134</v>
      </c>
      <c r="E298" s="43"/>
      <c r="F298" s="221" t="s">
        <v>763</v>
      </c>
      <c r="G298" s="43"/>
      <c r="H298" s="43"/>
      <c r="I298" s="222"/>
      <c r="J298" s="43"/>
      <c r="K298" s="43"/>
      <c r="L298" s="47"/>
      <c r="M298" s="223"/>
      <c r="N298" s="224"/>
      <c r="O298" s="87"/>
      <c r="P298" s="87"/>
      <c r="Q298" s="87"/>
      <c r="R298" s="87"/>
      <c r="S298" s="87"/>
      <c r="T298" s="88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T298" s="20" t="s">
        <v>134</v>
      </c>
      <c r="AU298" s="20" t="s">
        <v>82</v>
      </c>
    </row>
    <row r="299" s="13" customFormat="1">
      <c r="A299" s="13"/>
      <c r="B299" s="227"/>
      <c r="C299" s="228"/>
      <c r="D299" s="220" t="s">
        <v>138</v>
      </c>
      <c r="E299" s="229" t="s">
        <v>19</v>
      </c>
      <c r="F299" s="230" t="s">
        <v>765</v>
      </c>
      <c r="G299" s="228"/>
      <c r="H299" s="231">
        <v>10</v>
      </c>
      <c r="I299" s="232"/>
      <c r="J299" s="228"/>
      <c r="K299" s="228"/>
      <c r="L299" s="233"/>
      <c r="M299" s="234"/>
      <c r="N299" s="235"/>
      <c r="O299" s="235"/>
      <c r="P299" s="235"/>
      <c r="Q299" s="235"/>
      <c r="R299" s="235"/>
      <c r="S299" s="235"/>
      <c r="T299" s="236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7" t="s">
        <v>138</v>
      </c>
      <c r="AU299" s="237" t="s">
        <v>82</v>
      </c>
      <c r="AV299" s="13" t="s">
        <v>82</v>
      </c>
      <c r="AW299" s="13" t="s">
        <v>33</v>
      </c>
      <c r="AX299" s="13" t="s">
        <v>80</v>
      </c>
      <c r="AY299" s="237" t="s">
        <v>125</v>
      </c>
    </row>
    <row r="300" s="2" customFormat="1" ht="16.5" customHeight="1">
      <c r="A300" s="41"/>
      <c r="B300" s="42"/>
      <c r="C300" s="207" t="s">
        <v>766</v>
      </c>
      <c r="D300" s="207" t="s">
        <v>127</v>
      </c>
      <c r="E300" s="208" t="s">
        <v>767</v>
      </c>
      <c r="F300" s="209" t="s">
        <v>768</v>
      </c>
      <c r="G300" s="210" t="s">
        <v>187</v>
      </c>
      <c r="H300" s="211">
        <v>6.2999999999999998</v>
      </c>
      <c r="I300" s="212"/>
      <c r="J300" s="213">
        <f>ROUND(I300*H300,2)</f>
        <v>0</v>
      </c>
      <c r="K300" s="209" t="s">
        <v>131</v>
      </c>
      <c r="L300" s="47"/>
      <c r="M300" s="214" t="s">
        <v>19</v>
      </c>
      <c r="N300" s="215" t="s">
        <v>43</v>
      </c>
      <c r="O300" s="87"/>
      <c r="P300" s="216">
        <f>O300*H300</f>
        <v>0</v>
      </c>
      <c r="Q300" s="216">
        <v>0</v>
      </c>
      <c r="R300" s="216">
        <f>Q300*H300</f>
        <v>0</v>
      </c>
      <c r="S300" s="216">
        <v>0</v>
      </c>
      <c r="T300" s="217">
        <f>S300*H300</f>
        <v>0</v>
      </c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R300" s="218" t="s">
        <v>215</v>
      </c>
      <c r="AT300" s="218" t="s">
        <v>127</v>
      </c>
      <c r="AU300" s="218" t="s">
        <v>82</v>
      </c>
      <c r="AY300" s="20" t="s">
        <v>125</v>
      </c>
      <c r="BE300" s="219">
        <f>IF(N300="základní",J300,0)</f>
        <v>0</v>
      </c>
      <c r="BF300" s="219">
        <f>IF(N300="snížená",J300,0)</f>
        <v>0</v>
      </c>
      <c r="BG300" s="219">
        <f>IF(N300="zákl. přenesená",J300,0)</f>
        <v>0</v>
      </c>
      <c r="BH300" s="219">
        <f>IF(N300="sníž. přenesená",J300,0)</f>
        <v>0</v>
      </c>
      <c r="BI300" s="219">
        <f>IF(N300="nulová",J300,0)</f>
        <v>0</v>
      </c>
      <c r="BJ300" s="20" t="s">
        <v>80</v>
      </c>
      <c r="BK300" s="219">
        <f>ROUND(I300*H300,2)</f>
        <v>0</v>
      </c>
      <c r="BL300" s="20" t="s">
        <v>215</v>
      </c>
      <c r="BM300" s="218" t="s">
        <v>769</v>
      </c>
    </row>
    <row r="301" s="2" customFormat="1">
      <c r="A301" s="41"/>
      <c r="B301" s="42"/>
      <c r="C301" s="43"/>
      <c r="D301" s="220" t="s">
        <v>134</v>
      </c>
      <c r="E301" s="43"/>
      <c r="F301" s="221" t="s">
        <v>770</v>
      </c>
      <c r="G301" s="43"/>
      <c r="H301" s="43"/>
      <c r="I301" s="222"/>
      <c r="J301" s="43"/>
      <c r="K301" s="43"/>
      <c r="L301" s="47"/>
      <c r="M301" s="223"/>
      <c r="N301" s="224"/>
      <c r="O301" s="87"/>
      <c r="P301" s="87"/>
      <c r="Q301" s="87"/>
      <c r="R301" s="87"/>
      <c r="S301" s="87"/>
      <c r="T301" s="88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T301" s="20" t="s">
        <v>134</v>
      </c>
      <c r="AU301" s="20" t="s">
        <v>82</v>
      </c>
    </row>
    <row r="302" s="2" customFormat="1">
      <c r="A302" s="41"/>
      <c r="B302" s="42"/>
      <c r="C302" s="43"/>
      <c r="D302" s="225" t="s">
        <v>136</v>
      </c>
      <c r="E302" s="43"/>
      <c r="F302" s="226" t="s">
        <v>771</v>
      </c>
      <c r="G302" s="43"/>
      <c r="H302" s="43"/>
      <c r="I302" s="222"/>
      <c r="J302" s="43"/>
      <c r="K302" s="43"/>
      <c r="L302" s="47"/>
      <c r="M302" s="223"/>
      <c r="N302" s="224"/>
      <c r="O302" s="87"/>
      <c r="P302" s="87"/>
      <c r="Q302" s="87"/>
      <c r="R302" s="87"/>
      <c r="S302" s="87"/>
      <c r="T302" s="88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T302" s="20" t="s">
        <v>136</v>
      </c>
      <c r="AU302" s="20" t="s">
        <v>82</v>
      </c>
    </row>
    <row r="303" s="13" customFormat="1">
      <c r="A303" s="13"/>
      <c r="B303" s="227"/>
      <c r="C303" s="228"/>
      <c r="D303" s="220" t="s">
        <v>138</v>
      </c>
      <c r="E303" s="229" t="s">
        <v>19</v>
      </c>
      <c r="F303" s="230" t="s">
        <v>772</v>
      </c>
      <c r="G303" s="228"/>
      <c r="H303" s="231">
        <v>6.2999999999999998</v>
      </c>
      <c r="I303" s="232"/>
      <c r="J303" s="228"/>
      <c r="K303" s="228"/>
      <c r="L303" s="233"/>
      <c r="M303" s="234"/>
      <c r="N303" s="235"/>
      <c r="O303" s="235"/>
      <c r="P303" s="235"/>
      <c r="Q303" s="235"/>
      <c r="R303" s="235"/>
      <c r="S303" s="235"/>
      <c r="T303" s="236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7" t="s">
        <v>138</v>
      </c>
      <c r="AU303" s="237" t="s">
        <v>82</v>
      </c>
      <c r="AV303" s="13" t="s">
        <v>82</v>
      </c>
      <c r="AW303" s="13" t="s">
        <v>33</v>
      </c>
      <c r="AX303" s="13" t="s">
        <v>80</v>
      </c>
      <c r="AY303" s="237" t="s">
        <v>125</v>
      </c>
    </row>
    <row r="304" s="2" customFormat="1" ht="16.5" customHeight="1">
      <c r="A304" s="41"/>
      <c r="B304" s="42"/>
      <c r="C304" s="207" t="s">
        <v>773</v>
      </c>
      <c r="D304" s="207" t="s">
        <v>127</v>
      </c>
      <c r="E304" s="208" t="s">
        <v>774</v>
      </c>
      <c r="F304" s="209" t="s">
        <v>775</v>
      </c>
      <c r="G304" s="210" t="s">
        <v>233</v>
      </c>
      <c r="H304" s="211">
        <v>3.7530000000000001</v>
      </c>
      <c r="I304" s="212"/>
      <c r="J304" s="213">
        <f>ROUND(I304*H304,2)</f>
        <v>0</v>
      </c>
      <c r="K304" s="209" t="s">
        <v>131</v>
      </c>
      <c r="L304" s="47"/>
      <c r="M304" s="214" t="s">
        <v>19</v>
      </c>
      <c r="N304" s="215" t="s">
        <v>43</v>
      </c>
      <c r="O304" s="87"/>
      <c r="P304" s="216">
        <f>O304*H304</f>
        <v>0</v>
      </c>
      <c r="Q304" s="216">
        <v>0</v>
      </c>
      <c r="R304" s="216">
        <f>Q304*H304</f>
        <v>0</v>
      </c>
      <c r="S304" s="216">
        <v>0</v>
      </c>
      <c r="T304" s="217">
        <f>S304*H304</f>
        <v>0</v>
      </c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R304" s="218" t="s">
        <v>215</v>
      </c>
      <c r="AT304" s="218" t="s">
        <v>127</v>
      </c>
      <c r="AU304" s="218" t="s">
        <v>82</v>
      </c>
      <c r="AY304" s="20" t="s">
        <v>125</v>
      </c>
      <c r="BE304" s="219">
        <f>IF(N304="základní",J304,0)</f>
        <v>0</v>
      </c>
      <c r="BF304" s="219">
        <f>IF(N304="snížená",J304,0)</f>
        <v>0</v>
      </c>
      <c r="BG304" s="219">
        <f>IF(N304="zákl. přenesená",J304,0)</f>
        <v>0</v>
      </c>
      <c r="BH304" s="219">
        <f>IF(N304="sníž. přenesená",J304,0)</f>
        <v>0</v>
      </c>
      <c r="BI304" s="219">
        <f>IF(N304="nulová",J304,0)</f>
        <v>0</v>
      </c>
      <c r="BJ304" s="20" t="s">
        <v>80</v>
      </c>
      <c r="BK304" s="219">
        <f>ROUND(I304*H304,2)</f>
        <v>0</v>
      </c>
      <c r="BL304" s="20" t="s">
        <v>215</v>
      </c>
      <c r="BM304" s="218" t="s">
        <v>776</v>
      </c>
    </row>
    <row r="305" s="2" customFormat="1">
      <c r="A305" s="41"/>
      <c r="B305" s="42"/>
      <c r="C305" s="43"/>
      <c r="D305" s="220" t="s">
        <v>134</v>
      </c>
      <c r="E305" s="43"/>
      <c r="F305" s="221" t="s">
        <v>777</v>
      </c>
      <c r="G305" s="43"/>
      <c r="H305" s="43"/>
      <c r="I305" s="222"/>
      <c r="J305" s="43"/>
      <c r="K305" s="43"/>
      <c r="L305" s="47"/>
      <c r="M305" s="223"/>
      <c r="N305" s="224"/>
      <c r="O305" s="87"/>
      <c r="P305" s="87"/>
      <c r="Q305" s="87"/>
      <c r="R305" s="87"/>
      <c r="S305" s="87"/>
      <c r="T305" s="88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T305" s="20" t="s">
        <v>134</v>
      </c>
      <c r="AU305" s="20" t="s">
        <v>82</v>
      </c>
    </row>
    <row r="306" s="2" customFormat="1">
      <c r="A306" s="41"/>
      <c r="B306" s="42"/>
      <c r="C306" s="43"/>
      <c r="D306" s="225" t="s">
        <v>136</v>
      </c>
      <c r="E306" s="43"/>
      <c r="F306" s="226" t="s">
        <v>778</v>
      </c>
      <c r="G306" s="43"/>
      <c r="H306" s="43"/>
      <c r="I306" s="222"/>
      <c r="J306" s="43"/>
      <c r="K306" s="43"/>
      <c r="L306" s="47"/>
      <c r="M306" s="223"/>
      <c r="N306" s="224"/>
      <c r="O306" s="87"/>
      <c r="P306" s="87"/>
      <c r="Q306" s="87"/>
      <c r="R306" s="87"/>
      <c r="S306" s="87"/>
      <c r="T306" s="88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T306" s="20" t="s">
        <v>136</v>
      </c>
      <c r="AU306" s="20" t="s">
        <v>82</v>
      </c>
    </row>
    <row r="307" s="12" customFormat="1" ht="22.8" customHeight="1">
      <c r="A307" s="12"/>
      <c r="B307" s="191"/>
      <c r="C307" s="192"/>
      <c r="D307" s="193" t="s">
        <v>71</v>
      </c>
      <c r="E307" s="205" t="s">
        <v>779</v>
      </c>
      <c r="F307" s="205" t="s">
        <v>780</v>
      </c>
      <c r="G307" s="192"/>
      <c r="H307" s="192"/>
      <c r="I307" s="195"/>
      <c r="J307" s="206">
        <f>BK307</f>
        <v>0</v>
      </c>
      <c r="K307" s="192"/>
      <c r="L307" s="197"/>
      <c r="M307" s="198"/>
      <c r="N307" s="199"/>
      <c r="O307" s="199"/>
      <c r="P307" s="200">
        <f>SUM(P308:P317)</f>
        <v>0</v>
      </c>
      <c r="Q307" s="199"/>
      <c r="R307" s="200">
        <f>SUM(R308:R317)</f>
        <v>0.023550000000000001</v>
      </c>
      <c r="S307" s="199"/>
      <c r="T307" s="201">
        <f>SUM(T308:T317)</f>
        <v>0</v>
      </c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R307" s="202" t="s">
        <v>82</v>
      </c>
      <c r="AT307" s="203" t="s">
        <v>71</v>
      </c>
      <c r="AU307" s="203" t="s">
        <v>80</v>
      </c>
      <c r="AY307" s="202" t="s">
        <v>125</v>
      </c>
      <c r="BK307" s="204">
        <f>SUM(BK308:BK317)</f>
        <v>0</v>
      </c>
    </row>
    <row r="308" s="2" customFormat="1" ht="24.15" customHeight="1">
      <c r="A308" s="41"/>
      <c r="B308" s="42"/>
      <c r="C308" s="207" t="s">
        <v>781</v>
      </c>
      <c r="D308" s="207" t="s">
        <v>127</v>
      </c>
      <c r="E308" s="208" t="s">
        <v>782</v>
      </c>
      <c r="F308" s="209" t="s">
        <v>783</v>
      </c>
      <c r="G308" s="210" t="s">
        <v>178</v>
      </c>
      <c r="H308" s="211">
        <v>8.25</v>
      </c>
      <c r="I308" s="212"/>
      <c r="J308" s="213">
        <f>ROUND(I308*H308,2)</f>
        <v>0</v>
      </c>
      <c r="K308" s="209" t="s">
        <v>19</v>
      </c>
      <c r="L308" s="47"/>
      <c r="M308" s="214" t="s">
        <v>19</v>
      </c>
      <c r="N308" s="215" t="s">
        <v>43</v>
      </c>
      <c r="O308" s="87"/>
      <c r="P308" s="216">
        <f>O308*H308</f>
        <v>0</v>
      </c>
      <c r="Q308" s="216">
        <v>0.0016800000000000001</v>
      </c>
      <c r="R308" s="216">
        <f>Q308*H308</f>
        <v>0.013860000000000001</v>
      </c>
      <c r="S308" s="216">
        <v>0</v>
      </c>
      <c r="T308" s="217">
        <f>S308*H308</f>
        <v>0</v>
      </c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R308" s="218" t="s">
        <v>215</v>
      </c>
      <c r="AT308" s="218" t="s">
        <v>127</v>
      </c>
      <c r="AU308" s="218" t="s">
        <v>82</v>
      </c>
      <c r="AY308" s="20" t="s">
        <v>125</v>
      </c>
      <c r="BE308" s="219">
        <f>IF(N308="základní",J308,0)</f>
        <v>0</v>
      </c>
      <c r="BF308" s="219">
        <f>IF(N308="snížená",J308,0)</f>
        <v>0</v>
      </c>
      <c r="BG308" s="219">
        <f>IF(N308="zákl. přenesená",J308,0)</f>
        <v>0</v>
      </c>
      <c r="BH308" s="219">
        <f>IF(N308="sníž. přenesená",J308,0)</f>
        <v>0</v>
      </c>
      <c r="BI308" s="219">
        <f>IF(N308="nulová",J308,0)</f>
        <v>0</v>
      </c>
      <c r="BJ308" s="20" t="s">
        <v>80</v>
      </c>
      <c r="BK308" s="219">
        <f>ROUND(I308*H308,2)</f>
        <v>0</v>
      </c>
      <c r="BL308" s="20" t="s">
        <v>215</v>
      </c>
      <c r="BM308" s="218" t="s">
        <v>784</v>
      </c>
    </row>
    <row r="309" s="2" customFormat="1">
      <c r="A309" s="41"/>
      <c r="B309" s="42"/>
      <c r="C309" s="43"/>
      <c r="D309" s="220" t="s">
        <v>134</v>
      </c>
      <c r="E309" s="43"/>
      <c r="F309" s="221" t="s">
        <v>783</v>
      </c>
      <c r="G309" s="43"/>
      <c r="H309" s="43"/>
      <c r="I309" s="222"/>
      <c r="J309" s="43"/>
      <c r="K309" s="43"/>
      <c r="L309" s="47"/>
      <c r="M309" s="223"/>
      <c r="N309" s="224"/>
      <c r="O309" s="87"/>
      <c r="P309" s="87"/>
      <c r="Q309" s="87"/>
      <c r="R309" s="87"/>
      <c r="S309" s="87"/>
      <c r="T309" s="88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T309" s="20" t="s">
        <v>134</v>
      </c>
      <c r="AU309" s="20" t="s">
        <v>82</v>
      </c>
    </row>
    <row r="310" s="13" customFormat="1">
      <c r="A310" s="13"/>
      <c r="B310" s="227"/>
      <c r="C310" s="228"/>
      <c r="D310" s="220" t="s">
        <v>138</v>
      </c>
      <c r="E310" s="229" t="s">
        <v>19</v>
      </c>
      <c r="F310" s="230" t="s">
        <v>785</v>
      </c>
      <c r="G310" s="228"/>
      <c r="H310" s="231">
        <v>8.25</v>
      </c>
      <c r="I310" s="232"/>
      <c r="J310" s="228"/>
      <c r="K310" s="228"/>
      <c r="L310" s="233"/>
      <c r="M310" s="234"/>
      <c r="N310" s="235"/>
      <c r="O310" s="235"/>
      <c r="P310" s="235"/>
      <c r="Q310" s="235"/>
      <c r="R310" s="235"/>
      <c r="S310" s="235"/>
      <c r="T310" s="236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37" t="s">
        <v>138</v>
      </c>
      <c r="AU310" s="237" t="s">
        <v>82</v>
      </c>
      <c r="AV310" s="13" t="s">
        <v>82</v>
      </c>
      <c r="AW310" s="13" t="s">
        <v>33</v>
      </c>
      <c r="AX310" s="13" t="s">
        <v>80</v>
      </c>
      <c r="AY310" s="237" t="s">
        <v>125</v>
      </c>
    </row>
    <row r="311" s="2" customFormat="1" ht="24.15" customHeight="1">
      <c r="A311" s="41"/>
      <c r="B311" s="42"/>
      <c r="C311" s="207" t="s">
        <v>786</v>
      </c>
      <c r="D311" s="207" t="s">
        <v>127</v>
      </c>
      <c r="E311" s="208" t="s">
        <v>787</v>
      </c>
      <c r="F311" s="209" t="s">
        <v>788</v>
      </c>
      <c r="G311" s="210" t="s">
        <v>196</v>
      </c>
      <c r="H311" s="211">
        <v>3</v>
      </c>
      <c r="I311" s="212"/>
      <c r="J311" s="213">
        <f>ROUND(I311*H311,2)</f>
        <v>0</v>
      </c>
      <c r="K311" s="209" t="s">
        <v>131</v>
      </c>
      <c r="L311" s="47"/>
      <c r="M311" s="214" t="s">
        <v>19</v>
      </c>
      <c r="N311" s="215" t="s">
        <v>43</v>
      </c>
      <c r="O311" s="87"/>
      <c r="P311" s="216">
        <f>O311*H311</f>
        <v>0</v>
      </c>
      <c r="Q311" s="216">
        <v>0.0032299999999999998</v>
      </c>
      <c r="R311" s="216">
        <f>Q311*H311</f>
        <v>0.009689999999999999</v>
      </c>
      <c r="S311" s="216">
        <v>0</v>
      </c>
      <c r="T311" s="217">
        <f>S311*H311</f>
        <v>0</v>
      </c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R311" s="218" t="s">
        <v>215</v>
      </c>
      <c r="AT311" s="218" t="s">
        <v>127</v>
      </c>
      <c r="AU311" s="218" t="s">
        <v>82</v>
      </c>
      <c r="AY311" s="20" t="s">
        <v>125</v>
      </c>
      <c r="BE311" s="219">
        <f>IF(N311="základní",J311,0)</f>
        <v>0</v>
      </c>
      <c r="BF311" s="219">
        <f>IF(N311="snížená",J311,0)</f>
        <v>0</v>
      </c>
      <c r="BG311" s="219">
        <f>IF(N311="zákl. přenesená",J311,0)</f>
        <v>0</v>
      </c>
      <c r="BH311" s="219">
        <f>IF(N311="sníž. přenesená",J311,0)</f>
        <v>0</v>
      </c>
      <c r="BI311" s="219">
        <f>IF(N311="nulová",J311,0)</f>
        <v>0</v>
      </c>
      <c r="BJ311" s="20" t="s">
        <v>80</v>
      </c>
      <c r="BK311" s="219">
        <f>ROUND(I311*H311,2)</f>
        <v>0</v>
      </c>
      <c r="BL311" s="20" t="s">
        <v>215</v>
      </c>
      <c r="BM311" s="218" t="s">
        <v>789</v>
      </c>
    </row>
    <row r="312" s="2" customFormat="1">
      <c r="A312" s="41"/>
      <c r="B312" s="42"/>
      <c r="C312" s="43"/>
      <c r="D312" s="220" t="s">
        <v>134</v>
      </c>
      <c r="E312" s="43"/>
      <c r="F312" s="221" t="s">
        <v>790</v>
      </c>
      <c r="G312" s="43"/>
      <c r="H312" s="43"/>
      <c r="I312" s="222"/>
      <c r="J312" s="43"/>
      <c r="K312" s="43"/>
      <c r="L312" s="47"/>
      <c r="M312" s="223"/>
      <c r="N312" s="224"/>
      <c r="O312" s="87"/>
      <c r="P312" s="87"/>
      <c r="Q312" s="87"/>
      <c r="R312" s="87"/>
      <c r="S312" s="87"/>
      <c r="T312" s="88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T312" s="20" t="s">
        <v>134</v>
      </c>
      <c r="AU312" s="20" t="s">
        <v>82</v>
      </c>
    </row>
    <row r="313" s="2" customFormat="1">
      <c r="A313" s="41"/>
      <c r="B313" s="42"/>
      <c r="C313" s="43"/>
      <c r="D313" s="225" t="s">
        <v>136</v>
      </c>
      <c r="E313" s="43"/>
      <c r="F313" s="226" t="s">
        <v>791</v>
      </c>
      <c r="G313" s="43"/>
      <c r="H313" s="43"/>
      <c r="I313" s="222"/>
      <c r="J313" s="43"/>
      <c r="K313" s="43"/>
      <c r="L313" s="47"/>
      <c r="M313" s="223"/>
      <c r="N313" s="224"/>
      <c r="O313" s="87"/>
      <c r="P313" s="87"/>
      <c r="Q313" s="87"/>
      <c r="R313" s="87"/>
      <c r="S313" s="87"/>
      <c r="T313" s="88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T313" s="20" t="s">
        <v>136</v>
      </c>
      <c r="AU313" s="20" t="s">
        <v>82</v>
      </c>
    </row>
    <row r="314" s="13" customFormat="1">
      <c r="A314" s="13"/>
      <c r="B314" s="227"/>
      <c r="C314" s="228"/>
      <c r="D314" s="220" t="s">
        <v>138</v>
      </c>
      <c r="E314" s="229" t="s">
        <v>19</v>
      </c>
      <c r="F314" s="230" t="s">
        <v>792</v>
      </c>
      <c r="G314" s="228"/>
      <c r="H314" s="231">
        <v>3</v>
      </c>
      <c r="I314" s="232"/>
      <c r="J314" s="228"/>
      <c r="K314" s="228"/>
      <c r="L314" s="233"/>
      <c r="M314" s="234"/>
      <c r="N314" s="235"/>
      <c r="O314" s="235"/>
      <c r="P314" s="235"/>
      <c r="Q314" s="235"/>
      <c r="R314" s="235"/>
      <c r="S314" s="235"/>
      <c r="T314" s="236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7" t="s">
        <v>138</v>
      </c>
      <c r="AU314" s="237" t="s">
        <v>82</v>
      </c>
      <c r="AV314" s="13" t="s">
        <v>82</v>
      </c>
      <c r="AW314" s="13" t="s">
        <v>33</v>
      </c>
      <c r="AX314" s="13" t="s">
        <v>80</v>
      </c>
      <c r="AY314" s="237" t="s">
        <v>125</v>
      </c>
    </row>
    <row r="315" s="2" customFormat="1" ht="16.5" customHeight="1">
      <c r="A315" s="41"/>
      <c r="B315" s="42"/>
      <c r="C315" s="207" t="s">
        <v>793</v>
      </c>
      <c r="D315" s="207" t="s">
        <v>127</v>
      </c>
      <c r="E315" s="208" t="s">
        <v>794</v>
      </c>
      <c r="F315" s="209" t="s">
        <v>795</v>
      </c>
      <c r="G315" s="210" t="s">
        <v>233</v>
      </c>
      <c r="H315" s="211">
        <v>0.024</v>
      </c>
      <c r="I315" s="212"/>
      <c r="J315" s="213">
        <f>ROUND(I315*H315,2)</f>
        <v>0</v>
      </c>
      <c r="K315" s="209" t="s">
        <v>131</v>
      </c>
      <c r="L315" s="47"/>
      <c r="M315" s="214" t="s">
        <v>19</v>
      </c>
      <c r="N315" s="215" t="s">
        <v>43</v>
      </c>
      <c r="O315" s="87"/>
      <c r="P315" s="216">
        <f>O315*H315</f>
        <v>0</v>
      </c>
      <c r="Q315" s="216">
        <v>0</v>
      </c>
      <c r="R315" s="216">
        <f>Q315*H315</f>
        <v>0</v>
      </c>
      <c r="S315" s="216">
        <v>0</v>
      </c>
      <c r="T315" s="217">
        <f>S315*H315</f>
        <v>0</v>
      </c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R315" s="218" t="s">
        <v>215</v>
      </c>
      <c r="AT315" s="218" t="s">
        <v>127</v>
      </c>
      <c r="AU315" s="218" t="s">
        <v>82</v>
      </c>
      <c r="AY315" s="20" t="s">
        <v>125</v>
      </c>
      <c r="BE315" s="219">
        <f>IF(N315="základní",J315,0)</f>
        <v>0</v>
      </c>
      <c r="BF315" s="219">
        <f>IF(N315="snížená",J315,0)</f>
        <v>0</v>
      </c>
      <c r="BG315" s="219">
        <f>IF(N315="zákl. přenesená",J315,0)</f>
        <v>0</v>
      </c>
      <c r="BH315" s="219">
        <f>IF(N315="sníž. přenesená",J315,0)</f>
        <v>0</v>
      </c>
      <c r="BI315" s="219">
        <f>IF(N315="nulová",J315,0)</f>
        <v>0</v>
      </c>
      <c r="BJ315" s="20" t="s">
        <v>80</v>
      </c>
      <c r="BK315" s="219">
        <f>ROUND(I315*H315,2)</f>
        <v>0</v>
      </c>
      <c r="BL315" s="20" t="s">
        <v>215</v>
      </c>
      <c r="BM315" s="218" t="s">
        <v>796</v>
      </c>
    </row>
    <row r="316" s="2" customFormat="1">
      <c r="A316" s="41"/>
      <c r="B316" s="42"/>
      <c r="C316" s="43"/>
      <c r="D316" s="220" t="s">
        <v>134</v>
      </c>
      <c r="E316" s="43"/>
      <c r="F316" s="221" t="s">
        <v>797</v>
      </c>
      <c r="G316" s="43"/>
      <c r="H316" s="43"/>
      <c r="I316" s="222"/>
      <c r="J316" s="43"/>
      <c r="K316" s="43"/>
      <c r="L316" s="47"/>
      <c r="M316" s="223"/>
      <c r="N316" s="224"/>
      <c r="O316" s="87"/>
      <c r="P316" s="87"/>
      <c r="Q316" s="87"/>
      <c r="R316" s="87"/>
      <c r="S316" s="87"/>
      <c r="T316" s="88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T316" s="20" t="s">
        <v>134</v>
      </c>
      <c r="AU316" s="20" t="s">
        <v>82</v>
      </c>
    </row>
    <row r="317" s="2" customFormat="1">
      <c r="A317" s="41"/>
      <c r="B317" s="42"/>
      <c r="C317" s="43"/>
      <c r="D317" s="225" t="s">
        <v>136</v>
      </c>
      <c r="E317" s="43"/>
      <c r="F317" s="226" t="s">
        <v>798</v>
      </c>
      <c r="G317" s="43"/>
      <c r="H317" s="43"/>
      <c r="I317" s="222"/>
      <c r="J317" s="43"/>
      <c r="K317" s="43"/>
      <c r="L317" s="47"/>
      <c r="M317" s="223"/>
      <c r="N317" s="224"/>
      <c r="O317" s="87"/>
      <c r="P317" s="87"/>
      <c r="Q317" s="87"/>
      <c r="R317" s="87"/>
      <c r="S317" s="87"/>
      <c r="T317" s="88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T317" s="20" t="s">
        <v>136</v>
      </c>
      <c r="AU317" s="20" t="s">
        <v>82</v>
      </c>
    </row>
    <row r="318" s="12" customFormat="1" ht="22.8" customHeight="1">
      <c r="A318" s="12"/>
      <c r="B318" s="191"/>
      <c r="C318" s="192"/>
      <c r="D318" s="193" t="s">
        <v>71</v>
      </c>
      <c r="E318" s="205" t="s">
        <v>799</v>
      </c>
      <c r="F318" s="205" t="s">
        <v>800</v>
      </c>
      <c r="G318" s="192"/>
      <c r="H318" s="192"/>
      <c r="I318" s="195"/>
      <c r="J318" s="206">
        <f>BK318</f>
        <v>0</v>
      </c>
      <c r="K318" s="192"/>
      <c r="L318" s="197"/>
      <c r="M318" s="198"/>
      <c r="N318" s="199"/>
      <c r="O318" s="199"/>
      <c r="P318" s="200">
        <f>SUM(P319:P396)</f>
        <v>0</v>
      </c>
      <c r="Q318" s="199"/>
      <c r="R318" s="200">
        <f>SUM(R319:R396)</f>
        <v>3.7004535499999998</v>
      </c>
      <c r="S318" s="199"/>
      <c r="T318" s="201">
        <f>SUM(T319:T396)</f>
        <v>0</v>
      </c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R318" s="202" t="s">
        <v>82</v>
      </c>
      <c r="AT318" s="203" t="s">
        <v>71</v>
      </c>
      <c r="AU318" s="203" t="s">
        <v>80</v>
      </c>
      <c r="AY318" s="202" t="s">
        <v>125</v>
      </c>
      <c r="BK318" s="204">
        <f>SUM(BK319:BK396)</f>
        <v>0</v>
      </c>
    </row>
    <row r="319" s="2" customFormat="1" ht="16.5" customHeight="1">
      <c r="A319" s="41"/>
      <c r="B319" s="42"/>
      <c r="C319" s="207" t="s">
        <v>801</v>
      </c>
      <c r="D319" s="207" t="s">
        <v>127</v>
      </c>
      <c r="E319" s="208" t="s">
        <v>802</v>
      </c>
      <c r="F319" s="209" t="s">
        <v>803</v>
      </c>
      <c r="G319" s="210" t="s">
        <v>130</v>
      </c>
      <c r="H319" s="211">
        <v>20.02</v>
      </c>
      <c r="I319" s="212"/>
      <c r="J319" s="213">
        <f>ROUND(I319*H319,2)</f>
        <v>0</v>
      </c>
      <c r="K319" s="209" t="s">
        <v>131</v>
      </c>
      <c r="L319" s="47"/>
      <c r="M319" s="214" t="s">
        <v>19</v>
      </c>
      <c r="N319" s="215" t="s">
        <v>43</v>
      </c>
      <c r="O319" s="87"/>
      <c r="P319" s="216">
        <f>O319*H319</f>
        <v>0</v>
      </c>
      <c r="Q319" s="216">
        <v>0</v>
      </c>
      <c r="R319" s="216">
        <f>Q319*H319</f>
        <v>0</v>
      </c>
      <c r="S319" s="216">
        <v>0</v>
      </c>
      <c r="T319" s="217">
        <f>S319*H319</f>
        <v>0</v>
      </c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R319" s="218" t="s">
        <v>215</v>
      </c>
      <c r="AT319" s="218" t="s">
        <v>127</v>
      </c>
      <c r="AU319" s="218" t="s">
        <v>82</v>
      </c>
      <c r="AY319" s="20" t="s">
        <v>125</v>
      </c>
      <c r="BE319" s="219">
        <f>IF(N319="základní",J319,0)</f>
        <v>0</v>
      </c>
      <c r="BF319" s="219">
        <f>IF(N319="snížená",J319,0)</f>
        <v>0</v>
      </c>
      <c r="BG319" s="219">
        <f>IF(N319="zákl. přenesená",J319,0)</f>
        <v>0</v>
      </c>
      <c r="BH319" s="219">
        <f>IF(N319="sníž. přenesená",J319,0)</f>
        <v>0</v>
      </c>
      <c r="BI319" s="219">
        <f>IF(N319="nulová",J319,0)</f>
        <v>0</v>
      </c>
      <c r="BJ319" s="20" t="s">
        <v>80</v>
      </c>
      <c r="BK319" s="219">
        <f>ROUND(I319*H319,2)</f>
        <v>0</v>
      </c>
      <c r="BL319" s="20" t="s">
        <v>215</v>
      </c>
      <c r="BM319" s="218" t="s">
        <v>804</v>
      </c>
    </row>
    <row r="320" s="2" customFormat="1">
      <c r="A320" s="41"/>
      <c r="B320" s="42"/>
      <c r="C320" s="43"/>
      <c r="D320" s="220" t="s">
        <v>134</v>
      </c>
      <c r="E320" s="43"/>
      <c r="F320" s="221" t="s">
        <v>805</v>
      </c>
      <c r="G320" s="43"/>
      <c r="H320" s="43"/>
      <c r="I320" s="222"/>
      <c r="J320" s="43"/>
      <c r="K320" s="43"/>
      <c r="L320" s="47"/>
      <c r="M320" s="223"/>
      <c r="N320" s="224"/>
      <c r="O320" s="87"/>
      <c r="P320" s="87"/>
      <c r="Q320" s="87"/>
      <c r="R320" s="87"/>
      <c r="S320" s="87"/>
      <c r="T320" s="88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T320" s="20" t="s">
        <v>134</v>
      </c>
      <c r="AU320" s="20" t="s">
        <v>82</v>
      </c>
    </row>
    <row r="321" s="2" customFormat="1">
      <c r="A321" s="41"/>
      <c r="B321" s="42"/>
      <c r="C321" s="43"/>
      <c r="D321" s="225" t="s">
        <v>136</v>
      </c>
      <c r="E321" s="43"/>
      <c r="F321" s="226" t="s">
        <v>806</v>
      </c>
      <c r="G321" s="43"/>
      <c r="H321" s="43"/>
      <c r="I321" s="222"/>
      <c r="J321" s="43"/>
      <c r="K321" s="43"/>
      <c r="L321" s="47"/>
      <c r="M321" s="223"/>
      <c r="N321" s="224"/>
      <c r="O321" s="87"/>
      <c r="P321" s="87"/>
      <c r="Q321" s="87"/>
      <c r="R321" s="87"/>
      <c r="S321" s="87"/>
      <c r="T321" s="88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T321" s="20" t="s">
        <v>136</v>
      </c>
      <c r="AU321" s="20" t="s">
        <v>82</v>
      </c>
    </row>
    <row r="322" s="13" customFormat="1">
      <c r="A322" s="13"/>
      <c r="B322" s="227"/>
      <c r="C322" s="228"/>
      <c r="D322" s="220" t="s">
        <v>138</v>
      </c>
      <c r="E322" s="229" t="s">
        <v>19</v>
      </c>
      <c r="F322" s="230" t="s">
        <v>807</v>
      </c>
      <c r="G322" s="228"/>
      <c r="H322" s="231">
        <v>20.02</v>
      </c>
      <c r="I322" s="232"/>
      <c r="J322" s="228"/>
      <c r="K322" s="228"/>
      <c r="L322" s="233"/>
      <c r="M322" s="234"/>
      <c r="N322" s="235"/>
      <c r="O322" s="235"/>
      <c r="P322" s="235"/>
      <c r="Q322" s="235"/>
      <c r="R322" s="235"/>
      <c r="S322" s="235"/>
      <c r="T322" s="236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7" t="s">
        <v>138</v>
      </c>
      <c r="AU322" s="237" t="s">
        <v>82</v>
      </c>
      <c r="AV322" s="13" t="s">
        <v>82</v>
      </c>
      <c r="AW322" s="13" t="s">
        <v>33</v>
      </c>
      <c r="AX322" s="13" t="s">
        <v>80</v>
      </c>
      <c r="AY322" s="237" t="s">
        <v>125</v>
      </c>
    </row>
    <row r="323" s="2" customFormat="1" ht="16.5" customHeight="1">
      <c r="A323" s="41"/>
      <c r="B323" s="42"/>
      <c r="C323" s="263" t="s">
        <v>808</v>
      </c>
      <c r="D323" s="263" t="s">
        <v>408</v>
      </c>
      <c r="E323" s="264" t="s">
        <v>809</v>
      </c>
      <c r="F323" s="265" t="s">
        <v>810</v>
      </c>
      <c r="G323" s="266" t="s">
        <v>130</v>
      </c>
      <c r="H323" s="267">
        <v>24.224</v>
      </c>
      <c r="I323" s="268"/>
      <c r="J323" s="269">
        <f>ROUND(I323*H323,2)</f>
        <v>0</v>
      </c>
      <c r="K323" s="265" t="s">
        <v>19</v>
      </c>
      <c r="L323" s="270"/>
      <c r="M323" s="271" t="s">
        <v>19</v>
      </c>
      <c r="N323" s="272" t="s">
        <v>43</v>
      </c>
      <c r="O323" s="87"/>
      <c r="P323" s="216">
        <f>O323*H323</f>
        <v>0</v>
      </c>
      <c r="Q323" s="216">
        <v>0.0132</v>
      </c>
      <c r="R323" s="216">
        <f>Q323*H323</f>
        <v>0.31975680000000001</v>
      </c>
      <c r="S323" s="216">
        <v>0</v>
      </c>
      <c r="T323" s="217">
        <f>S323*H323</f>
        <v>0</v>
      </c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R323" s="218" t="s">
        <v>471</v>
      </c>
      <c r="AT323" s="218" t="s">
        <v>408</v>
      </c>
      <c r="AU323" s="218" t="s">
        <v>82</v>
      </c>
      <c r="AY323" s="20" t="s">
        <v>125</v>
      </c>
      <c r="BE323" s="219">
        <f>IF(N323="základní",J323,0)</f>
        <v>0</v>
      </c>
      <c r="BF323" s="219">
        <f>IF(N323="snížená",J323,0)</f>
        <v>0</v>
      </c>
      <c r="BG323" s="219">
        <f>IF(N323="zákl. přenesená",J323,0)</f>
        <v>0</v>
      </c>
      <c r="BH323" s="219">
        <f>IF(N323="sníž. přenesená",J323,0)</f>
        <v>0</v>
      </c>
      <c r="BI323" s="219">
        <f>IF(N323="nulová",J323,0)</f>
        <v>0</v>
      </c>
      <c r="BJ323" s="20" t="s">
        <v>80</v>
      </c>
      <c r="BK323" s="219">
        <f>ROUND(I323*H323,2)</f>
        <v>0</v>
      </c>
      <c r="BL323" s="20" t="s">
        <v>215</v>
      </c>
      <c r="BM323" s="218" t="s">
        <v>811</v>
      </c>
    </row>
    <row r="324" s="2" customFormat="1">
      <c r="A324" s="41"/>
      <c r="B324" s="42"/>
      <c r="C324" s="43"/>
      <c r="D324" s="220" t="s">
        <v>134</v>
      </c>
      <c r="E324" s="43"/>
      <c r="F324" s="221" t="s">
        <v>810</v>
      </c>
      <c r="G324" s="43"/>
      <c r="H324" s="43"/>
      <c r="I324" s="222"/>
      <c r="J324" s="43"/>
      <c r="K324" s="43"/>
      <c r="L324" s="47"/>
      <c r="M324" s="223"/>
      <c r="N324" s="224"/>
      <c r="O324" s="87"/>
      <c r="P324" s="87"/>
      <c r="Q324" s="87"/>
      <c r="R324" s="87"/>
      <c r="S324" s="87"/>
      <c r="T324" s="88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T324" s="20" t="s">
        <v>134</v>
      </c>
      <c r="AU324" s="20" t="s">
        <v>82</v>
      </c>
    </row>
    <row r="325" s="13" customFormat="1">
      <c r="A325" s="13"/>
      <c r="B325" s="227"/>
      <c r="C325" s="228"/>
      <c r="D325" s="220" t="s">
        <v>138</v>
      </c>
      <c r="E325" s="229" t="s">
        <v>19</v>
      </c>
      <c r="F325" s="230" t="s">
        <v>812</v>
      </c>
      <c r="G325" s="228"/>
      <c r="H325" s="231">
        <v>22.021999999999998</v>
      </c>
      <c r="I325" s="232"/>
      <c r="J325" s="228"/>
      <c r="K325" s="228"/>
      <c r="L325" s="233"/>
      <c r="M325" s="234"/>
      <c r="N325" s="235"/>
      <c r="O325" s="235"/>
      <c r="P325" s="235"/>
      <c r="Q325" s="235"/>
      <c r="R325" s="235"/>
      <c r="S325" s="235"/>
      <c r="T325" s="236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7" t="s">
        <v>138</v>
      </c>
      <c r="AU325" s="237" t="s">
        <v>82</v>
      </c>
      <c r="AV325" s="13" t="s">
        <v>82</v>
      </c>
      <c r="AW325" s="13" t="s">
        <v>33</v>
      </c>
      <c r="AX325" s="13" t="s">
        <v>80</v>
      </c>
      <c r="AY325" s="237" t="s">
        <v>125</v>
      </c>
    </row>
    <row r="326" s="13" customFormat="1">
      <c r="A326" s="13"/>
      <c r="B326" s="227"/>
      <c r="C326" s="228"/>
      <c r="D326" s="220" t="s">
        <v>138</v>
      </c>
      <c r="E326" s="228"/>
      <c r="F326" s="230" t="s">
        <v>813</v>
      </c>
      <c r="G326" s="228"/>
      <c r="H326" s="231">
        <v>24.224</v>
      </c>
      <c r="I326" s="232"/>
      <c r="J326" s="228"/>
      <c r="K326" s="228"/>
      <c r="L326" s="233"/>
      <c r="M326" s="234"/>
      <c r="N326" s="235"/>
      <c r="O326" s="235"/>
      <c r="P326" s="235"/>
      <c r="Q326" s="235"/>
      <c r="R326" s="235"/>
      <c r="S326" s="235"/>
      <c r="T326" s="236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7" t="s">
        <v>138</v>
      </c>
      <c r="AU326" s="237" t="s">
        <v>82</v>
      </c>
      <c r="AV326" s="13" t="s">
        <v>82</v>
      </c>
      <c r="AW326" s="13" t="s">
        <v>4</v>
      </c>
      <c r="AX326" s="13" t="s">
        <v>80</v>
      </c>
      <c r="AY326" s="237" t="s">
        <v>125</v>
      </c>
    </row>
    <row r="327" s="2" customFormat="1" ht="16.5" customHeight="1">
      <c r="A327" s="41"/>
      <c r="B327" s="42"/>
      <c r="C327" s="207" t="s">
        <v>814</v>
      </c>
      <c r="D327" s="207" t="s">
        <v>127</v>
      </c>
      <c r="E327" s="208" t="s">
        <v>815</v>
      </c>
      <c r="F327" s="209" t="s">
        <v>816</v>
      </c>
      <c r="G327" s="210" t="s">
        <v>187</v>
      </c>
      <c r="H327" s="211">
        <v>0.41999999999999998</v>
      </c>
      <c r="I327" s="212"/>
      <c r="J327" s="213">
        <f>ROUND(I327*H327,2)</f>
        <v>0</v>
      </c>
      <c r="K327" s="209" t="s">
        <v>131</v>
      </c>
      <c r="L327" s="47"/>
      <c r="M327" s="214" t="s">
        <v>19</v>
      </c>
      <c r="N327" s="215" t="s">
        <v>43</v>
      </c>
      <c r="O327" s="87"/>
      <c r="P327" s="216">
        <f>O327*H327</f>
        <v>0</v>
      </c>
      <c r="Q327" s="216">
        <v>0.01192</v>
      </c>
      <c r="R327" s="216">
        <f>Q327*H327</f>
        <v>0.0050064000000000003</v>
      </c>
      <c r="S327" s="216">
        <v>0</v>
      </c>
      <c r="T327" s="217">
        <f>S327*H327</f>
        <v>0</v>
      </c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R327" s="218" t="s">
        <v>215</v>
      </c>
      <c r="AT327" s="218" t="s">
        <v>127</v>
      </c>
      <c r="AU327" s="218" t="s">
        <v>82</v>
      </c>
      <c r="AY327" s="20" t="s">
        <v>125</v>
      </c>
      <c r="BE327" s="219">
        <f>IF(N327="základní",J327,0)</f>
        <v>0</v>
      </c>
      <c r="BF327" s="219">
        <f>IF(N327="snížená",J327,0)</f>
        <v>0</v>
      </c>
      <c r="BG327" s="219">
        <f>IF(N327="zákl. přenesená",J327,0)</f>
        <v>0</v>
      </c>
      <c r="BH327" s="219">
        <f>IF(N327="sníž. přenesená",J327,0)</f>
        <v>0</v>
      </c>
      <c r="BI327" s="219">
        <f>IF(N327="nulová",J327,0)</f>
        <v>0</v>
      </c>
      <c r="BJ327" s="20" t="s">
        <v>80</v>
      </c>
      <c r="BK327" s="219">
        <f>ROUND(I327*H327,2)</f>
        <v>0</v>
      </c>
      <c r="BL327" s="20" t="s">
        <v>215</v>
      </c>
      <c r="BM327" s="218" t="s">
        <v>817</v>
      </c>
    </row>
    <row r="328" s="2" customFormat="1">
      <c r="A328" s="41"/>
      <c r="B328" s="42"/>
      <c r="C328" s="43"/>
      <c r="D328" s="220" t="s">
        <v>134</v>
      </c>
      <c r="E328" s="43"/>
      <c r="F328" s="221" t="s">
        <v>818</v>
      </c>
      <c r="G328" s="43"/>
      <c r="H328" s="43"/>
      <c r="I328" s="222"/>
      <c r="J328" s="43"/>
      <c r="K328" s="43"/>
      <c r="L328" s="47"/>
      <c r="M328" s="223"/>
      <c r="N328" s="224"/>
      <c r="O328" s="87"/>
      <c r="P328" s="87"/>
      <c r="Q328" s="87"/>
      <c r="R328" s="87"/>
      <c r="S328" s="87"/>
      <c r="T328" s="88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T328" s="20" t="s">
        <v>134</v>
      </c>
      <c r="AU328" s="20" t="s">
        <v>82</v>
      </c>
    </row>
    <row r="329" s="2" customFormat="1">
      <c r="A329" s="41"/>
      <c r="B329" s="42"/>
      <c r="C329" s="43"/>
      <c r="D329" s="225" t="s">
        <v>136</v>
      </c>
      <c r="E329" s="43"/>
      <c r="F329" s="226" t="s">
        <v>819</v>
      </c>
      <c r="G329" s="43"/>
      <c r="H329" s="43"/>
      <c r="I329" s="222"/>
      <c r="J329" s="43"/>
      <c r="K329" s="43"/>
      <c r="L329" s="47"/>
      <c r="M329" s="223"/>
      <c r="N329" s="224"/>
      <c r="O329" s="87"/>
      <c r="P329" s="87"/>
      <c r="Q329" s="87"/>
      <c r="R329" s="87"/>
      <c r="S329" s="87"/>
      <c r="T329" s="88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T329" s="20" t="s">
        <v>136</v>
      </c>
      <c r="AU329" s="20" t="s">
        <v>82</v>
      </c>
    </row>
    <row r="330" s="13" customFormat="1">
      <c r="A330" s="13"/>
      <c r="B330" s="227"/>
      <c r="C330" s="228"/>
      <c r="D330" s="220" t="s">
        <v>138</v>
      </c>
      <c r="E330" s="229" t="s">
        <v>19</v>
      </c>
      <c r="F330" s="230" t="s">
        <v>820</v>
      </c>
      <c r="G330" s="228"/>
      <c r="H330" s="231">
        <v>0.41999999999999998</v>
      </c>
      <c r="I330" s="232"/>
      <c r="J330" s="228"/>
      <c r="K330" s="228"/>
      <c r="L330" s="233"/>
      <c r="M330" s="234"/>
      <c r="N330" s="235"/>
      <c r="O330" s="235"/>
      <c r="P330" s="235"/>
      <c r="Q330" s="235"/>
      <c r="R330" s="235"/>
      <c r="S330" s="235"/>
      <c r="T330" s="236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7" t="s">
        <v>138</v>
      </c>
      <c r="AU330" s="237" t="s">
        <v>82</v>
      </c>
      <c r="AV330" s="13" t="s">
        <v>82</v>
      </c>
      <c r="AW330" s="13" t="s">
        <v>33</v>
      </c>
      <c r="AX330" s="13" t="s">
        <v>80</v>
      </c>
      <c r="AY330" s="237" t="s">
        <v>125</v>
      </c>
    </row>
    <row r="331" s="2" customFormat="1" ht="21.75" customHeight="1">
      <c r="A331" s="41"/>
      <c r="B331" s="42"/>
      <c r="C331" s="207" t="s">
        <v>821</v>
      </c>
      <c r="D331" s="207" t="s">
        <v>127</v>
      </c>
      <c r="E331" s="208" t="s">
        <v>822</v>
      </c>
      <c r="F331" s="209" t="s">
        <v>823</v>
      </c>
      <c r="G331" s="210" t="s">
        <v>178</v>
      </c>
      <c r="H331" s="211">
        <v>211.78</v>
      </c>
      <c r="I331" s="212"/>
      <c r="J331" s="213">
        <f>ROUND(I331*H331,2)</f>
        <v>0</v>
      </c>
      <c r="K331" s="209" t="s">
        <v>131</v>
      </c>
      <c r="L331" s="47"/>
      <c r="M331" s="214" t="s">
        <v>19</v>
      </c>
      <c r="N331" s="215" t="s">
        <v>43</v>
      </c>
      <c r="O331" s="87"/>
      <c r="P331" s="216">
        <f>O331*H331</f>
        <v>0</v>
      </c>
      <c r="Q331" s="216">
        <v>0</v>
      </c>
      <c r="R331" s="216">
        <f>Q331*H331</f>
        <v>0</v>
      </c>
      <c r="S331" s="216">
        <v>0</v>
      </c>
      <c r="T331" s="217">
        <f>S331*H331</f>
        <v>0</v>
      </c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R331" s="218" t="s">
        <v>215</v>
      </c>
      <c r="AT331" s="218" t="s">
        <v>127</v>
      </c>
      <c r="AU331" s="218" t="s">
        <v>82</v>
      </c>
      <c r="AY331" s="20" t="s">
        <v>125</v>
      </c>
      <c r="BE331" s="219">
        <f>IF(N331="základní",J331,0)</f>
        <v>0</v>
      </c>
      <c r="BF331" s="219">
        <f>IF(N331="snížená",J331,0)</f>
        <v>0</v>
      </c>
      <c r="BG331" s="219">
        <f>IF(N331="zákl. přenesená",J331,0)</f>
        <v>0</v>
      </c>
      <c r="BH331" s="219">
        <f>IF(N331="sníž. přenesená",J331,0)</f>
        <v>0</v>
      </c>
      <c r="BI331" s="219">
        <f>IF(N331="nulová",J331,0)</f>
        <v>0</v>
      </c>
      <c r="BJ331" s="20" t="s">
        <v>80</v>
      </c>
      <c r="BK331" s="219">
        <f>ROUND(I331*H331,2)</f>
        <v>0</v>
      </c>
      <c r="BL331" s="20" t="s">
        <v>215</v>
      </c>
      <c r="BM331" s="218" t="s">
        <v>824</v>
      </c>
    </row>
    <row r="332" s="2" customFormat="1">
      <c r="A332" s="41"/>
      <c r="B332" s="42"/>
      <c r="C332" s="43"/>
      <c r="D332" s="220" t="s">
        <v>134</v>
      </c>
      <c r="E332" s="43"/>
      <c r="F332" s="221" t="s">
        <v>825</v>
      </c>
      <c r="G332" s="43"/>
      <c r="H332" s="43"/>
      <c r="I332" s="222"/>
      <c r="J332" s="43"/>
      <c r="K332" s="43"/>
      <c r="L332" s="47"/>
      <c r="M332" s="223"/>
      <c r="N332" s="224"/>
      <c r="O332" s="87"/>
      <c r="P332" s="87"/>
      <c r="Q332" s="87"/>
      <c r="R332" s="87"/>
      <c r="S332" s="87"/>
      <c r="T332" s="88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T332" s="20" t="s">
        <v>134</v>
      </c>
      <c r="AU332" s="20" t="s">
        <v>82</v>
      </c>
    </row>
    <row r="333" s="2" customFormat="1">
      <c r="A333" s="41"/>
      <c r="B333" s="42"/>
      <c r="C333" s="43"/>
      <c r="D333" s="225" t="s">
        <v>136</v>
      </c>
      <c r="E333" s="43"/>
      <c r="F333" s="226" t="s">
        <v>826</v>
      </c>
      <c r="G333" s="43"/>
      <c r="H333" s="43"/>
      <c r="I333" s="222"/>
      <c r="J333" s="43"/>
      <c r="K333" s="43"/>
      <c r="L333" s="47"/>
      <c r="M333" s="223"/>
      <c r="N333" s="224"/>
      <c r="O333" s="87"/>
      <c r="P333" s="87"/>
      <c r="Q333" s="87"/>
      <c r="R333" s="87"/>
      <c r="S333" s="87"/>
      <c r="T333" s="88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T333" s="20" t="s">
        <v>136</v>
      </c>
      <c r="AU333" s="20" t="s">
        <v>82</v>
      </c>
    </row>
    <row r="334" s="13" customFormat="1">
      <c r="A334" s="13"/>
      <c r="B334" s="227"/>
      <c r="C334" s="228"/>
      <c r="D334" s="220" t="s">
        <v>138</v>
      </c>
      <c r="E334" s="229" t="s">
        <v>19</v>
      </c>
      <c r="F334" s="230" t="s">
        <v>827</v>
      </c>
      <c r="G334" s="228"/>
      <c r="H334" s="231">
        <v>125.3</v>
      </c>
      <c r="I334" s="232"/>
      <c r="J334" s="228"/>
      <c r="K334" s="228"/>
      <c r="L334" s="233"/>
      <c r="M334" s="234"/>
      <c r="N334" s="235"/>
      <c r="O334" s="235"/>
      <c r="P334" s="235"/>
      <c r="Q334" s="235"/>
      <c r="R334" s="235"/>
      <c r="S334" s="235"/>
      <c r="T334" s="236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7" t="s">
        <v>138</v>
      </c>
      <c r="AU334" s="237" t="s">
        <v>82</v>
      </c>
      <c r="AV334" s="13" t="s">
        <v>82</v>
      </c>
      <c r="AW334" s="13" t="s">
        <v>33</v>
      </c>
      <c r="AX334" s="13" t="s">
        <v>72</v>
      </c>
      <c r="AY334" s="237" t="s">
        <v>125</v>
      </c>
    </row>
    <row r="335" s="13" customFormat="1">
      <c r="A335" s="13"/>
      <c r="B335" s="227"/>
      <c r="C335" s="228"/>
      <c r="D335" s="220" t="s">
        <v>138</v>
      </c>
      <c r="E335" s="229" t="s">
        <v>19</v>
      </c>
      <c r="F335" s="230" t="s">
        <v>828</v>
      </c>
      <c r="G335" s="228"/>
      <c r="H335" s="231">
        <v>86.480000000000004</v>
      </c>
      <c r="I335" s="232"/>
      <c r="J335" s="228"/>
      <c r="K335" s="228"/>
      <c r="L335" s="233"/>
      <c r="M335" s="234"/>
      <c r="N335" s="235"/>
      <c r="O335" s="235"/>
      <c r="P335" s="235"/>
      <c r="Q335" s="235"/>
      <c r="R335" s="235"/>
      <c r="S335" s="235"/>
      <c r="T335" s="236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7" t="s">
        <v>138</v>
      </c>
      <c r="AU335" s="237" t="s">
        <v>82</v>
      </c>
      <c r="AV335" s="13" t="s">
        <v>82</v>
      </c>
      <c r="AW335" s="13" t="s">
        <v>33</v>
      </c>
      <c r="AX335" s="13" t="s">
        <v>72</v>
      </c>
      <c r="AY335" s="237" t="s">
        <v>125</v>
      </c>
    </row>
    <row r="336" s="14" customFormat="1">
      <c r="A336" s="14"/>
      <c r="B336" s="238"/>
      <c r="C336" s="239"/>
      <c r="D336" s="220" t="s">
        <v>138</v>
      </c>
      <c r="E336" s="240" t="s">
        <v>19</v>
      </c>
      <c r="F336" s="241" t="s">
        <v>158</v>
      </c>
      <c r="G336" s="239"/>
      <c r="H336" s="242">
        <v>211.78</v>
      </c>
      <c r="I336" s="243"/>
      <c r="J336" s="239"/>
      <c r="K336" s="239"/>
      <c r="L336" s="244"/>
      <c r="M336" s="245"/>
      <c r="N336" s="246"/>
      <c r="O336" s="246"/>
      <c r="P336" s="246"/>
      <c r="Q336" s="246"/>
      <c r="R336" s="246"/>
      <c r="S336" s="246"/>
      <c r="T336" s="247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8" t="s">
        <v>138</v>
      </c>
      <c r="AU336" s="248" t="s">
        <v>82</v>
      </c>
      <c r="AV336" s="14" t="s">
        <v>132</v>
      </c>
      <c r="AW336" s="14" t="s">
        <v>33</v>
      </c>
      <c r="AX336" s="14" t="s">
        <v>80</v>
      </c>
      <c r="AY336" s="248" t="s">
        <v>125</v>
      </c>
    </row>
    <row r="337" s="2" customFormat="1" ht="21.75" customHeight="1">
      <c r="A337" s="41"/>
      <c r="B337" s="42"/>
      <c r="C337" s="207" t="s">
        <v>829</v>
      </c>
      <c r="D337" s="207" t="s">
        <v>127</v>
      </c>
      <c r="E337" s="208" t="s">
        <v>830</v>
      </c>
      <c r="F337" s="209" t="s">
        <v>831</v>
      </c>
      <c r="G337" s="210" t="s">
        <v>178</v>
      </c>
      <c r="H337" s="211">
        <v>69.400000000000006</v>
      </c>
      <c r="I337" s="212"/>
      <c r="J337" s="213">
        <f>ROUND(I337*H337,2)</f>
        <v>0</v>
      </c>
      <c r="K337" s="209" t="s">
        <v>131</v>
      </c>
      <c r="L337" s="47"/>
      <c r="M337" s="214" t="s">
        <v>19</v>
      </c>
      <c r="N337" s="215" t="s">
        <v>43</v>
      </c>
      <c r="O337" s="87"/>
      <c r="P337" s="216">
        <f>O337*H337</f>
        <v>0</v>
      </c>
      <c r="Q337" s="216">
        <v>0</v>
      </c>
      <c r="R337" s="216">
        <f>Q337*H337</f>
        <v>0</v>
      </c>
      <c r="S337" s="216">
        <v>0</v>
      </c>
      <c r="T337" s="217">
        <f>S337*H337</f>
        <v>0</v>
      </c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R337" s="218" t="s">
        <v>215</v>
      </c>
      <c r="AT337" s="218" t="s">
        <v>127</v>
      </c>
      <c r="AU337" s="218" t="s">
        <v>82</v>
      </c>
      <c r="AY337" s="20" t="s">
        <v>125</v>
      </c>
      <c r="BE337" s="219">
        <f>IF(N337="základní",J337,0)</f>
        <v>0</v>
      </c>
      <c r="BF337" s="219">
        <f>IF(N337="snížená",J337,0)</f>
        <v>0</v>
      </c>
      <c r="BG337" s="219">
        <f>IF(N337="zákl. přenesená",J337,0)</f>
        <v>0</v>
      </c>
      <c r="BH337" s="219">
        <f>IF(N337="sníž. přenesená",J337,0)</f>
        <v>0</v>
      </c>
      <c r="BI337" s="219">
        <f>IF(N337="nulová",J337,0)</f>
        <v>0</v>
      </c>
      <c r="BJ337" s="20" t="s">
        <v>80</v>
      </c>
      <c r="BK337" s="219">
        <f>ROUND(I337*H337,2)</f>
        <v>0</v>
      </c>
      <c r="BL337" s="20" t="s">
        <v>215</v>
      </c>
      <c r="BM337" s="218" t="s">
        <v>832</v>
      </c>
    </row>
    <row r="338" s="2" customFormat="1">
      <c r="A338" s="41"/>
      <c r="B338" s="42"/>
      <c r="C338" s="43"/>
      <c r="D338" s="220" t="s">
        <v>134</v>
      </c>
      <c r="E338" s="43"/>
      <c r="F338" s="221" t="s">
        <v>833</v>
      </c>
      <c r="G338" s="43"/>
      <c r="H338" s="43"/>
      <c r="I338" s="222"/>
      <c r="J338" s="43"/>
      <c r="K338" s="43"/>
      <c r="L338" s="47"/>
      <c r="M338" s="223"/>
      <c r="N338" s="224"/>
      <c r="O338" s="87"/>
      <c r="P338" s="87"/>
      <c r="Q338" s="87"/>
      <c r="R338" s="87"/>
      <c r="S338" s="87"/>
      <c r="T338" s="88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T338" s="20" t="s">
        <v>134</v>
      </c>
      <c r="AU338" s="20" t="s">
        <v>82</v>
      </c>
    </row>
    <row r="339" s="2" customFormat="1">
      <c r="A339" s="41"/>
      <c r="B339" s="42"/>
      <c r="C339" s="43"/>
      <c r="D339" s="225" t="s">
        <v>136</v>
      </c>
      <c r="E339" s="43"/>
      <c r="F339" s="226" t="s">
        <v>834</v>
      </c>
      <c r="G339" s="43"/>
      <c r="H339" s="43"/>
      <c r="I339" s="222"/>
      <c r="J339" s="43"/>
      <c r="K339" s="43"/>
      <c r="L339" s="47"/>
      <c r="M339" s="223"/>
      <c r="N339" s="224"/>
      <c r="O339" s="87"/>
      <c r="P339" s="87"/>
      <c r="Q339" s="87"/>
      <c r="R339" s="87"/>
      <c r="S339" s="87"/>
      <c r="T339" s="88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T339" s="20" t="s">
        <v>136</v>
      </c>
      <c r="AU339" s="20" t="s">
        <v>82</v>
      </c>
    </row>
    <row r="340" s="13" customFormat="1">
      <c r="A340" s="13"/>
      <c r="B340" s="227"/>
      <c r="C340" s="228"/>
      <c r="D340" s="220" t="s">
        <v>138</v>
      </c>
      <c r="E340" s="229" t="s">
        <v>19</v>
      </c>
      <c r="F340" s="230" t="s">
        <v>835</v>
      </c>
      <c r="G340" s="228"/>
      <c r="H340" s="231">
        <v>69.400000000000006</v>
      </c>
      <c r="I340" s="232"/>
      <c r="J340" s="228"/>
      <c r="K340" s="228"/>
      <c r="L340" s="233"/>
      <c r="M340" s="234"/>
      <c r="N340" s="235"/>
      <c r="O340" s="235"/>
      <c r="P340" s="235"/>
      <c r="Q340" s="235"/>
      <c r="R340" s="235"/>
      <c r="S340" s="235"/>
      <c r="T340" s="236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7" t="s">
        <v>138</v>
      </c>
      <c r="AU340" s="237" t="s">
        <v>82</v>
      </c>
      <c r="AV340" s="13" t="s">
        <v>82</v>
      </c>
      <c r="AW340" s="13" t="s">
        <v>33</v>
      </c>
      <c r="AX340" s="13" t="s">
        <v>80</v>
      </c>
      <c r="AY340" s="237" t="s">
        <v>125</v>
      </c>
    </row>
    <row r="341" s="2" customFormat="1" ht="16.5" customHeight="1">
      <c r="A341" s="41"/>
      <c r="B341" s="42"/>
      <c r="C341" s="263" t="s">
        <v>836</v>
      </c>
      <c r="D341" s="263" t="s">
        <v>408</v>
      </c>
      <c r="E341" s="264" t="s">
        <v>837</v>
      </c>
      <c r="F341" s="265" t="s">
        <v>838</v>
      </c>
      <c r="G341" s="266" t="s">
        <v>187</v>
      </c>
      <c r="H341" s="267">
        <v>1.349</v>
      </c>
      <c r="I341" s="268"/>
      <c r="J341" s="269">
        <f>ROUND(I341*H341,2)</f>
        <v>0</v>
      </c>
      <c r="K341" s="265" t="s">
        <v>131</v>
      </c>
      <c r="L341" s="270"/>
      <c r="M341" s="271" t="s">
        <v>19</v>
      </c>
      <c r="N341" s="272" t="s">
        <v>43</v>
      </c>
      <c r="O341" s="87"/>
      <c r="P341" s="216">
        <f>O341*H341</f>
        <v>0</v>
      </c>
      <c r="Q341" s="216">
        <v>0.44</v>
      </c>
      <c r="R341" s="216">
        <f>Q341*H341</f>
        <v>0.59355999999999998</v>
      </c>
      <c r="S341" s="216">
        <v>0</v>
      </c>
      <c r="T341" s="217">
        <f>S341*H341</f>
        <v>0</v>
      </c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R341" s="218" t="s">
        <v>471</v>
      </c>
      <c r="AT341" s="218" t="s">
        <v>408</v>
      </c>
      <c r="AU341" s="218" t="s">
        <v>82</v>
      </c>
      <c r="AY341" s="20" t="s">
        <v>125</v>
      </c>
      <c r="BE341" s="219">
        <f>IF(N341="základní",J341,0)</f>
        <v>0</v>
      </c>
      <c r="BF341" s="219">
        <f>IF(N341="snížená",J341,0)</f>
        <v>0</v>
      </c>
      <c r="BG341" s="219">
        <f>IF(N341="zákl. přenesená",J341,0)</f>
        <v>0</v>
      </c>
      <c r="BH341" s="219">
        <f>IF(N341="sníž. přenesená",J341,0)</f>
        <v>0</v>
      </c>
      <c r="BI341" s="219">
        <f>IF(N341="nulová",J341,0)</f>
        <v>0</v>
      </c>
      <c r="BJ341" s="20" t="s">
        <v>80</v>
      </c>
      <c r="BK341" s="219">
        <f>ROUND(I341*H341,2)</f>
        <v>0</v>
      </c>
      <c r="BL341" s="20" t="s">
        <v>215</v>
      </c>
      <c r="BM341" s="218" t="s">
        <v>839</v>
      </c>
    </row>
    <row r="342" s="2" customFormat="1">
      <c r="A342" s="41"/>
      <c r="B342" s="42"/>
      <c r="C342" s="43"/>
      <c r="D342" s="220" t="s">
        <v>134</v>
      </c>
      <c r="E342" s="43"/>
      <c r="F342" s="221" t="s">
        <v>838</v>
      </c>
      <c r="G342" s="43"/>
      <c r="H342" s="43"/>
      <c r="I342" s="222"/>
      <c r="J342" s="43"/>
      <c r="K342" s="43"/>
      <c r="L342" s="47"/>
      <c r="M342" s="223"/>
      <c r="N342" s="224"/>
      <c r="O342" s="87"/>
      <c r="P342" s="87"/>
      <c r="Q342" s="87"/>
      <c r="R342" s="87"/>
      <c r="S342" s="87"/>
      <c r="T342" s="88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T342" s="20" t="s">
        <v>134</v>
      </c>
      <c r="AU342" s="20" t="s">
        <v>82</v>
      </c>
    </row>
    <row r="343" s="2" customFormat="1">
      <c r="A343" s="41"/>
      <c r="B343" s="42"/>
      <c r="C343" s="43"/>
      <c r="D343" s="220" t="s">
        <v>612</v>
      </c>
      <c r="E343" s="43"/>
      <c r="F343" s="288" t="s">
        <v>840</v>
      </c>
      <c r="G343" s="43"/>
      <c r="H343" s="43"/>
      <c r="I343" s="222"/>
      <c r="J343" s="43"/>
      <c r="K343" s="43"/>
      <c r="L343" s="47"/>
      <c r="M343" s="223"/>
      <c r="N343" s="224"/>
      <c r="O343" s="87"/>
      <c r="P343" s="87"/>
      <c r="Q343" s="87"/>
      <c r="R343" s="87"/>
      <c r="S343" s="87"/>
      <c r="T343" s="88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T343" s="20" t="s">
        <v>612</v>
      </c>
      <c r="AU343" s="20" t="s">
        <v>82</v>
      </c>
    </row>
    <row r="344" s="13" customFormat="1">
      <c r="A344" s="13"/>
      <c r="B344" s="227"/>
      <c r="C344" s="228"/>
      <c r="D344" s="220" t="s">
        <v>138</v>
      </c>
      <c r="E344" s="229" t="s">
        <v>19</v>
      </c>
      <c r="F344" s="230" t="s">
        <v>841</v>
      </c>
      <c r="G344" s="228"/>
      <c r="H344" s="231">
        <v>1.349</v>
      </c>
      <c r="I344" s="232"/>
      <c r="J344" s="228"/>
      <c r="K344" s="228"/>
      <c r="L344" s="233"/>
      <c r="M344" s="234"/>
      <c r="N344" s="235"/>
      <c r="O344" s="235"/>
      <c r="P344" s="235"/>
      <c r="Q344" s="235"/>
      <c r="R344" s="235"/>
      <c r="S344" s="235"/>
      <c r="T344" s="236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37" t="s">
        <v>138</v>
      </c>
      <c r="AU344" s="237" t="s">
        <v>82</v>
      </c>
      <c r="AV344" s="13" t="s">
        <v>82</v>
      </c>
      <c r="AW344" s="13" t="s">
        <v>33</v>
      </c>
      <c r="AX344" s="13" t="s">
        <v>80</v>
      </c>
      <c r="AY344" s="237" t="s">
        <v>125</v>
      </c>
    </row>
    <row r="345" s="2" customFormat="1" ht="16.5" customHeight="1">
      <c r="A345" s="41"/>
      <c r="B345" s="42"/>
      <c r="C345" s="263" t="s">
        <v>842</v>
      </c>
      <c r="D345" s="263" t="s">
        <v>408</v>
      </c>
      <c r="E345" s="264" t="s">
        <v>843</v>
      </c>
      <c r="F345" s="265" t="s">
        <v>844</v>
      </c>
      <c r="G345" s="266" t="s">
        <v>187</v>
      </c>
      <c r="H345" s="267">
        <v>0.67700000000000005</v>
      </c>
      <c r="I345" s="268"/>
      <c r="J345" s="269">
        <f>ROUND(I345*H345,2)</f>
        <v>0</v>
      </c>
      <c r="K345" s="265" t="s">
        <v>131</v>
      </c>
      <c r="L345" s="270"/>
      <c r="M345" s="271" t="s">
        <v>19</v>
      </c>
      <c r="N345" s="272" t="s">
        <v>43</v>
      </c>
      <c r="O345" s="87"/>
      <c r="P345" s="216">
        <f>O345*H345</f>
        <v>0</v>
      </c>
      <c r="Q345" s="216">
        <v>0.55000000000000004</v>
      </c>
      <c r="R345" s="216">
        <f>Q345*H345</f>
        <v>0.37235000000000007</v>
      </c>
      <c r="S345" s="216">
        <v>0</v>
      </c>
      <c r="T345" s="217">
        <f>S345*H345</f>
        <v>0</v>
      </c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R345" s="218" t="s">
        <v>471</v>
      </c>
      <c r="AT345" s="218" t="s">
        <v>408</v>
      </c>
      <c r="AU345" s="218" t="s">
        <v>82</v>
      </c>
      <c r="AY345" s="20" t="s">
        <v>125</v>
      </c>
      <c r="BE345" s="219">
        <f>IF(N345="základní",J345,0)</f>
        <v>0</v>
      </c>
      <c r="BF345" s="219">
        <f>IF(N345="snížená",J345,0)</f>
        <v>0</v>
      </c>
      <c r="BG345" s="219">
        <f>IF(N345="zákl. přenesená",J345,0)</f>
        <v>0</v>
      </c>
      <c r="BH345" s="219">
        <f>IF(N345="sníž. přenesená",J345,0)</f>
        <v>0</v>
      </c>
      <c r="BI345" s="219">
        <f>IF(N345="nulová",J345,0)</f>
        <v>0</v>
      </c>
      <c r="BJ345" s="20" t="s">
        <v>80</v>
      </c>
      <c r="BK345" s="219">
        <f>ROUND(I345*H345,2)</f>
        <v>0</v>
      </c>
      <c r="BL345" s="20" t="s">
        <v>215</v>
      </c>
      <c r="BM345" s="218" t="s">
        <v>845</v>
      </c>
    </row>
    <row r="346" s="2" customFormat="1">
      <c r="A346" s="41"/>
      <c r="B346" s="42"/>
      <c r="C346" s="43"/>
      <c r="D346" s="220" t="s">
        <v>134</v>
      </c>
      <c r="E346" s="43"/>
      <c r="F346" s="221" t="s">
        <v>844</v>
      </c>
      <c r="G346" s="43"/>
      <c r="H346" s="43"/>
      <c r="I346" s="222"/>
      <c r="J346" s="43"/>
      <c r="K346" s="43"/>
      <c r="L346" s="47"/>
      <c r="M346" s="223"/>
      <c r="N346" s="224"/>
      <c r="O346" s="87"/>
      <c r="P346" s="87"/>
      <c r="Q346" s="87"/>
      <c r="R346" s="87"/>
      <c r="S346" s="87"/>
      <c r="T346" s="88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T346" s="20" t="s">
        <v>134</v>
      </c>
      <c r="AU346" s="20" t="s">
        <v>82</v>
      </c>
    </row>
    <row r="347" s="2" customFormat="1">
      <c r="A347" s="41"/>
      <c r="B347" s="42"/>
      <c r="C347" s="43"/>
      <c r="D347" s="220" t="s">
        <v>612</v>
      </c>
      <c r="E347" s="43"/>
      <c r="F347" s="288" t="s">
        <v>840</v>
      </c>
      <c r="G347" s="43"/>
      <c r="H347" s="43"/>
      <c r="I347" s="222"/>
      <c r="J347" s="43"/>
      <c r="K347" s="43"/>
      <c r="L347" s="47"/>
      <c r="M347" s="223"/>
      <c r="N347" s="224"/>
      <c r="O347" s="87"/>
      <c r="P347" s="87"/>
      <c r="Q347" s="87"/>
      <c r="R347" s="87"/>
      <c r="S347" s="87"/>
      <c r="T347" s="88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T347" s="20" t="s">
        <v>612</v>
      </c>
      <c r="AU347" s="20" t="s">
        <v>82</v>
      </c>
    </row>
    <row r="348" s="13" customFormat="1">
      <c r="A348" s="13"/>
      <c r="B348" s="227"/>
      <c r="C348" s="228"/>
      <c r="D348" s="220" t="s">
        <v>138</v>
      </c>
      <c r="E348" s="229" t="s">
        <v>19</v>
      </c>
      <c r="F348" s="230" t="s">
        <v>846</v>
      </c>
      <c r="G348" s="228"/>
      <c r="H348" s="231">
        <v>0.67700000000000005</v>
      </c>
      <c r="I348" s="232"/>
      <c r="J348" s="228"/>
      <c r="K348" s="228"/>
      <c r="L348" s="233"/>
      <c r="M348" s="234"/>
      <c r="N348" s="235"/>
      <c r="O348" s="235"/>
      <c r="P348" s="235"/>
      <c r="Q348" s="235"/>
      <c r="R348" s="235"/>
      <c r="S348" s="235"/>
      <c r="T348" s="236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7" t="s">
        <v>138</v>
      </c>
      <c r="AU348" s="237" t="s">
        <v>82</v>
      </c>
      <c r="AV348" s="13" t="s">
        <v>82</v>
      </c>
      <c r="AW348" s="13" t="s">
        <v>33</v>
      </c>
      <c r="AX348" s="13" t="s">
        <v>80</v>
      </c>
      <c r="AY348" s="237" t="s">
        <v>125</v>
      </c>
    </row>
    <row r="349" s="2" customFormat="1" ht="16.5" customHeight="1">
      <c r="A349" s="41"/>
      <c r="B349" s="42"/>
      <c r="C349" s="263" t="s">
        <v>847</v>
      </c>
      <c r="D349" s="263" t="s">
        <v>408</v>
      </c>
      <c r="E349" s="264" t="s">
        <v>848</v>
      </c>
      <c r="F349" s="265" t="s">
        <v>849</v>
      </c>
      <c r="G349" s="266" t="s">
        <v>187</v>
      </c>
      <c r="H349" s="267">
        <v>0.63200000000000001</v>
      </c>
      <c r="I349" s="268"/>
      <c r="J349" s="269">
        <f>ROUND(I349*H349,2)</f>
        <v>0</v>
      </c>
      <c r="K349" s="265" t="s">
        <v>131</v>
      </c>
      <c r="L349" s="270"/>
      <c r="M349" s="271" t="s">
        <v>19</v>
      </c>
      <c r="N349" s="272" t="s">
        <v>43</v>
      </c>
      <c r="O349" s="87"/>
      <c r="P349" s="216">
        <f>O349*H349</f>
        <v>0</v>
      </c>
      <c r="Q349" s="216">
        <v>0.55000000000000004</v>
      </c>
      <c r="R349" s="216">
        <f>Q349*H349</f>
        <v>0.34760000000000002</v>
      </c>
      <c r="S349" s="216">
        <v>0</v>
      </c>
      <c r="T349" s="217">
        <f>S349*H349</f>
        <v>0</v>
      </c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R349" s="218" t="s">
        <v>471</v>
      </c>
      <c r="AT349" s="218" t="s">
        <v>408</v>
      </c>
      <c r="AU349" s="218" t="s">
        <v>82</v>
      </c>
      <c r="AY349" s="20" t="s">
        <v>125</v>
      </c>
      <c r="BE349" s="219">
        <f>IF(N349="základní",J349,0)</f>
        <v>0</v>
      </c>
      <c r="BF349" s="219">
        <f>IF(N349="snížená",J349,0)</f>
        <v>0</v>
      </c>
      <c r="BG349" s="219">
        <f>IF(N349="zákl. přenesená",J349,0)</f>
        <v>0</v>
      </c>
      <c r="BH349" s="219">
        <f>IF(N349="sníž. přenesená",J349,0)</f>
        <v>0</v>
      </c>
      <c r="BI349" s="219">
        <f>IF(N349="nulová",J349,0)</f>
        <v>0</v>
      </c>
      <c r="BJ349" s="20" t="s">
        <v>80</v>
      </c>
      <c r="BK349" s="219">
        <f>ROUND(I349*H349,2)</f>
        <v>0</v>
      </c>
      <c r="BL349" s="20" t="s">
        <v>215</v>
      </c>
      <c r="BM349" s="218" t="s">
        <v>850</v>
      </c>
    </row>
    <row r="350" s="2" customFormat="1">
      <c r="A350" s="41"/>
      <c r="B350" s="42"/>
      <c r="C350" s="43"/>
      <c r="D350" s="220" t="s">
        <v>134</v>
      </c>
      <c r="E350" s="43"/>
      <c r="F350" s="221" t="s">
        <v>849</v>
      </c>
      <c r="G350" s="43"/>
      <c r="H350" s="43"/>
      <c r="I350" s="222"/>
      <c r="J350" s="43"/>
      <c r="K350" s="43"/>
      <c r="L350" s="47"/>
      <c r="M350" s="223"/>
      <c r="N350" s="224"/>
      <c r="O350" s="87"/>
      <c r="P350" s="87"/>
      <c r="Q350" s="87"/>
      <c r="R350" s="87"/>
      <c r="S350" s="87"/>
      <c r="T350" s="88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T350" s="20" t="s">
        <v>134</v>
      </c>
      <c r="AU350" s="20" t="s">
        <v>82</v>
      </c>
    </row>
    <row r="351" s="2" customFormat="1">
      <c r="A351" s="41"/>
      <c r="B351" s="42"/>
      <c r="C351" s="43"/>
      <c r="D351" s="220" t="s">
        <v>612</v>
      </c>
      <c r="E351" s="43"/>
      <c r="F351" s="288" t="s">
        <v>840</v>
      </c>
      <c r="G351" s="43"/>
      <c r="H351" s="43"/>
      <c r="I351" s="222"/>
      <c r="J351" s="43"/>
      <c r="K351" s="43"/>
      <c r="L351" s="47"/>
      <c r="M351" s="223"/>
      <c r="N351" s="224"/>
      <c r="O351" s="87"/>
      <c r="P351" s="87"/>
      <c r="Q351" s="87"/>
      <c r="R351" s="87"/>
      <c r="S351" s="87"/>
      <c r="T351" s="88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T351" s="20" t="s">
        <v>612</v>
      </c>
      <c r="AU351" s="20" t="s">
        <v>82</v>
      </c>
    </row>
    <row r="352" s="13" customFormat="1">
      <c r="A352" s="13"/>
      <c r="B352" s="227"/>
      <c r="C352" s="228"/>
      <c r="D352" s="220" t="s">
        <v>138</v>
      </c>
      <c r="E352" s="229" t="s">
        <v>19</v>
      </c>
      <c r="F352" s="230" t="s">
        <v>851</v>
      </c>
      <c r="G352" s="228"/>
      <c r="H352" s="231">
        <v>0.44500000000000001</v>
      </c>
      <c r="I352" s="232"/>
      <c r="J352" s="228"/>
      <c r="K352" s="228"/>
      <c r="L352" s="233"/>
      <c r="M352" s="234"/>
      <c r="N352" s="235"/>
      <c r="O352" s="235"/>
      <c r="P352" s="235"/>
      <c r="Q352" s="235"/>
      <c r="R352" s="235"/>
      <c r="S352" s="235"/>
      <c r="T352" s="236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7" t="s">
        <v>138</v>
      </c>
      <c r="AU352" s="237" t="s">
        <v>82</v>
      </c>
      <c r="AV352" s="13" t="s">
        <v>82</v>
      </c>
      <c r="AW352" s="13" t="s">
        <v>33</v>
      </c>
      <c r="AX352" s="13" t="s">
        <v>72</v>
      </c>
      <c r="AY352" s="237" t="s">
        <v>125</v>
      </c>
    </row>
    <row r="353" s="13" customFormat="1">
      <c r="A353" s="13"/>
      <c r="B353" s="227"/>
      <c r="C353" s="228"/>
      <c r="D353" s="220" t="s">
        <v>138</v>
      </c>
      <c r="E353" s="229" t="s">
        <v>19</v>
      </c>
      <c r="F353" s="230" t="s">
        <v>852</v>
      </c>
      <c r="G353" s="228"/>
      <c r="H353" s="231">
        <v>0.187</v>
      </c>
      <c r="I353" s="232"/>
      <c r="J353" s="228"/>
      <c r="K353" s="228"/>
      <c r="L353" s="233"/>
      <c r="M353" s="234"/>
      <c r="N353" s="235"/>
      <c r="O353" s="235"/>
      <c r="P353" s="235"/>
      <c r="Q353" s="235"/>
      <c r="R353" s="235"/>
      <c r="S353" s="235"/>
      <c r="T353" s="236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7" t="s">
        <v>138</v>
      </c>
      <c r="AU353" s="237" t="s">
        <v>82</v>
      </c>
      <c r="AV353" s="13" t="s">
        <v>82</v>
      </c>
      <c r="AW353" s="13" t="s">
        <v>33</v>
      </c>
      <c r="AX353" s="13" t="s">
        <v>72</v>
      </c>
      <c r="AY353" s="237" t="s">
        <v>125</v>
      </c>
    </row>
    <row r="354" s="14" customFormat="1">
      <c r="A354" s="14"/>
      <c r="B354" s="238"/>
      <c r="C354" s="239"/>
      <c r="D354" s="220" t="s">
        <v>138</v>
      </c>
      <c r="E354" s="240" t="s">
        <v>19</v>
      </c>
      <c r="F354" s="241" t="s">
        <v>158</v>
      </c>
      <c r="G354" s="239"/>
      <c r="H354" s="242">
        <v>0.63200000000000001</v>
      </c>
      <c r="I354" s="243"/>
      <c r="J354" s="239"/>
      <c r="K354" s="239"/>
      <c r="L354" s="244"/>
      <c r="M354" s="245"/>
      <c r="N354" s="246"/>
      <c r="O354" s="246"/>
      <c r="P354" s="246"/>
      <c r="Q354" s="246"/>
      <c r="R354" s="246"/>
      <c r="S354" s="246"/>
      <c r="T354" s="247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48" t="s">
        <v>138</v>
      </c>
      <c r="AU354" s="248" t="s">
        <v>82</v>
      </c>
      <c r="AV354" s="14" t="s">
        <v>132</v>
      </c>
      <c r="AW354" s="14" t="s">
        <v>33</v>
      </c>
      <c r="AX354" s="14" t="s">
        <v>80</v>
      </c>
      <c r="AY354" s="248" t="s">
        <v>125</v>
      </c>
    </row>
    <row r="355" s="2" customFormat="1" ht="21.75" customHeight="1">
      <c r="A355" s="41"/>
      <c r="B355" s="42"/>
      <c r="C355" s="207" t="s">
        <v>853</v>
      </c>
      <c r="D355" s="207" t="s">
        <v>127</v>
      </c>
      <c r="E355" s="208" t="s">
        <v>854</v>
      </c>
      <c r="F355" s="209" t="s">
        <v>855</v>
      </c>
      <c r="G355" s="210" t="s">
        <v>130</v>
      </c>
      <c r="H355" s="211">
        <v>83.902000000000001</v>
      </c>
      <c r="I355" s="212"/>
      <c r="J355" s="213">
        <f>ROUND(I355*H355,2)</f>
        <v>0</v>
      </c>
      <c r="K355" s="209" t="s">
        <v>131</v>
      </c>
      <c r="L355" s="47"/>
      <c r="M355" s="214" t="s">
        <v>19</v>
      </c>
      <c r="N355" s="215" t="s">
        <v>43</v>
      </c>
      <c r="O355" s="87"/>
      <c r="P355" s="216">
        <f>O355*H355</f>
        <v>0</v>
      </c>
      <c r="Q355" s="216">
        <v>0</v>
      </c>
      <c r="R355" s="216">
        <f>Q355*H355</f>
        <v>0</v>
      </c>
      <c r="S355" s="216">
        <v>0</v>
      </c>
      <c r="T355" s="217">
        <f>S355*H355</f>
        <v>0</v>
      </c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R355" s="218" t="s">
        <v>215</v>
      </c>
      <c r="AT355" s="218" t="s">
        <v>127</v>
      </c>
      <c r="AU355" s="218" t="s">
        <v>82</v>
      </c>
      <c r="AY355" s="20" t="s">
        <v>125</v>
      </c>
      <c r="BE355" s="219">
        <f>IF(N355="základní",J355,0)</f>
        <v>0</v>
      </c>
      <c r="BF355" s="219">
        <f>IF(N355="snížená",J355,0)</f>
        <v>0</v>
      </c>
      <c r="BG355" s="219">
        <f>IF(N355="zákl. přenesená",J355,0)</f>
        <v>0</v>
      </c>
      <c r="BH355" s="219">
        <f>IF(N355="sníž. přenesená",J355,0)</f>
        <v>0</v>
      </c>
      <c r="BI355" s="219">
        <f>IF(N355="nulová",J355,0)</f>
        <v>0</v>
      </c>
      <c r="BJ355" s="20" t="s">
        <v>80</v>
      </c>
      <c r="BK355" s="219">
        <f>ROUND(I355*H355,2)</f>
        <v>0</v>
      </c>
      <c r="BL355" s="20" t="s">
        <v>215</v>
      </c>
      <c r="BM355" s="218" t="s">
        <v>856</v>
      </c>
    </row>
    <row r="356" s="2" customFormat="1">
      <c r="A356" s="41"/>
      <c r="B356" s="42"/>
      <c r="C356" s="43"/>
      <c r="D356" s="220" t="s">
        <v>134</v>
      </c>
      <c r="E356" s="43"/>
      <c r="F356" s="221" t="s">
        <v>857</v>
      </c>
      <c r="G356" s="43"/>
      <c r="H356" s="43"/>
      <c r="I356" s="222"/>
      <c r="J356" s="43"/>
      <c r="K356" s="43"/>
      <c r="L356" s="47"/>
      <c r="M356" s="223"/>
      <c r="N356" s="224"/>
      <c r="O356" s="87"/>
      <c r="P356" s="87"/>
      <c r="Q356" s="87"/>
      <c r="R356" s="87"/>
      <c r="S356" s="87"/>
      <c r="T356" s="88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T356" s="20" t="s">
        <v>134</v>
      </c>
      <c r="AU356" s="20" t="s">
        <v>82</v>
      </c>
    </row>
    <row r="357" s="2" customFormat="1">
      <c r="A357" s="41"/>
      <c r="B357" s="42"/>
      <c r="C357" s="43"/>
      <c r="D357" s="225" t="s">
        <v>136</v>
      </c>
      <c r="E357" s="43"/>
      <c r="F357" s="226" t="s">
        <v>858</v>
      </c>
      <c r="G357" s="43"/>
      <c r="H357" s="43"/>
      <c r="I357" s="222"/>
      <c r="J357" s="43"/>
      <c r="K357" s="43"/>
      <c r="L357" s="47"/>
      <c r="M357" s="223"/>
      <c r="N357" s="224"/>
      <c r="O357" s="87"/>
      <c r="P357" s="87"/>
      <c r="Q357" s="87"/>
      <c r="R357" s="87"/>
      <c r="S357" s="87"/>
      <c r="T357" s="88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T357" s="20" t="s">
        <v>136</v>
      </c>
      <c r="AU357" s="20" t="s">
        <v>82</v>
      </c>
    </row>
    <row r="358" s="13" customFormat="1">
      <c r="A358" s="13"/>
      <c r="B358" s="227"/>
      <c r="C358" s="228"/>
      <c r="D358" s="220" t="s">
        <v>138</v>
      </c>
      <c r="E358" s="229" t="s">
        <v>19</v>
      </c>
      <c r="F358" s="230" t="s">
        <v>749</v>
      </c>
      <c r="G358" s="228"/>
      <c r="H358" s="231">
        <v>59.427999999999997</v>
      </c>
      <c r="I358" s="232"/>
      <c r="J358" s="228"/>
      <c r="K358" s="228"/>
      <c r="L358" s="233"/>
      <c r="M358" s="234"/>
      <c r="N358" s="235"/>
      <c r="O358" s="235"/>
      <c r="P358" s="235"/>
      <c r="Q358" s="235"/>
      <c r="R358" s="235"/>
      <c r="S358" s="235"/>
      <c r="T358" s="236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37" t="s">
        <v>138</v>
      </c>
      <c r="AU358" s="237" t="s">
        <v>82</v>
      </c>
      <c r="AV358" s="13" t="s">
        <v>82</v>
      </c>
      <c r="AW358" s="13" t="s">
        <v>33</v>
      </c>
      <c r="AX358" s="13" t="s">
        <v>72</v>
      </c>
      <c r="AY358" s="237" t="s">
        <v>125</v>
      </c>
    </row>
    <row r="359" s="13" customFormat="1">
      <c r="A359" s="13"/>
      <c r="B359" s="227"/>
      <c r="C359" s="228"/>
      <c r="D359" s="220" t="s">
        <v>138</v>
      </c>
      <c r="E359" s="229" t="s">
        <v>19</v>
      </c>
      <c r="F359" s="230" t="s">
        <v>859</v>
      </c>
      <c r="G359" s="228"/>
      <c r="H359" s="231">
        <v>24.474</v>
      </c>
      <c r="I359" s="232"/>
      <c r="J359" s="228"/>
      <c r="K359" s="228"/>
      <c r="L359" s="233"/>
      <c r="M359" s="234"/>
      <c r="N359" s="235"/>
      <c r="O359" s="235"/>
      <c r="P359" s="235"/>
      <c r="Q359" s="235"/>
      <c r="R359" s="235"/>
      <c r="S359" s="235"/>
      <c r="T359" s="236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37" t="s">
        <v>138</v>
      </c>
      <c r="AU359" s="237" t="s">
        <v>82</v>
      </c>
      <c r="AV359" s="13" t="s">
        <v>82</v>
      </c>
      <c r="AW359" s="13" t="s">
        <v>33</v>
      </c>
      <c r="AX359" s="13" t="s">
        <v>72</v>
      </c>
      <c r="AY359" s="237" t="s">
        <v>125</v>
      </c>
    </row>
    <row r="360" s="14" customFormat="1">
      <c r="A360" s="14"/>
      <c r="B360" s="238"/>
      <c r="C360" s="239"/>
      <c r="D360" s="220" t="s">
        <v>138</v>
      </c>
      <c r="E360" s="240" t="s">
        <v>19</v>
      </c>
      <c r="F360" s="241" t="s">
        <v>158</v>
      </c>
      <c r="G360" s="239"/>
      <c r="H360" s="242">
        <v>83.902000000000001</v>
      </c>
      <c r="I360" s="243"/>
      <c r="J360" s="239"/>
      <c r="K360" s="239"/>
      <c r="L360" s="244"/>
      <c r="M360" s="245"/>
      <c r="N360" s="246"/>
      <c r="O360" s="246"/>
      <c r="P360" s="246"/>
      <c r="Q360" s="246"/>
      <c r="R360" s="246"/>
      <c r="S360" s="246"/>
      <c r="T360" s="247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48" t="s">
        <v>138</v>
      </c>
      <c r="AU360" s="248" t="s">
        <v>82</v>
      </c>
      <c r="AV360" s="14" t="s">
        <v>132</v>
      </c>
      <c r="AW360" s="14" t="s">
        <v>33</v>
      </c>
      <c r="AX360" s="14" t="s">
        <v>80</v>
      </c>
      <c r="AY360" s="248" t="s">
        <v>125</v>
      </c>
    </row>
    <row r="361" s="2" customFormat="1" ht="16.5" customHeight="1">
      <c r="A361" s="41"/>
      <c r="B361" s="42"/>
      <c r="C361" s="263" t="s">
        <v>860</v>
      </c>
      <c r="D361" s="263" t="s">
        <v>408</v>
      </c>
      <c r="E361" s="264" t="s">
        <v>861</v>
      </c>
      <c r="F361" s="265" t="s">
        <v>862</v>
      </c>
      <c r="G361" s="266" t="s">
        <v>130</v>
      </c>
      <c r="H361" s="267">
        <v>92.292000000000002</v>
      </c>
      <c r="I361" s="268"/>
      <c r="J361" s="269">
        <f>ROUND(I361*H361,2)</f>
        <v>0</v>
      </c>
      <c r="K361" s="265" t="s">
        <v>19</v>
      </c>
      <c r="L361" s="270"/>
      <c r="M361" s="271" t="s">
        <v>19</v>
      </c>
      <c r="N361" s="272" t="s">
        <v>43</v>
      </c>
      <c r="O361" s="87"/>
      <c r="P361" s="216">
        <f>O361*H361</f>
        <v>0</v>
      </c>
      <c r="Q361" s="216">
        <v>0.016199999999999999</v>
      </c>
      <c r="R361" s="216">
        <f>Q361*H361</f>
        <v>1.4951303999999999</v>
      </c>
      <c r="S361" s="216">
        <v>0</v>
      </c>
      <c r="T361" s="217">
        <f>S361*H361</f>
        <v>0</v>
      </c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R361" s="218" t="s">
        <v>471</v>
      </c>
      <c r="AT361" s="218" t="s">
        <v>408</v>
      </c>
      <c r="AU361" s="218" t="s">
        <v>82</v>
      </c>
      <c r="AY361" s="20" t="s">
        <v>125</v>
      </c>
      <c r="BE361" s="219">
        <f>IF(N361="základní",J361,0)</f>
        <v>0</v>
      </c>
      <c r="BF361" s="219">
        <f>IF(N361="snížená",J361,0)</f>
        <v>0</v>
      </c>
      <c r="BG361" s="219">
        <f>IF(N361="zákl. přenesená",J361,0)</f>
        <v>0</v>
      </c>
      <c r="BH361" s="219">
        <f>IF(N361="sníž. přenesená",J361,0)</f>
        <v>0</v>
      </c>
      <c r="BI361" s="219">
        <f>IF(N361="nulová",J361,0)</f>
        <v>0</v>
      </c>
      <c r="BJ361" s="20" t="s">
        <v>80</v>
      </c>
      <c r="BK361" s="219">
        <f>ROUND(I361*H361,2)</f>
        <v>0</v>
      </c>
      <c r="BL361" s="20" t="s">
        <v>215</v>
      </c>
      <c r="BM361" s="218" t="s">
        <v>863</v>
      </c>
    </row>
    <row r="362" s="2" customFormat="1">
      <c r="A362" s="41"/>
      <c r="B362" s="42"/>
      <c r="C362" s="43"/>
      <c r="D362" s="220" t="s">
        <v>134</v>
      </c>
      <c r="E362" s="43"/>
      <c r="F362" s="221" t="s">
        <v>862</v>
      </c>
      <c r="G362" s="43"/>
      <c r="H362" s="43"/>
      <c r="I362" s="222"/>
      <c r="J362" s="43"/>
      <c r="K362" s="43"/>
      <c r="L362" s="47"/>
      <c r="M362" s="223"/>
      <c r="N362" s="224"/>
      <c r="O362" s="87"/>
      <c r="P362" s="87"/>
      <c r="Q362" s="87"/>
      <c r="R362" s="87"/>
      <c r="S362" s="87"/>
      <c r="T362" s="88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T362" s="20" t="s">
        <v>134</v>
      </c>
      <c r="AU362" s="20" t="s">
        <v>82</v>
      </c>
    </row>
    <row r="363" s="13" customFormat="1">
      <c r="A363" s="13"/>
      <c r="B363" s="227"/>
      <c r="C363" s="228"/>
      <c r="D363" s="220" t="s">
        <v>138</v>
      </c>
      <c r="E363" s="229" t="s">
        <v>19</v>
      </c>
      <c r="F363" s="230" t="s">
        <v>864</v>
      </c>
      <c r="G363" s="228"/>
      <c r="H363" s="231">
        <v>65.370999999999995</v>
      </c>
      <c r="I363" s="232"/>
      <c r="J363" s="228"/>
      <c r="K363" s="228"/>
      <c r="L363" s="233"/>
      <c r="M363" s="234"/>
      <c r="N363" s="235"/>
      <c r="O363" s="235"/>
      <c r="P363" s="235"/>
      <c r="Q363" s="235"/>
      <c r="R363" s="235"/>
      <c r="S363" s="235"/>
      <c r="T363" s="236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37" t="s">
        <v>138</v>
      </c>
      <c r="AU363" s="237" t="s">
        <v>82</v>
      </c>
      <c r="AV363" s="13" t="s">
        <v>82</v>
      </c>
      <c r="AW363" s="13" t="s">
        <v>33</v>
      </c>
      <c r="AX363" s="13" t="s">
        <v>72</v>
      </c>
      <c r="AY363" s="237" t="s">
        <v>125</v>
      </c>
    </row>
    <row r="364" s="13" customFormat="1">
      <c r="A364" s="13"/>
      <c r="B364" s="227"/>
      <c r="C364" s="228"/>
      <c r="D364" s="220" t="s">
        <v>138</v>
      </c>
      <c r="E364" s="229" t="s">
        <v>19</v>
      </c>
      <c r="F364" s="230" t="s">
        <v>865</v>
      </c>
      <c r="G364" s="228"/>
      <c r="H364" s="231">
        <v>26.920999999999999</v>
      </c>
      <c r="I364" s="232"/>
      <c r="J364" s="228"/>
      <c r="K364" s="228"/>
      <c r="L364" s="233"/>
      <c r="M364" s="234"/>
      <c r="N364" s="235"/>
      <c r="O364" s="235"/>
      <c r="P364" s="235"/>
      <c r="Q364" s="235"/>
      <c r="R364" s="235"/>
      <c r="S364" s="235"/>
      <c r="T364" s="236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37" t="s">
        <v>138</v>
      </c>
      <c r="AU364" s="237" t="s">
        <v>82</v>
      </c>
      <c r="AV364" s="13" t="s">
        <v>82</v>
      </c>
      <c r="AW364" s="13" t="s">
        <v>33</v>
      </c>
      <c r="AX364" s="13" t="s">
        <v>72</v>
      </c>
      <c r="AY364" s="237" t="s">
        <v>125</v>
      </c>
    </row>
    <row r="365" s="14" customFormat="1">
      <c r="A365" s="14"/>
      <c r="B365" s="238"/>
      <c r="C365" s="239"/>
      <c r="D365" s="220" t="s">
        <v>138</v>
      </c>
      <c r="E365" s="240" t="s">
        <v>19</v>
      </c>
      <c r="F365" s="241" t="s">
        <v>158</v>
      </c>
      <c r="G365" s="239"/>
      <c r="H365" s="242">
        <v>92.292000000000002</v>
      </c>
      <c r="I365" s="243"/>
      <c r="J365" s="239"/>
      <c r="K365" s="239"/>
      <c r="L365" s="244"/>
      <c r="M365" s="245"/>
      <c r="N365" s="246"/>
      <c r="O365" s="246"/>
      <c r="P365" s="246"/>
      <c r="Q365" s="246"/>
      <c r="R365" s="246"/>
      <c r="S365" s="246"/>
      <c r="T365" s="247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48" t="s">
        <v>138</v>
      </c>
      <c r="AU365" s="248" t="s">
        <v>82</v>
      </c>
      <c r="AV365" s="14" t="s">
        <v>132</v>
      </c>
      <c r="AW365" s="14" t="s">
        <v>33</v>
      </c>
      <c r="AX365" s="14" t="s">
        <v>80</v>
      </c>
      <c r="AY365" s="248" t="s">
        <v>125</v>
      </c>
    </row>
    <row r="366" s="2" customFormat="1" ht="16.5" customHeight="1">
      <c r="A366" s="41"/>
      <c r="B366" s="42"/>
      <c r="C366" s="207" t="s">
        <v>866</v>
      </c>
      <c r="D366" s="207" t="s">
        <v>127</v>
      </c>
      <c r="E366" s="208" t="s">
        <v>867</v>
      </c>
      <c r="F366" s="209" t="s">
        <v>868</v>
      </c>
      <c r="G366" s="210" t="s">
        <v>178</v>
      </c>
      <c r="H366" s="211">
        <v>102.92</v>
      </c>
      <c r="I366" s="212"/>
      <c r="J366" s="213">
        <f>ROUND(I366*H366,2)</f>
        <v>0</v>
      </c>
      <c r="K366" s="209" t="s">
        <v>131</v>
      </c>
      <c r="L366" s="47"/>
      <c r="M366" s="214" t="s">
        <v>19</v>
      </c>
      <c r="N366" s="215" t="s">
        <v>43</v>
      </c>
      <c r="O366" s="87"/>
      <c r="P366" s="216">
        <f>O366*H366</f>
        <v>0</v>
      </c>
      <c r="Q366" s="216">
        <v>0</v>
      </c>
      <c r="R366" s="216">
        <f>Q366*H366</f>
        <v>0</v>
      </c>
      <c r="S366" s="216">
        <v>0</v>
      </c>
      <c r="T366" s="217">
        <f>S366*H366</f>
        <v>0</v>
      </c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R366" s="218" t="s">
        <v>215</v>
      </c>
      <c r="AT366" s="218" t="s">
        <v>127</v>
      </c>
      <c r="AU366" s="218" t="s">
        <v>82</v>
      </c>
      <c r="AY366" s="20" t="s">
        <v>125</v>
      </c>
      <c r="BE366" s="219">
        <f>IF(N366="základní",J366,0)</f>
        <v>0</v>
      </c>
      <c r="BF366" s="219">
        <f>IF(N366="snížená",J366,0)</f>
        <v>0</v>
      </c>
      <c r="BG366" s="219">
        <f>IF(N366="zákl. přenesená",J366,0)</f>
        <v>0</v>
      </c>
      <c r="BH366" s="219">
        <f>IF(N366="sníž. přenesená",J366,0)</f>
        <v>0</v>
      </c>
      <c r="BI366" s="219">
        <f>IF(N366="nulová",J366,0)</f>
        <v>0</v>
      </c>
      <c r="BJ366" s="20" t="s">
        <v>80</v>
      </c>
      <c r="BK366" s="219">
        <f>ROUND(I366*H366,2)</f>
        <v>0</v>
      </c>
      <c r="BL366" s="20" t="s">
        <v>215</v>
      </c>
      <c r="BM366" s="218" t="s">
        <v>869</v>
      </c>
    </row>
    <row r="367" s="2" customFormat="1">
      <c r="A367" s="41"/>
      <c r="B367" s="42"/>
      <c r="C367" s="43"/>
      <c r="D367" s="220" t="s">
        <v>134</v>
      </c>
      <c r="E367" s="43"/>
      <c r="F367" s="221" t="s">
        <v>870</v>
      </c>
      <c r="G367" s="43"/>
      <c r="H367" s="43"/>
      <c r="I367" s="222"/>
      <c r="J367" s="43"/>
      <c r="K367" s="43"/>
      <c r="L367" s="47"/>
      <c r="M367" s="223"/>
      <c r="N367" s="224"/>
      <c r="O367" s="87"/>
      <c r="P367" s="87"/>
      <c r="Q367" s="87"/>
      <c r="R367" s="87"/>
      <c r="S367" s="87"/>
      <c r="T367" s="88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T367" s="20" t="s">
        <v>134</v>
      </c>
      <c r="AU367" s="20" t="s">
        <v>82</v>
      </c>
    </row>
    <row r="368" s="2" customFormat="1">
      <c r="A368" s="41"/>
      <c r="B368" s="42"/>
      <c r="C368" s="43"/>
      <c r="D368" s="225" t="s">
        <v>136</v>
      </c>
      <c r="E368" s="43"/>
      <c r="F368" s="226" t="s">
        <v>871</v>
      </c>
      <c r="G368" s="43"/>
      <c r="H368" s="43"/>
      <c r="I368" s="222"/>
      <c r="J368" s="43"/>
      <c r="K368" s="43"/>
      <c r="L368" s="47"/>
      <c r="M368" s="223"/>
      <c r="N368" s="224"/>
      <c r="O368" s="87"/>
      <c r="P368" s="87"/>
      <c r="Q368" s="87"/>
      <c r="R368" s="87"/>
      <c r="S368" s="87"/>
      <c r="T368" s="88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T368" s="20" t="s">
        <v>136</v>
      </c>
      <c r="AU368" s="20" t="s">
        <v>82</v>
      </c>
    </row>
    <row r="369" s="13" customFormat="1">
      <c r="A369" s="13"/>
      <c r="B369" s="227"/>
      <c r="C369" s="228"/>
      <c r="D369" s="220" t="s">
        <v>138</v>
      </c>
      <c r="E369" s="229" t="s">
        <v>19</v>
      </c>
      <c r="F369" s="230" t="s">
        <v>872</v>
      </c>
      <c r="G369" s="228"/>
      <c r="H369" s="231">
        <v>102.92</v>
      </c>
      <c r="I369" s="232"/>
      <c r="J369" s="228"/>
      <c r="K369" s="228"/>
      <c r="L369" s="233"/>
      <c r="M369" s="234"/>
      <c r="N369" s="235"/>
      <c r="O369" s="235"/>
      <c r="P369" s="235"/>
      <c r="Q369" s="235"/>
      <c r="R369" s="235"/>
      <c r="S369" s="235"/>
      <c r="T369" s="236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7" t="s">
        <v>138</v>
      </c>
      <c r="AU369" s="237" t="s">
        <v>82</v>
      </c>
      <c r="AV369" s="13" t="s">
        <v>82</v>
      </c>
      <c r="AW369" s="13" t="s">
        <v>33</v>
      </c>
      <c r="AX369" s="13" t="s">
        <v>80</v>
      </c>
      <c r="AY369" s="237" t="s">
        <v>125</v>
      </c>
    </row>
    <row r="370" s="2" customFormat="1" ht="16.5" customHeight="1">
      <c r="A370" s="41"/>
      <c r="B370" s="42"/>
      <c r="C370" s="207" t="s">
        <v>873</v>
      </c>
      <c r="D370" s="207" t="s">
        <v>127</v>
      </c>
      <c r="E370" s="208" t="s">
        <v>874</v>
      </c>
      <c r="F370" s="209" t="s">
        <v>875</v>
      </c>
      <c r="G370" s="210" t="s">
        <v>187</v>
      </c>
      <c r="H370" s="211">
        <v>4.5590000000000002</v>
      </c>
      <c r="I370" s="212"/>
      <c r="J370" s="213">
        <f>ROUND(I370*H370,2)</f>
        <v>0</v>
      </c>
      <c r="K370" s="209" t="s">
        <v>131</v>
      </c>
      <c r="L370" s="47"/>
      <c r="M370" s="214" t="s">
        <v>19</v>
      </c>
      <c r="N370" s="215" t="s">
        <v>43</v>
      </c>
      <c r="O370" s="87"/>
      <c r="P370" s="216">
        <f>O370*H370</f>
        <v>0</v>
      </c>
      <c r="Q370" s="216">
        <v>0.022839999999999999</v>
      </c>
      <c r="R370" s="216">
        <f>Q370*H370</f>
        <v>0.10412755999999999</v>
      </c>
      <c r="S370" s="216">
        <v>0</v>
      </c>
      <c r="T370" s="217">
        <f>S370*H370</f>
        <v>0</v>
      </c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R370" s="218" t="s">
        <v>215</v>
      </c>
      <c r="AT370" s="218" t="s">
        <v>127</v>
      </c>
      <c r="AU370" s="218" t="s">
        <v>82</v>
      </c>
      <c r="AY370" s="20" t="s">
        <v>125</v>
      </c>
      <c r="BE370" s="219">
        <f>IF(N370="základní",J370,0)</f>
        <v>0</v>
      </c>
      <c r="BF370" s="219">
        <f>IF(N370="snížená",J370,0)</f>
        <v>0</v>
      </c>
      <c r="BG370" s="219">
        <f>IF(N370="zákl. přenesená",J370,0)</f>
        <v>0</v>
      </c>
      <c r="BH370" s="219">
        <f>IF(N370="sníž. přenesená",J370,0)</f>
        <v>0</v>
      </c>
      <c r="BI370" s="219">
        <f>IF(N370="nulová",J370,0)</f>
        <v>0</v>
      </c>
      <c r="BJ370" s="20" t="s">
        <v>80</v>
      </c>
      <c r="BK370" s="219">
        <f>ROUND(I370*H370,2)</f>
        <v>0</v>
      </c>
      <c r="BL370" s="20" t="s">
        <v>215</v>
      </c>
      <c r="BM370" s="218" t="s">
        <v>876</v>
      </c>
    </row>
    <row r="371" s="2" customFormat="1">
      <c r="A371" s="41"/>
      <c r="B371" s="42"/>
      <c r="C371" s="43"/>
      <c r="D371" s="220" t="s">
        <v>134</v>
      </c>
      <c r="E371" s="43"/>
      <c r="F371" s="221" t="s">
        <v>877</v>
      </c>
      <c r="G371" s="43"/>
      <c r="H371" s="43"/>
      <c r="I371" s="222"/>
      <c r="J371" s="43"/>
      <c r="K371" s="43"/>
      <c r="L371" s="47"/>
      <c r="M371" s="223"/>
      <c r="N371" s="224"/>
      <c r="O371" s="87"/>
      <c r="P371" s="87"/>
      <c r="Q371" s="87"/>
      <c r="R371" s="87"/>
      <c r="S371" s="87"/>
      <c r="T371" s="88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T371" s="20" t="s">
        <v>134</v>
      </c>
      <c r="AU371" s="20" t="s">
        <v>82</v>
      </c>
    </row>
    <row r="372" s="2" customFormat="1">
      <c r="A372" s="41"/>
      <c r="B372" s="42"/>
      <c r="C372" s="43"/>
      <c r="D372" s="225" t="s">
        <v>136</v>
      </c>
      <c r="E372" s="43"/>
      <c r="F372" s="226" t="s">
        <v>878</v>
      </c>
      <c r="G372" s="43"/>
      <c r="H372" s="43"/>
      <c r="I372" s="222"/>
      <c r="J372" s="43"/>
      <c r="K372" s="43"/>
      <c r="L372" s="47"/>
      <c r="M372" s="223"/>
      <c r="N372" s="224"/>
      <c r="O372" s="87"/>
      <c r="P372" s="87"/>
      <c r="Q372" s="87"/>
      <c r="R372" s="87"/>
      <c r="S372" s="87"/>
      <c r="T372" s="88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T372" s="20" t="s">
        <v>136</v>
      </c>
      <c r="AU372" s="20" t="s">
        <v>82</v>
      </c>
    </row>
    <row r="373" s="13" customFormat="1">
      <c r="A373" s="13"/>
      <c r="B373" s="227"/>
      <c r="C373" s="228"/>
      <c r="D373" s="220" t="s">
        <v>138</v>
      </c>
      <c r="E373" s="229" t="s">
        <v>19</v>
      </c>
      <c r="F373" s="230" t="s">
        <v>879</v>
      </c>
      <c r="G373" s="228"/>
      <c r="H373" s="231">
        <v>1.2490000000000001</v>
      </c>
      <c r="I373" s="232"/>
      <c r="J373" s="228"/>
      <c r="K373" s="228"/>
      <c r="L373" s="233"/>
      <c r="M373" s="234"/>
      <c r="N373" s="235"/>
      <c r="O373" s="235"/>
      <c r="P373" s="235"/>
      <c r="Q373" s="235"/>
      <c r="R373" s="235"/>
      <c r="S373" s="235"/>
      <c r="T373" s="236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7" t="s">
        <v>138</v>
      </c>
      <c r="AU373" s="237" t="s">
        <v>82</v>
      </c>
      <c r="AV373" s="13" t="s">
        <v>82</v>
      </c>
      <c r="AW373" s="13" t="s">
        <v>33</v>
      </c>
      <c r="AX373" s="13" t="s">
        <v>72</v>
      </c>
      <c r="AY373" s="237" t="s">
        <v>125</v>
      </c>
    </row>
    <row r="374" s="13" customFormat="1">
      <c r="A374" s="13"/>
      <c r="B374" s="227"/>
      <c r="C374" s="228"/>
      <c r="D374" s="220" t="s">
        <v>138</v>
      </c>
      <c r="E374" s="229" t="s">
        <v>19</v>
      </c>
      <c r="F374" s="230" t="s">
        <v>880</v>
      </c>
      <c r="G374" s="228"/>
      <c r="H374" s="231">
        <v>0.627</v>
      </c>
      <c r="I374" s="232"/>
      <c r="J374" s="228"/>
      <c r="K374" s="228"/>
      <c r="L374" s="233"/>
      <c r="M374" s="234"/>
      <c r="N374" s="235"/>
      <c r="O374" s="235"/>
      <c r="P374" s="235"/>
      <c r="Q374" s="235"/>
      <c r="R374" s="235"/>
      <c r="S374" s="235"/>
      <c r="T374" s="236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37" t="s">
        <v>138</v>
      </c>
      <c r="AU374" s="237" t="s">
        <v>82</v>
      </c>
      <c r="AV374" s="13" t="s">
        <v>82</v>
      </c>
      <c r="AW374" s="13" t="s">
        <v>33</v>
      </c>
      <c r="AX374" s="13" t="s">
        <v>72</v>
      </c>
      <c r="AY374" s="237" t="s">
        <v>125</v>
      </c>
    </row>
    <row r="375" s="13" customFormat="1">
      <c r="A375" s="13"/>
      <c r="B375" s="227"/>
      <c r="C375" s="228"/>
      <c r="D375" s="220" t="s">
        <v>138</v>
      </c>
      <c r="E375" s="229" t="s">
        <v>19</v>
      </c>
      <c r="F375" s="230" t="s">
        <v>881</v>
      </c>
      <c r="G375" s="228"/>
      <c r="H375" s="231">
        <v>0.41199999999999998</v>
      </c>
      <c r="I375" s="232"/>
      <c r="J375" s="228"/>
      <c r="K375" s="228"/>
      <c r="L375" s="233"/>
      <c r="M375" s="234"/>
      <c r="N375" s="235"/>
      <c r="O375" s="235"/>
      <c r="P375" s="235"/>
      <c r="Q375" s="235"/>
      <c r="R375" s="235"/>
      <c r="S375" s="235"/>
      <c r="T375" s="236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7" t="s">
        <v>138</v>
      </c>
      <c r="AU375" s="237" t="s">
        <v>82</v>
      </c>
      <c r="AV375" s="13" t="s">
        <v>82</v>
      </c>
      <c r="AW375" s="13" t="s">
        <v>33</v>
      </c>
      <c r="AX375" s="13" t="s">
        <v>72</v>
      </c>
      <c r="AY375" s="237" t="s">
        <v>125</v>
      </c>
    </row>
    <row r="376" s="13" customFormat="1">
      <c r="A376" s="13"/>
      <c r="B376" s="227"/>
      <c r="C376" s="228"/>
      <c r="D376" s="220" t="s">
        <v>138</v>
      </c>
      <c r="E376" s="229" t="s">
        <v>19</v>
      </c>
      <c r="F376" s="230" t="s">
        <v>882</v>
      </c>
      <c r="G376" s="228"/>
      <c r="H376" s="231">
        <v>0.17299999999999999</v>
      </c>
      <c r="I376" s="232"/>
      <c r="J376" s="228"/>
      <c r="K376" s="228"/>
      <c r="L376" s="233"/>
      <c r="M376" s="234"/>
      <c r="N376" s="235"/>
      <c r="O376" s="235"/>
      <c r="P376" s="235"/>
      <c r="Q376" s="235"/>
      <c r="R376" s="235"/>
      <c r="S376" s="235"/>
      <c r="T376" s="236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37" t="s">
        <v>138</v>
      </c>
      <c r="AU376" s="237" t="s">
        <v>82</v>
      </c>
      <c r="AV376" s="13" t="s">
        <v>82</v>
      </c>
      <c r="AW376" s="13" t="s">
        <v>33</v>
      </c>
      <c r="AX376" s="13" t="s">
        <v>72</v>
      </c>
      <c r="AY376" s="237" t="s">
        <v>125</v>
      </c>
    </row>
    <row r="377" s="16" customFormat="1">
      <c r="A377" s="16"/>
      <c r="B377" s="277"/>
      <c r="C377" s="278"/>
      <c r="D377" s="220" t="s">
        <v>138</v>
      </c>
      <c r="E377" s="279" t="s">
        <v>19</v>
      </c>
      <c r="F377" s="280" t="s">
        <v>563</v>
      </c>
      <c r="G377" s="278"/>
      <c r="H377" s="281">
        <v>2.4609999999999999</v>
      </c>
      <c r="I377" s="282"/>
      <c r="J377" s="278"/>
      <c r="K377" s="278"/>
      <c r="L377" s="283"/>
      <c r="M377" s="284"/>
      <c r="N377" s="285"/>
      <c r="O377" s="285"/>
      <c r="P377" s="285"/>
      <c r="Q377" s="285"/>
      <c r="R377" s="285"/>
      <c r="S377" s="285"/>
      <c r="T377" s="28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T377" s="287" t="s">
        <v>138</v>
      </c>
      <c r="AU377" s="287" t="s">
        <v>82</v>
      </c>
      <c r="AV377" s="16" t="s">
        <v>146</v>
      </c>
      <c r="AW377" s="16" t="s">
        <v>33</v>
      </c>
      <c r="AX377" s="16" t="s">
        <v>72</v>
      </c>
      <c r="AY377" s="287" t="s">
        <v>125</v>
      </c>
    </row>
    <row r="378" s="15" customFormat="1">
      <c r="A378" s="15"/>
      <c r="B378" s="253"/>
      <c r="C378" s="254"/>
      <c r="D378" s="220" t="s">
        <v>138</v>
      </c>
      <c r="E378" s="255" t="s">
        <v>19</v>
      </c>
      <c r="F378" s="256" t="s">
        <v>883</v>
      </c>
      <c r="G378" s="254"/>
      <c r="H378" s="255" t="s">
        <v>19</v>
      </c>
      <c r="I378" s="257"/>
      <c r="J378" s="254"/>
      <c r="K378" s="254"/>
      <c r="L378" s="258"/>
      <c r="M378" s="259"/>
      <c r="N378" s="260"/>
      <c r="O378" s="260"/>
      <c r="P378" s="260"/>
      <c r="Q378" s="260"/>
      <c r="R378" s="260"/>
      <c r="S378" s="260"/>
      <c r="T378" s="261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T378" s="262" t="s">
        <v>138</v>
      </c>
      <c r="AU378" s="262" t="s">
        <v>82</v>
      </c>
      <c r="AV378" s="15" t="s">
        <v>80</v>
      </c>
      <c r="AW378" s="15" t="s">
        <v>33</v>
      </c>
      <c r="AX378" s="15" t="s">
        <v>72</v>
      </c>
      <c r="AY378" s="262" t="s">
        <v>125</v>
      </c>
    </row>
    <row r="379" s="13" customFormat="1">
      <c r="A379" s="13"/>
      <c r="B379" s="227"/>
      <c r="C379" s="228"/>
      <c r="D379" s="220" t="s">
        <v>138</v>
      </c>
      <c r="E379" s="229" t="s">
        <v>19</v>
      </c>
      <c r="F379" s="230" t="s">
        <v>884</v>
      </c>
      <c r="G379" s="228"/>
      <c r="H379" s="231">
        <v>1.486</v>
      </c>
      <c r="I379" s="232"/>
      <c r="J379" s="228"/>
      <c r="K379" s="228"/>
      <c r="L379" s="233"/>
      <c r="M379" s="234"/>
      <c r="N379" s="235"/>
      <c r="O379" s="235"/>
      <c r="P379" s="235"/>
      <c r="Q379" s="235"/>
      <c r="R379" s="235"/>
      <c r="S379" s="235"/>
      <c r="T379" s="236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7" t="s">
        <v>138</v>
      </c>
      <c r="AU379" s="237" t="s">
        <v>82</v>
      </c>
      <c r="AV379" s="13" t="s">
        <v>82</v>
      </c>
      <c r="AW379" s="13" t="s">
        <v>33</v>
      </c>
      <c r="AX379" s="13" t="s">
        <v>72</v>
      </c>
      <c r="AY379" s="237" t="s">
        <v>125</v>
      </c>
    </row>
    <row r="380" s="13" customFormat="1">
      <c r="A380" s="13"/>
      <c r="B380" s="227"/>
      <c r="C380" s="228"/>
      <c r="D380" s="220" t="s">
        <v>138</v>
      </c>
      <c r="E380" s="229" t="s">
        <v>19</v>
      </c>
      <c r="F380" s="230" t="s">
        <v>885</v>
      </c>
      <c r="G380" s="228"/>
      <c r="H380" s="231">
        <v>0.61199999999999999</v>
      </c>
      <c r="I380" s="232"/>
      <c r="J380" s="228"/>
      <c r="K380" s="228"/>
      <c r="L380" s="233"/>
      <c r="M380" s="234"/>
      <c r="N380" s="235"/>
      <c r="O380" s="235"/>
      <c r="P380" s="235"/>
      <c r="Q380" s="235"/>
      <c r="R380" s="235"/>
      <c r="S380" s="235"/>
      <c r="T380" s="236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37" t="s">
        <v>138</v>
      </c>
      <c r="AU380" s="237" t="s">
        <v>82</v>
      </c>
      <c r="AV380" s="13" t="s">
        <v>82</v>
      </c>
      <c r="AW380" s="13" t="s">
        <v>33</v>
      </c>
      <c r="AX380" s="13" t="s">
        <v>72</v>
      </c>
      <c r="AY380" s="237" t="s">
        <v>125</v>
      </c>
    </row>
    <row r="381" s="16" customFormat="1">
      <c r="A381" s="16"/>
      <c r="B381" s="277"/>
      <c r="C381" s="278"/>
      <c r="D381" s="220" t="s">
        <v>138</v>
      </c>
      <c r="E381" s="279" t="s">
        <v>19</v>
      </c>
      <c r="F381" s="280" t="s">
        <v>563</v>
      </c>
      <c r="G381" s="278"/>
      <c r="H381" s="281">
        <v>2.0979999999999999</v>
      </c>
      <c r="I381" s="282"/>
      <c r="J381" s="278"/>
      <c r="K381" s="278"/>
      <c r="L381" s="283"/>
      <c r="M381" s="284"/>
      <c r="N381" s="285"/>
      <c r="O381" s="285"/>
      <c r="P381" s="285"/>
      <c r="Q381" s="285"/>
      <c r="R381" s="285"/>
      <c r="S381" s="285"/>
      <c r="T381" s="28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T381" s="287" t="s">
        <v>138</v>
      </c>
      <c r="AU381" s="287" t="s">
        <v>82</v>
      </c>
      <c r="AV381" s="16" t="s">
        <v>146</v>
      </c>
      <c r="AW381" s="16" t="s">
        <v>33</v>
      </c>
      <c r="AX381" s="16" t="s">
        <v>72</v>
      </c>
      <c r="AY381" s="287" t="s">
        <v>125</v>
      </c>
    </row>
    <row r="382" s="14" customFormat="1">
      <c r="A382" s="14"/>
      <c r="B382" s="238"/>
      <c r="C382" s="239"/>
      <c r="D382" s="220" t="s">
        <v>138</v>
      </c>
      <c r="E382" s="240" t="s">
        <v>19</v>
      </c>
      <c r="F382" s="241" t="s">
        <v>158</v>
      </c>
      <c r="G382" s="239"/>
      <c r="H382" s="242">
        <v>4.5590000000000002</v>
      </c>
      <c r="I382" s="243"/>
      <c r="J382" s="239"/>
      <c r="K382" s="239"/>
      <c r="L382" s="244"/>
      <c r="M382" s="245"/>
      <c r="N382" s="246"/>
      <c r="O382" s="246"/>
      <c r="P382" s="246"/>
      <c r="Q382" s="246"/>
      <c r="R382" s="246"/>
      <c r="S382" s="246"/>
      <c r="T382" s="247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48" t="s">
        <v>138</v>
      </c>
      <c r="AU382" s="248" t="s">
        <v>82</v>
      </c>
      <c r="AV382" s="14" t="s">
        <v>132</v>
      </c>
      <c r="AW382" s="14" t="s">
        <v>33</v>
      </c>
      <c r="AX382" s="14" t="s">
        <v>80</v>
      </c>
      <c r="AY382" s="248" t="s">
        <v>125</v>
      </c>
    </row>
    <row r="383" s="2" customFormat="1" ht="16.5" customHeight="1">
      <c r="A383" s="41"/>
      <c r="B383" s="42"/>
      <c r="C383" s="207" t="s">
        <v>886</v>
      </c>
      <c r="D383" s="207" t="s">
        <v>127</v>
      </c>
      <c r="E383" s="208" t="s">
        <v>887</v>
      </c>
      <c r="F383" s="209" t="s">
        <v>888</v>
      </c>
      <c r="G383" s="210" t="s">
        <v>130</v>
      </c>
      <c r="H383" s="211">
        <v>56.771999999999998</v>
      </c>
      <c r="I383" s="212"/>
      <c r="J383" s="213">
        <f>ROUND(I383*H383,2)</f>
        <v>0</v>
      </c>
      <c r="K383" s="209" t="s">
        <v>131</v>
      </c>
      <c r="L383" s="47"/>
      <c r="M383" s="214" t="s">
        <v>19</v>
      </c>
      <c r="N383" s="215" t="s">
        <v>43</v>
      </c>
      <c r="O383" s="87"/>
      <c r="P383" s="216">
        <f>O383*H383</f>
        <v>0</v>
      </c>
      <c r="Q383" s="216">
        <v>0</v>
      </c>
      <c r="R383" s="216">
        <f>Q383*H383</f>
        <v>0</v>
      </c>
      <c r="S383" s="216">
        <v>0</v>
      </c>
      <c r="T383" s="217">
        <f>S383*H383</f>
        <v>0</v>
      </c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R383" s="218" t="s">
        <v>215</v>
      </c>
      <c r="AT383" s="218" t="s">
        <v>127</v>
      </c>
      <c r="AU383" s="218" t="s">
        <v>82</v>
      </c>
      <c r="AY383" s="20" t="s">
        <v>125</v>
      </c>
      <c r="BE383" s="219">
        <f>IF(N383="základní",J383,0)</f>
        <v>0</v>
      </c>
      <c r="BF383" s="219">
        <f>IF(N383="snížená",J383,0)</f>
        <v>0</v>
      </c>
      <c r="BG383" s="219">
        <f>IF(N383="zákl. přenesená",J383,0)</f>
        <v>0</v>
      </c>
      <c r="BH383" s="219">
        <f>IF(N383="sníž. přenesená",J383,0)</f>
        <v>0</v>
      </c>
      <c r="BI383" s="219">
        <f>IF(N383="nulová",J383,0)</f>
        <v>0</v>
      </c>
      <c r="BJ383" s="20" t="s">
        <v>80</v>
      </c>
      <c r="BK383" s="219">
        <f>ROUND(I383*H383,2)</f>
        <v>0</v>
      </c>
      <c r="BL383" s="20" t="s">
        <v>215</v>
      </c>
      <c r="BM383" s="218" t="s">
        <v>889</v>
      </c>
    </row>
    <row r="384" s="2" customFormat="1">
      <c r="A384" s="41"/>
      <c r="B384" s="42"/>
      <c r="C384" s="43"/>
      <c r="D384" s="220" t="s">
        <v>134</v>
      </c>
      <c r="E384" s="43"/>
      <c r="F384" s="221" t="s">
        <v>890</v>
      </c>
      <c r="G384" s="43"/>
      <c r="H384" s="43"/>
      <c r="I384" s="222"/>
      <c r="J384" s="43"/>
      <c r="K384" s="43"/>
      <c r="L384" s="47"/>
      <c r="M384" s="223"/>
      <c r="N384" s="224"/>
      <c r="O384" s="87"/>
      <c r="P384" s="87"/>
      <c r="Q384" s="87"/>
      <c r="R384" s="87"/>
      <c r="S384" s="87"/>
      <c r="T384" s="88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T384" s="20" t="s">
        <v>134</v>
      </c>
      <c r="AU384" s="20" t="s">
        <v>82</v>
      </c>
    </row>
    <row r="385" s="2" customFormat="1">
      <c r="A385" s="41"/>
      <c r="B385" s="42"/>
      <c r="C385" s="43"/>
      <c r="D385" s="225" t="s">
        <v>136</v>
      </c>
      <c r="E385" s="43"/>
      <c r="F385" s="226" t="s">
        <v>891</v>
      </c>
      <c r="G385" s="43"/>
      <c r="H385" s="43"/>
      <c r="I385" s="222"/>
      <c r="J385" s="43"/>
      <c r="K385" s="43"/>
      <c r="L385" s="47"/>
      <c r="M385" s="223"/>
      <c r="N385" s="224"/>
      <c r="O385" s="87"/>
      <c r="P385" s="87"/>
      <c r="Q385" s="87"/>
      <c r="R385" s="87"/>
      <c r="S385" s="87"/>
      <c r="T385" s="88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T385" s="20" t="s">
        <v>136</v>
      </c>
      <c r="AU385" s="20" t="s">
        <v>82</v>
      </c>
    </row>
    <row r="386" s="13" customFormat="1">
      <c r="A386" s="13"/>
      <c r="B386" s="227"/>
      <c r="C386" s="228"/>
      <c r="D386" s="220" t="s">
        <v>138</v>
      </c>
      <c r="E386" s="229" t="s">
        <v>19</v>
      </c>
      <c r="F386" s="230" t="s">
        <v>892</v>
      </c>
      <c r="G386" s="228"/>
      <c r="H386" s="231">
        <v>56.771999999999998</v>
      </c>
      <c r="I386" s="232"/>
      <c r="J386" s="228"/>
      <c r="K386" s="228"/>
      <c r="L386" s="233"/>
      <c r="M386" s="234"/>
      <c r="N386" s="235"/>
      <c r="O386" s="235"/>
      <c r="P386" s="235"/>
      <c r="Q386" s="235"/>
      <c r="R386" s="235"/>
      <c r="S386" s="235"/>
      <c r="T386" s="236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37" t="s">
        <v>138</v>
      </c>
      <c r="AU386" s="237" t="s">
        <v>82</v>
      </c>
      <c r="AV386" s="13" t="s">
        <v>82</v>
      </c>
      <c r="AW386" s="13" t="s">
        <v>33</v>
      </c>
      <c r="AX386" s="13" t="s">
        <v>80</v>
      </c>
      <c r="AY386" s="237" t="s">
        <v>125</v>
      </c>
    </row>
    <row r="387" s="2" customFormat="1" ht="16.5" customHeight="1">
      <c r="A387" s="41"/>
      <c r="B387" s="42"/>
      <c r="C387" s="263" t="s">
        <v>893</v>
      </c>
      <c r="D387" s="263" t="s">
        <v>408</v>
      </c>
      <c r="E387" s="264" t="s">
        <v>894</v>
      </c>
      <c r="F387" s="265" t="s">
        <v>895</v>
      </c>
      <c r="G387" s="266" t="s">
        <v>130</v>
      </c>
      <c r="H387" s="267">
        <v>62.448999999999998</v>
      </c>
      <c r="I387" s="268"/>
      <c r="J387" s="269">
        <f>ROUND(I387*H387,2)</f>
        <v>0</v>
      </c>
      <c r="K387" s="265" t="s">
        <v>19</v>
      </c>
      <c r="L387" s="270"/>
      <c r="M387" s="271" t="s">
        <v>19</v>
      </c>
      <c r="N387" s="272" t="s">
        <v>43</v>
      </c>
      <c r="O387" s="87"/>
      <c r="P387" s="216">
        <f>O387*H387</f>
        <v>0</v>
      </c>
      <c r="Q387" s="216">
        <v>0.0073499999999999998</v>
      </c>
      <c r="R387" s="216">
        <f>Q387*H387</f>
        <v>0.45900015</v>
      </c>
      <c r="S387" s="216">
        <v>0</v>
      </c>
      <c r="T387" s="217">
        <f>S387*H387</f>
        <v>0</v>
      </c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R387" s="218" t="s">
        <v>471</v>
      </c>
      <c r="AT387" s="218" t="s">
        <v>408</v>
      </c>
      <c r="AU387" s="218" t="s">
        <v>82</v>
      </c>
      <c r="AY387" s="20" t="s">
        <v>125</v>
      </c>
      <c r="BE387" s="219">
        <f>IF(N387="základní",J387,0)</f>
        <v>0</v>
      </c>
      <c r="BF387" s="219">
        <f>IF(N387="snížená",J387,0)</f>
        <v>0</v>
      </c>
      <c r="BG387" s="219">
        <f>IF(N387="zákl. přenesená",J387,0)</f>
        <v>0</v>
      </c>
      <c r="BH387" s="219">
        <f>IF(N387="sníž. přenesená",J387,0)</f>
        <v>0</v>
      </c>
      <c r="BI387" s="219">
        <f>IF(N387="nulová",J387,0)</f>
        <v>0</v>
      </c>
      <c r="BJ387" s="20" t="s">
        <v>80</v>
      </c>
      <c r="BK387" s="219">
        <f>ROUND(I387*H387,2)</f>
        <v>0</v>
      </c>
      <c r="BL387" s="20" t="s">
        <v>215</v>
      </c>
      <c r="BM387" s="218" t="s">
        <v>896</v>
      </c>
    </row>
    <row r="388" s="2" customFormat="1">
      <c r="A388" s="41"/>
      <c r="B388" s="42"/>
      <c r="C388" s="43"/>
      <c r="D388" s="220" t="s">
        <v>134</v>
      </c>
      <c r="E388" s="43"/>
      <c r="F388" s="221" t="s">
        <v>895</v>
      </c>
      <c r="G388" s="43"/>
      <c r="H388" s="43"/>
      <c r="I388" s="222"/>
      <c r="J388" s="43"/>
      <c r="K388" s="43"/>
      <c r="L388" s="47"/>
      <c r="M388" s="223"/>
      <c r="N388" s="224"/>
      <c r="O388" s="87"/>
      <c r="P388" s="87"/>
      <c r="Q388" s="87"/>
      <c r="R388" s="87"/>
      <c r="S388" s="87"/>
      <c r="T388" s="88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T388" s="20" t="s">
        <v>134</v>
      </c>
      <c r="AU388" s="20" t="s">
        <v>82</v>
      </c>
    </row>
    <row r="389" s="13" customFormat="1">
      <c r="A389" s="13"/>
      <c r="B389" s="227"/>
      <c r="C389" s="228"/>
      <c r="D389" s="220" t="s">
        <v>138</v>
      </c>
      <c r="E389" s="229" t="s">
        <v>19</v>
      </c>
      <c r="F389" s="230" t="s">
        <v>897</v>
      </c>
      <c r="G389" s="228"/>
      <c r="H389" s="231">
        <v>62.448999999999998</v>
      </c>
      <c r="I389" s="232"/>
      <c r="J389" s="228"/>
      <c r="K389" s="228"/>
      <c r="L389" s="233"/>
      <c r="M389" s="234"/>
      <c r="N389" s="235"/>
      <c r="O389" s="235"/>
      <c r="P389" s="235"/>
      <c r="Q389" s="235"/>
      <c r="R389" s="235"/>
      <c r="S389" s="235"/>
      <c r="T389" s="236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37" t="s">
        <v>138</v>
      </c>
      <c r="AU389" s="237" t="s">
        <v>82</v>
      </c>
      <c r="AV389" s="13" t="s">
        <v>82</v>
      </c>
      <c r="AW389" s="13" t="s">
        <v>33</v>
      </c>
      <c r="AX389" s="13" t="s">
        <v>80</v>
      </c>
      <c r="AY389" s="237" t="s">
        <v>125</v>
      </c>
    </row>
    <row r="390" s="2" customFormat="1" ht="16.5" customHeight="1">
      <c r="A390" s="41"/>
      <c r="B390" s="42"/>
      <c r="C390" s="207" t="s">
        <v>898</v>
      </c>
      <c r="D390" s="207" t="s">
        <v>127</v>
      </c>
      <c r="E390" s="208" t="s">
        <v>899</v>
      </c>
      <c r="F390" s="209" t="s">
        <v>900</v>
      </c>
      <c r="G390" s="210" t="s">
        <v>187</v>
      </c>
      <c r="H390" s="211">
        <v>1.442</v>
      </c>
      <c r="I390" s="212"/>
      <c r="J390" s="213">
        <f>ROUND(I390*H390,2)</f>
        <v>0</v>
      </c>
      <c r="K390" s="209" t="s">
        <v>131</v>
      </c>
      <c r="L390" s="47"/>
      <c r="M390" s="214" t="s">
        <v>19</v>
      </c>
      <c r="N390" s="215" t="s">
        <v>43</v>
      </c>
      <c r="O390" s="87"/>
      <c r="P390" s="216">
        <f>O390*H390</f>
        <v>0</v>
      </c>
      <c r="Q390" s="216">
        <v>0.0027200000000000002</v>
      </c>
      <c r="R390" s="216">
        <f>Q390*H390</f>
        <v>0.0039222400000000004</v>
      </c>
      <c r="S390" s="216">
        <v>0</v>
      </c>
      <c r="T390" s="217">
        <f>S390*H390</f>
        <v>0</v>
      </c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R390" s="218" t="s">
        <v>215</v>
      </c>
      <c r="AT390" s="218" t="s">
        <v>127</v>
      </c>
      <c r="AU390" s="218" t="s">
        <v>82</v>
      </c>
      <c r="AY390" s="20" t="s">
        <v>125</v>
      </c>
      <c r="BE390" s="219">
        <f>IF(N390="základní",J390,0)</f>
        <v>0</v>
      </c>
      <c r="BF390" s="219">
        <f>IF(N390="snížená",J390,0)</f>
        <v>0</v>
      </c>
      <c r="BG390" s="219">
        <f>IF(N390="zákl. přenesená",J390,0)</f>
        <v>0</v>
      </c>
      <c r="BH390" s="219">
        <f>IF(N390="sníž. přenesená",J390,0)</f>
        <v>0</v>
      </c>
      <c r="BI390" s="219">
        <f>IF(N390="nulová",J390,0)</f>
        <v>0</v>
      </c>
      <c r="BJ390" s="20" t="s">
        <v>80</v>
      </c>
      <c r="BK390" s="219">
        <f>ROUND(I390*H390,2)</f>
        <v>0</v>
      </c>
      <c r="BL390" s="20" t="s">
        <v>215</v>
      </c>
      <c r="BM390" s="218" t="s">
        <v>901</v>
      </c>
    </row>
    <row r="391" s="2" customFormat="1">
      <c r="A391" s="41"/>
      <c r="B391" s="42"/>
      <c r="C391" s="43"/>
      <c r="D391" s="220" t="s">
        <v>134</v>
      </c>
      <c r="E391" s="43"/>
      <c r="F391" s="221" t="s">
        <v>902</v>
      </c>
      <c r="G391" s="43"/>
      <c r="H391" s="43"/>
      <c r="I391" s="222"/>
      <c r="J391" s="43"/>
      <c r="K391" s="43"/>
      <c r="L391" s="47"/>
      <c r="M391" s="223"/>
      <c r="N391" s="224"/>
      <c r="O391" s="87"/>
      <c r="P391" s="87"/>
      <c r="Q391" s="87"/>
      <c r="R391" s="87"/>
      <c r="S391" s="87"/>
      <c r="T391" s="88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T391" s="20" t="s">
        <v>134</v>
      </c>
      <c r="AU391" s="20" t="s">
        <v>82</v>
      </c>
    </row>
    <row r="392" s="2" customFormat="1">
      <c r="A392" s="41"/>
      <c r="B392" s="42"/>
      <c r="C392" s="43"/>
      <c r="D392" s="225" t="s">
        <v>136</v>
      </c>
      <c r="E392" s="43"/>
      <c r="F392" s="226" t="s">
        <v>903</v>
      </c>
      <c r="G392" s="43"/>
      <c r="H392" s="43"/>
      <c r="I392" s="222"/>
      <c r="J392" s="43"/>
      <c r="K392" s="43"/>
      <c r="L392" s="47"/>
      <c r="M392" s="223"/>
      <c r="N392" s="224"/>
      <c r="O392" s="87"/>
      <c r="P392" s="87"/>
      <c r="Q392" s="87"/>
      <c r="R392" s="87"/>
      <c r="S392" s="87"/>
      <c r="T392" s="88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T392" s="20" t="s">
        <v>136</v>
      </c>
      <c r="AU392" s="20" t="s">
        <v>82</v>
      </c>
    </row>
    <row r="393" s="13" customFormat="1">
      <c r="A393" s="13"/>
      <c r="B393" s="227"/>
      <c r="C393" s="228"/>
      <c r="D393" s="220" t="s">
        <v>138</v>
      </c>
      <c r="E393" s="229" t="s">
        <v>19</v>
      </c>
      <c r="F393" s="230" t="s">
        <v>904</v>
      </c>
      <c r="G393" s="228"/>
      <c r="H393" s="231">
        <v>1.442</v>
      </c>
      <c r="I393" s="232"/>
      <c r="J393" s="228"/>
      <c r="K393" s="228"/>
      <c r="L393" s="233"/>
      <c r="M393" s="234"/>
      <c r="N393" s="235"/>
      <c r="O393" s="235"/>
      <c r="P393" s="235"/>
      <c r="Q393" s="235"/>
      <c r="R393" s="235"/>
      <c r="S393" s="235"/>
      <c r="T393" s="236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37" t="s">
        <v>138</v>
      </c>
      <c r="AU393" s="237" t="s">
        <v>82</v>
      </c>
      <c r="AV393" s="13" t="s">
        <v>82</v>
      </c>
      <c r="AW393" s="13" t="s">
        <v>33</v>
      </c>
      <c r="AX393" s="13" t="s">
        <v>80</v>
      </c>
      <c r="AY393" s="237" t="s">
        <v>125</v>
      </c>
    </row>
    <row r="394" s="2" customFormat="1" ht="16.5" customHeight="1">
      <c r="A394" s="41"/>
      <c r="B394" s="42"/>
      <c r="C394" s="207" t="s">
        <v>905</v>
      </c>
      <c r="D394" s="207" t="s">
        <v>127</v>
      </c>
      <c r="E394" s="208" t="s">
        <v>906</v>
      </c>
      <c r="F394" s="209" t="s">
        <v>907</v>
      </c>
      <c r="G394" s="210" t="s">
        <v>233</v>
      </c>
      <c r="H394" s="211">
        <v>3.7000000000000002</v>
      </c>
      <c r="I394" s="212"/>
      <c r="J394" s="213">
        <f>ROUND(I394*H394,2)</f>
        <v>0</v>
      </c>
      <c r="K394" s="209" t="s">
        <v>131</v>
      </c>
      <c r="L394" s="47"/>
      <c r="M394" s="214" t="s">
        <v>19</v>
      </c>
      <c r="N394" s="215" t="s">
        <v>43</v>
      </c>
      <c r="O394" s="87"/>
      <c r="P394" s="216">
        <f>O394*H394</f>
        <v>0</v>
      </c>
      <c r="Q394" s="216">
        <v>0</v>
      </c>
      <c r="R394" s="216">
        <f>Q394*H394</f>
        <v>0</v>
      </c>
      <c r="S394" s="216">
        <v>0</v>
      </c>
      <c r="T394" s="217">
        <f>S394*H394</f>
        <v>0</v>
      </c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R394" s="218" t="s">
        <v>215</v>
      </c>
      <c r="AT394" s="218" t="s">
        <v>127</v>
      </c>
      <c r="AU394" s="218" t="s">
        <v>82</v>
      </c>
      <c r="AY394" s="20" t="s">
        <v>125</v>
      </c>
      <c r="BE394" s="219">
        <f>IF(N394="základní",J394,0)</f>
        <v>0</v>
      </c>
      <c r="BF394" s="219">
        <f>IF(N394="snížená",J394,0)</f>
        <v>0</v>
      </c>
      <c r="BG394" s="219">
        <f>IF(N394="zákl. přenesená",J394,0)</f>
        <v>0</v>
      </c>
      <c r="BH394" s="219">
        <f>IF(N394="sníž. přenesená",J394,0)</f>
        <v>0</v>
      </c>
      <c r="BI394" s="219">
        <f>IF(N394="nulová",J394,0)</f>
        <v>0</v>
      </c>
      <c r="BJ394" s="20" t="s">
        <v>80</v>
      </c>
      <c r="BK394" s="219">
        <f>ROUND(I394*H394,2)</f>
        <v>0</v>
      </c>
      <c r="BL394" s="20" t="s">
        <v>215</v>
      </c>
      <c r="BM394" s="218" t="s">
        <v>908</v>
      </c>
    </row>
    <row r="395" s="2" customFormat="1">
      <c r="A395" s="41"/>
      <c r="B395" s="42"/>
      <c r="C395" s="43"/>
      <c r="D395" s="220" t="s">
        <v>134</v>
      </c>
      <c r="E395" s="43"/>
      <c r="F395" s="221" t="s">
        <v>909</v>
      </c>
      <c r="G395" s="43"/>
      <c r="H395" s="43"/>
      <c r="I395" s="222"/>
      <c r="J395" s="43"/>
      <c r="K395" s="43"/>
      <c r="L395" s="47"/>
      <c r="M395" s="223"/>
      <c r="N395" s="224"/>
      <c r="O395" s="87"/>
      <c r="P395" s="87"/>
      <c r="Q395" s="87"/>
      <c r="R395" s="87"/>
      <c r="S395" s="87"/>
      <c r="T395" s="88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T395" s="20" t="s">
        <v>134</v>
      </c>
      <c r="AU395" s="20" t="s">
        <v>82</v>
      </c>
    </row>
    <row r="396" s="2" customFormat="1">
      <c r="A396" s="41"/>
      <c r="B396" s="42"/>
      <c r="C396" s="43"/>
      <c r="D396" s="225" t="s">
        <v>136</v>
      </c>
      <c r="E396" s="43"/>
      <c r="F396" s="226" t="s">
        <v>910</v>
      </c>
      <c r="G396" s="43"/>
      <c r="H396" s="43"/>
      <c r="I396" s="222"/>
      <c r="J396" s="43"/>
      <c r="K396" s="43"/>
      <c r="L396" s="47"/>
      <c r="M396" s="223"/>
      <c r="N396" s="224"/>
      <c r="O396" s="87"/>
      <c r="P396" s="87"/>
      <c r="Q396" s="87"/>
      <c r="R396" s="87"/>
      <c r="S396" s="87"/>
      <c r="T396" s="88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T396" s="20" t="s">
        <v>136</v>
      </c>
      <c r="AU396" s="20" t="s">
        <v>82</v>
      </c>
    </row>
    <row r="397" s="12" customFormat="1" ht="22.8" customHeight="1">
      <c r="A397" s="12"/>
      <c r="B397" s="191"/>
      <c r="C397" s="192"/>
      <c r="D397" s="193" t="s">
        <v>71</v>
      </c>
      <c r="E397" s="205" t="s">
        <v>911</v>
      </c>
      <c r="F397" s="205" t="s">
        <v>912</v>
      </c>
      <c r="G397" s="192"/>
      <c r="H397" s="192"/>
      <c r="I397" s="195"/>
      <c r="J397" s="206">
        <f>BK397</f>
        <v>0</v>
      </c>
      <c r="K397" s="192"/>
      <c r="L397" s="197"/>
      <c r="M397" s="198"/>
      <c r="N397" s="199"/>
      <c r="O397" s="199"/>
      <c r="P397" s="200">
        <f>SUM(P398:P404)</f>
        <v>0</v>
      </c>
      <c r="Q397" s="199"/>
      <c r="R397" s="200">
        <f>SUM(R398:R404)</f>
        <v>0.077831999999999998</v>
      </c>
      <c r="S397" s="199"/>
      <c r="T397" s="201">
        <f>SUM(T398:T404)</f>
        <v>0</v>
      </c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R397" s="202" t="s">
        <v>82</v>
      </c>
      <c r="AT397" s="203" t="s">
        <v>71</v>
      </c>
      <c r="AU397" s="203" t="s">
        <v>80</v>
      </c>
      <c r="AY397" s="202" t="s">
        <v>125</v>
      </c>
      <c r="BK397" s="204">
        <f>SUM(BK398:BK404)</f>
        <v>0</v>
      </c>
    </row>
    <row r="398" s="2" customFormat="1" ht="21.75" customHeight="1">
      <c r="A398" s="41"/>
      <c r="B398" s="42"/>
      <c r="C398" s="207" t="s">
        <v>913</v>
      </c>
      <c r="D398" s="207" t="s">
        <v>127</v>
      </c>
      <c r="E398" s="208" t="s">
        <v>914</v>
      </c>
      <c r="F398" s="209" t="s">
        <v>915</v>
      </c>
      <c r="G398" s="210" t="s">
        <v>178</v>
      </c>
      <c r="H398" s="211">
        <v>43.240000000000002</v>
      </c>
      <c r="I398" s="212"/>
      <c r="J398" s="213">
        <f>ROUND(I398*H398,2)</f>
        <v>0</v>
      </c>
      <c r="K398" s="209" t="s">
        <v>131</v>
      </c>
      <c r="L398" s="47"/>
      <c r="M398" s="214" t="s">
        <v>19</v>
      </c>
      <c r="N398" s="215" t="s">
        <v>43</v>
      </c>
      <c r="O398" s="87"/>
      <c r="P398" s="216">
        <f>O398*H398</f>
        <v>0</v>
      </c>
      <c r="Q398" s="216">
        <v>0.0018</v>
      </c>
      <c r="R398" s="216">
        <f>Q398*H398</f>
        <v>0.077831999999999998</v>
      </c>
      <c r="S398" s="216">
        <v>0</v>
      </c>
      <c r="T398" s="217">
        <f>S398*H398</f>
        <v>0</v>
      </c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R398" s="218" t="s">
        <v>215</v>
      </c>
      <c r="AT398" s="218" t="s">
        <v>127</v>
      </c>
      <c r="AU398" s="218" t="s">
        <v>82</v>
      </c>
      <c r="AY398" s="20" t="s">
        <v>125</v>
      </c>
      <c r="BE398" s="219">
        <f>IF(N398="základní",J398,0)</f>
        <v>0</v>
      </c>
      <c r="BF398" s="219">
        <f>IF(N398="snížená",J398,0)</f>
        <v>0</v>
      </c>
      <c r="BG398" s="219">
        <f>IF(N398="zákl. přenesená",J398,0)</f>
        <v>0</v>
      </c>
      <c r="BH398" s="219">
        <f>IF(N398="sníž. přenesená",J398,0)</f>
        <v>0</v>
      </c>
      <c r="BI398" s="219">
        <f>IF(N398="nulová",J398,0)</f>
        <v>0</v>
      </c>
      <c r="BJ398" s="20" t="s">
        <v>80</v>
      </c>
      <c r="BK398" s="219">
        <f>ROUND(I398*H398,2)</f>
        <v>0</v>
      </c>
      <c r="BL398" s="20" t="s">
        <v>215</v>
      </c>
      <c r="BM398" s="218" t="s">
        <v>916</v>
      </c>
    </row>
    <row r="399" s="2" customFormat="1">
      <c r="A399" s="41"/>
      <c r="B399" s="42"/>
      <c r="C399" s="43"/>
      <c r="D399" s="220" t="s">
        <v>134</v>
      </c>
      <c r="E399" s="43"/>
      <c r="F399" s="221" t="s">
        <v>917</v>
      </c>
      <c r="G399" s="43"/>
      <c r="H399" s="43"/>
      <c r="I399" s="222"/>
      <c r="J399" s="43"/>
      <c r="K399" s="43"/>
      <c r="L399" s="47"/>
      <c r="M399" s="223"/>
      <c r="N399" s="224"/>
      <c r="O399" s="87"/>
      <c r="P399" s="87"/>
      <c r="Q399" s="87"/>
      <c r="R399" s="87"/>
      <c r="S399" s="87"/>
      <c r="T399" s="88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T399" s="20" t="s">
        <v>134</v>
      </c>
      <c r="AU399" s="20" t="s">
        <v>82</v>
      </c>
    </row>
    <row r="400" s="2" customFormat="1">
      <c r="A400" s="41"/>
      <c r="B400" s="42"/>
      <c r="C400" s="43"/>
      <c r="D400" s="225" t="s">
        <v>136</v>
      </c>
      <c r="E400" s="43"/>
      <c r="F400" s="226" t="s">
        <v>918</v>
      </c>
      <c r="G400" s="43"/>
      <c r="H400" s="43"/>
      <c r="I400" s="222"/>
      <c r="J400" s="43"/>
      <c r="K400" s="43"/>
      <c r="L400" s="47"/>
      <c r="M400" s="223"/>
      <c r="N400" s="224"/>
      <c r="O400" s="87"/>
      <c r="P400" s="87"/>
      <c r="Q400" s="87"/>
      <c r="R400" s="87"/>
      <c r="S400" s="87"/>
      <c r="T400" s="88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T400" s="20" t="s">
        <v>136</v>
      </c>
      <c r="AU400" s="20" t="s">
        <v>82</v>
      </c>
    </row>
    <row r="401" s="13" customFormat="1">
      <c r="A401" s="13"/>
      <c r="B401" s="227"/>
      <c r="C401" s="228"/>
      <c r="D401" s="220" t="s">
        <v>138</v>
      </c>
      <c r="E401" s="229" t="s">
        <v>19</v>
      </c>
      <c r="F401" s="230" t="s">
        <v>919</v>
      </c>
      <c r="G401" s="228"/>
      <c r="H401" s="231">
        <v>43.240000000000002</v>
      </c>
      <c r="I401" s="232"/>
      <c r="J401" s="228"/>
      <c r="K401" s="228"/>
      <c r="L401" s="233"/>
      <c r="M401" s="234"/>
      <c r="N401" s="235"/>
      <c r="O401" s="235"/>
      <c r="P401" s="235"/>
      <c r="Q401" s="235"/>
      <c r="R401" s="235"/>
      <c r="S401" s="235"/>
      <c r="T401" s="236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37" t="s">
        <v>138</v>
      </c>
      <c r="AU401" s="237" t="s">
        <v>82</v>
      </c>
      <c r="AV401" s="13" t="s">
        <v>82</v>
      </c>
      <c r="AW401" s="13" t="s">
        <v>33</v>
      </c>
      <c r="AX401" s="13" t="s">
        <v>80</v>
      </c>
      <c r="AY401" s="237" t="s">
        <v>125</v>
      </c>
    </row>
    <row r="402" s="2" customFormat="1" ht="16.5" customHeight="1">
      <c r="A402" s="41"/>
      <c r="B402" s="42"/>
      <c r="C402" s="207" t="s">
        <v>920</v>
      </c>
      <c r="D402" s="207" t="s">
        <v>127</v>
      </c>
      <c r="E402" s="208" t="s">
        <v>921</v>
      </c>
      <c r="F402" s="209" t="s">
        <v>922</v>
      </c>
      <c r="G402" s="210" t="s">
        <v>233</v>
      </c>
      <c r="H402" s="211">
        <v>0.078</v>
      </c>
      <c r="I402" s="212"/>
      <c r="J402" s="213">
        <f>ROUND(I402*H402,2)</f>
        <v>0</v>
      </c>
      <c r="K402" s="209" t="s">
        <v>131</v>
      </c>
      <c r="L402" s="47"/>
      <c r="M402" s="214" t="s">
        <v>19</v>
      </c>
      <c r="N402" s="215" t="s">
        <v>43</v>
      </c>
      <c r="O402" s="87"/>
      <c r="P402" s="216">
        <f>O402*H402</f>
        <v>0</v>
      </c>
      <c r="Q402" s="216">
        <v>0</v>
      </c>
      <c r="R402" s="216">
        <f>Q402*H402</f>
        <v>0</v>
      </c>
      <c r="S402" s="216">
        <v>0</v>
      </c>
      <c r="T402" s="217">
        <f>S402*H402</f>
        <v>0</v>
      </c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R402" s="218" t="s">
        <v>215</v>
      </c>
      <c r="AT402" s="218" t="s">
        <v>127</v>
      </c>
      <c r="AU402" s="218" t="s">
        <v>82</v>
      </c>
      <c r="AY402" s="20" t="s">
        <v>125</v>
      </c>
      <c r="BE402" s="219">
        <f>IF(N402="základní",J402,0)</f>
        <v>0</v>
      </c>
      <c r="BF402" s="219">
        <f>IF(N402="snížená",J402,0)</f>
        <v>0</v>
      </c>
      <c r="BG402" s="219">
        <f>IF(N402="zákl. přenesená",J402,0)</f>
        <v>0</v>
      </c>
      <c r="BH402" s="219">
        <f>IF(N402="sníž. přenesená",J402,0)</f>
        <v>0</v>
      </c>
      <c r="BI402" s="219">
        <f>IF(N402="nulová",J402,0)</f>
        <v>0</v>
      </c>
      <c r="BJ402" s="20" t="s">
        <v>80</v>
      </c>
      <c r="BK402" s="219">
        <f>ROUND(I402*H402,2)</f>
        <v>0</v>
      </c>
      <c r="BL402" s="20" t="s">
        <v>215</v>
      </c>
      <c r="BM402" s="218" t="s">
        <v>923</v>
      </c>
    </row>
    <row r="403" s="2" customFormat="1">
      <c r="A403" s="41"/>
      <c r="B403" s="42"/>
      <c r="C403" s="43"/>
      <c r="D403" s="220" t="s">
        <v>134</v>
      </c>
      <c r="E403" s="43"/>
      <c r="F403" s="221" t="s">
        <v>924</v>
      </c>
      <c r="G403" s="43"/>
      <c r="H403" s="43"/>
      <c r="I403" s="222"/>
      <c r="J403" s="43"/>
      <c r="K403" s="43"/>
      <c r="L403" s="47"/>
      <c r="M403" s="223"/>
      <c r="N403" s="224"/>
      <c r="O403" s="87"/>
      <c r="P403" s="87"/>
      <c r="Q403" s="87"/>
      <c r="R403" s="87"/>
      <c r="S403" s="87"/>
      <c r="T403" s="88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T403" s="20" t="s">
        <v>134</v>
      </c>
      <c r="AU403" s="20" t="s">
        <v>82</v>
      </c>
    </row>
    <row r="404" s="2" customFormat="1">
      <c r="A404" s="41"/>
      <c r="B404" s="42"/>
      <c r="C404" s="43"/>
      <c r="D404" s="225" t="s">
        <v>136</v>
      </c>
      <c r="E404" s="43"/>
      <c r="F404" s="226" t="s">
        <v>925</v>
      </c>
      <c r="G404" s="43"/>
      <c r="H404" s="43"/>
      <c r="I404" s="222"/>
      <c r="J404" s="43"/>
      <c r="K404" s="43"/>
      <c r="L404" s="47"/>
      <c r="M404" s="223"/>
      <c r="N404" s="224"/>
      <c r="O404" s="87"/>
      <c r="P404" s="87"/>
      <c r="Q404" s="87"/>
      <c r="R404" s="87"/>
      <c r="S404" s="87"/>
      <c r="T404" s="88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T404" s="20" t="s">
        <v>136</v>
      </c>
      <c r="AU404" s="20" t="s">
        <v>82</v>
      </c>
    </row>
    <row r="405" s="12" customFormat="1" ht="22.8" customHeight="1">
      <c r="A405" s="12"/>
      <c r="B405" s="191"/>
      <c r="C405" s="192"/>
      <c r="D405" s="193" t="s">
        <v>71</v>
      </c>
      <c r="E405" s="205" t="s">
        <v>926</v>
      </c>
      <c r="F405" s="205" t="s">
        <v>927</v>
      </c>
      <c r="G405" s="192"/>
      <c r="H405" s="192"/>
      <c r="I405" s="195"/>
      <c r="J405" s="206">
        <f>BK405</f>
        <v>0</v>
      </c>
      <c r="K405" s="192"/>
      <c r="L405" s="197"/>
      <c r="M405" s="198"/>
      <c r="N405" s="199"/>
      <c r="O405" s="199"/>
      <c r="P405" s="200">
        <f>SUM(P406:P411)</f>
        <v>0</v>
      </c>
      <c r="Q405" s="199"/>
      <c r="R405" s="200">
        <f>SUM(R406:R411)</f>
        <v>0.55400000000000005</v>
      </c>
      <c r="S405" s="199"/>
      <c r="T405" s="201">
        <f>SUM(T406:T411)</f>
        <v>0</v>
      </c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R405" s="202" t="s">
        <v>82</v>
      </c>
      <c r="AT405" s="203" t="s">
        <v>71</v>
      </c>
      <c r="AU405" s="203" t="s">
        <v>80</v>
      </c>
      <c r="AY405" s="202" t="s">
        <v>125</v>
      </c>
      <c r="BK405" s="204">
        <f>SUM(BK406:BK411)</f>
        <v>0</v>
      </c>
    </row>
    <row r="406" s="2" customFormat="1" ht="37.8" customHeight="1">
      <c r="A406" s="41"/>
      <c r="B406" s="42"/>
      <c r="C406" s="207" t="s">
        <v>928</v>
      </c>
      <c r="D406" s="207" t="s">
        <v>127</v>
      </c>
      <c r="E406" s="208" t="s">
        <v>929</v>
      </c>
      <c r="F406" s="209" t="s">
        <v>930</v>
      </c>
      <c r="G406" s="210" t="s">
        <v>196</v>
      </c>
      <c r="H406" s="211">
        <v>2</v>
      </c>
      <c r="I406" s="212"/>
      <c r="J406" s="213">
        <f>ROUND(I406*H406,2)</f>
        <v>0</v>
      </c>
      <c r="K406" s="209" t="s">
        <v>19</v>
      </c>
      <c r="L406" s="47"/>
      <c r="M406" s="214" t="s">
        <v>19</v>
      </c>
      <c r="N406" s="215" t="s">
        <v>43</v>
      </c>
      <c r="O406" s="87"/>
      <c r="P406" s="216">
        <f>O406*H406</f>
        <v>0</v>
      </c>
      <c r="Q406" s="216">
        <v>0.27700000000000002</v>
      </c>
      <c r="R406" s="216">
        <f>Q406*H406</f>
        <v>0.55400000000000005</v>
      </c>
      <c r="S406" s="216">
        <v>0</v>
      </c>
      <c r="T406" s="217">
        <f>S406*H406</f>
        <v>0</v>
      </c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R406" s="218" t="s">
        <v>215</v>
      </c>
      <c r="AT406" s="218" t="s">
        <v>127</v>
      </c>
      <c r="AU406" s="218" t="s">
        <v>82</v>
      </c>
      <c r="AY406" s="20" t="s">
        <v>125</v>
      </c>
      <c r="BE406" s="219">
        <f>IF(N406="základní",J406,0)</f>
        <v>0</v>
      </c>
      <c r="BF406" s="219">
        <f>IF(N406="snížená",J406,0)</f>
        <v>0</v>
      </c>
      <c r="BG406" s="219">
        <f>IF(N406="zákl. přenesená",J406,0)</f>
        <v>0</v>
      </c>
      <c r="BH406" s="219">
        <f>IF(N406="sníž. přenesená",J406,0)</f>
        <v>0</v>
      </c>
      <c r="BI406" s="219">
        <f>IF(N406="nulová",J406,0)</f>
        <v>0</v>
      </c>
      <c r="BJ406" s="20" t="s">
        <v>80</v>
      </c>
      <c r="BK406" s="219">
        <f>ROUND(I406*H406,2)</f>
        <v>0</v>
      </c>
      <c r="BL406" s="20" t="s">
        <v>215</v>
      </c>
      <c r="BM406" s="218" t="s">
        <v>931</v>
      </c>
    </row>
    <row r="407" s="2" customFormat="1">
      <c r="A407" s="41"/>
      <c r="B407" s="42"/>
      <c r="C407" s="43"/>
      <c r="D407" s="220" t="s">
        <v>134</v>
      </c>
      <c r="E407" s="43"/>
      <c r="F407" s="221" t="s">
        <v>932</v>
      </c>
      <c r="G407" s="43"/>
      <c r="H407" s="43"/>
      <c r="I407" s="222"/>
      <c r="J407" s="43"/>
      <c r="K407" s="43"/>
      <c r="L407" s="47"/>
      <c r="M407" s="223"/>
      <c r="N407" s="224"/>
      <c r="O407" s="87"/>
      <c r="P407" s="87"/>
      <c r="Q407" s="87"/>
      <c r="R407" s="87"/>
      <c r="S407" s="87"/>
      <c r="T407" s="88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T407" s="20" t="s">
        <v>134</v>
      </c>
      <c r="AU407" s="20" t="s">
        <v>82</v>
      </c>
    </row>
    <row r="408" s="13" customFormat="1">
      <c r="A408" s="13"/>
      <c r="B408" s="227"/>
      <c r="C408" s="228"/>
      <c r="D408" s="220" t="s">
        <v>138</v>
      </c>
      <c r="E408" s="229" t="s">
        <v>19</v>
      </c>
      <c r="F408" s="230" t="s">
        <v>933</v>
      </c>
      <c r="G408" s="228"/>
      <c r="H408" s="231">
        <v>2</v>
      </c>
      <c r="I408" s="232"/>
      <c r="J408" s="228"/>
      <c r="K408" s="228"/>
      <c r="L408" s="233"/>
      <c r="M408" s="234"/>
      <c r="N408" s="235"/>
      <c r="O408" s="235"/>
      <c r="P408" s="235"/>
      <c r="Q408" s="235"/>
      <c r="R408" s="235"/>
      <c r="S408" s="235"/>
      <c r="T408" s="236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37" t="s">
        <v>138</v>
      </c>
      <c r="AU408" s="237" t="s">
        <v>82</v>
      </c>
      <c r="AV408" s="13" t="s">
        <v>82</v>
      </c>
      <c r="AW408" s="13" t="s">
        <v>33</v>
      </c>
      <c r="AX408" s="13" t="s">
        <v>80</v>
      </c>
      <c r="AY408" s="237" t="s">
        <v>125</v>
      </c>
    </row>
    <row r="409" s="2" customFormat="1" ht="16.5" customHeight="1">
      <c r="A409" s="41"/>
      <c r="B409" s="42"/>
      <c r="C409" s="207" t="s">
        <v>934</v>
      </c>
      <c r="D409" s="207" t="s">
        <v>127</v>
      </c>
      <c r="E409" s="208" t="s">
        <v>935</v>
      </c>
      <c r="F409" s="209" t="s">
        <v>936</v>
      </c>
      <c r="G409" s="210" t="s">
        <v>233</v>
      </c>
      <c r="H409" s="211">
        <v>0.55400000000000005</v>
      </c>
      <c r="I409" s="212"/>
      <c r="J409" s="213">
        <f>ROUND(I409*H409,2)</f>
        <v>0</v>
      </c>
      <c r="K409" s="209" t="s">
        <v>131</v>
      </c>
      <c r="L409" s="47"/>
      <c r="M409" s="214" t="s">
        <v>19</v>
      </c>
      <c r="N409" s="215" t="s">
        <v>43</v>
      </c>
      <c r="O409" s="87"/>
      <c r="P409" s="216">
        <f>O409*H409</f>
        <v>0</v>
      </c>
      <c r="Q409" s="216">
        <v>0</v>
      </c>
      <c r="R409" s="216">
        <f>Q409*H409</f>
        <v>0</v>
      </c>
      <c r="S409" s="216">
        <v>0</v>
      </c>
      <c r="T409" s="217">
        <f>S409*H409</f>
        <v>0</v>
      </c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R409" s="218" t="s">
        <v>215</v>
      </c>
      <c r="AT409" s="218" t="s">
        <v>127</v>
      </c>
      <c r="AU409" s="218" t="s">
        <v>82</v>
      </c>
      <c r="AY409" s="20" t="s">
        <v>125</v>
      </c>
      <c r="BE409" s="219">
        <f>IF(N409="základní",J409,0)</f>
        <v>0</v>
      </c>
      <c r="BF409" s="219">
        <f>IF(N409="snížená",J409,0)</f>
        <v>0</v>
      </c>
      <c r="BG409" s="219">
        <f>IF(N409="zákl. přenesená",J409,0)</f>
        <v>0</v>
      </c>
      <c r="BH409" s="219">
        <f>IF(N409="sníž. přenesená",J409,0)</f>
        <v>0</v>
      </c>
      <c r="BI409" s="219">
        <f>IF(N409="nulová",J409,0)</f>
        <v>0</v>
      </c>
      <c r="BJ409" s="20" t="s">
        <v>80</v>
      </c>
      <c r="BK409" s="219">
        <f>ROUND(I409*H409,2)</f>
        <v>0</v>
      </c>
      <c r="BL409" s="20" t="s">
        <v>215</v>
      </c>
      <c r="BM409" s="218" t="s">
        <v>937</v>
      </c>
    </row>
    <row r="410" s="2" customFormat="1">
      <c r="A410" s="41"/>
      <c r="B410" s="42"/>
      <c r="C410" s="43"/>
      <c r="D410" s="220" t="s">
        <v>134</v>
      </c>
      <c r="E410" s="43"/>
      <c r="F410" s="221" t="s">
        <v>938</v>
      </c>
      <c r="G410" s="43"/>
      <c r="H410" s="43"/>
      <c r="I410" s="222"/>
      <c r="J410" s="43"/>
      <c r="K410" s="43"/>
      <c r="L410" s="47"/>
      <c r="M410" s="223"/>
      <c r="N410" s="224"/>
      <c r="O410" s="87"/>
      <c r="P410" s="87"/>
      <c r="Q410" s="87"/>
      <c r="R410" s="87"/>
      <c r="S410" s="87"/>
      <c r="T410" s="88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T410" s="20" t="s">
        <v>134</v>
      </c>
      <c r="AU410" s="20" t="s">
        <v>82</v>
      </c>
    </row>
    <row r="411" s="2" customFormat="1">
      <c r="A411" s="41"/>
      <c r="B411" s="42"/>
      <c r="C411" s="43"/>
      <c r="D411" s="225" t="s">
        <v>136</v>
      </c>
      <c r="E411" s="43"/>
      <c r="F411" s="226" t="s">
        <v>939</v>
      </c>
      <c r="G411" s="43"/>
      <c r="H411" s="43"/>
      <c r="I411" s="222"/>
      <c r="J411" s="43"/>
      <c r="K411" s="43"/>
      <c r="L411" s="47"/>
      <c r="M411" s="223"/>
      <c r="N411" s="224"/>
      <c r="O411" s="87"/>
      <c r="P411" s="87"/>
      <c r="Q411" s="87"/>
      <c r="R411" s="87"/>
      <c r="S411" s="87"/>
      <c r="T411" s="88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T411" s="20" t="s">
        <v>136</v>
      </c>
      <c r="AU411" s="20" t="s">
        <v>82</v>
      </c>
    </row>
    <row r="412" s="12" customFormat="1" ht="22.8" customHeight="1">
      <c r="A412" s="12"/>
      <c r="B412" s="191"/>
      <c r="C412" s="192"/>
      <c r="D412" s="193" t="s">
        <v>71</v>
      </c>
      <c r="E412" s="205" t="s">
        <v>940</v>
      </c>
      <c r="F412" s="205" t="s">
        <v>941</v>
      </c>
      <c r="G412" s="192"/>
      <c r="H412" s="192"/>
      <c r="I412" s="195"/>
      <c r="J412" s="206">
        <f>BK412</f>
        <v>0</v>
      </c>
      <c r="K412" s="192"/>
      <c r="L412" s="197"/>
      <c r="M412" s="198"/>
      <c r="N412" s="199"/>
      <c r="O412" s="199"/>
      <c r="P412" s="200">
        <f>SUM(P413:P425)</f>
        <v>0</v>
      </c>
      <c r="Q412" s="199"/>
      <c r="R412" s="200">
        <f>SUM(R413:R425)</f>
        <v>0.057863120000000004</v>
      </c>
      <c r="S412" s="199"/>
      <c r="T412" s="201">
        <f>SUM(T413:T425)</f>
        <v>0</v>
      </c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R412" s="202" t="s">
        <v>82</v>
      </c>
      <c r="AT412" s="203" t="s">
        <v>71</v>
      </c>
      <c r="AU412" s="203" t="s">
        <v>80</v>
      </c>
      <c r="AY412" s="202" t="s">
        <v>125</v>
      </c>
      <c r="BK412" s="204">
        <f>SUM(BK413:BK425)</f>
        <v>0</v>
      </c>
    </row>
    <row r="413" s="2" customFormat="1" ht="16.5" customHeight="1">
      <c r="A413" s="41"/>
      <c r="B413" s="42"/>
      <c r="C413" s="207" t="s">
        <v>942</v>
      </c>
      <c r="D413" s="207" t="s">
        <v>127</v>
      </c>
      <c r="E413" s="208" t="s">
        <v>943</v>
      </c>
      <c r="F413" s="209" t="s">
        <v>944</v>
      </c>
      <c r="G413" s="210" t="s">
        <v>130</v>
      </c>
      <c r="H413" s="211">
        <v>66.408000000000001</v>
      </c>
      <c r="I413" s="212"/>
      <c r="J413" s="213">
        <f>ROUND(I413*H413,2)</f>
        <v>0</v>
      </c>
      <c r="K413" s="209" t="s">
        <v>131</v>
      </c>
      <c r="L413" s="47"/>
      <c r="M413" s="214" t="s">
        <v>19</v>
      </c>
      <c r="N413" s="215" t="s">
        <v>43</v>
      </c>
      <c r="O413" s="87"/>
      <c r="P413" s="216">
        <f>O413*H413</f>
        <v>0</v>
      </c>
      <c r="Q413" s="216">
        <v>0.00013999999999999999</v>
      </c>
      <c r="R413" s="216">
        <f>Q413*H413</f>
        <v>0.009297119999999999</v>
      </c>
      <c r="S413" s="216">
        <v>0</v>
      </c>
      <c r="T413" s="217">
        <f>S413*H413</f>
        <v>0</v>
      </c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R413" s="218" t="s">
        <v>215</v>
      </c>
      <c r="AT413" s="218" t="s">
        <v>127</v>
      </c>
      <c r="AU413" s="218" t="s">
        <v>82</v>
      </c>
      <c r="AY413" s="20" t="s">
        <v>125</v>
      </c>
      <c r="BE413" s="219">
        <f>IF(N413="základní",J413,0)</f>
        <v>0</v>
      </c>
      <c r="BF413" s="219">
        <f>IF(N413="snížená",J413,0)</f>
        <v>0</v>
      </c>
      <c r="BG413" s="219">
        <f>IF(N413="zákl. přenesená",J413,0)</f>
        <v>0</v>
      </c>
      <c r="BH413" s="219">
        <f>IF(N413="sníž. přenesená",J413,0)</f>
        <v>0</v>
      </c>
      <c r="BI413" s="219">
        <f>IF(N413="nulová",J413,0)</f>
        <v>0</v>
      </c>
      <c r="BJ413" s="20" t="s">
        <v>80</v>
      </c>
      <c r="BK413" s="219">
        <f>ROUND(I413*H413,2)</f>
        <v>0</v>
      </c>
      <c r="BL413" s="20" t="s">
        <v>215</v>
      </c>
      <c r="BM413" s="218" t="s">
        <v>945</v>
      </c>
    </row>
    <row r="414" s="2" customFormat="1">
      <c r="A414" s="41"/>
      <c r="B414" s="42"/>
      <c r="C414" s="43"/>
      <c r="D414" s="220" t="s">
        <v>134</v>
      </c>
      <c r="E414" s="43"/>
      <c r="F414" s="221" t="s">
        <v>946</v>
      </c>
      <c r="G414" s="43"/>
      <c r="H414" s="43"/>
      <c r="I414" s="222"/>
      <c r="J414" s="43"/>
      <c r="K414" s="43"/>
      <c r="L414" s="47"/>
      <c r="M414" s="223"/>
      <c r="N414" s="224"/>
      <c r="O414" s="87"/>
      <c r="P414" s="87"/>
      <c r="Q414" s="87"/>
      <c r="R414" s="87"/>
      <c r="S414" s="87"/>
      <c r="T414" s="88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T414" s="20" t="s">
        <v>134</v>
      </c>
      <c r="AU414" s="20" t="s">
        <v>82</v>
      </c>
    </row>
    <row r="415" s="2" customFormat="1">
      <c r="A415" s="41"/>
      <c r="B415" s="42"/>
      <c r="C415" s="43"/>
      <c r="D415" s="225" t="s">
        <v>136</v>
      </c>
      <c r="E415" s="43"/>
      <c r="F415" s="226" t="s">
        <v>947</v>
      </c>
      <c r="G415" s="43"/>
      <c r="H415" s="43"/>
      <c r="I415" s="222"/>
      <c r="J415" s="43"/>
      <c r="K415" s="43"/>
      <c r="L415" s="47"/>
      <c r="M415" s="223"/>
      <c r="N415" s="224"/>
      <c r="O415" s="87"/>
      <c r="P415" s="87"/>
      <c r="Q415" s="87"/>
      <c r="R415" s="87"/>
      <c r="S415" s="87"/>
      <c r="T415" s="88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T415" s="20" t="s">
        <v>136</v>
      </c>
      <c r="AU415" s="20" t="s">
        <v>82</v>
      </c>
    </row>
    <row r="416" s="13" customFormat="1">
      <c r="A416" s="13"/>
      <c r="B416" s="227"/>
      <c r="C416" s="228"/>
      <c r="D416" s="220" t="s">
        <v>138</v>
      </c>
      <c r="E416" s="229" t="s">
        <v>19</v>
      </c>
      <c r="F416" s="230" t="s">
        <v>948</v>
      </c>
      <c r="G416" s="228"/>
      <c r="H416" s="231">
        <v>37.590000000000003</v>
      </c>
      <c r="I416" s="232"/>
      <c r="J416" s="228"/>
      <c r="K416" s="228"/>
      <c r="L416" s="233"/>
      <c r="M416" s="234"/>
      <c r="N416" s="235"/>
      <c r="O416" s="235"/>
      <c r="P416" s="235"/>
      <c r="Q416" s="235"/>
      <c r="R416" s="235"/>
      <c r="S416" s="235"/>
      <c r="T416" s="236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37" t="s">
        <v>138</v>
      </c>
      <c r="AU416" s="237" t="s">
        <v>82</v>
      </c>
      <c r="AV416" s="13" t="s">
        <v>82</v>
      </c>
      <c r="AW416" s="13" t="s">
        <v>33</v>
      </c>
      <c r="AX416" s="13" t="s">
        <v>72</v>
      </c>
      <c r="AY416" s="237" t="s">
        <v>125</v>
      </c>
    </row>
    <row r="417" s="13" customFormat="1">
      <c r="A417" s="13"/>
      <c r="B417" s="227"/>
      <c r="C417" s="228"/>
      <c r="D417" s="220" t="s">
        <v>138</v>
      </c>
      <c r="E417" s="229" t="s">
        <v>19</v>
      </c>
      <c r="F417" s="230" t="s">
        <v>949</v>
      </c>
      <c r="G417" s="228"/>
      <c r="H417" s="231">
        <v>28.818000000000001</v>
      </c>
      <c r="I417" s="232"/>
      <c r="J417" s="228"/>
      <c r="K417" s="228"/>
      <c r="L417" s="233"/>
      <c r="M417" s="234"/>
      <c r="N417" s="235"/>
      <c r="O417" s="235"/>
      <c r="P417" s="235"/>
      <c r="Q417" s="235"/>
      <c r="R417" s="235"/>
      <c r="S417" s="235"/>
      <c r="T417" s="236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37" t="s">
        <v>138</v>
      </c>
      <c r="AU417" s="237" t="s">
        <v>82</v>
      </c>
      <c r="AV417" s="13" t="s">
        <v>82</v>
      </c>
      <c r="AW417" s="13" t="s">
        <v>33</v>
      </c>
      <c r="AX417" s="13" t="s">
        <v>72</v>
      </c>
      <c r="AY417" s="237" t="s">
        <v>125</v>
      </c>
    </row>
    <row r="418" s="14" customFormat="1">
      <c r="A418" s="14"/>
      <c r="B418" s="238"/>
      <c r="C418" s="239"/>
      <c r="D418" s="220" t="s">
        <v>138</v>
      </c>
      <c r="E418" s="240" t="s">
        <v>19</v>
      </c>
      <c r="F418" s="241" t="s">
        <v>158</v>
      </c>
      <c r="G418" s="239"/>
      <c r="H418" s="242">
        <v>66.408000000000001</v>
      </c>
      <c r="I418" s="243"/>
      <c r="J418" s="239"/>
      <c r="K418" s="239"/>
      <c r="L418" s="244"/>
      <c r="M418" s="245"/>
      <c r="N418" s="246"/>
      <c r="O418" s="246"/>
      <c r="P418" s="246"/>
      <c r="Q418" s="246"/>
      <c r="R418" s="246"/>
      <c r="S418" s="246"/>
      <c r="T418" s="247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48" t="s">
        <v>138</v>
      </c>
      <c r="AU418" s="248" t="s">
        <v>82</v>
      </c>
      <c r="AV418" s="14" t="s">
        <v>132</v>
      </c>
      <c r="AW418" s="14" t="s">
        <v>33</v>
      </c>
      <c r="AX418" s="14" t="s">
        <v>80</v>
      </c>
      <c r="AY418" s="248" t="s">
        <v>125</v>
      </c>
    </row>
    <row r="419" s="2" customFormat="1" ht="16.5" customHeight="1">
      <c r="A419" s="41"/>
      <c r="B419" s="42"/>
      <c r="C419" s="207" t="s">
        <v>950</v>
      </c>
      <c r="D419" s="207" t="s">
        <v>127</v>
      </c>
      <c r="E419" s="208" t="s">
        <v>951</v>
      </c>
      <c r="F419" s="209" t="s">
        <v>952</v>
      </c>
      <c r="G419" s="210" t="s">
        <v>130</v>
      </c>
      <c r="H419" s="211">
        <v>194.26400000000001</v>
      </c>
      <c r="I419" s="212"/>
      <c r="J419" s="213">
        <f>ROUND(I419*H419,2)</f>
        <v>0</v>
      </c>
      <c r="K419" s="209" t="s">
        <v>19</v>
      </c>
      <c r="L419" s="47"/>
      <c r="M419" s="214" t="s">
        <v>19</v>
      </c>
      <c r="N419" s="215" t="s">
        <v>43</v>
      </c>
      <c r="O419" s="87"/>
      <c r="P419" s="216">
        <f>O419*H419</f>
        <v>0</v>
      </c>
      <c r="Q419" s="216">
        <v>0.00025000000000000001</v>
      </c>
      <c r="R419" s="216">
        <f>Q419*H419</f>
        <v>0.048566000000000005</v>
      </c>
      <c r="S419" s="216">
        <v>0</v>
      </c>
      <c r="T419" s="217">
        <f>S419*H419</f>
        <v>0</v>
      </c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R419" s="218" t="s">
        <v>215</v>
      </c>
      <c r="AT419" s="218" t="s">
        <v>127</v>
      </c>
      <c r="AU419" s="218" t="s">
        <v>82</v>
      </c>
      <c r="AY419" s="20" t="s">
        <v>125</v>
      </c>
      <c r="BE419" s="219">
        <f>IF(N419="základní",J419,0)</f>
        <v>0</v>
      </c>
      <c r="BF419" s="219">
        <f>IF(N419="snížená",J419,0)</f>
        <v>0</v>
      </c>
      <c r="BG419" s="219">
        <f>IF(N419="zákl. přenesená",J419,0)</f>
        <v>0</v>
      </c>
      <c r="BH419" s="219">
        <f>IF(N419="sníž. přenesená",J419,0)</f>
        <v>0</v>
      </c>
      <c r="BI419" s="219">
        <f>IF(N419="nulová",J419,0)</f>
        <v>0</v>
      </c>
      <c r="BJ419" s="20" t="s">
        <v>80</v>
      </c>
      <c r="BK419" s="219">
        <f>ROUND(I419*H419,2)</f>
        <v>0</v>
      </c>
      <c r="BL419" s="20" t="s">
        <v>215</v>
      </c>
      <c r="BM419" s="218" t="s">
        <v>953</v>
      </c>
    </row>
    <row r="420" s="2" customFormat="1">
      <c r="A420" s="41"/>
      <c r="B420" s="42"/>
      <c r="C420" s="43"/>
      <c r="D420" s="220" t="s">
        <v>134</v>
      </c>
      <c r="E420" s="43"/>
      <c r="F420" s="221" t="s">
        <v>954</v>
      </c>
      <c r="G420" s="43"/>
      <c r="H420" s="43"/>
      <c r="I420" s="222"/>
      <c r="J420" s="43"/>
      <c r="K420" s="43"/>
      <c r="L420" s="47"/>
      <c r="M420" s="223"/>
      <c r="N420" s="224"/>
      <c r="O420" s="87"/>
      <c r="P420" s="87"/>
      <c r="Q420" s="87"/>
      <c r="R420" s="87"/>
      <c r="S420" s="87"/>
      <c r="T420" s="88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T420" s="20" t="s">
        <v>134</v>
      </c>
      <c r="AU420" s="20" t="s">
        <v>82</v>
      </c>
    </row>
    <row r="421" s="15" customFormat="1">
      <c r="A421" s="15"/>
      <c r="B421" s="253"/>
      <c r="C421" s="254"/>
      <c r="D421" s="220" t="s">
        <v>138</v>
      </c>
      <c r="E421" s="255" t="s">
        <v>19</v>
      </c>
      <c r="F421" s="256" t="s">
        <v>955</v>
      </c>
      <c r="G421" s="254"/>
      <c r="H421" s="255" t="s">
        <v>19</v>
      </c>
      <c r="I421" s="257"/>
      <c r="J421" s="254"/>
      <c r="K421" s="254"/>
      <c r="L421" s="258"/>
      <c r="M421" s="259"/>
      <c r="N421" s="260"/>
      <c r="O421" s="260"/>
      <c r="P421" s="260"/>
      <c r="Q421" s="260"/>
      <c r="R421" s="260"/>
      <c r="S421" s="260"/>
      <c r="T421" s="261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T421" s="262" t="s">
        <v>138</v>
      </c>
      <c r="AU421" s="262" t="s">
        <v>82</v>
      </c>
      <c r="AV421" s="15" t="s">
        <v>80</v>
      </c>
      <c r="AW421" s="15" t="s">
        <v>33</v>
      </c>
      <c r="AX421" s="15" t="s">
        <v>72</v>
      </c>
      <c r="AY421" s="262" t="s">
        <v>125</v>
      </c>
    </row>
    <row r="422" s="13" customFormat="1">
      <c r="A422" s="13"/>
      <c r="B422" s="227"/>
      <c r="C422" s="228"/>
      <c r="D422" s="220" t="s">
        <v>138</v>
      </c>
      <c r="E422" s="229" t="s">
        <v>19</v>
      </c>
      <c r="F422" s="230" t="s">
        <v>956</v>
      </c>
      <c r="G422" s="228"/>
      <c r="H422" s="231">
        <v>41.856000000000002</v>
      </c>
      <c r="I422" s="232"/>
      <c r="J422" s="228"/>
      <c r="K422" s="228"/>
      <c r="L422" s="233"/>
      <c r="M422" s="234"/>
      <c r="N422" s="235"/>
      <c r="O422" s="235"/>
      <c r="P422" s="235"/>
      <c r="Q422" s="235"/>
      <c r="R422" s="235"/>
      <c r="S422" s="235"/>
      <c r="T422" s="236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37" t="s">
        <v>138</v>
      </c>
      <c r="AU422" s="237" t="s">
        <v>82</v>
      </c>
      <c r="AV422" s="13" t="s">
        <v>82</v>
      </c>
      <c r="AW422" s="13" t="s">
        <v>33</v>
      </c>
      <c r="AX422" s="13" t="s">
        <v>72</v>
      </c>
      <c r="AY422" s="237" t="s">
        <v>125</v>
      </c>
    </row>
    <row r="423" s="13" customFormat="1">
      <c r="A423" s="13"/>
      <c r="B423" s="227"/>
      <c r="C423" s="228"/>
      <c r="D423" s="220" t="s">
        <v>138</v>
      </c>
      <c r="E423" s="229" t="s">
        <v>19</v>
      </c>
      <c r="F423" s="230" t="s">
        <v>957</v>
      </c>
      <c r="G423" s="228"/>
      <c r="H423" s="231">
        <v>38.863999999999997</v>
      </c>
      <c r="I423" s="232"/>
      <c r="J423" s="228"/>
      <c r="K423" s="228"/>
      <c r="L423" s="233"/>
      <c r="M423" s="234"/>
      <c r="N423" s="235"/>
      <c r="O423" s="235"/>
      <c r="P423" s="235"/>
      <c r="Q423" s="235"/>
      <c r="R423" s="235"/>
      <c r="S423" s="235"/>
      <c r="T423" s="236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37" t="s">
        <v>138</v>
      </c>
      <c r="AU423" s="237" t="s">
        <v>82</v>
      </c>
      <c r="AV423" s="13" t="s">
        <v>82</v>
      </c>
      <c r="AW423" s="13" t="s">
        <v>33</v>
      </c>
      <c r="AX423" s="13" t="s">
        <v>72</v>
      </c>
      <c r="AY423" s="237" t="s">
        <v>125</v>
      </c>
    </row>
    <row r="424" s="13" customFormat="1">
      <c r="A424" s="13"/>
      <c r="B424" s="227"/>
      <c r="C424" s="228"/>
      <c r="D424" s="220" t="s">
        <v>138</v>
      </c>
      <c r="E424" s="229" t="s">
        <v>19</v>
      </c>
      <c r="F424" s="230" t="s">
        <v>958</v>
      </c>
      <c r="G424" s="228"/>
      <c r="H424" s="231">
        <v>113.544</v>
      </c>
      <c r="I424" s="232"/>
      <c r="J424" s="228"/>
      <c r="K424" s="228"/>
      <c r="L424" s="233"/>
      <c r="M424" s="234"/>
      <c r="N424" s="235"/>
      <c r="O424" s="235"/>
      <c r="P424" s="235"/>
      <c r="Q424" s="235"/>
      <c r="R424" s="235"/>
      <c r="S424" s="235"/>
      <c r="T424" s="236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37" t="s">
        <v>138</v>
      </c>
      <c r="AU424" s="237" t="s">
        <v>82</v>
      </c>
      <c r="AV424" s="13" t="s">
        <v>82</v>
      </c>
      <c r="AW424" s="13" t="s">
        <v>33</v>
      </c>
      <c r="AX424" s="13" t="s">
        <v>72</v>
      </c>
      <c r="AY424" s="237" t="s">
        <v>125</v>
      </c>
    </row>
    <row r="425" s="14" customFormat="1">
      <c r="A425" s="14"/>
      <c r="B425" s="238"/>
      <c r="C425" s="239"/>
      <c r="D425" s="220" t="s">
        <v>138</v>
      </c>
      <c r="E425" s="240" t="s">
        <v>19</v>
      </c>
      <c r="F425" s="241" t="s">
        <v>158</v>
      </c>
      <c r="G425" s="239"/>
      <c r="H425" s="242">
        <v>194.26400000000001</v>
      </c>
      <c r="I425" s="243"/>
      <c r="J425" s="239"/>
      <c r="K425" s="239"/>
      <c r="L425" s="244"/>
      <c r="M425" s="245"/>
      <c r="N425" s="246"/>
      <c r="O425" s="246"/>
      <c r="P425" s="246"/>
      <c r="Q425" s="246"/>
      <c r="R425" s="246"/>
      <c r="S425" s="246"/>
      <c r="T425" s="247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T425" s="248" t="s">
        <v>138</v>
      </c>
      <c r="AU425" s="248" t="s">
        <v>82</v>
      </c>
      <c r="AV425" s="14" t="s">
        <v>132</v>
      </c>
      <c r="AW425" s="14" t="s">
        <v>33</v>
      </c>
      <c r="AX425" s="14" t="s">
        <v>80</v>
      </c>
      <c r="AY425" s="248" t="s">
        <v>125</v>
      </c>
    </row>
    <row r="426" s="12" customFormat="1" ht="25.92" customHeight="1">
      <c r="A426" s="12"/>
      <c r="B426" s="191"/>
      <c r="C426" s="192"/>
      <c r="D426" s="193" t="s">
        <v>71</v>
      </c>
      <c r="E426" s="194" t="s">
        <v>408</v>
      </c>
      <c r="F426" s="194" t="s">
        <v>959</v>
      </c>
      <c r="G426" s="192"/>
      <c r="H426" s="192"/>
      <c r="I426" s="195"/>
      <c r="J426" s="196">
        <f>BK426</f>
        <v>0</v>
      </c>
      <c r="K426" s="192"/>
      <c r="L426" s="197"/>
      <c r="M426" s="198"/>
      <c r="N426" s="199"/>
      <c r="O426" s="199"/>
      <c r="P426" s="200">
        <f>P427</f>
        <v>0</v>
      </c>
      <c r="Q426" s="199"/>
      <c r="R426" s="200">
        <f>R427</f>
        <v>0</v>
      </c>
      <c r="S426" s="199"/>
      <c r="T426" s="201">
        <f>T427</f>
        <v>0</v>
      </c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R426" s="202" t="s">
        <v>146</v>
      </c>
      <c r="AT426" s="203" t="s">
        <v>71</v>
      </c>
      <c r="AU426" s="203" t="s">
        <v>72</v>
      </c>
      <c r="AY426" s="202" t="s">
        <v>125</v>
      </c>
      <c r="BK426" s="204">
        <f>BK427</f>
        <v>0</v>
      </c>
    </row>
    <row r="427" s="12" customFormat="1" ht="22.8" customHeight="1">
      <c r="A427" s="12"/>
      <c r="B427" s="191"/>
      <c r="C427" s="192"/>
      <c r="D427" s="193" t="s">
        <v>71</v>
      </c>
      <c r="E427" s="205" t="s">
        <v>960</v>
      </c>
      <c r="F427" s="205" t="s">
        <v>961</v>
      </c>
      <c r="G427" s="192"/>
      <c r="H427" s="192"/>
      <c r="I427" s="195"/>
      <c r="J427" s="206">
        <f>BK427</f>
        <v>0</v>
      </c>
      <c r="K427" s="192"/>
      <c r="L427" s="197"/>
      <c r="M427" s="198"/>
      <c r="N427" s="199"/>
      <c r="O427" s="199"/>
      <c r="P427" s="200">
        <f>SUM(P428:P433)</f>
        <v>0</v>
      </c>
      <c r="Q427" s="199"/>
      <c r="R427" s="200">
        <f>SUM(R428:R433)</f>
        <v>0</v>
      </c>
      <c r="S427" s="199"/>
      <c r="T427" s="201">
        <f>SUM(T428:T433)</f>
        <v>0</v>
      </c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R427" s="202" t="s">
        <v>146</v>
      </c>
      <c r="AT427" s="203" t="s">
        <v>71</v>
      </c>
      <c r="AU427" s="203" t="s">
        <v>80</v>
      </c>
      <c r="AY427" s="202" t="s">
        <v>125</v>
      </c>
      <c r="BK427" s="204">
        <f>SUM(BK428:BK433)</f>
        <v>0</v>
      </c>
    </row>
    <row r="428" s="2" customFormat="1" ht="37.8" customHeight="1">
      <c r="A428" s="41"/>
      <c r="B428" s="42"/>
      <c r="C428" s="207" t="s">
        <v>962</v>
      </c>
      <c r="D428" s="207" t="s">
        <v>127</v>
      </c>
      <c r="E428" s="208" t="s">
        <v>963</v>
      </c>
      <c r="F428" s="209" t="s">
        <v>964</v>
      </c>
      <c r="G428" s="210" t="s">
        <v>223</v>
      </c>
      <c r="H428" s="211">
        <v>987</v>
      </c>
      <c r="I428" s="212"/>
      <c r="J428" s="213">
        <f>ROUND(I428*H428,2)</f>
        <v>0</v>
      </c>
      <c r="K428" s="209" t="s">
        <v>19</v>
      </c>
      <c r="L428" s="47"/>
      <c r="M428" s="214" t="s">
        <v>19</v>
      </c>
      <c r="N428" s="215" t="s">
        <v>43</v>
      </c>
      <c r="O428" s="87"/>
      <c r="P428" s="216">
        <f>O428*H428</f>
        <v>0</v>
      </c>
      <c r="Q428" s="216">
        <v>0</v>
      </c>
      <c r="R428" s="216">
        <f>Q428*H428</f>
        <v>0</v>
      </c>
      <c r="S428" s="216">
        <v>0</v>
      </c>
      <c r="T428" s="217">
        <f>S428*H428</f>
        <v>0</v>
      </c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R428" s="218" t="s">
        <v>860</v>
      </c>
      <c r="AT428" s="218" t="s">
        <v>127</v>
      </c>
      <c r="AU428" s="218" t="s">
        <v>82</v>
      </c>
      <c r="AY428" s="20" t="s">
        <v>125</v>
      </c>
      <c r="BE428" s="219">
        <f>IF(N428="základní",J428,0)</f>
        <v>0</v>
      </c>
      <c r="BF428" s="219">
        <f>IF(N428="snížená",J428,0)</f>
        <v>0</v>
      </c>
      <c r="BG428" s="219">
        <f>IF(N428="zákl. přenesená",J428,0)</f>
        <v>0</v>
      </c>
      <c r="BH428" s="219">
        <f>IF(N428="sníž. přenesená",J428,0)</f>
        <v>0</v>
      </c>
      <c r="BI428" s="219">
        <f>IF(N428="nulová",J428,0)</f>
        <v>0</v>
      </c>
      <c r="BJ428" s="20" t="s">
        <v>80</v>
      </c>
      <c r="BK428" s="219">
        <f>ROUND(I428*H428,2)</f>
        <v>0</v>
      </c>
      <c r="BL428" s="20" t="s">
        <v>860</v>
      </c>
      <c r="BM428" s="218" t="s">
        <v>965</v>
      </c>
    </row>
    <row r="429" s="2" customFormat="1">
      <c r="A429" s="41"/>
      <c r="B429" s="42"/>
      <c r="C429" s="43"/>
      <c r="D429" s="220" t="s">
        <v>134</v>
      </c>
      <c r="E429" s="43"/>
      <c r="F429" s="221" t="s">
        <v>966</v>
      </c>
      <c r="G429" s="43"/>
      <c r="H429" s="43"/>
      <c r="I429" s="222"/>
      <c r="J429" s="43"/>
      <c r="K429" s="43"/>
      <c r="L429" s="47"/>
      <c r="M429" s="223"/>
      <c r="N429" s="224"/>
      <c r="O429" s="87"/>
      <c r="P429" s="87"/>
      <c r="Q429" s="87"/>
      <c r="R429" s="87"/>
      <c r="S429" s="87"/>
      <c r="T429" s="88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T429" s="20" t="s">
        <v>134</v>
      </c>
      <c r="AU429" s="20" t="s">
        <v>82</v>
      </c>
    </row>
    <row r="430" s="13" customFormat="1">
      <c r="A430" s="13"/>
      <c r="B430" s="227"/>
      <c r="C430" s="228"/>
      <c r="D430" s="220" t="s">
        <v>138</v>
      </c>
      <c r="E430" s="229" t="s">
        <v>19</v>
      </c>
      <c r="F430" s="230" t="s">
        <v>967</v>
      </c>
      <c r="G430" s="228"/>
      <c r="H430" s="231">
        <v>987</v>
      </c>
      <c r="I430" s="232"/>
      <c r="J430" s="228"/>
      <c r="K430" s="228"/>
      <c r="L430" s="233"/>
      <c r="M430" s="234"/>
      <c r="N430" s="235"/>
      <c r="O430" s="235"/>
      <c r="P430" s="235"/>
      <c r="Q430" s="235"/>
      <c r="R430" s="235"/>
      <c r="S430" s="235"/>
      <c r="T430" s="236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37" t="s">
        <v>138</v>
      </c>
      <c r="AU430" s="237" t="s">
        <v>82</v>
      </c>
      <c r="AV430" s="13" t="s">
        <v>82</v>
      </c>
      <c r="AW430" s="13" t="s">
        <v>33</v>
      </c>
      <c r="AX430" s="13" t="s">
        <v>80</v>
      </c>
      <c r="AY430" s="237" t="s">
        <v>125</v>
      </c>
    </row>
    <row r="431" s="2" customFormat="1" ht="24.15" customHeight="1">
      <c r="A431" s="41"/>
      <c r="B431" s="42"/>
      <c r="C431" s="207" t="s">
        <v>968</v>
      </c>
      <c r="D431" s="207" t="s">
        <v>127</v>
      </c>
      <c r="E431" s="208" t="s">
        <v>969</v>
      </c>
      <c r="F431" s="209" t="s">
        <v>970</v>
      </c>
      <c r="G431" s="210" t="s">
        <v>223</v>
      </c>
      <c r="H431" s="211">
        <v>188</v>
      </c>
      <c r="I431" s="212"/>
      <c r="J431" s="213">
        <f>ROUND(I431*H431,2)</f>
        <v>0</v>
      </c>
      <c r="K431" s="209" t="s">
        <v>19</v>
      </c>
      <c r="L431" s="47"/>
      <c r="M431" s="214" t="s">
        <v>19</v>
      </c>
      <c r="N431" s="215" t="s">
        <v>43</v>
      </c>
      <c r="O431" s="87"/>
      <c r="P431" s="216">
        <f>O431*H431</f>
        <v>0</v>
      </c>
      <c r="Q431" s="216">
        <v>0</v>
      </c>
      <c r="R431" s="216">
        <f>Q431*H431</f>
        <v>0</v>
      </c>
      <c r="S431" s="216">
        <v>0</v>
      </c>
      <c r="T431" s="217">
        <f>S431*H431</f>
        <v>0</v>
      </c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R431" s="218" t="s">
        <v>860</v>
      </c>
      <c r="AT431" s="218" t="s">
        <v>127</v>
      </c>
      <c r="AU431" s="218" t="s">
        <v>82</v>
      </c>
      <c r="AY431" s="20" t="s">
        <v>125</v>
      </c>
      <c r="BE431" s="219">
        <f>IF(N431="základní",J431,0)</f>
        <v>0</v>
      </c>
      <c r="BF431" s="219">
        <f>IF(N431="snížená",J431,0)</f>
        <v>0</v>
      </c>
      <c r="BG431" s="219">
        <f>IF(N431="zákl. přenesená",J431,0)</f>
        <v>0</v>
      </c>
      <c r="BH431" s="219">
        <f>IF(N431="sníž. přenesená",J431,0)</f>
        <v>0</v>
      </c>
      <c r="BI431" s="219">
        <f>IF(N431="nulová",J431,0)</f>
        <v>0</v>
      </c>
      <c r="BJ431" s="20" t="s">
        <v>80</v>
      </c>
      <c r="BK431" s="219">
        <f>ROUND(I431*H431,2)</f>
        <v>0</v>
      </c>
      <c r="BL431" s="20" t="s">
        <v>860</v>
      </c>
      <c r="BM431" s="218" t="s">
        <v>971</v>
      </c>
    </row>
    <row r="432" s="2" customFormat="1">
      <c r="A432" s="41"/>
      <c r="B432" s="42"/>
      <c r="C432" s="43"/>
      <c r="D432" s="220" t="s">
        <v>134</v>
      </c>
      <c r="E432" s="43"/>
      <c r="F432" s="221" t="s">
        <v>970</v>
      </c>
      <c r="G432" s="43"/>
      <c r="H432" s="43"/>
      <c r="I432" s="222"/>
      <c r="J432" s="43"/>
      <c r="K432" s="43"/>
      <c r="L432" s="47"/>
      <c r="M432" s="223"/>
      <c r="N432" s="224"/>
      <c r="O432" s="87"/>
      <c r="P432" s="87"/>
      <c r="Q432" s="87"/>
      <c r="R432" s="87"/>
      <c r="S432" s="87"/>
      <c r="T432" s="88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T432" s="20" t="s">
        <v>134</v>
      </c>
      <c r="AU432" s="20" t="s">
        <v>82</v>
      </c>
    </row>
    <row r="433" s="13" customFormat="1">
      <c r="A433" s="13"/>
      <c r="B433" s="227"/>
      <c r="C433" s="228"/>
      <c r="D433" s="220" t="s">
        <v>138</v>
      </c>
      <c r="E433" s="229" t="s">
        <v>19</v>
      </c>
      <c r="F433" s="230" t="s">
        <v>972</v>
      </c>
      <c r="G433" s="228"/>
      <c r="H433" s="231">
        <v>188</v>
      </c>
      <c r="I433" s="232"/>
      <c r="J433" s="228"/>
      <c r="K433" s="228"/>
      <c r="L433" s="233"/>
      <c r="M433" s="234"/>
      <c r="N433" s="235"/>
      <c r="O433" s="235"/>
      <c r="P433" s="235"/>
      <c r="Q433" s="235"/>
      <c r="R433" s="235"/>
      <c r="S433" s="235"/>
      <c r="T433" s="236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37" t="s">
        <v>138</v>
      </c>
      <c r="AU433" s="237" t="s">
        <v>82</v>
      </c>
      <c r="AV433" s="13" t="s">
        <v>82</v>
      </c>
      <c r="AW433" s="13" t="s">
        <v>33</v>
      </c>
      <c r="AX433" s="13" t="s">
        <v>80</v>
      </c>
      <c r="AY433" s="237" t="s">
        <v>125</v>
      </c>
    </row>
    <row r="434" s="12" customFormat="1" ht="25.92" customHeight="1">
      <c r="A434" s="12"/>
      <c r="B434" s="191"/>
      <c r="C434" s="192"/>
      <c r="D434" s="193" t="s">
        <v>71</v>
      </c>
      <c r="E434" s="194" t="s">
        <v>973</v>
      </c>
      <c r="F434" s="194" t="s">
        <v>974</v>
      </c>
      <c r="G434" s="192"/>
      <c r="H434" s="192"/>
      <c r="I434" s="195"/>
      <c r="J434" s="196">
        <f>BK434</f>
        <v>0</v>
      </c>
      <c r="K434" s="192"/>
      <c r="L434" s="197"/>
      <c r="M434" s="198"/>
      <c r="N434" s="199"/>
      <c r="O434" s="199"/>
      <c r="P434" s="200">
        <f>SUM(P435:P438)</f>
        <v>0</v>
      </c>
      <c r="Q434" s="199"/>
      <c r="R434" s="200">
        <f>SUM(R435:R438)</f>
        <v>0</v>
      </c>
      <c r="S434" s="199"/>
      <c r="T434" s="201">
        <f>SUM(T435:T438)</f>
        <v>0</v>
      </c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R434" s="202" t="s">
        <v>132</v>
      </c>
      <c r="AT434" s="203" t="s">
        <v>71</v>
      </c>
      <c r="AU434" s="203" t="s">
        <v>72</v>
      </c>
      <c r="AY434" s="202" t="s">
        <v>125</v>
      </c>
      <c r="BK434" s="204">
        <f>SUM(BK435:BK438)</f>
        <v>0</v>
      </c>
    </row>
    <row r="435" s="2" customFormat="1" ht="16.5" customHeight="1">
      <c r="A435" s="41"/>
      <c r="B435" s="42"/>
      <c r="C435" s="207" t="s">
        <v>975</v>
      </c>
      <c r="D435" s="207" t="s">
        <v>127</v>
      </c>
      <c r="E435" s="208" t="s">
        <v>976</v>
      </c>
      <c r="F435" s="209" t="s">
        <v>977</v>
      </c>
      <c r="G435" s="210" t="s">
        <v>196</v>
      </c>
      <c r="H435" s="211">
        <v>1</v>
      </c>
      <c r="I435" s="212"/>
      <c r="J435" s="213">
        <f>ROUND(I435*H435,2)</f>
        <v>0</v>
      </c>
      <c r="K435" s="209" t="s">
        <v>19</v>
      </c>
      <c r="L435" s="47"/>
      <c r="M435" s="214" t="s">
        <v>19</v>
      </c>
      <c r="N435" s="215" t="s">
        <v>43</v>
      </c>
      <c r="O435" s="87"/>
      <c r="P435" s="216">
        <f>O435*H435</f>
        <v>0</v>
      </c>
      <c r="Q435" s="216">
        <v>0</v>
      </c>
      <c r="R435" s="216">
        <f>Q435*H435</f>
        <v>0</v>
      </c>
      <c r="S435" s="216">
        <v>0</v>
      </c>
      <c r="T435" s="217">
        <f>S435*H435</f>
        <v>0</v>
      </c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R435" s="218" t="s">
        <v>978</v>
      </c>
      <c r="AT435" s="218" t="s">
        <v>127</v>
      </c>
      <c r="AU435" s="218" t="s">
        <v>80</v>
      </c>
      <c r="AY435" s="20" t="s">
        <v>125</v>
      </c>
      <c r="BE435" s="219">
        <f>IF(N435="základní",J435,0)</f>
        <v>0</v>
      </c>
      <c r="BF435" s="219">
        <f>IF(N435="snížená",J435,0)</f>
        <v>0</v>
      </c>
      <c r="BG435" s="219">
        <f>IF(N435="zákl. přenesená",J435,0)</f>
        <v>0</v>
      </c>
      <c r="BH435" s="219">
        <f>IF(N435="sníž. přenesená",J435,0)</f>
        <v>0</v>
      </c>
      <c r="BI435" s="219">
        <f>IF(N435="nulová",J435,0)</f>
        <v>0</v>
      </c>
      <c r="BJ435" s="20" t="s">
        <v>80</v>
      </c>
      <c r="BK435" s="219">
        <f>ROUND(I435*H435,2)</f>
        <v>0</v>
      </c>
      <c r="BL435" s="20" t="s">
        <v>978</v>
      </c>
      <c r="BM435" s="218" t="s">
        <v>979</v>
      </c>
    </row>
    <row r="436" s="2" customFormat="1">
      <c r="A436" s="41"/>
      <c r="B436" s="42"/>
      <c r="C436" s="43"/>
      <c r="D436" s="220" t="s">
        <v>134</v>
      </c>
      <c r="E436" s="43"/>
      <c r="F436" s="221" t="s">
        <v>977</v>
      </c>
      <c r="G436" s="43"/>
      <c r="H436" s="43"/>
      <c r="I436" s="222"/>
      <c r="J436" s="43"/>
      <c r="K436" s="43"/>
      <c r="L436" s="47"/>
      <c r="M436" s="223"/>
      <c r="N436" s="224"/>
      <c r="O436" s="87"/>
      <c r="P436" s="87"/>
      <c r="Q436" s="87"/>
      <c r="R436" s="87"/>
      <c r="S436" s="87"/>
      <c r="T436" s="88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T436" s="20" t="s">
        <v>134</v>
      </c>
      <c r="AU436" s="20" t="s">
        <v>80</v>
      </c>
    </row>
    <row r="437" s="2" customFormat="1" ht="16.5" customHeight="1">
      <c r="A437" s="41"/>
      <c r="B437" s="42"/>
      <c r="C437" s="207" t="s">
        <v>980</v>
      </c>
      <c r="D437" s="207" t="s">
        <v>127</v>
      </c>
      <c r="E437" s="208" t="s">
        <v>981</v>
      </c>
      <c r="F437" s="209" t="s">
        <v>982</v>
      </c>
      <c r="G437" s="210" t="s">
        <v>196</v>
      </c>
      <c r="H437" s="211">
        <v>1</v>
      </c>
      <c r="I437" s="212"/>
      <c r="J437" s="213">
        <f>ROUND(I437*H437,2)</f>
        <v>0</v>
      </c>
      <c r="K437" s="209" t="s">
        <v>19</v>
      </c>
      <c r="L437" s="47"/>
      <c r="M437" s="214" t="s">
        <v>19</v>
      </c>
      <c r="N437" s="215" t="s">
        <v>43</v>
      </c>
      <c r="O437" s="87"/>
      <c r="P437" s="216">
        <f>O437*H437</f>
        <v>0</v>
      </c>
      <c r="Q437" s="216">
        <v>0</v>
      </c>
      <c r="R437" s="216">
        <f>Q437*H437</f>
        <v>0</v>
      </c>
      <c r="S437" s="216">
        <v>0</v>
      </c>
      <c r="T437" s="217">
        <f>S437*H437</f>
        <v>0</v>
      </c>
      <c r="U437" s="41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R437" s="218" t="s">
        <v>978</v>
      </c>
      <c r="AT437" s="218" t="s">
        <v>127</v>
      </c>
      <c r="AU437" s="218" t="s">
        <v>80</v>
      </c>
      <c r="AY437" s="20" t="s">
        <v>125</v>
      </c>
      <c r="BE437" s="219">
        <f>IF(N437="základní",J437,0)</f>
        <v>0</v>
      </c>
      <c r="BF437" s="219">
        <f>IF(N437="snížená",J437,0)</f>
        <v>0</v>
      </c>
      <c r="BG437" s="219">
        <f>IF(N437="zákl. přenesená",J437,0)</f>
        <v>0</v>
      </c>
      <c r="BH437" s="219">
        <f>IF(N437="sníž. přenesená",J437,0)</f>
        <v>0</v>
      </c>
      <c r="BI437" s="219">
        <f>IF(N437="nulová",J437,0)</f>
        <v>0</v>
      </c>
      <c r="BJ437" s="20" t="s">
        <v>80</v>
      </c>
      <c r="BK437" s="219">
        <f>ROUND(I437*H437,2)</f>
        <v>0</v>
      </c>
      <c r="BL437" s="20" t="s">
        <v>978</v>
      </c>
      <c r="BM437" s="218" t="s">
        <v>983</v>
      </c>
    </row>
    <row r="438" s="2" customFormat="1">
      <c r="A438" s="41"/>
      <c r="B438" s="42"/>
      <c r="C438" s="43"/>
      <c r="D438" s="220" t="s">
        <v>134</v>
      </c>
      <c r="E438" s="43"/>
      <c r="F438" s="221" t="s">
        <v>982</v>
      </c>
      <c r="G438" s="43"/>
      <c r="H438" s="43"/>
      <c r="I438" s="222"/>
      <c r="J438" s="43"/>
      <c r="K438" s="43"/>
      <c r="L438" s="47"/>
      <c r="M438" s="273"/>
      <c r="N438" s="274"/>
      <c r="O438" s="275"/>
      <c r="P438" s="275"/>
      <c r="Q438" s="275"/>
      <c r="R438" s="275"/>
      <c r="S438" s="275"/>
      <c r="T438" s="276"/>
      <c r="U438" s="41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T438" s="20" t="s">
        <v>134</v>
      </c>
      <c r="AU438" s="20" t="s">
        <v>80</v>
      </c>
    </row>
    <row r="439" s="2" customFormat="1" ht="6.96" customHeight="1">
      <c r="A439" s="41"/>
      <c r="B439" s="62"/>
      <c r="C439" s="63"/>
      <c r="D439" s="63"/>
      <c r="E439" s="63"/>
      <c r="F439" s="63"/>
      <c r="G439" s="63"/>
      <c r="H439" s="63"/>
      <c r="I439" s="63"/>
      <c r="J439" s="63"/>
      <c r="K439" s="63"/>
      <c r="L439" s="47"/>
      <c r="M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</row>
  </sheetData>
  <sheetProtection sheet="1" autoFilter="0" formatColumns="0" formatRows="0" objects="1" scenarios="1" spinCount="100000" saltValue="55Y3lL8yhGUDNg4Mk76jt786qAdsR8oDWIkSiKhho35GFpBPCD415m/1dTGsL3uMJR8c0J8c5pJYqP/sURgFdQ==" hashValue="uEDVHPHcM3s9x4m2IGiWag+NQkNLT+R2s9O0YjnpogInWoxav5Md0503BVvYZ/DcX6SoyeNUtDZTzs5asrJ62A==" algorithmName="SHA-512" password="E34F"/>
  <autoFilter ref="C95:K438"/>
  <mergeCells count="9">
    <mergeCell ref="E7:H7"/>
    <mergeCell ref="E9:H9"/>
    <mergeCell ref="E18:H18"/>
    <mergeCell ref="E27:H27"/>
    <mergeCell ref="E48:H48"/>
    <mergeCell ref="E50:H50"/>
    <mergeCell ref="E86:H86"/>
    <mergeCell ref="E88:H88"/>
    <mergeCell ref="L2:V2"/>
  </mergeCells>
  <hyperlinks>
    <hyperlink ref="F101" r:id="rId1" display="https://podminky.urs.cz/item/CS_URS_2025_01/133351101"/>
    <hyperlink ref="F115" r:id="rId2" display="https://podminky.urs.cz/item/CS_URS_2025_01/162751117"/>
    <hyperlink ref="F119" r:id="rId3" display="https://podminky.urs.cz/item/CS_URS_2025_01/162751119"/>
    <hyperlink ref="F123" r:id="rId4" display="https://podminky.urs.cz/item/CS_URS_2025_01/171201231"/>
    <hyperlink ref="F127" r:id="rId5" display="https://podminky.urs.cz/item/CS_URS_2025_01/174151101"/>
    <hyperlink ref="F134" r:id="rId6" display="https://podminky.urs.cz/item/CS_URS_2025_01/213311131"/>
    <hyperlink ref="F141" r:id="rId7" display="https://podminky.urs.cz/item/CS_URS_2025_01/275313711"/>
    <hyperlink ref="F153" r:id="rId8" display="https://podminky.urs.cz/item/CS_URS_2025_01/275322511"/>
    <hyperlink ref="F160" r:id="rId9" display="https://podminky.urs.cz/item/CS_URS_2025_01/275351121"/>
    <hyperlink ref="F169" r:id="rId10" display="https://podminky.urs.cz/item/CS_URS_2025_01/275351122"/>
    <hyperlink ref="F172" r:id="rId11" display="https://podminky.urs.cz/item/CS_URS_2025_01/275361821"/>
    <hyperlink ref="F182" r:id="rId12" display="https://podminky.urs.cz/item/CS_URS_2025_01/338171121"/>
    <hyperlink ref="F194" r:id="rId13" display="https://podminky.urs.cz/item/CS_URS_2025_01/348101240"/>
    <hyperlink ref="F201" r:id="rId14" display="https://podminky.urs.cz/item/CS_URS_2025_01/348401120"/>
    <hyperlink ref="F213" r:id="rId15" display="https://podminky.urs.cz/item/CS_URS_2025_01/591241111"/>
    <hyperlink ref="F236" r:id="rId16" display="https://podminky.urs.cz/item/CS_URS_2025_01/936124113"/>
    <hyperlink ref="F243" r:id="rId17" display="https://podminky.urs.cz/item/CS_URS_2025_01/936104213"/>
    <hyperlink ref="F254" r:id="rId18" display="https://podminky.urs.cz/item/CS_URS_2025_01/998231311"/>
    <hyperlink ref="F259" r:id="rId19" display="https://podminky.urs.cz/item/CS_URS_2025_01/712361702"/>
    <hyperlink ref="F266" r:id="rId20" display="https://podminky.urs.cz/item/CS_URS_2025_01/712391171"/>
    <hyperlink ref="F270" r:id="rId21" display="https://podminky.urs.cz/item/CS_URS_2025_01/712391172"/>
    <hyperlink ref="F276" r:id="rId22" display="https://podminky.urs.cz/item/CS_URS_2025_01/712394001"/>
    <hyperlink ref="F281" r:id="rId23" display="https://podminky.urs.cz/item/CS_URS_2025_01/712771221"/>
    <hyperlink ref="F288" r:id="rId24" display="https://podminky.urs.cz/item/CS_URS_2025_01/712771401"/>
    <hyperlink ref="F295" r:id="rId25" display="https://podminky.urs.cz/item/CS_URS_2025_01/712771511"/>
    <hyperlink ref="F302" r:id="rId26" display="https://podminky.urs.cz/item/CS_URS_2025_01/712771941"/>
    <hyperlink ref="F306" r:id="rId27" display="https://podminky.urs.cz/item/CS_URS_2025_01/998712101"/>
    <hyperlink ref="F313" r:id="rId28" display="https://podminky.urs.cz/item/CS_URS_2025_01/721233122"/>
    <hyperlink ref="F317" r:id="rId29" display="https://podminky.urs.cz/item/CS_URS_2025_01/998721101"/>
    <hyperlink ref="F321" r:id="rId30" display="https://podminky.urs.cz/item/CS_URS_2025_01/762132135"/>
    <hyperlink ref="F329" r:id="rId31" display="https://podminky.urs.cz/item/CS_URS_2025_01/762195000"/>
    <hyperlink ref="F333" r:id="rId32" display="https://podminky.urs.cz/item/CS_URS_2025_01/762332120"/>
    <hyperlink ref="F339" r:id="rId33" display="https://podminky.urs.cz/item/CS_URS_2025_01/762332622"/>
    <hyperlink ref="F357" r:id="rId34" display="https://podminky.urs.cz/item/CS_URS_2025_01/762341275"/>
    <hyperlink ref="F368" r:id="rId35" display="https://podminky.urs.cz/item/CS_URS_2025_01/762361114"/>
    <hyperlink ref="F372" r:id="rId36" display="https://podminky.urs.cz/item/CS_URS_2025_01/762395000"/>
    <hyperlink ref="F385" r:id="rId37" display="https://podminky.urs.cz/item/CS_URS_2025_01/762841220"/>
    <hyperlink ref="F392" r:id="rId38" display="https://podminky.urs.cz/item/CS_URS_2025_01/762895000"/>
    <hyperlink ref="F396" r:id="rId39" display="https://podminky.urs.cz/item/CS_URS_2025_01/998762101"/>
    <hyperlink ref="F400" r:id="rId40" display="https://podminky.urs.cz/item/CS_URS_2025_01/764215403"/>
    <hyperlink ref="F404" r:id="rId41" display="https://podminky.urs.cz/item/CS_URS_2025_01/998764101"/>
    <hyperlink ref="F411" r:id="rId42" display="https://podminky.urs.cz/item/CS_URS_2025_01/998767101"/>
    <hyperlink ref="F415" r:id="rId43" display="https://podminky.urs.cz/item/CS_URS_2025_01/783213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4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91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82</v>
      </c>
    </row>
    <row r="4" s="1" customFormat="1" ht="24.96" customHeight="1">
      <c r="B4" s="23"/>
      <c r="D4" s="133" t="s">
        <v>98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Revitalizace zeleně v parčíku U pramenu v Lounech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99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984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17. 6. 2025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19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27</v>
      </c>
      <c r="F15" s="41"/>
      <c r="G15" s="41"/>
      <c r="H15" s="41"/>
      <c r="I15" s="135" t="s">
        <v>28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29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28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31</v>
      </c>
      <c r="E20" s="41"/>
      <c r="F20" s="41"/>
      <c r="G20" s="41"/>
      <c r="H20" s="41"/>
      <c r="I20" s="135" t="s">
        <v>26</v>
      </c>
      <c r="J20" s="139" t="s">
        <v>19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32</v>
      </c>
      <c r="F21" s="41"/>
      <c r="G21" s="41"/>
      <c r="H21" s="41"/>
      <c r="I21" s="135" t="s">
        <v>28</v>
      </c>
      <c r="J21" s="139" t="s">
        <v>19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34</v>
      </c>
      <c r="E23" s="41"/>
      <c r="F23" s="41"/>
      <c r="G23" s="41"/>
      <c r="H23" s="41"/>
      <c r="I23" s="135" t="s">
        <v>26</v>
      </c>
      <c r="J23" s="139" t="s">
        <v>19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35</v>
      </c>
      <c r="F24" s="41"/>
      <c r="G24" s="41"/>
      <c r="H24" s="41"/>
      <c r="I24" s="135" t="s">
        <v>28</v>
      </c>
      <c r="J24" s="139" t="s">
        <v>19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36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79.25" customHeight="1">
      <c r="A27" s="141"/>
      <c r="B27" s="142"/>
      <c r="C27" s="141"/>
      <c r="D27" s="141"/>
      <c r="E27" s="143" t="s">
        <v>101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147">
        <f>ROUND(J96,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40</v>
      </c>
      <c r="G32" s="41"/>
      <c r="H32" s="41"/>
      <c r="I32" s="148" t="s">
        <v>39</v>
      </c>
      <c r="J32" s="148" t="s">
        <v>41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42</v>
      </c>
      <c r="E33" s="135" t="s">
        <v>43</v>
      </c>
      <c r="F33" s="150">
        <f>ROUND((SUM(BE96:BE960)),  2)</f>
        <v>0</v>
      </c>
      <c r="G33" s="41"/>
      <c r="H33" s="41"/>
      <c r="I33" s="151">
        <v>0.20999999999999999</v>
      </c>
      <c r="J33" s="150">
        <f>ROUND(((SUM(BE96:BE960))*I33),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44</v>
      </c>
      <c r="F34" s="150">
        <f>ROUND((SUM(BF96:BF960)),  2)</f>
        <v>0</v>
      </c>
      <c r="G34" s="41"/>
      <c r="H34" s="41"/>
      <c r="I34" s="151">
        <v>0.12</v>
      </c>
      <c r="J34" s="150">
        <f>ROUND(((SUM(BF96:BF960))*I34),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45</v>
      </c>
      <c r="F35" s="150">
        <f>ROUND((SUM(BG96:BG960)),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46</v>
      </c>
      <c r="F36" s="150">
        <f>ROUND((SUM(BH96:BH960)),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47</v>
      </c>
      <c r="F37" s="150">
        <f>ROUND((SUM(BI96:BI960)),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48</v>
      </c>
      <c r="E39" s="154"/>
      <c r="F39" s="154"/>
      <c r="G39" s="155" t="s">
        <v>49</v>
      </c>
      <c r="H39" s="156" t="s">
        <v>50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102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Revitalizace zeleně v parčíku U pramenu v Lounech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99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04 - SO 04 - Krajinářské úpravy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17. 6. 2025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40.05" customHeight="1">
      <c r="A54" s="41"/>
      <c r="B54" s="42"/>
      <c r="C54" s="35" t="s">
        <v>25</v>
      </c>
      <c r="D54" s="43"/>
      <c r="E54" s="43"/>
      <c r="F54" s="30" t="str">
        <f>E15</f>
        <v>Město Louny, Mírové náměnstí 35, Louny</v>
      </c>
      <c r="G54" s="43"/>
      <c r="H54" s="43"/>
      <c r="I54" s="35" t="s">
        <v>31</v>
      </c>
      <c r="J54" s="39" t="str">
        <f>E21</f>
        <v xml:space="preserve">Ing.Radek Prokeš Ph.D, Jihovýchodní VI/3116 Praha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>Ondřej Gerhart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103</v>
      </c>
      <c r="D57" s="165"/>
      <c r="E57" s="165"/>
      <c r="F57" s="165"/>
      <c r="G57" s="165"/>
      <c r="H57" s="165"/>
      <c r="I57" s="165"/>
      <c r="J57" s="166" t="s">
        <v>104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70</v>
      </c>
      <c r="D59" s="43"/>
      <c r="E59" s="43"/>
      <c r="F59" s="43"/>
      <c r="G59" s="43"/>
      <c r="H59" s="43"/>
      <c r="I59" s="43"/>
      <c r="J59" s="105">
        <f>J96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105</v>
      </c>
    </row>
    <row r="60" s="9" customFormat="1" ht="24.96" customHeight="1">
      <c r="A60" s="9"/>
      <c r="B60" s="168"/>
      <c r="C60" s="169"/>
      <c r="D60" s="170" t="s">
        <v>106</v>
      </c>
      <c r="E60" s="171"/>
      <c r="F60" s="171"/>
      <c r="G60" s="171"/>
      <c r="H60" s="171"/>
      <c r="I60" s="171"/>
      <c r="J60" s="172">
        <f>J97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107</v>
      </c>
      <c r="E61" s="177"/>
      <c r="F61" s="177"/>
      <c r="G61" s="177"/>
      <c r="H61" s="177"/>
      <c r="I61" s="177"/>
      <c r="J61" s="178">
        <f>J98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985</v>
      </c>
      <c r="E62" s="177"/>
      <c r="F62" s="177"/>
      <c r="G62" s="177"/>
      <c r="H62" s="177"/>
      <c r="I62" s="177"/>
      <c r="J62" s="178">
        <f>J129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4.88" customHeight="1">
      <c r="A63" s="10"/>
      <c r="B63" s="174"/>
      <c r="C63" s="175"/>
      <c r="D63" s="176" t="s">
        <v>986</v>
      </c>
      <c r="E63" s="177"/>
      <c r="F63" s="177"/>
      <c r="G63" s="177"/>
      <c r="H63" s="177"/>
      <c r="I63" s="177"/>
      <c r="J63" s="178">
        <f>J130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4.88" customHeight="1">
      <c r="A64" s="10"/>
      <c r="B64" s="174"/>
      <c r="C64" s="175"/>
      <c r="D64" s="176" t="s">
        <v>987</v>
      </c>
      <c r="E64" s="177"/>
      <c r="F64" s="177"/>
      <c r="G64" s="177"/>
      <c r="H64" s="177"/>
      <c r="I64" s="177"/>
      <c r="J64" s="178">
        <f>J225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4.88" customHeight="1">
      <c r="A65" s="10"/>
      <c r="B65" s="174"/>
      <c r="C65" s="175"/>
      <c r="D65" s="176" t="s">
        <v>988</v>
      </c>
      <c r="E65" s="177"/>
      <c r="F65" s="177"/>
      <c r="G65" s="177"/>
      <c r="H65" s="177"/>
      <c r="I65" s="177"/>
      <c r="J65" s="178">
        <f>J288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4.88" customHeight="1">
      <c r="A66" s="10"/>
      <c r="B66" s="174"/>
      <c r="C66" s="175"/>
      <c r="D66" s="176" t="s">
        <v>989</v>
      </c>
      <c r="E66" s="177"/>
      <c r="F66" s="177"/>
      <c r="G66" s="177"/>
      <c r="H66" s="177"/>
      <c r="I66" s="177"/>
      <c r="J66" s="178">
        <f>J321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4.88" customHeight="1">
      <c r="A67" s="10"/>
      <c r="B67" s="174"/>
      <c r="C67" s="175"/>
      <c r="D67" s="176" t="s">
        <v>990</v>
      </c>
      <c r="E67" s="177"/>
      <c r="F67" s="177"/>
      <c r="G67" s="177"/>
      <c r="H67" s="177"/>
      <c r="I67" s="177"/>
      <c r="J67" s="178">
        <f>J326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74"/>
      <c r="C68" s="175"/>
      <c r="D68" s="176" t="s">
        <v>991</v>
      </c>
      <c r="E68" s="177"/>
      <c r="F68" s="177"/>
      <c r="G68" s="177"/>
      <c r="H68" s="177"/>
      <c r="I68" s="177"/>
      <c r="J68" s="178">
        <f>J403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4.88" customHeight="1">
      <c r="A69" s="10"/>
      <c r="B69" s="174"/>
      <c r="C69" s="175"/>
      <c r="D69" s="176" t="s">
        <v>992</v>
      </c>
      <c r="E69" s="177"/>
      <c r="F69" s="177"/>
      <c r="G69" s="177"/>
      <c r="H69" s="177"/>
      <c r="I69" s="177"/>
      <c r="J69" s="178">
        <f>J567</f>
        <v>0</v>
      </c>
      <c r="K69" s="175"/>
      <c r="L69" s="17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4.88" customHeight="1">
      <c r="A70" s="10"/>
      <c r="B70" s="174"/>
      <c r="C70" s="175"/>
      <c r="D70" s="176" t="s">
        <v>993</v>
      </c>
      <c r="E70" s="177"/>
      <c r="F70" s="177"/>
      <c r="G70" s="177"/>
      <c r="H70" s="177"/>
      <c r="I70" s="177"/>
      <c r="J70" s="178">
        <f>J658</f>
        <v>0</v>
      </c>
      <c r="K70" s="175"/>
      <c r="L70" s="17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4.88" customHeight="1">
      <c r="A71" s="10"/>
      <c r="B71" s="174"/>
      <c r="C71" s="175"/>
      <c r="D71" s="176" t="s">
        <v>994</v>
      </c>
      <c r="E71" s="177"/>
      <c r="F71" s="177"/>
      <c r="G71" s="177"/>
      <c r="H71" s="177"/>
      <c r="I71" s="177"/>
      <c r="J71" s="178">
        <f>J698</f>
        <v>0</v>
      </c>
      <c r="K71" s="175"/>
      <c r="L71" s="17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4.88" customHeight="1">
      <c r="A72" s="10"/>
      <c r="B72" s="174"/>
      <c r="C72" s="175"/>
      <c r="D72" s="176" t="s">
        <v>995</v>
      </c>
      <c r="E72" s="177"/>
      <c r="F72" s="177"/>
      <c r="G72" s="177"/>
      <c r="H72" s="177"/>
      <c r="I72" s="177"/>
      <c r="J72" s="178">
        <f>J729</f>
        <v>0</v>
      </c>
      <c r="K72" s="175"/>
      <c r="L72" s="179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4.88" customHeight="1">
      <c r="A73" s="10"/>
      <c r="B73" s="174"/>
      <c r="C73" s="175"/>
      <c r="D73" s="176" t="s">
        <v>996</v>
      </c>
      <c r="E73" s="177"/>
      <c r="F73" s="177"/>
      <c r="G73" s="177"/>
      <c r="H73" s="177"/>
      <c r="I73" s="177"/>
      <c r="J73" s="178">
        <f>J818</f>
        <v>0</v>
      </c>
      <c r="K73" s="175"/>
      <c r="L73" s="179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4.88" customHeight="1">
      <c r="A74" s="10"/>
      <c r="B74" s="174"/>
      <c r="C74" s="175"/>
      <c r="D74" s="176" t="s">
        <v>997</v>
      </c>
      <c r="E74" s="177"/>
      <c r="F74" s="177"/>
      <c r="G74" s="177"/>
      <c r="H74" s="177"/>
      <c r="I74" s="177"/>
      <c r="J74" s="178">
        <f>J825</f>
        <v>0</v>
      </c>
      <c r="K74" s="175"/>
      <c r="L74" s="179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4.88" customHeight="1">
      <c r="A75" s="10"/>
      <c r="B75" s="174"/>
      <c r="C75" s="175"/>
      <c r="D75" s="176" t="s">
        <v>998</v>
      </c>
      <c r="E75" s="177"/>
      <c r="F75" s="177"/>
      <c r="G75" s="177"/>
      <c r="H75" s="177"/>
      <c r="I75" s="177"/>
      <c r="J75" s="178">
        <f>J884</f>
        <v>0</v>
      </c>
      <c r="K75" s="175"/>
      <c r="L75" s="179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4"/>
      <c r="C76" s="175"/>
      <c r="D76" s="176" t="s">
        <v>306</v>
      </c>
      <c r="E76" s="177"/>
      <c r="F76" s="177"/>
      <c r="G76" s="177"/>
      <c r="H76" s="177"/>
      <c r="I76" s="177"/>
      <c r="J76" s="178">
        <f>J957</f>
        <v>0</v>
      </c>
      <c r="K76" s="175"/>
      <c r="L76" s="179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2" customFormat="1" ht="21.84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82" s="2" customFormat="1" ht="6.96" customHeight="1">
      <c r="A82" s="41"/>
      <c r="B82" s="64"/>
      <c r="C82" s="65"/>
      <c r="D82" s="65"/>
      <c r="E82" s="65"/>
      <c r="F82" s="65"/>
      <c r="G82" s="65"/>
      <c r="H82" s="65"/>
      <c r="I82" s="65"/>
      <c r="J82" s="65"/>
      <c r="K82" s="65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24.96" customHeight="1">
      <c r="A83" s="41"/>
      <c r="B83" s="42"/>
      <c r="C83" s="26" t="s">
        <v>110</v>
      </c>
      <c r="D83" s="43"/>
      <c r="E83" s="43"/>
      <c r="F83" s="43"/>
      <c r="G83" s="43"/>
      <c r="H83" s="43"/>
      <c r="I83" s="43"/>
      <c r="J83" s="43"/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6.96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3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2" customHeight="1">
      <c r="A85" s="41"/>
      <c r="B85" s="42"/>
      <c r="C85" s="35" t="s">
        <v>16</v>
      </c>
      <c r="D85" s="43"/>
      <c r="E85" s="43"/>
      <c r="F85" s="43"/>
      <c r="G85" s="43"/>
      <c r="H85" s="43"/>
      <c r="I85" s="43"/>
      <c r="J85" s="43"/>
      <c r="K85" s="43"/>
      <c r="L85" s="13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6.5" customHeight="1">
      <c r="A86" s="41"/>
      <c r="B86" s="42"/>
      <c r="C86" s="43"/>
      <c r="D86" s="43"/>
      <c r="E86" s="163" t="str">
        <f>E7</f>
        <v>Revitalizace zeleně v parčíku U pramenu v Lounech</v>
      </c>
      <c r="F86" s="35"/>
      <c r="G86" s="35"/>
      <c r="H86" s="35"/>
      <c r="I86" s="43"/>
      <c r="J86" s="43"/>
      <c r="K86" s="43"/>
      <c r="L86" s="13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2" customHeight="1">
      <c r="A87" s="41"/>
      <c r="B87" s="42"/>
      <c r="C87" s="35" t="s">
        <v>99</v>
      </c>
      <c r="D87" s="43"/>
      <c r="E87" s="43"/>
      <c r="F87" s="43"/>
      <c r="G87" s="43"/>
      <c r="H87" s="43"/>
      <c r="I87" s="43"/>
      <c r="J87" s="43"/>
      <c r="K87" s="43"/>
      <c r="L87" s="13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6.5" customHeight="1">
      <c r="A88" s="41"/>
      <c r="B88" s="42"/>
      <c r="C88" s="43"/>
      <c r="D88" s="43"/>
      <c r="E88" s="72" t="str">
        <f>E9</f>
        <v>04 - SO 04 - Krajinářské úpravy</v>
      </c>
      <c r="F88" s="43"/>
      <c r="G88" s="43"/>
      <c r="H88" s="43"/>
      <c r="I88" s="43"/>
      <c r="J88" s="43"/>
      <c r="K88" s="43"/>
      <c r="L88" s="13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6.96" customHeight="1">
      <c r="A89" s="41"/>
      <c r="B89" s="42"/>
      <c r="C89" s="43"/>
      <c r="D89" s="43"/>
      <c r="E89" s="43"/>
      <c r="F89" s="43"/>
      <c r="G89" s="43"/>
      <c r="H89" s="43"/>
      <c r="I89" s="43"/>
      <c r="J89" s="43"/>
      <c r="K89" s="43"/>
      <c r="L89" s="13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2" customHeight="1">
      <c r="A90" s="41"/>
      <c r="B90" s="42"/>
      <c r="C90" s="35" t="s">
        <v>21</v>
      </c>
      <c r="D90" s="43"/>
      <c r="E90" s="43"/>
      <c r="F90" s="30" t="str">
        <f>F12</f>
        <v xml:space="preserve"> </v>
      </c>
      <c r="G90" s="43"/>
      <c r="H90" s="43"/>
      <c r="I90" s="35" t="s">
        <v>23</v>
      </c>
      <c r="J90" s="75" t="str">
        <f>IF(J12="","",J12)</f>
        <v>17. 6. 2025</v>
      </c>
      <c r="K90" s="43"/>
      <c r="L90" s="137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6.96" customHeight="1">
      <c r="A91" s="41"/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137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40.05" customHeight="1">
      <c r="A92" s="41"/>
      <c r="B92" s="42"/>
      <c r="C92" s="35" t="s">
        <v>25</v>
      </c>
      <c r="D92" s="43"/>
      <c r="E92" s="43"/>
      <c r="F92" s="30" t="str">
        <f>E15</f>
        <v>Město Louny, Mírové náměnstí 35, Louny</v>
      </c>
      <c r="G92" s="43"/>
      <c r="H92" s="43"/>
      <c r="I92" s="35" t="s">
        <v>31</v>
      </c>
      <c r="J92" s="39" t="str">
        <f>E21</f>
        <v xml:space="preserve">Ing.Radek Prokeš Ph.D, Jihovýchodní VI/3116 Praha </v>
      </c>
      <c r="K92" s="43"/>
      <c r="L92" s="137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5.15" customHeight="1">
      <c r="A93" s="41"/>
      <c r="B93" s="42"/>
      <c r="C93" s="35" t="s">
        <v>29</v>
      </c>
      <c r="D93" s="43"/>
      <c r="E93" s="43"/>
      <c r="F93" s="30" t="str">
        <f>IF(E18="","",E18)</f>
        <v>Vyplň údaj</v>
      </c>
      <c r="G93" s="43"/>
      <c r="H93" s="43"/>
      <c r="I93" s="35" t="s">
        <v>34</v>
      </c>
      <c r="J93" s="39" t="str">
        <f>E24</f>
        <v>Ondřej Gerhart</v>
      </c>
      <c r="K93" s="43"/>
      <c r="L93" s="137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0.32" customHeight="1">
      <c r="A94" s="41"/>
      <c r="B94" s="42"/>
      <c r="C94" s="43"/>
      <c r="D94" s="43"/>
      <c r="E94" s="43"/>
      <c r="F94" s="43"/>
      <c r="G94" s="43"/>
      <c r="H94" s="43"/>
      <c r="I94" s="43"/>
      <c r="J94" s="43"/>
      <c r="K94" s="43"/>
      <c r="L94" s="137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11" customFormat="1" ht="29.28" customHeight="1">
      <c r="A95" s="180"/>
      <c r="B95" s="181"/>
      <c r="C95" s="182" t="s">
        <v>111</v>
      </c>
      <c r="D95" s="183" t="s">
        <v>57</v>
      </c>
      <c r="E95" s="183" t="s">
        <v>53</v>
      </c>
      <c r="F95" s="183" t="s">
        <v>54</v>
      </c>
      <c r="G95" s="183" t="s">
        <v>112</v>
      </c>
      <c r="H95" s="183" t="s">
        <v>113</v>
      </c>
      <c r="I95" s="183" t="s">
        <v>114</v>
      </c>
      <c r="J95" s="183" t="s">
        <v>104</v>
      </c>
      <c r="K95" s="184" t="s">
        <v>115</v>
      </c>
      <c r="L95" s="185"/>
      <c r="M95" s="95" t="s">
        <v>19</v>
      </c>
      <c r="N95" s="96" t="s">
        <v>42</v>
      </c>
      <c r="O95" s="96" t="s">
        <v>116</v>
      </c>
      <c r="P95" s="96" t="s">
        <v>117</v>
      </c>
      <c r="Q95" s="96" t="s">
        <v>118</v>
      </c>
      <c r="R95" s="96" t="s">
        <v>119</v>
      </c>
      <c r="S95" s="96" t="s">
        <v>120</v>
      </c>
      <c r="T95" s="97" t="s">
        <v>121</v>
      </c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</row>
    <row r="96" s="2" customFormat="1" ht="22.8" customHeight="1">
      <c r="A96" s="41"/>
      <c r="B96" s="42"/>
      <c r="C96" s="102" t="s">
        <v>122</v>
      </c>
      <c r="D96" s="43"/>
      <c r="E96" s="43"/>
      <c r="F96" s="43"/>
      <c r="G96" s="43"/>
      <c r="H96" s="43"/>
      <c r="I96" s="43"/>
      <c r="J96" s="186">
        <f>BK96</f>
        <v>0</v>
      </c>
      <c r="K96" s="43"/>
      <c r="L96" s="47"/>
      <c r="M96" s="98"/>
      <c r="N96" s="187"/>
      <c r="O96" s="99"/>
      <c r="P96" s="188">
        <f>P97</f>
        <v>0</v>
      </c>
      <c r="Q96" s="99"/>
      <c r="R96" s="188">
        <f>R97</f>
        <v>284.12215040000007</v>
      </c>
      <c r="S96" s="99"/>
      <c r="T96" s="189">
        <f>T97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71</v>
      </c>
      <c r="AU96" s="20" t="s">
        <v>105</v>
      </c>
      <c r="BK96" s="190">
        <f>BK97</f>
        <v>0</v>
      </c>
    </row>
    <row r="97" s="12" customFormat="1" ht="25.92" customHeight="1">
      <c r="A97" s="12"/>
      <c r="B97" s="191"/>
      <c r="C97" s="192"/>
      <c r="D97" s="193" t="s">
        <v>71</v>
      </c>
      <c r="E97" s="194" t="s">
        <v>123</v>
      </c>
      <c r="F97" s="194" t="s">
        <v>124</v>
      </c>
      <c r="G97" s="192"/>
      <c r="H97" s="192"/>
      <c r="I97" s="195"/>
      <c r="J97" s="196">
        <f>BK97</f>
        <v>0</v>
      </c>
      <c r="K97" s="192"/>
      <c r="L97" s="197"/>
      <c r="M97" s="198"/>
      <c r="N97" s="199"/>
      <c r="O97" s="199"/>
      <c r="P97" s="200">
        <f>P98+P129+P957</f>
        <v>0</v>
      </c>
      <c r="Q97" s="199"/>
      <c r="R97" s="200">
        <f>R98+R129+R957</f>
        <v>284.12215040000007</v>
      </c>
      <c r="S97" s="199"/>
      <c r="T97" s="201">
        <f>T98+T129+T957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2" t="s">
        <v>80</v>
      </c>
      <c r="AT97" s="203" t="s">
        <v>71</v>
      </c>
      <c r="AU97" s="203" t="s">
        <v>72</v>
      </c>
      <c r="AY97" s="202" t="s">
        <v>125</v>
      </c>
      <c r="BK97" s="204">
        <f>BK98+BK129+BK957</f>
        <v>0</v>
      </c>
    </row>
    <row r="98" s="12" customFormat="1" ht="22.8" customHeight="1">
      <c r="A98" s="12"/>
      <c r="B98" s="191"/>
      <c r="C98" s="192"/>
      <c r="D98" s="193" t="s">
        <v>71</v>
      </c>
      <c r="E98" s="205" t="s">
        <v>80</v>
      </c>
      <c r="F98" s="205" t="s">
        <v>126</v>
      </c>
      <c r="G98" s="192"/>
      <c r="H98" s="192"/>
      <c r="I98" s="195"/>
      <c r="J98" s="206">
        <f>BK98</f>
        <v>0</v>
      </c>
      <c r="K98" s="192"/>
      <c r="L98" s="197"/>
      <c r="M98" s="198"/>
      <c r="N98" s="199"/>
      <c r="O98" s="199"/>
      <c r="P98" s="200">
        <f>SUM(P99:P128)</f>
        <v>0</v>
      </c>
      <c r="Q98" s="199"/>
      <c r="R98" s="200">
        <f>SUM(R99:R128)</f>
        <v>0</v>
      </c>
      <c r="S98" s="199"/>
      <c r="T98" s="201">
        <f>SUM(T99:T128)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2" t="s">
        <v>80</v>
      </c>
      <c r="AT98" s="203" t="s">
        <v>71</v>
      </c>
      <c r="AU98" s="203" t="s">
        <v>80</v>
      </c>
      <c r="AY98" s="202" t="s">
        <v>125</v>
      </c>
      <c r="BK98" s="204">
        <f>SUM(BK99:BK128)</f>
        <v>0</v>
      </c>
    </row>
    <row r="99" s="2" customFormat="1" ht="21.75" customHeight="1">
      <c r="A99" s="41"/>
      <c r="B99" s="42"/>
      <c r="C99" s="207" t="s">
        <v>80</v>
      </c>
      <c r="D99" s="207" t="s">
        <v>127</v>
      </c>
      <c r="E99" s="208" t="s">
        <v>999</v>
      </c>
      <c r="F99" s="209" t="s">
        <v>1000</v>
      </c>
      <c r="G99" s="210" t="s">
        <v>187</v>
      </c>
      <c r="H99" s="211">
        <v>61.579999999999998</v>
      </c>
      <c r="I99" s="212"/>
      <c r="J99" s="213">
        <f>ROUND(I99*H99,2)</f>
        <v>0</v>
      </c>
      <c r="K99" s="209" t="s">
        <v>131</v>
      </c>
      <c r="L99" s="47"/>
      <c r="M99" s="214" t="s">
        <v>19</v>
      </c>
      <c r="N99" s="215" t="s">
        <v>43</v>
      </c>
      <c r="O99" s="87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18" t="s">
        <v>132</v>
      </c>
      <c r="AT99" s="218" t="s">
        <v>127</v>
      </c>
      <c r="AU99" s="218" t="s">
        <v>82</v>
      </c>
      <c r="AY99" s="20" t="s">
        <v>125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20" t="s">
        <v>80</v>
      </c>
      <c r="BK99" s="219">
        <f>ROUND(I99*H99,2)</f>
        <v>0</v>
      </c>
      <c r="BL99" s="20" t="s">
        <v>132</v>
      </c>
      <c r="BM99" s="218" t="s">
        <v>1001</v>
      </c>
    </row>
    <row r="100" s="2" customFormat="1">
      <c r="A100" s="41"/>
      <c r="B100" s="42"/>
      <c r="C100" s="43"/>
      <c r="D100" s="220" t="s">
        <v>134</v>
      </c>
      <c r="E100" s="43"/>
      <c r="F100" s="221" t="s">
        <v>1002</v>
      </c>
      <c r="G100" s="43"/>
      <c r="H100" s="43"/>
      <c r="I100" s="222"/>
      <c r="J100" s="43"/>
      <c r="K100" s="43"/>
      <c r="L100" s="47"/>
      <c r="M100" s="223"/>
      <c r="N100" s="224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134</v>
      </c>
      <c r="AU100" s="20" t="s">
        <v>82</v>
      </c>
    </row>
    <row r="101" s="2" customFormat="1">
      <c r="A101" s="41"/>
      <c r="B101" s="42"/>
      <c r="C101" s="43"/>
      <c r="D101" s="225" t="s">
        <v>136</v>
      </c>
      <c r="E101" s="43"/>
      <c r="F101" s="226" t="s">
        <v>1003</v>
      </c>
      <c r="G101" s="43"/>
      <c r="H101" s="43"/>
      <c r="I101" s="222"/>
      <c r="J101" s="43"/>
      <c r="K101" s="43"/>
      <c r="L101" s="47"/>
      <c r="M101" s="223"/>
      <c r="N101" s="224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136</v>
      </c>
      <c r="AU101" s="20" t="s">
        <v>82</v>
      </c>
    </row>
    <row r="102" s="13" customFormat="1">
      <c r="A102" s="13"/>
      <c r="B102" s="227"/>
      <c r="C102" s="228"/>
      <c r="D102" s="220" t="s">
        <v>138</v>
      </c>
      <c r="E102" s="229" t="s">
        <v>19</v>
      </c>
      <c r="F102" s="230" t="s">
        <v>1004</v>
      </c>
      <c r="G102" s="228"/>
      <c r="H102" s="231">
        <v>61.579999999999998</v>
      </c>
      <c r="I102" s="232"/>
      <c r="J102" s="228"/>
      <c r="K102" s="228"/>
      <c r="L102" s="233"/>
      <c r="M102" s="234"/>
      <c r="N102" s="235"/>
      <c r="O102" s="235"/>
      <c r="P102" s="235"/>
      <c r="Q102" s="235"/>
      <c r="R102" s="235"/>
      <c r="S102" s="235"/>
      <c r="T102" s="236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7" t="s">
        <v>138</v>
      </c>
      <c r="AU102" s="237" t="s">
        <v>82</v>
      </c>
      <c r="AV102" s="13" t="s">
        <v>82</v>
      </c>
      <c r="AW102" s="13" t="s">
        <v>33</v>
      </c>
      <c r="AX102" s="13" t="s">
        <v>80</v>
      </c>
      <c r="AY102" s="237" t="s">
        <v>125</v>
      </c>
    </row>
    <row r="103" s="2" customFormat="1" ht="21.75" customHeight="1">
      <c r="A103" s="41"/>
      <c r="B103" s="42"/>
      <c r="C103" s="207" t="s">
        <v>82</v>
      </c>
      <c r="D103" s="207" t="s">
        <v>127</v>
      </c>
      <c r="E103" s="208" t="s">
        <v>1005</v>
      </c>
      <c r="F103" s="209" t="s">
        <v>1006</v>
      </c>
      <c r="G103" s="210" t="s">
        <v>187</v>
      </c>
      <c r="H103" s="211">
        <v>295.91199999999998</v>
      </c>
      <c r="I103" s="212"/>
      <c r="J103" s="213">
        <f>ROUND(I103*H103,2)</f>
        <v>0</v>
      </c>
      <c r="K103" s="209" t="s">
        <v>131</v>
      </c>
      <c r="L103" s="47"/>
      <c r="M103" s="214" t="s">
        <v>19</v>
      </c>
      <c r="N103" s="215" t="s">
        <v>43</v>
      </c>
      <c r="O103" s="87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18" t="s">
        <v>132</v>
      </c>
      <c r="AT103" s="218" t="s">
        <v>127</v>
      </c>
      <c r="AU103" s="218" t="s">
        <v>82</v>
      </c>
      <c r="AY103" s="20" t="s">
        <v>125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20" t="s">
        <v>80</v>
      </c>
      <c r="BK103" s="219">
        <f>ROUND(I103*H103,2)</f>
        <v>0</v>
      </c>
      <c r="BL103" s="20" t="s">
        <v>132</v>
      </c>
      <c r="BM103" s="218" t="s">
        <v>1007</v>
      </c>
    </row>
    <row r="104" s="2" customFormat="1">
      <c r="A104" s="41"/>
      <c r="B104" s="42"/>
      <c r="C104" s="43"/>
      <c r="D104" s="220" t="s">
        <v>134</v>
      </c>
      <c r="E104" s="43"/>
      <c r="F104" s="221" t="s">
        <v>1008</v>
      </c>
      <c r="G104" s="43"/>
      <c r="H104" s="43"/>
      <c r="I104" s="222"/>
      <c r="J104" s="43"/>
      <c r="K104" s="43"/>
      <c r="L104" s="47"/>
      <c r="M104" s="223"/>
      <c r="N104" s="224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134</v>
      </c>
      <c r="AU104" s="20" t="s">
        <v>82</v>
      </c>
    </row>
    <row r="105" s="2" customFormat="1">
      <c r="A105" s="41"/>
      <c r="B105" s="42"/>
      <c r="C105" s="43"/>
      <c r="D105" s="225" t="s">
        <v>136</v>
      </c>
      <c r="E105" s="43"/>
      <c r="F105" s="226" t="s">
        <v>1009</v>
      </c>
      <c r="G105" s="43"/>
      <c r="H105" s="43"/>
      <c r="I105" s="222"/>
      <c r="J105" s="43"/>
      <c r="K105" s="43"/>
      <c r="L105" s="47"/>
      <c r="M105" s="223"/>
      <c r="N105" s="224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136</v>
      </c>
      <c r="AU105" s="20" t="s">
        <v>82</v>
      </c>
    </row>
    <row r="106" s="13" customFormat="1">
      <c r="A106" s="13"/>
      <c r="B106" s="227"/>
      <c r="C106" s="228"/>
      <c r="D106" s="220" t="s">
        <v>138</v>
      </c>
      <c r="E106" s="229" t="s">
        <v>19</v>
      </c>
      <c r="F106" s="230" t="s">
        <v>1010</v>
      </c>
      <c r="G106" s="228"/>
      <c r="H106" s="231">
        <v>295.91199999999998</v>
      </c>
      <c r="I106" s="232"/>
      <c r="J106" s="228"/>
      <c r="K106" s="228"/>
      <c r="L106" s="233"/>
      <c r="M106" s="234"/>
      <c r="N106" s="235"/>
      <c r="O106" s="235"/>
      <c r="P106" s="235"/>
      <c r="Q106" s="235"/>
      <c r="R106" s="235"/>
      <c r="S106" s="235"/>
      <c r="T106" s="236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7" t="s">
        <v>138</v>
      </c>
      <c r="AU106" s="237" t="s">
        <v>82</v>
      </c>
      <c r="AV106" s="13" t="s">
        <v>82</v>
      </c>
      <c r="AW106" s="13" t="s">
        <v>33</v>
      </c>
      <c r="AX106" s="13" t="s">
        <v>80</v>
      </c>
      <c r="AY106" s="237" t="s">
        <v>125</v>
      </c>
    </row>
    <row r="107" s="2" customFormat="1" ht="16.5" customHeight="1">
      <c r="A107" s="41"/>
      <c r="B107" s="42"/>
      <c r="C107" s="207" t="s">
        <v>146</v>
      </c>
      <c r="D107" s="207" t="s">
        <v>127</v>
      </c>
      <c r="E107" s="208" t="s">
        <v>1011</v>
      </c>
      <c r="F107" s="209" t="s">
        <v>1012</v>
      </c>
      <c r="G107" s="210" t="s">
        <v>187</v>
      </c>
      <c r="H107" s="211">
        <v>38.740000000000002</v>
      </c>
      <c r="I107" s="212"/>
      <c r="J107" s="213">
        <f>ROUND(I107*H107,2)</f>
        <v>0</v>
      </c>
      <c r="K107" s="209" t="s">
        <v>131</v>
      </c>
      <c r="L107" s="47"/>
      <c r="M107" s="214" t="s">
        <v>19</v>
      </c>
      <c r="N107" s="215" t="s">
        <v>43</v>
      </c>
      <c r="O107" s="87"/>
      <c r="P107" s="216">
        <f>O107*H107</f>
        <v>0</v>
      </c>
      <c r="Q107" s="216">
        <v>0</v>
      </c>
      <c r="R107" s="216">
        <f>Q107*H107</f>
        <v>0</v>
      </c>
      <c r="S107" s="216">
        <v>0</v>
      </c>
      <c r="T107" s="217">
        <f>S107*H107</f>
        <v>0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18" t="s">
        <v>132</v>
      </c>
      <c r="AT107" s="218" t="s">
        <v>127</v>
      </c>
      <c r="AU107" s="218" t="s">
        <v>82</v>
      </c>
      <c r="AY107" s="20" t="s">
        <v>125</v>
      </c>
      <c r="BE107" s="219">
        <f>IF(N107="základní",J107,0)</f>
        <v>0</v>
      </c>
      <c r="BF107" s="219">
        <f>IF(N107="snížená",J107,0)</f>
        <v>0</v>
      </c>
      <c r="BG107" s="219">
        <f>IF(N107="zákl. přenesená",J107,0)</f>
        <v>0</v>
      </c>
      <c r="BH107" s="219">
        <f>IF(N107="sníž. přenesená",J107,0)</f>
        <v>0</v>
      </c>
      <c r="BI107" s="219">
        <f>IF(N107="nulová",J107,0)</f>
        <v>0</v>
      </c>
      <c r="BJ107" s="20" t="s">
        <v>80</v>
      </c>
      <c r="BK107" s="219">
        <f>ROUND(I107*H107,2)</f>
        <v>0</v>
      </c>
      <c r="BL107" s="20" t="s">
        <v>132</v>
      </c>
      <c r="BM107" s="218" t="s">
        <v>1013</v>
      </c>
    </row>
    <row r="108" s="2" customFormat="1">
      <c r="A108" s="41"/>
      <c r="B108" s="42"/>
      <c r="C108" s="43"/>
      <c r="D108" s="220" t="s">
        <v>134</v>
      </c>
      <c r="E108" s="43"/>
      <c r="F108" s="221" t="s">
        <v>1014</v>
      </c>
      <c r="G108" s="43"/>
      <c r="H108" s="43"/>
      <c r="I108" s="222"/>
      <c r="J108" s="43"/>
      <c r="K108" s="43"/>
      <c r="L108" s="47"/>
      <c r="M108" s="223"/>
      <c r="N108" s="224"/>
      <c r="O108" s="87"/>
      <c r="P108" s="87"/>
      <c r="Q108" s="87"/>
      <c r="R108" s="87"/>
      <c r="S108" s="87"/>
      <c r="T108" s="88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T108" s="20" t="s">
        <v>134</v>
      </c>
      <c r="AU108" s="20" t="s">
        <v>82</v>
      </c>
    </row>
    <row r="109" s="2" customFormat="1">
      <c r="A109" s="41"/>
      <c r="B109" s="42"/>
      <c r="C109" s="43"/>
      <c r="D109" s="225" t="s">
        <v>136</v>
      </c>
      <c r="E109" s="43"/>
      <c r="F109" s="226" t="s">
        <v>1015</v>
      </c>
      <c r="G109" s="43"/>
      <c r="H109" s="43"/>
      <c r="I109" s="222"/>
      <c r="J109" s="43"/>
      <c r="K109" s="43"/>
      <c r="L109" s="47"/>
      <c r="M109" s="223"/>
      <c r="N109" s="224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136</v>
      </c>
      <c r="AU109" s="20" t="s">
        <v>82</v>
      </c>
    </row>
    <row r="110" s="13" customFormat="1">
      <c r="A110" s="13"/>
      <c r="B110" s="227"/>
      <c r="C110" s="228"/>
      <c r="D110" s="220" t="s">
        <v>138</v>
      </c>
      <c r="E110" s="229" t="s">
        <v>19</v>
      </c>
      <c r="F110" s="230" t="s">
        <v>1016</v>
      </c>
      <c r="G110" s="228"/>
      <c r="H110" s="231">
        <v>38.740000000000002</v>
      </c>
      <c r="I110" s="232"/>
      <c r="J110" s="228"/>
      <c r="K110" s="228"/>
      <c r="L110" s="233"/>
      <c r="M110" s="234"/>
      <c r="N110" s="235"/>
      <c r="O110" s="235"/>
      <c r="P110" s="235"/>
      <c r="Q110" s="235"/>
      <c r="R110" s="235"/>
      <c r="S110" s="235"/>
      <c r="T110" s="236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7" t="s">
        <v>138</v>
      </c>
      <c r="AU110" s="237" t="s">
        <v>82</v>
      </c>
      <c r="AV110" s="13" t="s">
        <v>82</v>
      </c>
      <c r="AW110" s="13" t="s">
        <v>33</v>
      </c>
      <c r="AX110" s="13" t="s">
        <v>80</v>
      </c>
      <c r="AY110" s="237" t="s">
        <v>125</v>
      </c>
    </row>
    <row r="111" s="2" customFormat="1" ht="16.5" customHeight="1">
      <c r="A111" s="41"/>
      <c r="B111" s="42"/>
      <c r="C111" s="207" t="s">
        <v>132</v>
      </c>
      <c r="D111" s="207" t="s">
        <v>127</v>
      </c>
      <c r="E111" s="208" t="s">
        <v>1017</v>
      </c>
      <c r="F111" s="209" t="s">
        <v>1018</v>
      </c>
      <c r="G111" s="210" t="s">
        <v>187</v>
      </c>
      <c r="H111" s="211">
        <v>147.95599999999999</v>
      </c>
      <c r="I111" s="212"/>
      <c r="J111" s="213">
        <f>ROUND(I111*H111,2)</f>
        <v>0</v>
      </c>
      <c r="K111" s="209" t="s">
        <v>19</v>
      </c>
      <c r="L111" s="47"/>
      <c r="M111" s="214" t="s">
        <v>19</v>
      </c>
      <c r="N111" s="215" t="s">
        <v>43</v>
      </c>
      <c r="O111" s="87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18" t="s">
        <v>132</v>
      </c>
      <c r="AT111" s="218" t="s">
        <v>127</v>
      </c>
      <c r="AU111" s="218" t="s">
        <v>82</v>
      </c>
      <c r="AY111" s="20" t="s">
        <v>125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20" t="s">
        <v>80</v>
      </c>
      <c r="BK111" s="219">
        <f>ROUND(I111*H111,2)</f>
        <v>0</v>
      </c>
      <c r="BL111" s="20" t="s">
        <v>132</v>
      </c>
      <c r="BM111" s="218" t="s">
        <v>1019</v>
      </c>
    </row>
    <row r="112" s="2" customFormat="1">
      <c r="A112" s="41"/>
      <c r="B112" s="42"/>
      <c r="C112" s="43"/>
      <c r="D112" s="220" t="s">
        <v>134</v>
      </c>
      <c r="E112" s="43"/>
      <c r="F112" s="221" t="s">
        <v>1018</v>
      </c>
      <c r="G112" s="43"/>
      <c r="H112" s="43"/>
      <c r="I112" s="222"/>
      <c r="J112" s="43"/>
      <c r="K112" s="43"/>
      <c r="L112" s="47"/>
      <c r="M112" s="223"/>
      <c r="N112" s="224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134</v>
      </c>
      <c r="AU112" s="20" t="s">
        <v>82</v>
      </c>
    </row>
    <row r="113" s="13" customFormat="1">
      <c r="A113" s="13"/>
      <c r="B113" s="227"/>
      <c r="C113" s="228"/>
      <c r="D113" s="220" t="s">
        <v>138</v>
      </c>
      <c r="E113" s="229" t="s">
        <v>19</v>
      </c>
      <c r="F113" s="230" t="s">
        <v>1020</v>
      </c>
      <c r="G113" s="228"/>
      <c r="H113" s="231">
        <v>147.95599999999999</v>
      </c>
      <c r="I113" s="232"/>
      <c r="J113" s="228"/>
      <c r="K113" s="228"/>
      <c r="L113" s="233"/>
      <c r="M113" s="234"/>
      <c r="N113" s="235"/>
      <c r="O113" s="235"/>
      <c r="P113" s="235"/>
      <c r="Q113" s="235"/>
      <c r="R113" s="235"/>
      <c r="S113" s="235"/>
      <c r="T113" s="236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7" t="s">
        <v>138</v>
      </c>
      <c r="AU113" s="237" t="s">
        <v>82</v>
      </c>
      <c r="AV113" s="13" t="s">
        <v>82</v>
      </c>
      <c r="AW113" s="13" t="s">
        <v>33</v>
      </c>
      <c r="AX113" s="13" t="s">
        <v>80</v>
      </c>
      <c r="AY113" s="237" t="s">
        <v>125</v>
      </c>
    </row>
    <row r="114" s="2" customFormat="1" ht="21.75" customHeight="1">
      <c r="A114" s="41"/>
      <c r="B114" s="42"/>
      <c r="C114" s="207" t="s">
        <v>159</v>
      </c>
      <c r="D114" s="207" t="s">
        <v>127</v>
      </c>
      <c r="E114" s="208" t="s">
        <v>336</v>
      </c>
      <c r="F114" s="209" t="s">
        <v>337</v>
      </c>
      <c r="G114" s="210" t="s">
        <v>187</v>
      </c>
      <c r="H114" s="211">
        <v>86.265000000000001</v>
      </c>
      <c r="I114" s="212"/>
      <c r="J114" s="213">
        <f>ROUND(I114*H114,2)</f>
        <v>0</v>
      </c>
      <c r="K114" s="209" t="s">
        <v>131</v>
      </c>
      <c r="L114" s="47"/>
      <c r="M114" s="214" t="s">
        <v>19</v>
      </c>
      <c r="N114" s="215" t="s">
        <v>43</v>
      </c>
      <c r="O114" s="87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18" t="s">
        <v>132</v>
      </c>
      <c r="AT114" s="218" t="s">
        <v>127</v>
      </c>
      <c r="AU114" s="218" t="s">
        <v>82</v>
      </c>
      <c r="AY114" s="20" t="s">
        <v>125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20" t="s">
        <v>80</v>
      </c>
      <c r="BK114" s="219">
        <f>ROUND(I114*H114,2)</f>
        <v>0</v>
      </c>
      <c r="BL114" s="20" t="s">
        <v>132</v>
      </c>
      <c r="BM114" s="218" t="s">
        <v>1021</v>
      </c>
    </row>
    <row r="115" s="2" customFormat="1">
      <c r="A115" s="41"/>
      <c r="B115" s="42"/>
      <c r="C115" s="43"/>
      <c r="D115" s="220" t="s">
        <v>134</v>
      </c>
      <c r="E115" s="43"/>
      <c r="F115" s="221" t="s">
        <v>339</v>
      </c>
      <c r="G115" s="43"/>
      <c r="H115" s="43"/>
      <c r="I115" s="222"/>
      <c r="J115" s="43"/>
      <c r="K115" s="43"/>
      <c r="L115" s="47"/>
      <c r="M115" s="223"/>
      <c r="N115" s="224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134</v>
      </c>
      <c r="AU115" s="20" t="s">
        <v>82</v>
      </c>
    </row>
    <row r="116" s="2" customFormat="1">
      <c r="A116" s="41"/>
      <c r="B116" s="42"/>
      <c r="C116" s="43"/>
      <c r="D116" s="225" t="s">
        <v>136</v>
      </c>
      <c r="E116" s="43"/>
      <c r="F116" s="226" t="s">
        <v>340</v>
      </c>
      <c r="G116" s="43"/>
      <c r="H116" s="43"/>
      <c r="I116" s="222"/>
      <c r="J116" s="43"/>
      <c r="K116" s="43"/>
      <c r="L116" s="47"/>
      <c r="M116" s="223"/>
      <c r="N116" s="224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136</v>
      </c>
      <c r="AU116" s="20" t="s">
        <v>82</v>
      </c>
    </row>
    <row r="117" s="13" customFormat="1">
      <c r="A117" s="13"/>
      <c r="B117" s="227"/>
      <c r="C117" s="228"/>
      <c r="D117" s="220" t="s">
        <v>138</v>
      </c>
      <c r="E117" s="229" t="s">
        <v>19</v>
      </c>
      <c r="F117" s="230" t="s">
        <v>1022</v>
      </c>
      <c r="G117" s="228"/>
      <c r="H117" s="231">
        <v>0.014999999999999999</v>
      </c>
      <c r="I117" s="232"/>
      <c r="J117" s="228"/>
      <c r="K117" s="228"/>
      <c r="L117" s="233"/>
      <c r="M117" s="234"/>
      <c r="N117" s="235"/>
      <c r="O117" s="235"/>
      <c r="P117" s="235"/>
      <c r="Q117" s="235"/>
      <c r="R117" s="235"/>
      <c r="S117" s="235"/>
      <c r="T117" s="236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7" t="s">
        <v>138</v>
      </c>
      <c r="AU117" s="237" t="s">
        <v>82</v>
      </c>
      <c r="AV117" s="13" t="s">
        <v>82</v>
      </c>
      <c r="AW117" s="13" t="s">
        <v>33</v>
      </c>
      <c r="AX117" s="13" t="s">
        <v>72</v>
      </c>
      <c r="AY117" s="237" t="s">
        <v>125</v>
      </c>
    </row>
    <row r="118" s="13" customFormat="1">
      <c r="A118" s="13"/>
      <c r="B118" s="227"/>
      <c r="C118" s="228"/>
      <c r="D118" s="220" t="s">
        <v>138</v>
      </c>
      <c r="E118" s="229" t="s">
        <v>19</v>
      </c>
      <c r="F118" s="230" t="s">
        <v>1023</v>
      </c>
      <c r="G118" s="228"/>
      <c r="H118" s="231">
        <v>63.409999999999997</v>
      </c>
      <c r="I118" s="232"/>
      <c r="J118" s="228"/>
      <c r="K118" s="228"/>
      <c r="L118" s="233"/>
      <c r="M118" s="234"/>
      <c r="N118" s="235"/>
      <c r="O118" s="235"/>
      <c r="P118" s="235"/>
      <c r="Q118" s="235"/>
      <c r="R118" s="235"/>
      <c r="S118" s="235"/>
      <c r="T118" s="236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7" t="s">
        <v>138</v>
      </c>
      <c r="AU118" s="237" t="s">
        <v>82</v>
      </c>
      <c r="AV118" s="13" t="s">
        <v>82</v>
      </c>
      <c r="AW118" s="13" t="s">
        <v>33</v>
      </c>
      <c r="AX118" s="13" t="s">
        <v>72</v>
      </c>
      <c r="AY118" s="237" t="s">
        <v>125</v>
      </c>
    </row>
    <row r="119" s="13" customFormat="1">
      <c r="A119" s="13"/>
      <c r="B119" s="227"/>
      <c r="C119" s="228"/>
      <c r="D119" s="220" t="s">
        <v>138</v>
      </c>
      <c r="E119" s="229" t="s">
        <v>19</v>
      </c>
      <c r="F119" s="230" t="s">
        <v>1024</v>
      </c>
      <c r="G119" s="228"/>
      <c r="H119" s="231">
        <v>22.84</v>
      </c>
      <c r="I119" s="232"/>
      <c r="J119" s="228"/>
      <c r="K119" s="228"/>
      <c r="L119" s="233"/>
      <c r="M119" s="234"/>
      <c r="N119" s="235"/>
      <c r="O119" s="235"/>
      <c r="P119" s="235"/>
      <c r="Q119" s="235"/>
      <c r="R119" s="235"/>
      <c r="S119" s="235"/>
      <c r="T119" s="236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7" t="s">
        <v>138</v>
      </c>
      <c r="AU119" s="237" t="s">
        <v>82</v>
      </c>
      <c r="AV119" s="13" t="s">
        <v>82</v>
      </c>
      <c r="AW119" s="13" t="s">
        <v>33</v>
      </c>
      <c r="AX119" s="13" t="s">
        <v>72</v>
      </c>
      <c r="AY119" s="237" t="s">
        <v>125</v>
      </c>
    </row>
    <row r="120" s="14" customFormat="1">
      <c r="A120" s="14"/>
      <c r="B120" s="238"/>
      <c r="C120" s="239"/>
      <c r="D120" s="220" t="s">
        <v>138</v>
      </c>
      <c r="E120" s="240" t="s">
        <v>19</v>
      </c>
      <c r="F120" s="241" t="s">
        <v>158</v>
      </c>
      <c r="G120" s="239"/>
      <c r="H120" s="242">
        <v>86.265000000000001</v>
      </c>
      <c r="I120" s="243"/>
      <c r="J120" s="239"/>
      <c r="K120" s="239"/>
      <c r="L120" s="244"/>
      <c r="M120" s="245"/>
      <c r="N120" s="246"/>
      <c r="O120" s="246"/>
      <c r="P120" s="246"/>
      <c r="Q120" s="246"/>
      <c r="R120" s="246"/>
      <c r="S120" s="246"/>
      <c r="T120" s="247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8" t="s">
        <v>138</v>
      </c>
      <c r="AU120" s="248" t="s">
        <v>82</v>
      </c>
      <c r="AV120" s="14" t="s">
        <v>132</v>
      </c>
      <c r="AW120" s="14" t="s">
        <v>33</v>
      </c>
      <c r="AX120" s="14" t="s">
        <v>80</v>
      </c>
      <c r="AY120" s="248" t="s">
        <v>125</v>
      </c>
    </row>
    <row r="121" s="2" customFormat="1" ht="24.15" customHeight="1">
      <c r="A121" s="41"/>
      <c r="B121" s="42"/>
      <c r="C121" s="207" t="s">
        <v>165</v>
      </c>
      <c r="D121" s="207" t="s">
        <v>127</v>
      </c>
      <c r="E121" s="208" t="s">
        <v>343</v>
      </c>
      <c r="F121" s="209" t="s">
        <v>344</v>
      </c>
      <c r="G121" s="210" t="s">
        <v>187</v>
      </c>
      <c r="H121" s="211">
        <v>603.85500000000002</v>
      </c>
      <c r="I121" s="212"/>
      <c r="J121" s="213">
        <f>ROUND(I121*H121,2)</f>
        <v>0</v>
      </c>
      <c r="K121" s="209" t="s">
        <v>131</v>
      </c>
      <c r="L121" s="47"/>
      <c r="M121" s="214" t="s">
        <v>19</v>
      </c>
      <c r="N121" s="215" t="s">
        <v>43</v>
      </c>
      <c r="O121" s="87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8" t="s">
        <v>132</v>
      </c>
      <c r="AT121" s="218" t="s">
        <v>127</v>
      </c>
      <c r="AU121" s="218" t="s">
        <v>82</v>
      </c>
      <c r="AY121" s="20" t="s">
        <v>125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20" t="s">
        <v>80</v>
      </c>
      <c r="BK121" s="219">
        <f>ROUND(I121*H121,2)</f>
        <v>0</v>
      </c>
      <c r="BL121" s="20" t="s">
        <v>132</v>
      </c>
      <c r="BM121" s="218" t="s">
        <v>1025</v>
      </c>
    </row>
    <row r="122" s="2" customFormat="1">
      <c r="A122" s="41"/>
      <c r="B122" s="42"/>
      <c r="C122" s="43"/>
      <c r="D122" s="220" t="s">
        <v>134</v>
      </c>
      <c r="E122" s="43"/>
      <c r="F122" s="221" t="s">
        <v>346</v>
      </c>
      <c r="G122" s="43"/>
      <c r="H122" s="43"/>
      <c r="I122" s="222"/>
      <c r="J122" s="43"/>
      <c r="K122" s="43"/>
      <c r="L122" s="47"/>
      <c r="M122" s="223"/>
      <c r="N122" s="224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134</v>
      </c>
      <c r="AU122" s="20" t="s">
        <v>82</v>
      </c>
    </row>
    <row r="123" s="2" customFormat="1">
      <c r="A123" s="41"/>
      <c r="B123" s="42"/>
      <c r="C123" s="43"/>
      <c r="D123" s="225" t="s">
        <v>136</v>
      </c>
      <c r="E123" s="43"/>
      <c r="F123" s="226" t="s">
        <v>347</v>
      </c>
      <c r="G123" s="43"/>
      <c r="H123" s="43"/>
      <c r="I123" s="222"/>
      <c r="J123" s="43"/>
      <c r="K123" s="43"/>
      <c r="L123" s="47"/>
      <c r="M123" s="223"/>
      <c r="N123" s="224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20" t="s">
        <v>136</v>
      </c>
      <c r="AU123" s="20" t="s">
        <v>82</v>
      </c>
    </row>
    <row r="124" s="13" customFormat="1">
      <c r="A124" s="13"/>
      <c r="B124" s="227"/>
      <c r="C124" s="228"/>
      <c r="D124" s="220" t="s">
        <v>138</v>
      </c>
      <c r="E124" s="229" t="s">
        <v>19</v>
      </c>
      <c r="F124" s="230" t="s">
        <v>1026</v>
      </c>
      <c r="G124" s="228"/>
      <c r="H124" s="231">
        <v>603.85500000000002</v>
      </c>
      <c r="I124" s="232"/>
      <c r="J124" s="228"/>
      <c r="K124" s="228"/>
      <c r="L124" s="233"/>
      <c r="M124" s="234"/>
      <c r="N124" s="235"/>
      <c r="O124" s="235"/>
      <c r="P124" s="235"/>
      <c r="Q124" s="235"/>
      <c r="R124" s="235"/>
      <c r="S124" s="235"/>
      <c r="T124" s="236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7" t="s">
        <v>138</v>
      </c>
      <c r="AU124" s="237" t="s">
        <v>82</v>
      </c>
      <c r="AV124" s="13" t="s">
        <v>82</v>
      </c>
      <c r="AW124" s="13" t="s">
        <v>33</v>
      </c>
      <c r="AX124" s="13" t="s">
        <v>80</v>
      </c>
      <c r="AY124" s="237" t="s">
        <v>125</v>
      </c>
    </row>
    <row r="125" s="2" customFormat="1" ht="16.5" customHeight="1">
      <c r="A125" s="41"/>
      <c r="B125" s="42"/>
      <c r="C125" s="207" t="s">
        <v>172</v>
      </c>
      <c r="D125" s="207" t="s">
        <v>127</v>
      </c>
      <c r="E125" s="208" t="s">
        <v>349</v>
      </c>
      <c r="F125" s="209" t="s">
        <v>350</v>
      </c>
      <c r="G125" s="210" t="s">
        <v>233</v>
      </c>
      <c r="H125" s="211">
        <v>163.904</v>
      </c>
      <c r="I125" s="212"/>
      <c r="J125" s="213">
        <f>ROUND(I125*H125,2)</f>
        <v>0</v>
      </c>
      <c r="K125" s="209" t="s">
        <v>131</v>
      </c>
      <c r="L125" s="47"/>
      <c r="M125" s="214" t="s">
        <v>19</v>
      </c>
      <c r="N125" s="215" t="s">
        <v>43</v>
      </c>
      <c r="O125" s="87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18" t="s">
        <v>132</v>
      </c>
      <c r="AT125" s="218" t="s">
        <v>127</v>
      </c>
      <c r="AU125" s="218" t="s">
        <v>82</v>
      </c>
      <c r="AY125" s="20" t="s">
        <v>125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20" t="s">
        <v>80</v>
      </c>
      <c r="BK125" s="219">
        <f>ROUND(I125*H125,2)</f>
        <v>0</v>
      </c>
      <c r="BL125" s="20" t="s">
        <v>132</v>
      </c>
      <c r="BM125" s="218" t="s">
        <v>1027</v>
      </c>
    </row>
    <row r="126" s="2" customFormat="1">
      <c r="A126" s="41"/>
      <c r="B126" s="42"/>
      <c r="C126" s="43"/>
      <c r="D126" s="220" t="s">
        <v>134</v>
      </c>
      <c r="E126" s="43"/>
      <c r="F126" s="221" t="s">
        <v>282</v>
      </c>
      <c r="G126" s="43"/>
      <c r="H126" s="43"/>
      <c r="I126" s="222"/>
      <c r="J126" s="43"/>
      <c r="K126" s="43"/>
      <c r="L126" s="47"/>
      <c r="M126" s="223"/>
      <c r="N126" s="224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134</v>
      </c>
      <c r="AU126" s="20" t="s">
        <v>82</v>
      </c>
    </row>
    <row r="127" s="2" customFormat="1">
      <c r="A127" s="41"/>
      <c r="B127" s="42"/>
      <c r="C127" s="43"/>
      <c r="D127" s="225" t="s">
        <v>136</v>
      </c>
      <c r="E127" s="43"/>
      <c r="F127" s="226" t="s">
        <v>352</v>
      </c>
      <c r="G127" s="43"/>
      <c r="H127" s="43"/>
      <c r="I127" s="222"/>
      <c r="J127" s="43"/>
      <c r="K127" s="43"/>
      <c r="L127" s="47"/>
      <c r="M127" s="223"/>
      <c r="N127" s="224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136</v>
      </c>
      <c r="AU127" s="20" t="s">
        <v>82</v>
      </c>
    </row>
    <row r="128" s="13" customFormat="1">
      <c r="A128" s="13"/>
      <c r="B128" s="227"/>
      <c r="C128" s="228"/>
      <c r="D128" s="220" t="s">
        <v>138</v>
      </c>
      <c r="E128" s="229" t="s">
        <v>19</v>
      </c>
      <c r="F128" s="230" t="s">
        <v>1028</v>
      </c>
      <c r="G128" s="228"/>
      <c r="H128" s="231">
        <v>163.904</v>
      </c>
      <c r="I128" s="232"/>
      <c r="J128" s="228"/>
      <c r="K128" s="228"/>
      <c r="L128" s="233"/>
      <c r="M128" s="234"/>
      <c r="N128" s="235"/>
      <c r="O128" s="235"/>
      <c r="P128" s="235"/>
      <c r="Q128" s="235"/>
      <c r="R128" s="235"/>
      <c r="S128" s="235"/>
      <c r="T128" s="236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7" t="s">
        <v>138</v>
      </c>
      <c r="AU128" s="237" t="s">
        <v>82</v>
      </c>
      <c r="AV128" s="13" t="s">
        <v>82</v>
      </c>
      <c r="AW128" s="13" t="s">
        <v>33</v>
      </c>
      <c r="AX128" s="13" t="s">
        <v>80</v>
      </c>
      <c r="AY128" s="237" t="s">
        <v>125</v>
      </c>
    </row>
    <row r="129" s="12" customFormat="1" ht="22.8" customHeight="1">
      <c r="A129" s="12"/>
      <c r="B129" s="191"/>
      <c r="C129" s="192"/>
      <c r="D129" s="193" t="s">
        <v>71</v>
      </c>
      <c r="E129" s="205" t="s">
        <v>252</v>
      </c>
      <c r="F129" s="205" t="s">
        <v>1029</v>
      </c>
      <c r="G129" s="192"/>
      <c r="H129" s="192"/>
      <c r="I129" s="195"/>
      <c r="J129" s="206">
        <f>BK129</f>
        <v>0</v>
      </c>
      <c r="K129" s="192"/>
      <c r="L129" s="197"/>
      <c r="M129" s="198"/>
      <c r="N129" s="199"/>
      <c r="O129" s="199"/>
      <c r="P129" s="200">
        <f>P130+P225+P288+P321+P326+P403+P567+P658+P698+P729+P818+P825+P884</f>
        <v>0</v>
      </c>
      <c r="Q129" s="199"/>
      <c r="R129" s="200">
        <f>R130+R225+R288+R321+R326+R403+R567+R658+R698+R729+R818+R825+R884</f>
        <v>284.12215040000007</v>
      </c>
      <c r="S129" s="199"/>
      <c r="T129" s="201">
        <f>T130+T225+T288+T321+T326+T403+T567+T658+T698+T729+T818+T825+T884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2" t="s">
        <v>80</v>
      </c>
      <c r="AT129" s="203" t="s">
        <v>71</v>
      </c>
      <c r="AU129" s="203" t="s">
        <v>80</v>
      </c>
      <c r="AY129" s="202" t="s">
        <v>125</v>
      </c>
      <c r="BK129" s="204">
        <f>BK130+BK225+BK288+BK321+BK326+BK403+BK567+BK658+BK698+BK729+BK818+BK825+BK884</f>
        <v>0</v>
      </c>
    </row>
    <row r="130" s="12" customFormat="1" ht="20.88" customHeight="1">
      <c r="A130" s="12"/>
      <c r="B130" s="191"/>
      <c r="C130" s="192"/>
      <c r="D130" s="193" t="s">
        <v>71</v>
      </c>
      <c r="E130" s="205" t="s">
        <v>1030</v>
      </c>
      <c r="F130" s="205" t="s">
        <v>1031</v>
      </c>
      <c r="G130" s="192"/>
      <c r="H130" s="192"/>
      <c r="I130" s="195"/>
      <c r="J130" s="206">
        <f>BK130</f>
        <v>0</v>
      </c>
      <c r="K130" s="192"/>
      <c r="L130" s="197"/>
      <c r="M130" s="198"/>
      <c r="N130" s="199"/>
      <c r="O130" s="199"/>
      <c r="P130" s="200">
        <f>SUM(P131:P224)</f>
        <v>0</v>
      </c>
      <c r="Q130" s="199"/>
      <c r="R130" s="200">
        <f>SUM(R131:R224)</f>
        <v>0</v>
      </c>
      <c r="S130" s="199"/>
      <c r="T130" s="201">
        <f>SUM(T131:T224)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02" t="s">
        <v>80</v>
      </c>
      <c r="AT130" s="203" t="s">
        <v>71</v>
      </c>
      <c r="AU130" s="203" t="s">
        <v>82</v>
      </c>
      <c r="AY130" s="202" t="s">
        <v>125</v>
      </c>
      <c r="BK130" s="204">
        <f>SUM(BK131:BK224)</f>
        <v>0</v>
      </c>
    </row>
    <row r="131" s="2" customFormat="1" ht="16.5" customHeight="1">
      <c r="A131" s="41"/>
      <c r="B131" s="42"/>
      <c r="C131" s="207" t="s">
        <v>175</v>
      </c>
      <c r="D131" s="207" t="s">
        <v>127</v>
      </c>
      <c r="E131" s="208" t="s">
        <v>1032</v>
      </c>
      <c r="F131" s="209" t="s">
        <v>1033</v>
      </c>
      <c r="G131" s="210" t="s">
        <v>196</v>
      </c>
      <c r="H131" s="211">
        <v>4</v>
      </c>
      <c r="I131" s="212"/>
      <c r="J131" s="213">
        <f>ROUND(I131*H131,2)</f>
        <v>0</v>
      </c>
      <c r="K131" s="209" t="s">
        <v>131</v>
      </c>
      <c r="L131" s="47"/>
      <c r="M131" s="214" t="s">
        <v>19</v>
      </c>
      <c r="N131" s="215" t="s">
        <v>43</v>
      </c>
      <c r="O131" s="87"/>
      <c r="P131" s="216">
        <f>O131*H131</f>
        <v>0</v>
      </c>
      <c r="Q131" s="216">
        <v>0</v>
      </c>
      <c r="R131" s="216">
        <f>Q131*H131</f>
        <v>0</v>
      </c>
      <c r="S131" s="216">
        <v>0</v>
      </c>
      <c r="T131" s="217">
        <f>S131*H131</f>
        <v>0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18" t="s">
        <v>132</v>
      </c>
      <c r="AT131" s="218" t="s">
        <v>127</v>
      </c>
      <c r="AU131" s="218" t="s">
        <v>146</v>
      </c>
      <c r="AY131" s="20" t="s">
        <v>125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20" t="s">
        <v>80</v>
      </c>
      <c r="BK131" s="219">
        <f>ROUND(I131*H131,2)</f>
        <v>0</v>
      </c>
      <c r="BL131" s="20" t="s">
        <v>132</v>
      </c>
      <c r="BM131" s="218" t="s">
        <v>1034</v>
      </c>
    </row>
    <row r="132" s="2" customFormat="1">
      <c r="A132" s="41"/>
      <c r="B132" s="42"/>
      <c r="C132" s="43"/>
      <c r="D132" s="220" t="s">
        <v>134</v>
      </c>
      <c r="E132" s="43"/>
      <c r="F132" s="221" t="s">
        <v>1035</v>
      </c>
      <c r="G132" s="43"/>
      <c r="H132" s="43"/>
      <c r="I132" s="222"/>
      <c r="J132" s="43"/>
      <c r="K132" s="43"/>
      <c r="L132" s="47"/>
      <c r="M132" s="223"/>
      <c r="N132" s="224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134</v>
      </c>
      <c r="AU132" s="20" t="s">
        <v>146</v>
      </c>
    </row>
    <row r="133" s="2" customFormat="1">
      <c r="A133" s="41"/>
      <c r="B133" s="42"/>
      <c r="C133" s="43"/>
      <c r="D133" s="225" t="s">
        <v>136</v>
      </c>
      <c r="E133" s="43"/>
      <c r="F133" s="226" t="s">
        <v>1036</v>
      </c>
      <c r="G133" s="43"/>
      <c r="H133" s="43"/>
      <c r="I133" s="222"/>
      <c r="J133" s="43"/>
      <c r="K133" s="43"/>
      <c r="L133" s="47"/>
      <c r="M133" s="223"/>
      <c r="N133" s="224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136</v>
      </c>
      <c r="AU133" s="20" t="s">
        <v>146</v>
      </c>
    </row>
    <row r="134" s="13" customFormat="1">
      <c r="A134" s="13"/>
      <c r="B134" s="227"/>
      <c r="C134" s="228"/>
      <c r="D134" s="220" t="s">
        <v>138</v>
      </c>
      <c r="E134" s="229" t="s">
        <v>19</v>
      </c>
      <c r="F134" s="230" t="s">
        <v>1037</v>
      </c>
      <c r="G134" s="228"/>
      <c r="H134" s="231">
        <v>4</v>
      </c>
      <c r="I134" s="232"/>
      <c r="J134" s="228"/>
      <c r="K134" s="228"/>
      <c r="L134" s="233"/>
      <c r="M134" s="234"/>
      <c r="N134" s="235"/>
      <c r="O134" s="235"/>
      <c r="P134" s="235"/>
      <c r="Q134" s="235"/>
      <c r="R134" s="235"/>
      <c r="S134" s="235"/>
      <c r="T134" s="23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7" t="s">
        <v>138</v>
      </c>
      <c r="AU134" s="237" t="s">
        <v>146</v>
      </c>
      <c r="AV134" s="13" t="s">
        <v>82</v>
      </c>
      <c r="AW134" s="13" t="s">
        <v>33</v>
      </c>
      <c r="AX134" s="13" t="s">
        <v>72</v>
      </c>
      <c r="AY134" s="237" t="s">
        <v>125</v>
      </c>
    </row>
    <row r="135" s="14" customFormat="1">
      <c r="A135" s="14"/>
      <c r="B135" s="238"/>
      <c r="C135" s="239"/>
      <c r="D135" s="220" t="s">
        <v>138</v>
      </c>
      <c r="E135" s="240" t="s">
        <v>19</v>
      </c>
      <c r="F135" s="241" t="s">
        <v>158</v>
      </c>
      <c r="G135" s="239"/>
      <c r="H135" s="242">
        <v>4</v>
      </c>
      <c r="I135" s="243"/>
      <c r="J135" s="239"/>
      <c r="K135" s="239"/>
      <c r="L135" s="244"/>
      <c r="M135" s="245"/>
      <c r="N135" s="246"/>
      <c r="O135" s="246"/>
      <c r="P135" s="246"/>
      <c r="Q135" s="246"/>
      <c r="R135" s="246"/>
      <c r="S135" s="246"/>
      <c r="T135" s="247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8" t="s">
        <v>138</v>
      </c>
      <c r="AU135" s="248" t="s">
        <v>146</v>
      </c>
      <c r="AV135" s="14" t="s">
        <v>132</v>
      </c>
      <c r="AW135" s="14" t="s">
        <v>33</v>
      </c>
      <c r="AX135" s="14" t="s">
        <v>80</v>
      </c>
      <c r="AY135" s="248" t="s">
        <v>125</v>
      </c>
    </row>
    <row r="136" s="2" customFormat="1" ht="16.5" customHeight="1">
      <c r="A136" s="41"/>
      <c r="B136" s="42"/>
      <c r="C136" s="207" t="s">
        <v>183</v>
      </c>
      <c r="D136" s="207" t="s">
        <v>127</v>
      </c>
      <c r="E136" s="208" t="s">
        <v>1038</v>
      </c>
      <c r="F136" s="209" t="s">
        <v>1039</v>
      </c>
      <c r="G136" s="210" t="s">
        <v>196</v>
      </c>
      <c r="H136" s="211">
        <v>2</v>
      </c>
      <c r="I136" s="212"/>
      <c r="J136" s="213">
        <f>ROUND(I136*H136,2)</f>
        <v>0</v>
      </c>
      <c r="K136" s="209" t="s">
        <v>131</v>
      </c>
      <c r="L136" s="47"/>
      <c r="M136" s="214" t="s">
        <v>19</v>
      </c>
      <c r="N136" s="215" t="s">
        <v>43</v>
      </c>
      <c r="O136" s="87"/>
      <c r="P136" s="216">
        <f>O136*H136</f>
        <v>0</v>
      </c>
      <c r="Q136" s="216">
        <v>0</v>
      </c>
      <c r="R136" s="216">
        <f>Q136*H136</f>
        <v>0</v>
      </c>
      <c r="S136" s="216">
        <v>0</v>
      </c>
      <c r="T136" s="217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18" t="s">
        <v>132</v>
      </c>
      <c r="AT136" s="218" t="s">
        <v>127</v>
      </c>
      <c r="AU136" s="218" t="s">
        <v>146</v>
      </c>
      <c r="AY136" s="20" t="s">
        <v>125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20" t="s">
        <v>80</v>
      </c>
      <c r="BK136" s="219">
        <f>ROUND(I136*H136,2)</f>
        <v>0</v>
      </c>
      <c r="BL136" s="20" t="s">
        <v>132</v>
      </c>
      <c r="BM136" s="218" t="s">
        <v>1040</v>
      </c>
    </row>
    <row r="137" s="2" customFormat="1">
      <c r="A137" s="41"/>
      <c r="B137" s="42"/>
      <c r="C137" s="43"/>
      <c r="D137" s="220" t="s">
        <v>134</v>
      </c>
      <c r="E137" s="43"/>
      <c r="F137" s="221" t="s">
        <v>1041</v>
      </c>
      <c r="G137" s="43"/>
      <c r="H137" s="43"/>
      <c r="I137" s="222"/>
      <c r="J137" s="43"/>
      <c r="K137" s="43"/>
      <c r="L137" s="47"/>
      <c r="M137" s="223"/>
      <c r="N137" s="224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134</v>
      </c>
      <c r="AU137" s="20" t="s">
        <v>146</v>
      </c>
    </row>
    <row r="138" s="2" customFormat="1">
      <c r="A138" s="41"/>
      <c r="B138" s="42"/>
      <c r="C138" s="43"/>
      <c r="D138" s="225" t="s">
        <v>136</v>
      </c>
      <c r="E138" s="43"/>
      <c r="F138" s="226" t="s">
        <v>1042</v>
      </c>
      <c r="G138" s="43"/>
      <c r="H138" s="43"/>
      <c r="I138" s="222"/>
      <c r="J138" s="43"/>
      <c r="K138" s="43"/>
      <c r="L138" s="47"/>
      <c r="M138" s="223"/>
      <c r="N138" s="224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20" t="s">
        <v>136</v>
      </c>
      <c r="AU138" s="20" t="s">
        <v>146</v>
      </c>
    </row>
    <row r="139" s="13" customFormat="1">
      <c r="A139" s="13"/>
      <c r="B139" s="227"/>
      <c r="C139" s="228"/>
      <c r="D139" s="220" t="s">
        <v>138</v>
      </c>
      <c r="E139" s="229" t="s">
        <v>19</v>
      </c>
      <c r="F139" s="230" t="s">
        <v>1043</v>
      </c>
      <c r="G139" s="228"/>
      <c r="H139" s="231">
        <v>2</v>
      </c>
      <c r="I139" s="232"/>
      <c r="J139" s="228"/>
      <c r="K139" s="228"/>
      <c r="L139" s="233"/>
      <c r="M139" s="234"/>
      <c r="N139" s="235"/>
      <c r="O139" s="235"/>
      <c r="P139" s="235"/>
      <c r="Q139" s="235"/>
      <c r="R139" s="235"/>
      <c r="S139" s="235"/>
      <c r="T139" s="236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7" t="s">
        <v>138</v>
      </c>
      <c r="AU139" s="237" t="s">
        <v>146</v>
      </c>
      <c r="AV139" s="13" t="s">
        <v>82</v>
      </c>
      <c r="AW139" s="13" t="s">
        <v>33</v>
      </c>
      <c r="AX139" s="13" t="s">
        <v>72</v>
      </c>
      <c r="AY139" s="237" t="s">
        <v>125</v>
      </c>
    </row>
    <row r="140" s="14" customFormat="1">
      <c r="A140" s="14"/>
      <c r="B140" s="238"/>
      <c r="C140" s="239"/>
      <c r="D140" s="220" t="s">
        <v>138</v>
      </c>
      <c r="E140" s="240" t="s">
        <v>19</v>
      </c>
      <c r="F140" s="241" t="s">
        <v>158</v>
      </c>
      <c r="G140" s="239"/>
      <c r="H140" s="242">
        <v>2</v>
      </c>
      <c r="I140" s="243"/>
      <c r="J140" s="239"/>
      <c r="K140" s="239"/>
      <c r="L140" s="244"/>
      <c r="M140" s="245"/>
      <c r="N140" s="246"/>
      <c r="O140" s="246"/>
      <c r="P140" s="246"/>
      <c r="Q140" s="246"/>
      <c r="R140" s="246"/>
      <c r="S140" s="246"/>
      <c r="T140" s="247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8" t="s">
        <v>138</v>
      </c>
      <c r="AU140" s="248" t="s">
        <v>146</v>
      </c>
      <c r="AV140" s="14" t="s">
        <v>132</v>
      </c>
      <c r="AW140" s="14" t="s">
        <v>33</v>
      </c>
      <c r="AX140" s="14" t="s">
        <v>80</v>
      </c>
      <c r="AY140" s="248" t="s">
        <v>125</v>
      </c>
    </row>
    <row r="141" s="2" customFormat="1" ht="16.5" customHeight="1">
      <c r="A141" s="41"/>
      <c r="B141" s="42"/>
      <c r="C141" s="207" t="s">
        <v>193</v>
      </c>
      <c r="D141" s="207" t="s">
        <v>127</v>
      </c>
      <c r="E141" s="208" t="s">
        <v>1044</v>
      </c>
      <c r="F141" s="209" t="s">
        <v>1045</v>
      </c>
      <c r="G141" s="210" t="s">
        <v>196</v>
      </c>
      <c r="H141" s="211">
        <v>4</v>
      </c>
      <c r="I141" s="212"/>
      <c r="J141" s="213">
        <f>ROUND(I141*H141,2)</f>
        <v>0</v>
      </c>
      <c r="K141" s="209" t="s">
        <v>131</v>
      </c>
      <c r="L141" s="47"/>
      <c r="M141" s="214" t="s">
        <v>19</v>
      </c>
      <c r="N141" s="215" t="s">
        <v>43</v>
      </c>
      <c r="O141" s="87"/>
      <c r="P141" s="216">
        <f>O141*H141</f>
        <v>0</v>
      </c>
      <c r="Q141" s="216">
        <v>0</v>
      </c>
      <c r="R141" s="216">
        <f>Q141*H141</f>
        <v>0</v>
      </c>
      <c r="S141" s="216">
        <v>0</v>
      </c>
      <c r="T141" s="217">
        <f>S141*H141</f>
        <v>0</v>
      </c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R141" s="218" t="s">
        <v>132</v>
      </c>
      <c r="AT141" s="218" t="s">
        <v>127</v>
      </c>
      <c r="AU141" s="218" t="s">
        <v>146</v>
      </c>
      <c r="AY141" s="20" t="s">
        <v>125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20" t="s">
        <v>80</v>
      </c>
      <c r="BK141" s="219">
        <f>ROUND(I141*H141,2)</f>
        <v>0</v>
      </c>
      <c r="BL141" s="20" t="s">
        <v>132</v>
      </c>
      <c r="BM141" s="218" t="s">
        <v>1046</v>
      </c>
    </row>
    <row r="142" s="2" customFormat="1">
      <c r="A142" s="41"/>
      <c r="B142" s="42"/>
      <c r="C142" s="43"/>
      <c r="D142" s="220" t="s">
        <v>134</v>
      </c>
      <c r="E142" s="43"/>
      <c r="F142" s="221" t="s">
        <v>1047</v>
      </c>
      <c r="G142" s="43"/>
      <c r="H142" s="43"/>
      <c r="I142" s="222"/>
      <c r="J142" s="43"/>
      <c r="K142" s="43"/>
      <c r="L142" s="47"/>
      <c r="M142" s="223"/>
      <c r="N142" s="224"/>
      <c r="O142" s="87"/>
      <c r="P142" s="87"/>
      <c r="Q142" s="87"/>
      <c r="R142" s="87"/>
      <c r="S142" s="87"/>
      <c r="T142" s="88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20" t="s">
        <v>134</v>
      </c>
      <c r="AU142" s="20" t="s">
        <v>146</v>
      </c>
    </row>
    <row r="143" s="2" customFormat="1">
      <c r="A143" s="41"/>
      <c r="B143" s="42"/>
      <c r="C143" s="43"/>
      <c r="D143" s="225" t="s">
        <v>136</v>
      </c>
      <c r="E143" s="43"/>
      <c r="F143" s="226" t="s">
        <v>1048</v>
      </c>
      <c r="G143" s="43"/>
      <c r="H143" s="43"/>
      <c r="I143" s="222"/>
      <c r="J143" s="43"/>
      <c r="K143" s="43"/>
      <c r="L143" s="47"/>
      <c r="M143" s="223"/>
      <c r="N143" s="224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20" t="s">
        <v>136</v>
      </c>
      <c r="AU143" s="20" t="s">
        <v>146</v>
      </c>
    </row>
    <row r="144" s="13" customFormat="1">
      <c r="A144" s="13"/>
      <c r="B144" s="227"/>
      <c r="C144" s="228"/>
      <c r="D144" s="220" t="s">
        <v>138</v>
      </c>
      <c r="E144" s="229" t="s">
        <v>19</v>
      </c>
      <c r="F144" s="230" t="s">
        <v>1049</v>
      </c>
      <c r="G144" s="228"/>
      <c r="H144" s="231">
        <v>4</v>
      </c>
      <c r="I144" s="232"/>
      <c r="J144" s="228"/>
      <c r="K144" s="228"/>
      <c r="L144" s="233"/>
      <c r="M144" s="234"/>
      <c r="N144" s="235"/>
      <c r="O144" s="235"/>
      <c r="P144" s="235"/>
      <c r="Q144" s="235"/>
      <c r="R144" s="235"/>
      <c r="S144" s="235"/>
      <c r="T144" s="23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7" t="s">
        <v>138</v>
      </c>
      <c r="AU144" s="237" t="s">
        <v>146</v>
      </c>
      <c r="AV144" s="13" t="s">
        <v>82</v>
      </c>
      <c r="AW144" s="13" t="s">
        <v>33</v>
      </c>
      <c r="AX144" s="13" t="s">
        <v>72</v>
      </c>
      <c r="AY144" s="237" t="s">
        <v>125</v>
      </c>
    </row>
    <row r="145" s="14" customFormat="1">
      <c r="A145" s="14"/>
      <c r="B145" s="238"/>
      <c r="C145" s="239"/>
      <c r="D145" s="220" t="s">
        <v>138</v>
      </c>
      <c r="E145" s="240" t="s">
        <v>19</v>
      </c>
      <c r="F145" s="241" t="s">
        <v>158</v>
      </c>
      <c r="G145" s="239"/>
      <c r="H145" s="242">
        <v>4</v>
      </c>
      <c r="I145" s="243"/>
      <c r="J145" s="239"/>
      <c r="K145" s="239"/>
      <c r="L145" s="244"/>
      <c r="M145" s="245"/>
      <c r="N145" s="246"/>
      <c r="O145" s="246"/>
      <c r="P145" s="246"/>
      <c r="Q145" s="246"/>
      <c r="R145" s="246"/>
      <c r="S145" s="246"/>
      <c r="T145" s="24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8" t="s">
        <v>138</v>
      </c>
      <c r="AU145" s="248" t="s">
        <v>146</v>
      </c>
      <c r="AV145" s="14" t="s">
        <v>132</v>
      </c>
      <c r="AW145" s="14" t="s">
        <v>33</v>
      </c>
      <c r="AX145" s="14" t="s">
        <v>80</v>
      </c>
      <c r="AY145" s="248" t="s">
        <v>125</v>
      </c>
    </row>
    <row r="146" s="2" customFormat="1" ht="16.5" customHeight="1">
      <c r="A146" s="41"/>
      <c r="B146" s="42"/>
      <c r="C146" s="207" t="s">
        <v>201</v>
      </c>
      <c r="D146" s="207" t="s">
        <v>127</v>
      </c>
      <c r="E146" s="208" t="s">
        <v>1050</v>
      </c>
      <c r="F146" s="209" t="s">
        <v>1051</v>
      </c>
      <c r="G146" s="210" t="s">
        <v>196</v>
      </c>
      <c r="H146" s="211">
        <v>2</v>
      </c>
      <c r="I146" s="212"/>
      <c r="J146" s="213">
        <f>ROUND(I146*H146,2)</f>
        <v>0</v>
      </c>
      <c r="K146" s="209" t="s">
        <v>131</v>
      </c>
      <c r="L146" s="47"/>
      <c r="M146" s="214" t="s">
        <v>19</v>
      </c>
      <c r="N146" s="215" t="s">
        <v>43</v>
      </c>
      <c r="O146" s="87"/>
      <c r="P146" s="216">
        <f>O146*H146</f>
        <v>0</v>
      </c>
      <c r="Q146" s="216">
        <v>0</v>
      </c>
      <c r="R146" s="216">
        <f>Q146*H146</f>
        <v>0</v>
      </c>
      <c r="S146" s="216">
        <v>0</v>
      </c>
      <c r="T146" s="217">
        <f>S146*H146</f>
        <v>0</v>
      </c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R146" s="218" t="s">
        <v>132</v>
      </c>
      <c r="AT146" s="218" t="s">
        <v>127</v>
      </c>
      <c r="AU146" s="218" t="s">
        <v>146</v>
      </c>
      <c r="AY146" s="20" t="s">
        <v>125</v>
      </c>
      <c r="BE146" s="219">
        <f>IF(N146="základní",J146,0)</f>
        <v>0</v>
      </c>
      <c r="BF146" s="219">
        <f>IF(N146="snížená",J146,0)</f>
        <v>0</v>
      </c>
      <c r="BG146" s="219">
        <f>IF(N146="zákl. přenesená",J146,0)</f>
        <v>0</v>
      </c>
      <c r="BH146" s="219">
        <f>IF(N146="sníž. přenesená",J146,0)</f>
        <v>0</v>
      </c>
      <c r="BI146" s="219">
        <f>IF(N146="nulová",J146,0)</f>
        <v>0</v>
      </c>
      <c r="BJ146" s="20" t="s">
        <v>80</v>
      </c>
      <c r="BK146" s="219">
        <f>ROUND(I146*H146,2)</f>
        <v>0</v>
      </c>
      <c r="BL146" s="20" t="s">
        <v>132</v>
      </c>
      <c r="BM146" s="218" t="s">
        <v>1052</v>
      </c>
    </row>
    <row r="147" s="2" customFormat="1">
      <c r="A147" s="41"/>
      <c r="B147" s="42"/>
      <c r="C147" s="43"/>
      <c r="D147" s="220" t="s">
        <v>134</v>
      </c>
      <c r="E147" s="43"/>
      <c r="F147" s="221" t="s">
        <v>1053</v>
      </c>
      <c r="G147" s="43"/>
      <c r="H147" s="43"/>
      <c r="I147" s="222"/>
      <c r="J147" s="43"/>
      <c r="K147" s="43"/>
      <c r="L147" s="47"/>
      <c r="M147" s="223"/>
      <c r="N147" s="224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20" t="s">
        <v>134</v>
      </c>
      <c r="AU147" s="20" t="s">
        <v>146</v>
      </c>
    </row>
    <row r="148" s="2" customFormat="1">
      <c r="A148" s="41"/>
      <c r="B148" s="42"/>
      <c r="C148" s="43"/>
      <c r="D148" s="225" t="s">
        <v>136</v>
      </c>
      <c r="E148" s="43"/>
      <c r="F148" s="226" t="s">
        <v>1054</v>
      </c>
      <c r="G148" s="43"/>
      <c r="H148" s="43"/>
      <c r="I148" s="222"/>
      <c r="J148" s="43"/>
      <c r="K148" s="43"/>
      <c r="L148" s="47"/>
      <c r="M148" s="223"/>
      <c r="N148" s="224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136</v>
      </c>
      <c r="AU148" s="20" t="s">
        <v>146</v>
      </c>
    </row>
    <row r="149" s="13" customFormat="1">
      <c r="A149" s="13"/>
      <c r="B149" s="227"/>
      <c r="C149" s="228"/>
      <c r="D149" s="220" t="s">
        <v>138</v>
      </c>
      <c r="E149" s="229" t="s">
        <v>19</v>
      </c>
      <c r="F149" s="230" t="s">
        <v>1055</v>
      </c>
      <c r="G149" s="228"/>
      <c r="H149" s="231">
        <v>2</v>
      </c>
      <c r="I149" s="232"/>
      <c r="J149" s="228"/>
      <c r="K149" s="228"/>
      <c r="L149" s="233"/>
      <c r="M149" s="234"/>
      <c r="N149" s="235"/>
      <c r="O149" s="235"/>
      <c r="P149" s="235"/>
      <c r="Q149" s="235"/>
      <c r="R149" s="235"/>
      <c r="S149" s="235"/>
      <c r="T149" s="23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7" t="s">
        <v>138</v>
      </c>
      <c r="AU149" s="237" t="s">
        <v>146</v>
      </c>
      <c r="AV149" s="13" t="s">
        <v>82</v>
      </c>
      <c r="AW149" s="13" t="s">
        <v>33</v>
      </c>
      <c r="AX149" s="13" t="s">
        <v>72</v>
      </c>
      <c r="AY149" s="237" t="s">
        <v>125</v>
      </c>
    </row>
    <row r="150" s="14" customFormat="1">
      <c r="A150" s="14"/>
      <c r="B150" s="238"/>
      <c r="C150" s="239"/>
      <c r="D150" s="220" t="s">
        <v>138</v>
      </c>
      <c r="E150" s="240" t="s">
        <v>19</v>
      </c>
      <c r="F150" s="241" t="s">
        <v>158</v>
      </c>
      <c r="G150" s="239"/>
      <c r="H150" s="242">
        <v>2</v>
      </c>
      <c r="I150" s="243"/>
      <c r="J150" s="239"/>
      <c r="K150" s="239"/>
      <c r="L150" s="244"/>
      <c r="M150" s="245"/>
      <c r="N150" s="246"/>
      <c r="O150" s="246"/>
      <c r="P150" s="246"/>
      <c r="Q150" s="246"/>
      <c r="R150" s="246"/>
      <c r="S150" s="246"/>
      <c r="T150" s="247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8" t="s">
        <v>138</v>
      </c>
      <c r="AU150" s="248" t="s">
        <v>146</v>
      </c>
      <c r="AV150" s="14" t="s">
        <v>132</v>
      </c>
      <c r="AW150" s="14" t="s">
        <v>33</v>
      </c>
      <c r="AX150" s="14" t="s">
        <v>80</v>
      </c>
      <c r="AY150" s="248" t="s">
        <v>125</v>
      </c>
    </row>
    <row r="151" s="2" customFormat="1" ht="16.5" customHeight="1">
      <c r="A151" s="41"/>
      <c r="B151" s="42"/>
      <c r="C151" s="207" t="s">
        <v>8</v>
      </c>
      <c r="D151" s="207" t="s">
        <v>127</v>
      </c>
      <c r="E151" s="208" t="s">
        <v>1056</v>
      </c>
      <c r="F151" s="209" t="s">
        <v>1057</v>
      </c>
      <c r="G151" s="210" t="s">
        <v>196</v>
      </c>
      <c r="H151" s="211">
        <v>2</v>
      </c>
      <c r="I151" s="212"/>
      <c r="J151" s="213">
        <f>ROUND(I151*H151,2)</f>
        <v>0</v>
      </c>
      <c r="K151" s="209" t="s">
        <v>131</v>
      </c>
      <c r="L151" s="47"/>
      <c r="M151" s="214" t="s">
        <v>19</v>
      </c>
      <c r="N151" s="215" t="s">
        <v>43</v>
      </c>
      <c r="O151" s="87"/>
      <c r="P151" s="216">
        <f>O151*H151</f>
        <v>0</v>
      </c>
      <c r="Q151" s="216">
        <v>0</v>
      </c>
      <c r="R151" s="216">
        <f>Q151*H151</f>
        <v>0</v>
      </c>
      <c r="S151" s="216">
        <v>0</v>
      </c>
      <c r="T151" s="217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18" t="s">
        <v>132</v>
      </c>
      <c r="AT151" s="218" t="s">
        <v>127</v>
      </c>
      <c r="AU151" s="218" t="s">
        <v>146</v>
      </c>
      <c r="AY151" s="20" t="s">
        <v>125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20" t="s">
        <v>80</v>
      </c>
      <c r="BK151" s="219">
        <f>ROUND(I151*H151,2)</f>
        <v>0</v>
      </c>
      <c r="BL151" s="20" t="s">
        <v>132</v>
      </c>
      <c r="BM151" s="218" t="s">
        <v>1058</v>
      </c>
    </row>
    <row r="152" s="2" customFormat="1">
      <c r="A152" s="41"/>
      <c r="B152" s="42"/>
      <c r="C152" s="43"/>
      <c r="D152" s="220" t="s">
        <v>134</v>
      </c>
      <c r="E152" s="43"/>
      <c r="F152" s="221" t="s">
        <v>1059</v>
      </c>
      <c r="G152" s="43"/>
      <c r="H152" s="43"/>
      <c r="I152" s="222"/>
      <c r="J152" s="43"/>
      <c r="K152" s="43"/>
      <c r="L152" s="47"/>
      <c r="M152" s="223"/>
      <c r="N152" s="224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20" t="s">
        <v>134</v>
      </c>
      <c r="AU152" s="20" t="s">
        <v>146</v>
      </c>
    </row>
    <row r="153" s="2" customFormat="1">
      <c r="A153" s="41"/>
      <c r="B153" s="42"/>
      <c r="C153" s="43"/>
      <c r="D153" s="225" t="s">
        <v>136</v>
      </c>
      <c r="E153" s="43"/>
      <c r="F153" s="226" t="s">
        <v>1060</v>
      </c>
      <c r="G153" s="43"/>
      <c r="H153" s="43"/>
      <c r="I153" s="222"/>
      <c r="J153" s="43"/>
      <c r="K153" s="43"/>
      <c r="L153" s="47"/>
      <c r="M153" s="223"/>
      <c r="N153" s="224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136</v>
      </c>
      <c r="AU153" s="20" t="s">
        <v>146</v>
      </c>
    </row>
    <row r="154" s="13" customFormat="1">
      <c r="A154" s="13"/>
      <c r="B154" s="227"/>
      <c r="C154" s="228"/>
      <c r="D154" s="220" t="s">
        <v>138</v>
      </c>
      <c r="E154" s="229" t="s">
        <v>19</v>
      </c>
      <c r="F154" s="230" t="s">
        <v>1061</v>
      </c>
      <c r="G154" s="228"/>
      <c r="H154" s="231">
        <v>2</v>
      </c>
      <c r="I154" s="232"/>
      <c r="J154" s="228"/>
      <c r="K154" s="228"/>
      <c r="L154" s="233"/>
      <c r="M154" s="234"/>
      <c r="N154" s="235"/>
      <c r="O154" s="235"/>
      <c r="P154" s="235"/>
      <c r="Q154" s="235"/>
      <c r="R154" s="235"/>
      <c r="S154" s="235"/>
      <c r="T154" s="23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7" t="s">
        <v>138</v>
      </c>
      <c r="AU154" s="237" t="s">
        <v>146</v>
      </c>
      <c r="AV154" s="13" t="s">
        <v>82</v>
      </c>
      <c r="AW154" s="13" t="s">
        <v>33</v>
      </c>
      <c r="AX154" s="13" t="s">
        <v>72</v>
      </c>
      <c r="AY154" s="237" t="s">
        <v>125</v>
      </c>
    </row>
    <row r="155" s="14" customFormat="1">
      <c r="A155" s="14"/>
      <c r="B155" s="238"/>
      <c r="C155" s="239"/>
      <c r="D155" s="220" t="s">
        <v>138</v>
      </c>
      <c r="E155" s="240" t="s">
        <v>19</v>
      </c>
      <c r="F155" s="241" t="s">
        <v>158</v>
      </c>
      <c r="G155" s="239"/>
      <c r="H155" s="242">
        <v>2</v>
      </c>
      <c r="I155" s="243"/>
      <c r="J155" s="239"/>
      <c r="K155" s="239"/>
      <c r="L155" s="244"/>
      <c r="M155" s="245"/>
      <c r="N155" s="246"/>
      <c r="O155" s="246"/>
      <c r="P155" s="246"/>
      <c r="Q155" s="246"/>
      <c r="R155" s="246"/>
      <c r="S155" s="246"/>
      <c r="T155" s="247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8" t="s">
        <v>138</v>
      </c>
      <c r="AU155" s="248" t="s">
        <v>146</v>
      </c>
      <c r="AV155" s="14" t="s">
        <v>132</v>
      </c>
      <c r="AW155" s="14" t="s">
        <v>33</v>
      </c>
      <c r="AX155" s="14" t="s">
        <v>80</v>
      </c>
      <c r="AY155" s="248" t="s">
        <v>125</v>
      </c>
    </row>
    <row r="156" s="2" customFormat="1" ht="16.5" customHeight="1">
      <c r="A156" s="41"/>
      <c r="B156" s="42"/>
      <c r="C156" s="207" t="s">
        <v>212</v>
      </c>
      <c r="D156" s="207" t="s">
        <v>127</v>
      </c>
      <c r="E156" s="208" t="s">
        <v>1062</v>
      </c>
      <c r="F156" s="209" t="s">
        <v>1063</v>
      </c>
      <c r="G156" s="210" t="s">
        <v>196</v>
      </c>
      <c r="H156" s="211">
        <v>2</v>
      </c>
      <c r="I156" s="212"/>
      <c r="J156" s="213">
        <f>ROUND(I156*H156,2)</f>
        <v>0</v>
      </c>
      <c r="K156" s="209" t="s">
        <v>131</v>
      </c>
      <c r="L156" s="47"/>
      <c r="M156" s="214" t="s">
        <v>19</v>
      </c>
      <c r="N156" s="215" t="s">
        <v>43</v>
      </c>
      <c r="O156" s="87"/>
      <c r="P156" s="216">
        <f>O156*H156</f>
        <v>0</v>
      </c>
      <c r="Q156" s="216">
        <v>0</v>
      </c>
      <c r="R156" s="216">
        <f>Q156*H156</f>
        <v>0</v>
      </c>
      <c r="S156" s="216">
        <v>0</v>
      </c>
      <c r="T156" s="217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18" t="s">
        <v>132</v>
      </c>
      <c r="AT156" s="218" t="s">
        <v>127</v>
      </c>
      <c r="AU156" s="218" t="s">
        <v>146</v>
      </c>
      <c r="AY156" s="20" t="s">
        <v>125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20" t="s">
        <v>80</v>
      </c>
      <c r="BK156" s="219">
        <f>ROUND(I156*H156,2)</f>
        <v>0</v>
      </c>
      <c r="BL156" s="20" t="s">
        <v>132</v>
      </c>
      <c r="BM156" s="218" t="s">
        <v>1064</v>
      </c>
    </row>
    <row r="157" s="2" customFormat="1">
      <c r="A157" s="41"/>
      <c r="B157" s="42"/>
      <c r="C157" s="43"/>
      <c r="D157" s="220" t="s">
        <v>134</v>
      </c>
      <c r="E157" s="43"/>
      <c r="F157" s="221" t="s">
        <v>1065</v>
      </c>
      <c r="G157" s="43"/>
      <c r="H157" s="43"/>
      <c r="I157" s="222"/>
      <c r="J157" s="43"/>
      <c r="K157" s="43"/>
      <c r="L157" s="47"/>
      <c r="M157" s="223"/>
      <c r="N157" s="224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134</v>
      </c>
      <c r="AU157" s="20" t="s">
        <v>146</v>
      </c>
    </row>
    <row r="158" s="2" customFormat="1">
      <c r="A158" s="41"/>
      <c r="B158" s="42"/>
      <c r="C158" s="43"/>
      <c r="D158" s="225" t="s">
        <v>136</v>
      </c>
      <c r="E158" s="43"/>
      <c r="F158" s="226" t="s">
        <v>1066</v>
      </c>
      <c r="G158" s="43"/>
      <c r="H158" s="43"/>
      <c r="I158" s="222"/>
      <c r="J158" s="43"/>
      <c r="K158" s="43"/>
      <c r="L158" s="47"/>
      <c r="M158" s="223"/>
      <c r="N158" s="224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20" t="s">
        <v>136</v>
      </c>
      <c r="AU158" s="20" t="s">
        <v>146</v>
      </c>
    </row>
    <row r="159" s="13" customFormat="1">
      <c r="A159" s="13"/>
      <c r="B159" s="227"/>
      <c r="C159" s="228"/>
      <c r="D159" s="220" t="s">
        <v>138</v>
      </c>
      <c r="E159" s="229" t="s">
        <v>19</v>
      </c>
      <c r="F159" s="230" t="s">
        <v>1067</v>
      </c>
      <c r="G159" s="228"/>
      <c r="H159" s="231">
        <v>2</v>
      </c>
      <c r="I159" s="232"/>
      <c r="J159" s="228"/>
      <c r="K159" s="228"/>
      <c r="L159" s="233"/>
      <c r="M159" s="234"/>
      <c r="N159" s="235"/>
      <c r="O159" s="235"/>
      <c r="P159" s="235"/>
      <c r="Q159" s="235"/>
      <c r="R159" s="235"/>
      <c r="S159" s="235"/>
      <c r="T159" s="23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7" t="s">
        <v>138</v>
      </c>
      <c r="AU159" s="237" t="s">
        <v>146</v>
      </c>
      <c r="AV159" s="13" t="s">
        <v>82</v>
      </c>
      <c r="AW159" s="13" t="s">
        <v>33</v>
      </c>
      <c r="AX159" s="13" t="s">
        <v>72</v>
      </c>
      <c r="AY159" s="237" t="s">
        <v>125</v>
      </c>
    </row>
    <row r="160" s="14" customFormat="1">
      <c r="A160" s="14"/>
      <c r="B160" s="238"/>
      <c r="C160" s="239"/>
      <c r="D160" s="220" t="s">
        <v>138</v>
      </c>
      <c r="E160" s="240" t="s">
        <v>19</v>
      </c>
      <c r="F160" s="241" t="s">
        <v>158</v>
      </c>
      <c r="G160" s="239"/>
      <c r="H160" s="242">
        <v>2</v>
      </c>
      <c r="I160" s="243"/>
      <c r="J160" s="239"/>
      <c r="K160" s="239"/>
      <c r="L160" s="244"/>
      <c r="M160" s="245"/>
      <c r="N160" s="246"/>
      <c r="O160" s="246"/>
      <c r="P160" s="246"/>
      <c r="Q160" s="246"/>
      <c r="R160" s="246"/>
      <c r="S160" s="246"/>
      <c r="T160" s="247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8" t="s">
        <v>138</v>
      </c>
      <c r="AU160" s="248" t="s">
        <v>146</v>
      </c>
      <c r="AV160" s="14" t="s">
        <v>132</v>
      </c>
      <c r="AW160" s="14" t="s">
        <v>33</v>
      </c>
      <c r="AX160" s="14" t="s">
        <v>80</v>
      </c>
      <c r="AY160" s="248" t="s">
        <v>125</v>
      </c>
    </row>
    <row r="161" s="2" customFormat="1" ht="16.5" customHeight="1">
      <c r="A161" s="41"/>
      <c r="B161" s="42"/>
      <c r="C161" s="207" t="s">
        <v>220</v>
      </c>
      <c r="D161" s="207" t="s">
        <v>127</v>
      </c>
      <c r="E161" s="208" t="s">
        <v>1068</v>
      </c>
      <c r="F161" s="209" t="s">
        <v>1069</v>
      </c>
      <c r="G161" s="210" t="s">
        <v>196</v>
      </c>
      <c r="H161" s="211">
        <v>1</v>
      </c>
      <c r="I161" s="212"/>
      <c r="J161" s="213">
        <f>ROUND(I161*H161,2)</f>
        <v>0</v>
      </c>
      <c r="K161" s="209" t="s">
        <v>131</v>
      </c>
      <c r="L161" s="47"/>
      <c r="M161" s="214" t="s">
        <v>19</v>
      </c>
      <c r="N161" s="215" t="s">
        <v>43</v>
      </c>
      <c r="O161" s="87"/>
      <c r="P161" s="216">
        <f>O161*H161</f>
        <v>0</v>
      </c>
      <c r="Q161" s="216">
        <v>0</v>
      </c>
      <c r="R161" s="216">
        <f>Q161*H161</f>
        <v>0</v>
      </c>
      <c r="S161" s="216">
        <v>0</v>
      </c>
      <c r="T161" s="217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18" t="s">
        <v>132</v>
      </c>
      <c r="AT161" s="218" t="s">
        <v>127</v>
      </c>
      <c r="AU161" s="218" t="s">
        <v>146</v>
      </c>
      <c r="AY161" s="20" t="s">
        <v>125</v>
      </c>
      <c r="BE161" s="219">
        <f>IF(N161="základní",J161,0)</f>
        <v>0</v>
      </c>
      <c r="BF161" s="219">
        <f>IF(N161="snížená",J161,0)</f>
        <v>0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20" t="s">
        <v>80</v>
      </c>
      <c r="BK161" s="219">
        <f>ROUND(I161*H161,2)</f>
        <v>0</v>
      </c>
      <c r="BL161" s="20" t="s">
        <v>132</v>
      </c>
      <c r="BM161" s="218" t="s">
        <v>1070</v>
      </c>
    </row>
    <row r="162" s="2" customFormat="1">
      <c r="A162" s="41"/>
      <c r="B162" s="42"/>
      <c r="C162" s="43"/>
      <c r="D162" s="220" t="s">
        <v>134</v>
      </c>
      <c r="E162" s="43"/>
      <c r="F162" s="221" t="s">
        <v>1071</v>
      </c>
      <c r="G162" s="43"/>
      <c r="H162" s="43"/>
      <c r="I162" s="222"/>
      <c r="J162" s="43"/>
      <c r="K162" s="43"/>
      <c r="L162" s="47"/>
      <c r="M162" s="223"/>
      <c r="N162" s="224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134</v>
      </c>
      <c r="AU162" s="20" t="s">
        <v>146</v>
      </c>
    </row>
    <row r="163" s="2" customFormat="1">
      <c r="A163" s="41"/>
      <c r="B163" s="42"/>
      <c r="C163" s="43"/>
      <c r="D163" s="225" t="s">
        <v>136</v>
      </c>
      <c r="E163" s="43"/>
      <c r="F163" s="226" t="s">
        <v>1072</v>
      </c>
      <c r="G163" s="43"/>
      <c r="H163" s="43"/>
      <c r="I163" s="222"/>
      <c r="J163" s="43"/>
      <c r="K163" s="43"/>
      <c r="L163" s="47"/>
      <c r="M163" s="223"/>
      <c r="N163" s="224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136</v>
      </c>
      <c r="AU163" s="20" t="s">
        <v>146</v>
      </c>
    </row>
    <row r="164" s="13" customFormat="1">
      <c r="A164" s="13"/>
      <c r="B164" s="227"/>
      <c r="C164" s="228"/>
      <c r="D164" s="220" t="s">
        <v>138</v>
      </c>
      <c r="E164" s="229" t="s">
        <v>19</v>
      </c>
      <c r="F164" s="230" t="s">
        <v>1073</v>
      </c>
      <c r="G164" s="228"/>
      <c r="H164" s="231">
        <v>1</v>
      </c>
      <c r="I164" s="232"/>
      <c r="J164" s="228"/>
      <c r="K164" s="228"/>
      <c r="L164" s="233"/>
      <c r="M164" s="234"/>
      <c r="N164" s="235"/>
      <c r="O164" s="235"/>
      <c r="P164" s="235"/>
      <c r="Q164" s="235"/>
      <c r="R164" s="235"/>
      <c r="S164" s="235"/>
      <c r="T164" s="23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7" t="s">
        <v>138</v>
      </c>
      <c r="AU164" s="237" t="s">
        <v>146</v>
      </c>
      <c r="AV164" s="13" t="s">
        <v>82</v>
      </c>
      <c r="AW164" s="13" t="s">
        <v>33</v>
      </c>
      <c r="AX164" s="13" t="s">
        <v>72</v>
      </c>
      <c r="AY164" s="237" t="s">
        <v>125</v>
      </c>
    </row>
    <row r="165" s="14" customFormat="1">
      <c r="A165" s="14"/>
      <c r="B165" s="238"/>
      <c r="C165" s="239"/>
      <c r="D165" s="220" t="s">
        <v>138</v>
      </c>
      <c r="E165" s="240" t="s">
        <v>19</v>
      </c>
      <c r="F165" s="241" t="s">
        <v>158</v>
      </c>
      <c r="G165" s="239"/>
      <c r="H165" s="242">
        <v>1</v>
      </c>
      <c r="I165" s="243"/>
      <c r="J165" s="239"/>
      <c r="K165" s="239"/>
      <c r="L165" s="244"/>
      <c r="M165" s="245"/>
      <c r="N165" s="246"/>
      <c r="O165" s="246"/>
      <c r="P165" s="246"/>
      <c r="Q165" s="246"/>
      <c r="R165" s="246"/>
      <c r="S165" s="246"/>
      <c r="T165" s="247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8" t="s">
        <v>138</v>
      </c>
      <c r="AU165" s="248" t="s">
        <v>146</v>
      </c>
      <c r="AV165" s="14" t="s">
        <v>132</v>
      </c>
      <c r="AW165" s="14" t="s">
        <v>33</v>
      </c>
      <c r="AX165" s="14" t="s">
        <v>80</v>
      </c>
      <c r="AY165" s="248" t="s">
        <v>125</v>
      </c>
    </row>
    <row r="166" s="2" customFormat="1" ht="16.5" customHeight="1">
      <c r="A166" s="41"/>
      <c r="B166" s="42"/>
      <c r="C166" s="207" t="s">
        <v>230</v>
      </c>
      <c r="D166" s="207" t="s">
        <v>127</v>
      </c>
      <c r="E166" s="208" t="s">
        <v>1074</v>
      </c>
      <c r="F166" s="209" t="s">
        <v>1075</v>
      </c>
      <c r="G166" s="210" t="s">
        <v>196</v>
      </c>
      <c r="H166" s="211">
        <v>1</v>
      </c>
      <c r="I166" s="212"/>
      <c r="J166" s="213">
        <f>ROUND(I166*H166,2)</f>
        <v>0</v>
      </c>
      <c r="K166" s="209" t="s">
        <v>131</v>
      </c>
      <c r="L166" s="47"/>
      <c r="M166" s="214" t="s">
        <v>19</v>
      </c>
      <c r="N166" s="215" t="s">
        <v>43</v>
      </c>
      <c r="O166" s="87"/>
      <c r="P166" s="216">
        <f>O166*H166</f>
        <v>0</v>
      </c>
      <c r="Q166" s="216">
        <v>0</v>
      </c>
      <c r="R166" s="216">
        <f>Q166*H166</f>
        <v>0</v>
      </c>
      <c r="S166" s="216">
        <v>0</v>
      </c>
      <c r="T166" s="217">
        <f>S166*H166</f>
        <v>0</v>
      </c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R166" s="218" t="s">
        <v>132</v>
      </c>
      <c r="AT166" s="218" t="s">
        <v>127</v>
      </c>
      <c r="AU166" s="218" t="s">
        <v>146</v>
      </c>
      <c r="AY166" s="20" t="s">
        <v>125</v>
      </c>
      <c r="BE166" s="219">
        <f>IF(N166="základní",J166,0)</f>
        <v>0</v>
      </c>
      <c r="BF166" s="219">
        <f>IF(N166="snížená",J166,0)</f>
        <v>0</v>
      </c>
      <c r="BG166" s="219">
        <f>IF(N166="zákl. přenesená",J166,0)</f>
        <v>0</v>
      </c>
      <c r="BH166" s="219">
        <f>IF(N166="sníž. přenesená",J166,0)</f>
        <v>0</v>
      </c>
      <c r="BI166" s="219">
        <f>IF(N166="nulová",J166,0)</f>
        <v>0</v>
      </c>
      <c r="BJ166" s="20" t="s">
        <v>80</v>
      </c>
      <c r="BK166" s="219">
        <f>ROUND(I166*H166,2)</f>
        <v>0</v>
      </c>
      <c r="BL166" s="20" t="s">
        <v>132</v>
      </c>
      <c r="BM166" s="218" t="s">
        <v>1076</v>
      </c>
    </row>
    <row r="167" s="2" customFormat="1">
      <c r="A167" s="41"/>
      <c r="B167" s="42"/>
      <c r="C167" s="43"/>
      <c r="D167" s="220" t="s">
        <v>134</v>
      </c>
      <c r="E167" s="43"/>
      <c r="F167" s="221" t="s">
        <v>1077</v>
      </c>
      <c r="G167" s="43"/>
      <c r="H167" s="43"/>
      <c r="I167" s="222"/>
      <c r="J167" s="43"/>
      <c r="K167" s="43"/>
      <c r="L167" s="47"/>
      <c r="M167" s="223"/>
      <c r="N167" s="224"/>
      <c r="O167" s="87"/>
      <c r="P167" s="87"/>
      <c r="Q167" s="87"/>
      <c r="R167" s="87"/>
      <c r="S167" s="87"/>
      <c r="T167" s="88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20" t="s">
        <v>134</v>
      </c>
      <c r="AU167" s="20" t="s">
        <v>146</v>
      </c>
    </row>
    <row r="168" s="2" customFormat="1">
      <c r="A168" s="41"/>
      <c r="B168" s="42"/>
      <c r="C168" s="43"/>
      <c r="D168" s="225" t="s">
        <v>136</v>
      </c>
      <c r="E168" s="43"/>
      <c r="F168" s="226" t="s">
        <v>1078</v>
      </c>
      <c r="G168" s="43"/>
      <c r="H168" s="43"/>
      <c r="I168" s="222"/>
      <c r="J168" s="43"/>
      <c r="K168" s="43"/>
      <c r="L168" s="47"/>
      <c r="M168" s="223"/>
      <c r="N168" s="224"/>
      <c r="O168" s="87"/>
      <c r="P168" s="87"/>
      <c r="Q168" s="87"/>
      <c r="R168" s="87"/>
      <c r="S168" s="87"/>
      <c r="T168" s="88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T168" s="20" t="s">
        <v>136</v>
      </c>
      <c r="AU168" s="20" t="s">
        <v>146</v>
      </c>
    </row>
    <row r="169" s="13" customFormat="1">
      <c r="A169" s="13"/>
      <c r="B169" s="227"/>
      <c r="C169" s="228"/>
      <c r="D169" s="220" t="s">
        <v>138</v>
      </c>
      <c r="E169" s="229" t="s">
        <v>19</v>
      </c>
      <c r="F169" s="230" t="s">
        <v>1079</v>
      </c>
      <c r="G169" s="228"/>
      <c r="H169" s="231">
        <v>1</v>
      </c>
      <c r="I169" s="232"/>
      <c r="J169" s="228"/>
      <c r="K169" s="228"/>
      <c r="L169" s="233"/>
      <c r="M169" s="234"/>
      <c r="N169" s="235"/>
      <c r="O169" s="235"/>
      <c r="P169" s="235"/>
      <c r="Q169" s="235"/>
      <c r="R169" s="235"/>
      <c r="S169" s="235"/>
      <c r="T169" s="23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7" t="s">
        <v>138</v>
      </c>
      <c r="AU169" s="237" t="s">
        <v>146</v>
      </c>
      <c r="AV169" s="13" t="s">
        <v>82</v>
      </c>
      <c r="AW169" s="13" t="s">
        <v>33</v>
      </c>
      <c r="AX169" s="13" t="s">
        <v>72</v>
      </c>
      <c r="AY169" s="237" t="s">
        <v>125</v>
      </c>
    </row>
    <row r="170" s="14" customFormat="1">
      <c r="A170" s="14"/>
      <c r="B170" s="238"/>
      <c r="C170" s="239"/>
      <c r="D170" s="220" t="s">
        <v>138</v>
      </c>
      <c r="E170" s="240" t="s">
        <v>19</v>
      </c>
      <c r="F170" s="241" t="s">
        <v>158</v>
      </c>
      <c r="G170" s="239"/>
      <c r="H170" s="242">
        <v>1</v>
      </c>
      <c r="I170" s="243"/>
      <c r="J170" s="239"/>
      <c r="K170" s="239"/>
      <c r="L170" s="244"/>
      <c r="M170" s="245"/>
      <c r="N170" s="246"/>
      <c r="O170" s="246"/>
      <c r="P170" s="246"/>
      <c r="Q170" s="246"/>
      <c r="R170" s="246"/>
      <c r="S170" s="246"/>
      <c r="T170" s="247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8" t="s">
        <v>138</v>
      </c>
      <c r="AU170" s="248" t="s">
        <v>146</v>
      </c>
      <c r="AV170" s="14" t="s">
        <v>132</v>
      </c>
      <c r="AW170" s="14" t="s">
        <v>33</v>
      </c>
      <c r="AX170" s="14" t="s">
        <v>80</v>
      </c>
      <c r="AY170" s="248" t="s">
        <v>125</v>
      </c>
    </row>
    <row r="171" s="2" customFormat="1" ht="16.5" customHeight="1">
      <c r="A171" s="41"/>
      <c r="B171" s="42"/>
      <c r="C171" s="207" t="s">
        <v>215</v>
      </c>
      <c r="D171" s="207" t="s">
        <v>127</v>
      </c>
      <c r="E171" s="208" t="s">
        <v>1080</v>
      </c>
      <c r="F171" s="209" t="s">
        <v>1081</v>
      </c>
      <c r="G171" s="210" t="s">
        <v>196</v>
      </c>
      <c r="H171" s="211">
        <v>1</v>
      </c>
      <c r="I171" s="212"/>
      <c r="J171" s="213">
        <f>ROUND(I171*H171,2)</f>
        <v>0</v>
      </c>
      <c r="K171" s="209" t="s">
        <v>131</v>
      </c>
      <c r="L171" s="47"/>
      <c r="M171" s="214" t="s">
        <v>19</v>
      </c>
      <c r="N171" s="215" t="s">
        <v>43</v>
      </c>
      <c r="O171" s="87"/>
      <c r="P171" s="216">
        <f>O171*H171</f>
        <v>0</v>
      </c>
      <c r="Q171" s="216">
        <v>0</v>
      </c>
      <c r="R171" s="216">
        <f>Q171*H171</f>
        <v>0</v>
      </c>
      <c r="S171" s="216">
        <v>0</v>
      </c>
      <c r="T171" s="217">
        <f>S171*H171</f>
        <v>0</v>
      </c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R171" s="218" t="s">
        <v>132</v>
      </c>
      <c r="AT171" s="218" t="s">
        <v>127</v>
      </c>
      <c r="AU171" s="218" t="s">
        <v>146</v>
      </c>
      <c r="AY171" s="20" t="s">
        <v>125</v>
      </c>
      <c r="BE171" s="219">
        <f>IF(N171="základní",J171,0)</f>
        <v>0</v>
      </c>
      <c r="BF171" s="219">
        <f>IF(N171="snížená",J171,0)</f>
        <v>0</v>
      </c>
      <c r="BG171" s="219">
        <f>IF(N171="zákl. přenesená",J171,0)</f>
        <v>0</v>
      </c>
      <c r="BH171" s="219">
        <f>IF(N171="sníž. přenesená",J171,0)</f>
        <v>0</v>
      </c>
      <c r="BI171" s="219">
        <f>IF(N171="nulová",J171,0)</f>
        <v>0</v>
      </c>
      <c r="BJ171" s="20" t="s">
        <v>80</v>
      </c>
      <c r="BK171" s="219">
        <f>ROUND(I171*H171,2)</f>
        <v>0</v>
      </c>
      <c r="BL171" s="20" t="s">
        <v>132</v>
      </c>
      <c r="BM171" s="218" t="s">
        <v>1082</v>
      </c>
    </row>
    <row r="172" s="2" customFormat="1">
      <c r="A172" s="41"/>
      <c r="B172" s="42"/>
      <c r="C172" s="43"/>
      <c r="D172" s="220" t="s">
        <v>134</v>
      </c>
      <c r="E172" s="43"/>
      <c r="F172" s="221" t="s">
        <v>1083</v>
      </c>
      <c r="G172" s="43"/>
      <c r="H172" s="43"/>
      <c r="I172" s="222"/>
      <c r="J172" s="43"/>
      <c r="K172" s="43"/>
      <c r="L172" s="47"/>
      <c r="M172" s="223"/>
      <c r="N172" s="224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134</v>
      </c>
      <c r="AU172" s="20" t="s">
        <v>146</v>
      </c>
    </row>
    <row r="173" s="2" customFormat="1">
      <c r="A173" s="41"/>
      <c r="B173" s="42"/>
      <c r="C173" s="43"/>
      <c r="D173" s="225" t="s">
        <v>136</v>
      </c>
      <c r="E173" s="43"/>
      <c r="F173" s="226" t="s">
        <v>1084</v>
      </c>
      <c r="G173" s="43"/>
      <c r="H173" s="43"/>
      <c r="I173" s="222"/>
      <c r="J173" s="43"/>
      <c r="K173" s="43"/>
      <c r="L173" s="47"/>
      <c r="M173" s="223"/>
      <c r="N173" s="224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136</v>
      </c>
      <c r="AU173" s="20" t="s">
        <v>146</v>
      </c>
    </row>
    <row r="174" s="13" customFormat="1">
      <c r="A174" s="13"/>
      <c r="B174" s="227"/>
      <c r="C174" s="228"/>
      <c r="D174" s="220" t="s">
        <v>138</v>
      </c>
      <c r="E174" s="229" t="s">
        <v>19</v>
      </c>
      <c r="F174" s="230" t="s">
        <v>1085</v>
      </c>
      <c r="G174" s="228"/>
      <c r="H174" s="231">
        <v>1</v>
      </c>
      <c r="I174" s="232"/>
      <c r="J174" s="228"/>
      <c r="K174" s="228"/>
      <c r="L174" s="233"/>
      <c r="M174" s="234"/>
      <c r="N174" s="235"/>
      <c r="O174" s="235"/>
      <c r="P174" s="235"/>
      <c r="Q174" s="235"/>
      <c r="R174" s="235"/>
      <c r="S174" s="235"/>
      <c r="T174" s="23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7" t="s">
        <v>138</v>
      </c>
      <c r="AU174" s="237" t="s">
        <v>146</v>
      </c>
      <c r="AV174" s="13" t="s">
        <v>82</v>
      </c>
      <c r="AW174" s="13" t="s">
        <v>33</v>
      </c>
      <c r="AX174" s="13" t="s">
        <v>72</v>
      </c>
      <c r="AY174" s="237" t="s">
        <v>125</v>
      </c>
    </row>
    <row r="175" s="14" customFormat="1">
      <c r="A175" s="14"/>
      <c r="B175" s="238"/>
      <c r="C175" s="239"/>
      <c r="D175" s="220" t="s">
        <v>138</v>
      </c>
      <c r="E175" s="240" t="s">
        <v>19</v>
      </c>
      <c r="F175" s="241" t="s">
        <v>158</v>
      </c>
      <c r="G175" s="239"/>
      <c r="H175" s="242">
        <v>1</v>
      </c>
      <c r="I175" s="243"/>
      <c r="J175" s="239"/>
      <c r="K175" s="239"/>
      <c r="L175" s="244"/>
      <c r="M175" s="245"/>
      <c r="N175" s="246"/>
      <c r="O175" s="246"/>
      <c r="P175" s="246"/>
      <c r="Q175" s="246"/>
      <c r="R175" s="246"/>
      <c r="S175" s="246"/>
      <c r="T175" s="247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8" t="s">
        <v>138</v>
      </c>
      <c r="AU175" s="248" t="s">
        <v>146</v>
      </c>
      <c r="AV175" s="14" t="s">
        <v>132</v>
      </c>
      <c r="AW175" s="14" t="s">
        <v>33</v>
      </c>
      <c r="AX175" s="14" t="s">
        <v>80</v>
      </c>
      <c r="AY175" s="248" t="s">
        <v>125</v>
      </c>
    </row>
    <row r="176" s="2" customFormat="1" ht="16.5" customHeight="1">
      <c r="A176" s="41"/>
      <c r="B176" s="42"/>
      <c r="C176" s="207" t="s">
        <v>244</v>
      </c>
      <c r="D176" s="207" t="s">
        <v>127</v>
      </c>
      <c r="E176" s="208" t="s">
        <v>1086</v>
      </c>
      <c r="F176" s="209" t="s">
        <v>1087</v>
      </c>
      <c r="G176" s="210" t="s">
        <v>196</v>
      </c>
      <c r="H176" s="211">
        <v>14</v>
      </c>
      <c r="I176" s="212"/>
      <c r="J176" s="213">
        <f>ROUND(I176*H176,2)</f>
        <v>0</v>
      </c>
      <c r="K176" s="209" t="s">
        <v>131</v>
      </c>
      <c r="L176" s="47"/>
      <c r="M176" s="214" t="s">
        <v>19</v>
      </c>
      <c r="N176" s="215" t="s">
        <v>43</v>
      </c>
      <c r="O176" s="87"/>
      <c r="P176" s="216">
        <f>O176*H176</f>
        <v>0</v>
      </c>
      <c r="Q176" s="216">
        <v>0</v>
      </c>
      <c r="R176" s="216">
        <f>Q176*H176</f>
        <v>0</v>
      </c>
      <c r="S176" s="216">
        <v>0</v>
      </c>
      <c r="T176" s="217">
        <f>S176*H176</f>
        <v>0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R176" s="218" t="s">
        <v>132</v>
      </c>
      <c r="AT176" s="218" t="s">
        <v>127</v>
      </c>
      <c r="AU176" s="218" t="s">
        <v>146</v>
      </c>
      <c r="AY176" s="20" t="s">
        <v>125</v>
      </c>
      <c r="BE176" s="219">
        <f>IF(N176="základní",J176,0)</f>
        <v>0</v>
      </c>
      <c r="BF176" s="219">
        <f>IF(N176="snížená",J176,0)</f>
        <v>0</v>
      </c>
      <c r="BG176" s="219">
        <f>IF(N176="zákl. přenesená",J176,0)</f>
        <v>0</v>
      </c>
      <c r="BH176" s="219">
        <f>IF(N176="sníž. přenesená",J176,0)</f>
        <v>0</v>
      </c>
      <c r="BI176" s="219">
        <f>IF(N176="nulová",J176,0)</f>
        <v>0</v>
      </c>
      <c r="BJ176" s="20" t="s">
        <v>80</v>
      </c>
      <c r="BK176" s="219">
        <f>ROUND(I176*H176,2)</f>
        <v>0</v>
      </c>
      <c r="BL176" s="20" t="s">
        <v>132</v>
      </c>
      <c r="BM176" s="218" t="s">
        <v>1088</v>
      </c>
    </row>
    <row r="177" s="2" customFormat="1">
      <c r="A177" s="41"/>
      <c r="B177" s="42"/>
      <c r="C177" s="43"/>
      <c r="D177" s="220" t="s">
        <v>134</v>
      </c>
      <c r="E177" s="43"/>
      <c r="F177" s="221" t="s">
        <v>1089</v>
      </c>
      <c r="G177" s="43"/>
      <c r="H177" s="43"/>
      <c r="I177" s="222"/>
      <c r="J177" s="43"/>
      <c r="K177" s="43"/>
      <c r="L177" s="47"/>
      <c r="M177" s="223"/>
      <c r="N177" s="224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134</v>
      </c>
      <c r="AU177" s="20" t="s">
        <v>146</v>
      </c>
    </row>
    <row r="178" s="2" customFormat="1">
      <c r="A178" s="41"/>
      <c r="B178" s="42"/>
      <c r="C178" s="43"/>
      <c r="D178" s="225" t="s">
        <v>136</v>
      </c>
      <c r="E178" s="43"/>
      <c r="F178" s="226" t="s">
        <v>1090</v>
      </c>
      <c r="G178" s="43"/>
      <c r="H178" s="43"/>
      <c r="I178" s="222"/>
      <c r="J178" s="43"/>
      <c r="K178" s="43"/>
      <c r="L178" s="47"/>
      <c r="M178" s="223"/>
      <c r="N178" s="224"/>
      <c r="O178" s="87"/>
      <c r="P178" s="87"/>
      <c r="Q178" s="87"/>
      <c r="R178" s="87"/>
      <c r="S178" s="87"/>
      <c r="T178" s="88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T178" s="20" t="s">
        <v>136</v>
      </c>
      <c r="AU178" s="20" t="s">
        <v>146</v>
      </c>
    </row>
    <row r="179" s="13" customFormat="1">
      <c r="A179" s="13"/>
      <c r="B179" s="227"/>
      <c r="C179" s="228"/>
      <c r="D179" s="220" t="s">
        <v>138</v>
      </c>
      <c r="E179" s="229" t="s">
        <v>19</v>
      </c>
      <c r="F179" s="230" t="s">
        <v>1091</v>
      </c>
      <c r="G179" s="228"/>
      <c r="H179" s="231">
        <v>14</v>
      </c>
      <c r="I179" s="232"/>
      <c r="J179" s="228"/>
      <c r="K179" s="228"/>
      <c r="L179" s="233"/>
      <c r="M179" s="234"/>
      <c r="N179" s="235"/>
      <c r="O179" s="235"/>
      <c r="P179" s="235"/>
      <c r="Q179" s="235"/>
      <c r="R179" s="235"/>
      <c r="S179" s="235"/>
      <c r="T179" s="23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7" t="s">
        <v>138</v>
      </c>
      <c r="AU179" s="237" t="s">
        <v>146</v>
      </c>
      <c r="AV179" s="13" t="s">
        <v>82</v>
      </c>
      <c r="AW179" s="13" t="s">
        <v>33</v>
      </c>
      <c r="AX179" s="13" t="s">
        <v>72</v>
      </c>
      <c r="AY179" s="237" t="s">
        <v>125</v>
      </c>
    </row>
    <row r="180" s="14" customFormat="1">
      <c r="A180" s="14"/>
      <c r="B180" s="238"/>
      <c r="C180" s="239"/>
      <c r="D180" s="220" t="s">
        <v>138</v>
      </c>
      <c r="E180" s="240" t="s">
        <v>19</v>
      </c>
      <c r="F180" s="241" t="s">
        <v>158</v>
      </c>
      <c r="G180" s="239"/>
      <c r="H180" s="242">
        <v>14</v>
      </c>
      <c r="I180" s="243"/>
      <c r="J180" s="239"/>
      <c r="K180" s="239"/>
      <c r="L180" s="244"/>
      <c r="M180" s="245"/>
      <c r="N180" s="246"/>
      <c r="O180" s="246"/>
      <c r="P180" s="246"/>
      <c r="Q180" s="246"/>
      <c r="R180" s="246"/>
      <c r="S180" s="246"/>
      <c r="T180" s="247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8" t="s">
        <v>138</v>
      </c>
      <c r="AU180" s="248" t="s">
        <v>146</v>
      </c>
      <c r="AV180" s="14" t="s">
        <v>132</v>
      </c>
      <c r="AW180" s="14" t="s">
        <v>33</v>
      </c>
      <c r="AX180" s="14" t="s">
        <v>80</v>
      </c>
      <c r="AY180" s="248" t="s">
        <v>125</v>
      </c>
    </row>
    <row r="181" s="2" customFormat="1" ht="16.5" customHeight="1">
      <c r="A181" s="41"/>
      <c r="B181" s="42"/>
      <c r="C181" s="207" t="s">
        <v>252</v>
      </c>
      <c r="D181" s="207" t="s">
        <v>127</v>
      </c>
      <c r="E181" s="208" t="s">
        <v>1092</v>
      </c>
      <c r="F181" s="209" t="s">
        <v>1093</v>
      </c>
      <c r="G181" s="210" t="s">
        <v>196</v>
      </c>
      <c r="H181" s="211">
        <v>4</v>
      </c>
      <c r="I181" s="212"/>
      <c r="J181" s="213">
        <f>ROUND(I181*H181,2)</f>
        <v>0</v>
      </c>
      <c r="K181" s="209" t="s">
        <v>131</v>
      </c>
      <c r="L181" s="47"/>
      <c r="M181" s="214" t="s">
        <v>19</v>
      </c>
      <c r="N181" s="215" t="s">
        <v>43</v>
      </c>
      <c r="O181" s="87"/>
      <c r="P181" s="216">
        <f>O181*H181</f>
        <v>0</v>
      </c>
      <c r="Q181" s="216">
        <v>0</v>
      </c>
      <c r="R181" s="216">
        <f>Q181*H181</f>
        <v>0</v>
      </c>
      <c r="S181" s="216">
        <v>0</v>
      </c>
      <c r="T181" s="217">
        <f>S181*H181</f>
        <v>0</v>
      </c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R181" s="218" t="s">
        <v>132</v>
      </c>
      <c r="AT181" s="218" t="s">
        <v>127</v>
      </c>
      <c r="AU181" s="218" t="s">
        <v>146</v>
      </c>
      <c r="AY181" s="20" t="s">
        <v>125</v>
      </c>
      <c r="BE181" s="219">
        <f>IF(N181="základní",J181,0)</f>
        <v>0</v>
      </c>
      <c r="BF181" s="219">
        <f>IF(N181="snížená",J181,0)</f>
        <v>0</v>
      </c>
      <c r="BG181" s="219">
        <f>IF(N181="zákl. přenesená",J181,0)</f>
        <v>0</v>
      </c>
      <c r="BH181" s="219">
        <f>IF(N181="sníž. přenesená",J181,0)</f>
        <v>0</v>
      </c>
      <c r="BI181" s="219">
        <f>IF(N181="nulová",J181,0)</f>
        <v>0</v>
      </c>
      <c r="BJ181" s="20" t="s">
        <v>80</v>
      </c>
      <c r="BK181" s="219">
        <f>ROUND(I181*H181,2)</f>
        <v>0</v>
      </c>
      <c r="BL181" s="20" t="s">
        <v>132</v>
      </c>
      <c r="BM181" s="218" t="s">
        <v>1094</v>
      </c>
    </row>
    <row r="182" s="2" customFormat="1">
      <c r="A182" s="41"/>
      <c r="B182" s="42"/>
      <c r="C182" s="43"/>
      <c r="D182" s="220" t="s">
        <v>134</v>
      </c>
      <c r="E182" s="43"/>
      <c r="F182" s="221" t="s">
        <v>1095</v>
      </c>
      <c r="G182" s="43"/>
      <c r="H182" s="43"/>
      <c r="I182" s="222"/>
      <c r="J182" s="43"/>
      <c r="K182" s="43"/>
      <c r="L182" s="47"/>
      <c r="M182" s="223"/>
      <c r="N182" s="224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134</v>
      </c>
      <c r="AU182" s="20" t="s">
        <v>146</v>
      </c>
    </row>
    <row r="183" s="2" customFormat="1">
      <c r="A183" s="41"/>
      <c r="B183" s="42"/>
      <c r="C183" s="43"/>
      <c r="D183" s="225" t="s">
        <v>136</v>
      </c>
      <c r="E183" s="43"/>
      <c r="F183" s="226" t="s">
        <v>1096</v>
      </c>
      <c r="G183" s="43"/>
      <c r="H183" s="43"/>
      <c r="I183" s="222"/>
      <c r="J183" s="43"/>
      <c r="K183" s="43"/>
      <c r="L183" s="47"/>
      <c r="M183" s="223"/>
      <c r="N183" s="224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136</v>
      </c>
      <c r="AU183" s="20" t="s">
        <v>146</v>
      </c>
    </row>
    <row r="184" s="13" customFormat="1">
      <c r="A184" s="13"/>
      <c r="B184" s="227"/>
      <c r="C184" s="228"/>
      <c r="D184" s="220" t="s">
        <v>138</v>
      </c>
      <c r="E184" s="229" t="s">
        <v>19</v>
      </c>
      <c r="F184" s="230" t="s">
        <v>1097</v>
      </c>
      <c r="G184" s="228"/>
      <c r="H184" s="231">
        <v>4</v>
      </c>
      <c r="I184" s="232"/>
      <c r="J184" s="228"/>
      <c r="K184" s="228"/>
      <c r="L184" s="233"/>
      <c r="M184" s="234"/>
      <c r="N184" s="235"/>
      <c r="O184" s="235"/>
      <c r="P184" s="235"/>
      <c r="Q184" s="235"/>
      <c r="R184" s="235"/>
      <c r="S184" s="235"/>
      <c r="T184" s="236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7" t="s">
        <v>138</v>
      </c>
      <c r="AU184" s="237" t="s">
        <v>146</v>
      </c>
      <c r="AV184" s="13" t="s">
        <v>82</v>
      </c>
      <c r="AW184" s="13" t="s">
        <v>33</v>
      </c>
      <c r="AX184" s="13" t="s">
        <v>72</v>
      </c>
      <c r="AY184" s="237" t="s">
        <v>125</v>
      </c>
    </row>
    <row r="185" s="14" customFormat="1">
      <c r="A185" s="14"/>
      <c r="B185" s="238"/>
      <c r="C185" s="239"/>
      <c r="D185" s="220" t="s">
        <v>138</v>
      </c>
      <c r="E185" s="240" t="s">
        <v>19</v>
      </c>
      <c r="F185" s="241" t="s">
        <v>158</v>
      </c>
      <c r="G185" s="239"/>
      <c r="H185" s="242">
        <v>4</v>
      </c>
      <c r="I185" s="243"/>
      <c r="J185" s="239"/>
      <c r="K185" s="239"/>
      <c r="L185" s="244"/>
      <c r="M185" s="245"/>
      <c r="N185" s="246"/>
      <c r="O185" s="246"/>
      <c r="P185" s="246"/>
      <c r="Q185" s="246"/>
      <c r="R185" s="246"/>
      <c r="S185" s="246"/>
      <c r="T185" s="247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8" t="s">
        <v>138</v>
      </c>
      <c r="AU185" s="248" t="s">
        <v>146</v>
      </c>
      <c r="AV185" s="14" t="s">
        <v>132</v>
      </c>
      <c r="AW185" s="14" t="s">
        <v>33</v>
      </c>
      <c r="AX185" s="14" t="s">
        <v>80</v>
      </c>
      <c r="AY185" s="248" t="s">
        <v>125</v>
      </c>
    </row>
    <row r="186" s="2" customFormat="1" ht="24.15" customHeight="1">
      <c r="A186" s="41"/>
      <c r="B186" s="42"/>
      <c r="C186" s="207" t="s">
        <v>259</v>
      </c>
      <c r="D186" s="207" t="s">
        <v>127</v>
      </c>
      <c r="E186" s="208" t="s">
        <v>1098</v>
      </c>
      <c r="F186" s="209" t="s">
        <v>1099</v>
      </c>
      <c r="G186" s="210" t="s">
        <v>187</v>
      </c>
      <c r="H186" s="211">
        <v>0.65000000000000002</v>
      </c>
      <c r="I186" s="212"/>
      <c r="J186" s="213">
        <f>ROUND(I186*H186,2)</f>
        <v>0</v>
      </c>
      <c r="K186" s="209" t="s">
        <v>19</v>
      </c>
      <c r="L186" s="47"/>
      <c r="M186" s="214" t="s">
        <v>19</v>
      </c>
      <c r="N186" s="215" t="s">
        <v>43</v>
      </c>
      <c r="O186" s="87"/>
      <c r="P186" s="216">
        <f>O186*H186</f>
        <v>0</v>
      </c>
      <c r="Q186" s="216">
        <v>0</v>
      </c>
      <c r="R186" s="216">
        <f>Q186*H186</f>
        <v>0</v>
      </c>
      <c r="S186" s="216">
        <v>0</v>
      </c>
      <c r="T186" s="217">
        <f>S186*H186</f>
        <v>0</v>
      </c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R186" s="218" t="s">
        <v>132</v>
      </c>
      <c r="AT186" s="218" t="s">
        <v>127</v>
      </c>
      <c r="AU186" s="218" t="s">
        <v>146</v>
      </c>
      <c r="AY186" s="20" t="s">
        <v>125</v>
      </c>
      <c r="BE186" s="219">
        <f>IF(N186="základní",J186,0)</f>
        <v>0</v>
      </c>
      <c r="BF186" s="219">
        <f>IF(N186="snížená",J186,0)</f>
        <v>0</v>
      </c>
      <c r="BG186" s="219">
        <f>IF(N186="zákl. přenesená",J186,0)</f>
        <v>0</v>
      </c>
      <c r="BH186" s="219">
        <f>IF(N186="sníž. přenesená",J186,0)</f>
        <v>0</v>
      </c>
      <c r="BI186" s="219">
        <f>IF(N186="nulová",J186,0)</f>
        <v>0</v>
      </c>
      <c r="BJ186" s="20" t="s">
        <v>80</v>
      </c>
      <c r="BK186" s="219">
        <f>ROUND(I186*H186,2)</f>
        <v>0</v>
      </c>
      <c r="BL186" s="20" t="s">
        <v>132</v>
      </c>
      <c r="BM186" s="218" t="s">
        <v>1100</v>
      </c>
    </row>
    <row r="187" s="2" customFormat="1">
      <c r="A187" s="41"/>
      <c r="B187" s="42"/>
      <c r="C187" s="43"/>
      <c r="D187" s="220" t="s">
        <v>134</v>
      </c>
      <c r="E187" s="43"/>
      <c r="F187" s="221" t="s">
        <v>1099</v>
      </c>
      <c r="G187" s="43"/>
      <c r="H187" s="43"/>
      <c r="I187" s="222"/>
      <c r="J187" s="43"/>
      <c r="K187" s="43"/>
      <c r="L187" s="47"/>
      <c r="M187" s="223"/>
      <c r="N187" s="224"/>
      <c r="O187" s="87"/>
      <c r="P187" s="87"/>
      <c r="Q187" s="87"/>
      <c r="R187" s="87"/>
      <c r="S187" s="87"/>
      <c r="T187" s="88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T187" s="20" t="s">
        <v>134</v>
      </c>
      <c r="AU187" s="20" t="s">
        <v>146</v>
      </c>
    </row>
    <row r="188" s="13" customFormat="1">
      <c r="A188" s="13"/>
      <c r="B188" s="227"/>
      <c r="C188" s="228"/>
      <c r="D188" s="220" t="s">
        <v>138</v>
      </c>
      <c r="E188" s="229" t="s">
        <v>19</v>
      </c>
      <c r="F188" s="230" t="s">
        <v>1101</v>
      </c>
      <c r="G188" s="228"/>
      <c r="H188" s="231">
        <v>0.65000000000000002</v>
      </c>
      <c r="I188" s="232"/>
      <c r="J188" s="228"/>
      <c r="K188" s="228"/>
      <c r="L188" s="233"/>
      <c r="M188" s="234"/>
      <c r="N188" s="235"/>
      <c r="O188" s="235"/>
      <c r="P188" s="235"/>
      <c r="Q188" s="235"/>
      <c r="R188" s="235"/>
      <c r="S188" s="235"/>
      <c r="T188" s="236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7" t="s">
        <v>138</v>
      </c>
      <c r="AU188" s="237" t="s">
        <v>146</v>
      </c>
      <c r="AV188" s="13" t="s">
        <v>82</v>
      </c>
      <c r="AW188" s="13" t="s">
        <v>33</v>
      </c>
      <c r="AX188" s="13" t="s">
        <v>72</v>
      </c>
      <c r="AY188" s="237" t="s">
        <v>125</v>
      </c>
    </row>
    <row r="189" s="14" customFormat="1">
      <c r="A189" s="14"/>
      <c r="B189" s="238"/>
      <c r="C189" s="239"/>
      <c r="D189" s="220" t="s">
        <v>138</v>
      </c>
      <c r="E189" s="240" t="s">
        <v>19</v>
      </c>
      <c r="F189" s="241" t="s">
        <v>158</v>
      </c>
      <c r="G189" s="239"/>
      <c r="H189" s="242">
        <v>0.65000000000000002</v>
      </c>
      <c r="I189" s="243"/>
      <c r="J189" s="239"/>
      <c r="K189" s="239"/>
      <c r="L189" s="244"/>
      <c r="M189" s="245"/>
      <c r="N189" s="246"/>
      <c r="O189" s="246"/>
      <c r="P189" s="246"/>
      <c r="Q189" s="246"/>
      <c r="R189" s="246"/>
      <c r="S189" s="246"/>
      <c r="T189" s="247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8" t="s">
        <v>138</v>
      </c>
      <c r="AU189" s="248" t="s">
        <v>146</v>
      </c>
      <c r="AV189" s="14" t="s">
        <v>132</v>
      </c>
      <c r="AW189" s="14" t="s">
        <v>33</v>
      </c>
      <c r="AX189" s="14" t="s">
        <v>80</v>
      </c>
      <c r="AY189" s="248" t="s">
        <v>125</v>
      </c>
    </row>
    <row r="190" s="2" customFormat="1" ht="21.75" customHeight="1">
      <c r="A190" s="41"/>
      <c r="B190" s="42"/>
      <c r="C190" s="207" t="s">
        <v>265</v>
      </c>
      <c r="D190" s="207" t="s">
        <v>127</v>
      </c>
      <c r="E190" s="208" t="s">
        <v>1102</v>
      </c>
      <c r="F190" s="209" t="s">
        <v>1103</v>
      </c>
      <c r="G190" s="210" t="s">
        <v>196</v>
      </c>
      <c r="H190" s="211">
        <v>4</v>
      </c>
      <c r="I190" s="212"/>
      <c r="J190" s="213">
        <f>ROUND(I190*H190,2)</f>
        <v>0</v>
      </c>
      <c r="K190" s="209" t="s">
        <v>131</v>
      </c>
      <c r="L190" s="47"/>
      <c r="M190" s="214" t="s">
        <v>19</v>
      </c>
      <c r="N190" s="215" t="s">
        <v>43</v>
      </c>
      <c r="O190" s="87"/>
      <c r="P190" s="216">
        <f>O190*H190</f>
        <v>0</v>
      </c>
      <c r="Q190" s="216">
        <v>0</v>
      </c>
      <c r="R190" s="216">
        <f>Q190*H190</f>
        <v>0</v>
      </c>
      <c r="S190" s="216">
        <v>0</v>
      </c>
      <c r="T190" s="217">
        <f>S190*H190</f>
        <v>0</v>
      </c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R190" s="218" t="s">
        <v>132</v>
      </c>
      <c r="AT190" s="218" t="s">
        <v>127</v>
      </c>
      <c r="AU190" s="218" t="s">
        <v>146</v>
      </c>
      <c r="AY190" s="20" t="s">
        <v>125</v>
      </c>
      <c r="BE190" s="219">
        <f>IF(N190="základní",J190,0)</f>
        <v>0</v>
      </c>
      <c r="BF190" s="219">
        <f>IF(N190="snížená",J190,0)</f>
        <v>0</v>
      </c>
      <c r="BG190" s="219">
        <f>IF(N190="zákl. přenesená",J190,0)</f>
        <v>0</v>
      </c>
      <c r="BH190" s="219">
        <f>IF(N190="sníž. přenesená",J190,0)</f>
        <v>0</v>
      </c>
      <c r="BI190" s="219">
        <f>IF(N190="nulová",J190,0)</f>
        <v>0</v>
      </c>
      <c r="BJ190" s="20" t="s">
        <v>80</v>
      </c>
      <c r="BK190" s="219">
        <f>ROUND(I190*H190,2)</f>
        <v>0</v>
      </c>
      <c r="BL190" s="20" t="s">
        <v>132</v>
      </c>
      <c r="BM190" s="218" t="s">
        <v>1104</v>
      </c>
    </row>
    <row r="191" s="2" customFormat="1">
      <c r="A191" s="41"/>
      <c r="B191" s="42"/>
      <c r="C191" s="43"/>
      <c r="D191" s="220" t="s">
        <v>134</v>
      </c>
      <c r="E191" s="43"/>
      <c r="F191" s="221" t="s">
        <v>1105</v>
      </c>
      <c r="G191" s="43"/>
      <c r="H191" s="43"/>
      <c r="I191" s="222"/>
      <c r="J191" s="43"/>
      <c r="K191" s="43"/>
      <c r="L191" s="47"/>
      <c r="M191" s="223"/>
      <c r="N191" s="224"/>
      <c r="O191" s="87"/>
      <c r="P191" s="87"/>
      <c r="Q191" s="87"/>
      <c r="R191" s="87"/>
      <c r="S191" s="87"/>
      <c r="T191" s="88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T191" s="20" t="s">
        <v>134</v>
      </c>
      <c r="AU191" s="20" t="s">
        <v>146</v>
      </c>
    </row>
    <row r="192" s="2" customFormat="1">
      <c r="A192" s="41"/>
      <c r="B192" s="42"/>
      <c r="C192" s="43"/>
      <c r="D192" s="225" t="s">
        <v>136</v>
      </c>
      <c r="E192" s="43"/>
      <c r="F192" s="226" t="s">
        <v>1106</v>
      </c>
      <c r="G192" s="43"/>
      <c r="H192" s="43"/>
      <c r="I192" s="222"/>
      <c r="J192" s="43"/>
      <c r="K192" s="43"/>
      <c r="L192" s="47"/>
      <c r="M192" s="223"/>
      <c r="N192" s="224"/>
      <c r="O192" s="87"/>
      <c r="P192" s="87"/>
      <c r="Q192" s="87"/>
      <c r="R192" s="87"/>
      <c r="S192" s="87"/>
      <c r="T192" s="88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T192" s="20" t="s">
        <v>136</v>
      </c>
      <c r="AU192" s="20" t="s">
        <v>146</v>
      </c>
    </row>
    <row r="193" s="13" customFormat="1">
      <c r="A193" s="13"/>
      <c r="B193" s="227"/>
      <c r="C193" s="228"/>
      <c r="D193" s="220" t="s">
        <v>138</v>
      </c>
      <c r="E193" s="229" t="s">
        <v>19</v>
      </c>
      <c r="F193" s="230" t="s">
        <v>1107</v>
      </c>
      <c r="G193" s="228"/>
      <c r="H193" s="231">
        <v>4</v>
      </c>
      <c r="I193" s="232"/>
      <c r="J193" s="228"/>
      <c r="K193" s="228"/>
      <c r="L193" s="233"/>
      <c r="M193" s="234"/>
      <c r="N193" s="235"/>
      <c r="O193" s="235"/>
      <c r="P193" s="235"/>
      <c r="Q193" s="235"/>
      <c r="R193" s="235"/>
      <c r="S193" s="235"/>
      <c r="T193" s="236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7" t="s">
        <v>138</v>
      </c>
      <c r="AU193" s="237" t="s">
        <v>146</v>
      </c>
      <c r="AV193" s="13" t="s">
        <v>82</v>
      </c>
      <c r="AW193" s="13" t="s">
        <v>33</v>
      </c>
      <c r="AX193" s="13" t="s">
        <v>72</v>
      </c>
      <c r="AY193" s="237" t="s">
        <v>125</v>
      </c>
    </row>
    <row r="194" s="14" customFormat="1">
      <c r="A194" s="14"/>
      <c r="B194" s="238"/>
      <c r="C194" s="239"/>
      <c r="D194" s="220" t="s">
        <v>138</v>
      </c>
      <c r="E194" s="240" t="s">
        <v>19</v>
      </c>
      <c r="F194" s="241" t="s">
        <v>158</v>
      </c>
      <c r="G194" s="239"/>
      <c r="H194" s="242">
        <v>4</v>
      </c>
      <c r="I194" s="243"/>
      <c r="J194" s="239"/>
      <c r="K194" s="239"/>
      <c r="L194" s="244"/>
      <c r="M194" s="245"/>
      <c r="N194" s="246"/>
      <c r="O194" s="246"/>
      <c r="P194" s="246"/>
      <c r="Q194" s="246"/>
      <c r="R194" s="246"/>
      <c r="S194" s="246"/>
      <c r="T194" s="247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8" t="s">
        <v>138</v>
      </c>
      <c r="AU194" s="248" t="s">
        <v>146</v>
      </c>
      <c r="AV194" s="14" t="s">
        <v>132</v>
      </c>
      <c r="AW194" s="14" t="s">
        <v>33</v>
      </c>
      <c r="AX194" s="14" t="s">
        <v>80</v>
      </c>
      <c r="AY194" s="248" t="s">
        <v>125</v>
      </c>
    </row>
    <row r="195" s="2" customFormat="1" ht="21.75" customHeight="1">
      <c r="A195" s="41"/>
      <c r="B195" s="42"/>
      <c r="C195" s="207" t="s">
        <v>7</v>
      </c>
      <c r="D195" s="207" t="s">
        <v>127</v>
      </c>
      <c r="E195" s="208" t="s">
        <v>1108</v>
      </c>
      <c r="F195" s="209" t="s">
        <v>1109</v>
      </c>
      <c r="G195" s="210" t="s">
        <v>196</v>
      </c>
      <c r="H195" s="211">
        <v>5</v>
      </c>
      <c r="I195" s="212"/>
      <c r="J195" s="213">
        <f>ROUND(I195*H195,2)</f>
        <v>0</v>
      </c>
      <c r="K195" s="209" t="s">
        <v>131</v>
      </c>
      <c r="L195" s="47"/>
      <c r="M195" s="214" t="s">
        <v>19</v>
      </c>
      <c r="N195" s="215" t="s">
        <v>43</v>
      </c>
      <c r="O195" s="87"/>
      <c r="P195" s="216">
        <f>O195*H195</f>
        <v>0</v>
      </c>
      <c r="Q195" s="216">
        <v>0</v>
      </c>
      <c r="R195" s="216">
        <f>Q195*H195</f>
        <v>0</v>
      </c>
      <c r="S195" s="216">
        <v>0</v>
      </c>
      <c r="T195" s="217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18" t="s">
        <v>132</v>
      </c>
      <c r="AT195" s="218" t="s">
        <v>127</v>
      </c>
      <c r="AU195" s="218" t="s">
        <v>146</v>
      </c>
      <c r="AY195" s="20" t="s">
        <v>125</v>
      </c>
      <c r="BE195" s="219">
        <f>IF(N195="základní",J195,0)</f>
        <v>0</v>
      </c>
      <c r="BF195" s="219">
        <f>IF(N195="snížená",J195,0)</f>
        <v>0</v>
      </c>
      <c r="BG195" s="219">
        <f>IF(N195="zákl. přenesená",J195,0)</f>
        <v>0</v>
      </c>
      <c r="BH195" s="219">
        <f>IF(N195="sníž. přenesená",J195,0)</f>
        <v>0</v>
      </c>
      <c r="BI195" s="219">
        <f>IF(N195="nulová",J195,0)</f>
        <v>0</v>
      </c>
      <c r="BJ195" s="20" t="s">
        <v>80</v>
      </c>
      <c r="BK195" s="219">
        <f>ROUND(I195*H195,2)</f>
        <v>0</v>
      </c>
      <c r="BL195" s="20" t="s">
        <v>132</v>
      </c>
      <c r="BM195" s="218" t="s">
        <v>1110</v>
      </c>
    </row>
    <row r="196" s="2" customFormat="1">
      <c r="A196" s="41"/>
      <c r="B196" s="42"/>
      <c r="C196" s="43"/>
      <c r="D196" s="220" t="s">
        <v>134</v>
      </c>
      <c r="E196" s="43"/>
      <c r="F196" s="221" t="s">
        <v>1111</v>
      </c>
      <c r="G196" s="43"/>
      <c r="H196" s="43"/>
      <c r="I196" s="222"/>
      <c r="J196" s="43"/>
      <c r="K196" s="43"/>
      <c r="L196" s="47"/>
      <c r="M196" s="223"/>
      <c r="N196" s="224"/>
      <c r="O196" s="87"/>
      <c r="P196" s="87"/>
      <c r="Q196" s="87"/>
      <c r="R196" s="87"/>
      <c r="S196" s="87"/>
      <c r="T196" s="88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T196" s="20" t="s">
        <v>134</v>
      </c>
      <c r="AU196" s="20" t="s">
        <v>146</v>
      </c>
    </row>
    <row r="197" s="2" customFormat="1">
      <c r="A197" s="41"/>
      <c r="B197" s="42"/>
      <c r="C197" s="43"/>
      <c r="D197" s="225" t="s">
        <v>136</v>
      </c>
      <c r="E197" s="43"/>
      <c r="F197" s="226" t="s">
        <v>1112</v>
      </c>
      <c r="G197" s="43"/>
      <c r="H197" s="43"/>
      <c r="I197" s="222"/>
      <c r="J197" s="43"/>
      <c r="K197" s="43"/>
      <c r="L197" s="47"/>
      <c r="M197" s="223"/>
      <c r="N197" s="224"/>
      <c r="O197" s="87"/>
      <c r="P197" s="87"/>
      <c r="Q197" s="87"/>
      <c r="R197" s="87"/>
      <c r="S197" s="87"/>
      <c r="T197" s="88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T197" s="20" t="s">
        <v>136</v>
      </c>
      <c r="AU197" s="20" t="s">
        <v>146</v>
      </c>
    </row>
    <row r="198" s="13" customFormat="1">
      <c r="A198" s="13"/>
      <c r="B198" s="227"/>
      <c r="C198" s="228"/>
      <c r="D198" s="220" t="s">
        <v>138</v>
      </c>
      <c r="E198" s="229" t="s">
        <v>19</v>
      </c>
      <c r="F198" s="230" t="s">
        <v>1113</v>
      </c>
      <c r="G198" s="228"/>
      <c r="H198" s="231">
        <v>5</v>
      </c>
      <c r="I198" s="232"/>
      <c r="J198" s="228"/>
      <c r="K198" s="228"/>
      <c r="L198" s="233"/>
      <c r="M198" s="234"/>
      <c r="N198" s="235"/>
      <c r="O198" s="235"/>
      <c r="P198" s="235"/>
      <c r="Q198" s="235"/>
      <c r="R198" s="235"/>
      <c r="S198" s="235"/>
      <c r="T198" s="236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7" t="s">
        <v>138</v>
      </c>
      <c r="AU198" s="237" t="s">
        <v>146</v>
      </c>
      <c r="AV198" s="13" t="s">
        <v>82</v>
      </c>
      <c r="AW198" s="13" t="s">
        <v>33</v>
      </c>
      <c r="AX198" s="13" t="s">
        <v>72</v>
      </c>
      <c r="AY198" s="237" t="s">
        <v>125</v>
      </c>
    </row>
    <row r="199" s="14" customFormat="1">
      <c r="A199" s="14"/>
      <c r="B199" s="238"/>
      <c r="C199" s="239"/>
      <c r="D199" s="220" t="s">
        <v>138</v>
      </c>
      <c r="E199" s="240" t="s">
        <v>19</v>
      </c>
      <c r="F199" s="241" t="s">
        <v>158</v>
      </c>
      <c r="G199" s="239"/>
      <c r="H199" s="242">
        <v>5</v>
      </c>
      <c r="I199" s="243"/>
      <c r="J199" s="239"/>
      <c r="K199" s="239"/>
      <c r="L199" s="244"/>
      <c r="M199" s="245"/>
      <c r="N199" s="246"/>
      <c r="O199" s="246"/>
      <c r="P199" s="246"/>
      <c r="Q199" s="246"/>
      <c r="R199" s="246"/>
      <c r="S199" s="246"/>
      <c r="T199" s="247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8" t="s">
        <v>138</v>
      </c>
      <c r="AU199" s="248" t="s">
        <v>146</v>
      </c>
      <c r="AV199" s="14" t="s">
        <v>132</v>
      </c>
      <c r="AW199" s="14" t="s">
        <v>33</v>
      </c>
      <c r="AX199" s="14" t="s">
        <v>80</v>
      </c>
      <c r="AY199" s="248" t="s">
        <v>125</v>
      </c>
    </row>
    <row r="200" s="2" customFormat="1" ht="21.75" customHeight="1">
      <c r="A200" s="41"/>
      <c r="B200" s="42"/>
      <c r="C200" s="207" t="s">
        <v>278</v>
      </c>
      <c r="D200" s="207" t="s">
        <v>127</v>
      </c>
      <c r="E200" s="208" t="s">
        <v>1114</v>
      </c>
      <c r="F200" s="209" t="s">
        <v>1115</v>
      </c>
      <c r="G200" s="210" t="s">
        <v>196</v>
      </c>
      <c r="H200" s="211">
        <v>5</v>
      </c>
      <c r="I200" s="212"/>
      <c r="J200" s="213">
        <f>ROUND(I200*H200,2)</f>
        <v>0</v>
      </c>
      <c r="K200" s="209" t="s">
        <v>131</v>
      </c>
      <c r="L200" s="47"/>
      <c r="M200" s="214" t="s">
        <v>19</v>
      </c>
      <c r="N200" s="215" t="s">
        <v>43</v>
      </c>
      <c r="O200" s="87"/>
      <c r="P200" s="216">
        <f>O200*H200</f>
        <v>0</v>
      </c>
      <c r="Q200" s="216">
        <v>0</v>
      </c>
      <c r="R200" s="216">
        <f>Q200*H200</f>
        <v>0</v>
      </c>
      <c r="S200" s="216">
        <v>0</v>
      </c>
      <c r="T200" s="217">
        <f>S200*H200</f>
        <v>0</v>
      </c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R200" s="218" t="s">
        <v>132</v>
      </c>
      <c r="AT200" s="218" t="s">
        <v>127</v>
      </c>
      <c r="AU200" s="218" t="s">
        <v>146</v>
      </c>
      <c r="AY200" s="20" t="s">
        <v>125</v>
      </c>
      <c r="BE200" s="219">
        <f>IF(N200="základní",J200,0)</f>
        <v>0</v>
      </c>
      <c r="BF200" s="219">
        <f>IF(N200="snížená",J200,0)</f>
        <v>0</v>
      </c>
      <c r="BG200" s="219">
        <f>IF(N200="zákl. přenesená",J200,0)</f>
        <v>0</v>
      </c>
      <c r="BH200" s="219">
        <f>IF(N200="sníž. přenesená",J200,0)</f>
        <v>0</v>
      </c>
      <c r="BI200" s="219">
        <f>IF(N200="nulová",J200,0)</f>
        <v>0</v>
      </c>
      <c r="BJ200" s="20" t="s">
        <v>80</v>
      </c>
      <c r="BK200" s="219">
        <f>ROUND(I200*H200,2)</f>
        <v>0</v>
      </c>
      <c r="BL200" s="20" t="s">
        <v>132</v>
      </c>
      <c r="BM200" s="218" t="s">
        <v>1116</v>
      </c>
    </row>
    <row r="201" s="2" customFormat="1">
      <c r="A201" s="41"/>
      <c r="B201" s="42"/>
      <c r="C201" s="43"/>
      <c r="D201" s="220" t="s">
        <v>134</v>
      </c>
      <c r="E201" s="43"/>
      <c r="F201" s="221" t="s">
        <v>1117</v>
      </c>
      <c r="G201" s="43"/>
      <c r="H201" s="43"/>
      <c r="I201" s="222"/>
      <c r="J201" s="43"/>
      <c r="K201" s="43"/>
      <c r="L201" s="47"/>
      <c r="M201" s="223"/>
      <c r="N201" s="224"/>
      <c r="O201" s="87"/>
      <c r="P201" s="87"/>
      <c r="Q201" s="87"/>
      <c r="R201" s="87"/>
      <c r="S201" s="87"/>
      <c r="T201" s="88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T201" s="20" t="s">
        <v>134</v>
      </c>
      <c r="AU201" s="20" t="s">
        <v>146</v>
      </c>
    </row>
    <row r="202" s="2" customFormat="1">
      <c r="A202" s="41"/>
      <c r="B202" s="42"/>
      <c r="C202" s="43"/>
      <c r="D202" s="225" t="s">
        <v>136</v>
      </c>
      <c r="E202" s="43"/>
      <c r="F202" s="226" t="s">
        <v>1118</v>
      </c>
      <c r="G202" s="43"/>
      <c r="H202" s="43"/>
      <c r="I202" s="222"/>
      <c r="J202" s="43"/>
      <c r="K202" s="43"/>
      <c r="L202" s="47"/>
      <c r="M202" s="223"/>
      <c r="N202" s="224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136</v>
      </c>
      <c r="AU202" s="20" t="s">
        <v>146</v>
      </c>
    </row>
    <row r="203" s="13" customFormat="1">
      <c r="A203" s="13"/>
      <c r="B203" s="227"/>
      <c r="C203" s="228"/>
      <c r="D203" s="220" t="s">
        <v>138</v>
      </c>
      <c r="E203" s="229" t="s">
        <v>19</v>
      </c>
      <c r="F203" s="230" t="s">
        <v>1119</v>
      </c>
      <c r="G203" s="228"/>
      <c r="H203" s="231">
        <v>5</v>
      </c>
      <c r="I203" s="232"/>
      <c r="J203" s="228"/>
      <c r="K203" s="228"/>
      <c r="L203" s="233"/>
      <c r="M203" s="234"/>
      <c r="N203" s="235"/>
      <c r="O203" s="235"/>
      <c r="P203" s="235"/>
      <c r="Q203" s="235"/>
      <c r="R203" s="235"/>
      <c r="S203" s="235"/>
      <c r="T203" s="236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7" t="s">
        <v>138</v>
      </c>
      <c r="AU203" s="237" t="s">
        <v>146</v>
      </c>
      <c r="AV203" s="13" t="s">
        <v>82</v>
      </c>
      <c r="AW203" s="13" t="s">
        <v>33</v>
      </c>
      <c r="AX203" s="13" t="s">
        <v>72</v>
      </c>
      <c r="AY203" s="237" t="s">
        <v>125</v>
      </c>
    </row>
    <row r="204" s="14" customFormat="1">
      <c r="A204" s="14"/>
      <c r="B204" s="238"/>
      <c r="C204" s="239"/>
      <c r="D204" s="220" t="s">
        <v>138</v>
      </c>
      <c r="E204" s="240" t="s">
        <v>19</v>
      </c>
      <c r="F204" s="241" t="s">
        <v>158</v>
      </c>
      <c r="G204" s="239"/>
      <c r="H204" s="242">
        <v>5</v>
      </c>
      <c r="I204" s="243"/>
      <c r="J204" s="239"/>
      <c r="K204" s="239"/>
      <c r="L204" s="244"/>
      <c r="M204" s="245"/>
      <c r="N204" s="246"/>
      <c r="O204" s="246"/>
      <c r="P204" s="246"/>
      <c r="Q204" s="246"/>
      <c r="R204" s="246"/>
      <c r="S204" s="246"/>
      <c r="T204" s="247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48" t="s">
        <v>138</v>
      </c>
      <c r="AU204" s="248" t="s">
        <v>146</v>
      </c>
      <c r="AV204" s="14" t="s">
        <v>132</v>
      </c>
      <c r="AW204" s="14" t="s">
        <v>33</v>
      </c>
      <c r="AX204" s="14" t="s">
        <v>80</v>
      </c>
      <c r="AY204" s="248" t="s">
        <v>125</v>
      </c>
    </row>
    <row r="205" s="2" customFormat="1" ht="21.75" customHeight="1">
      <c r="A205" s="41"/>
      <c r="B205" s="42"/>
      <c r="C205" s="207" t="s">
        <v>285</v>
      </c>
      <c r="D205" s="207" t="s">
        <v>127</v>
      </c>
      <c r="E205" s="208" t="s">
        <v>1120</v>
      </c>
      <c r="F205" s="209" t="s">
        <v>1121</v>
      </c>
      <c r="G205" s="210" t="s">
        <v>196</v>
      </c>
      <c r="H205" s="211">
        <v>2</v>
      </c>
      <c r="I205" s="212"/>
      <c r="J205" s="213">
        <f>ROUND(I205*H205,2)</f>
        <v>0</v>
      </c>
      <c r="K205" s="209" t="s">
        <v>131</v>
      </c>
      <c r="L205" s="47"/>
      <c r="M205" s="214" t="s">
        <v>19</v>
      </c>
      <c r="N205" s="215" t="s">
        <v>43</v>
      </c>
      <c r="O205" s="87"/>
      <c r="P205" s="216">
        <f>O205*H205</f>
        <v>0</v>
      </c>
      <c r="Q205" s="216">
        <v>0</v>
      </c>
      <c r="R205" s="216">
        <f>Q205*H205</f>
        <v>0</v>
      </c>
      <c r="S205" s="216">
        <v>0</v>
      </c>
      <c r="T205" s="217">
        <f>S205*H205</f>
        <v>0</v>
      </c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R205" s="218" t="s">
        <v>132</v>
      </c>
      <c r="AT205" s="218" t="s">
        <v>127</v>
      </c>
      <c r="AU205" s="218" t="s">
        <v>146</v>
      </c>
      <c r="AY205" s="20" t="s">
        <v>125</v>
      </c>
      <c r="BE205" s="219">
        <f>IF(N205="základní",J205,0)</f>
        <v>0</v>
      </c>
      <c r="BF205" s="219">
        <f>IF(N205="snížená",J205,0)</f>
        <v>0</v>
      </c>
      <c r="BG205" s="219">
        <f>IF(N205="zákl. přenesená",J205,0)</f>
        <v>0</v>
      </c>
      <c r="BH205" s="219">
        <f>IF(N205="sníž. přenesená",J205,0)</f>
        <v>0</v>
      </c>
      <c r="BI205" s="219">
        <f>IF(N205="nulová",J205,0)</f>
        <v>0</v>
      </c>
      <c r="BJ205" s="20" t="s">
        <v>80</v>
      </c>
      <c r="BK205" s="219">
        <f>ROUND(I205*H205,2)</f>
        <v>0</v>
      </c>
      <c r="BL205" s="20" t="s">
        <v>132</v>
      </c>
      <c r="BM205" s="218" t="s">
        <v>1122</v>
      </c>
    </row>
    <row r="206" s="2" customFormat="1">
      <c r="A206" s="41"/>
      <c r="B206" s="42"/>
      <c r="C206" s="43"/>
      <c r="D206" s="220" t="s">
        <v>134</v>
      </c>
      <c r="E206" s="43"/>
      <c r="F206" s="221" t="s">
        <v>1123</v>
      </c>
      <c r="G206" s="43"/>
      <c r="H206" s="43"/>
      <c r="I206" s="222"/>
      <c r="J206" s="43"/>
      <c r="K206" s="43"/>
      <c r="L206" s="47"/>
      <c r="M206" s="223"/>
      <c r="N206" s="224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20" t="s">
        <v>134</v>
      </c>
      <c r="AU206" s="20" t="s">
        <v>146</v>
      </c>
    </row>
    <row r="207" s="2" customFormat="1">
      <c r="A207" s="41"/>
      <c r="B207" s="42"/>
      <c r="C207" s="43"/>
      <c r="D207" s="225" t="s">
        <v>136</v>
      </c>
      <c r="E207" s="43"/>
      <c r="F207" s="226" t="s">
        <v>1124</v>
      </c>
      <c r="G207" s="43"/>
      <c r="H207" s="43"/>
      <c r="I207" s="222"/>
      <c r="J207" s="43"/>
      <c r="K207" s="43"/>
      <c r="L207" s="47"/>
      <c r="M207" s="223"/>
      <c r="N207" s="224"/>
      <c r="O207" s="87"/>
      <c r="P207" s="87"/>
      <c r="Q207" s="87"/>
      <c r="R207" s="87"/>
      <c r="S207" s="87"/>
      <c r="T207" s="88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T207" s="20" t="s">
        <v>136</v>
      </c>
      <c r="AU207" s="20" t="s">
        <v>146</v>
      </c>
    </row>
    <row r="208" s="13" customFormat="1">
      <c r="A208" s="13"/>
      <c r="B208" s="227"/>
      <c r="C208" s="228"/>
      <c r="D208" s="220" t="s">
        <v>138</v>
      </c>
      <c r="E208" s="229" t="s">
        <v>19</v>
      </c>
      <c r="F208" s="230" t="s">
        <v>1125</v>
      </c>
      <c r="G208" s="228"/>
      <c r="H208" s="231">
        <v>2</v>
      </c>
      <c r="I208" s="232"/>
      <c r="J208" s="228"/>
      <c r="K208" s="228"/>
      <c r="L208" s="233"/>
      <c r="M208" s="234"/>
      <c r="N208" s="235"/>
      <c r="O208" s="235"/>
      <c r="P208" s="235"/>
      <c r="Q208" s="235"/>
      <c r="R208" s="235"/>
      <c r="S208" s="235"/>
      <c r="T208" s="236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7" t="s">
        <v>138</v>
      </c>
      <c r="AU208" s="237" t="s">
        <v>146</v>
      </c>
      <c r="AV208" s="13" t="s">
        <v>82</v>
      </c>
      <c r="AW208" s="13" t="s">
        <v>33</v>
      </c>
      <c r="AX208" s="13" t="s">
        <v>72</v>
      </c>
      <c r="AY208" s="237" t="s">
        <v>125</v>
      </c>
    </row>
    <row r="209" s="14" customFormat="1">
      <c r="A209" s="14"/>
      <c r="B209" s="238"/>
      <c r="C209" s="239"/>
      <c r="D209" s="220" t="s">
        <v>138</v>
      </c>
      <c r="E209" s="240" t="s">
        <v>19</v>
      </c>
      <c r="F209" s="241" t="s">
        <v>158</v>
      </c>
      <c r="G209" s="239"/>
      <c r="H209" s="242">
        <v>2</v>
      </c>
      <c r="I209" s="243"/>
      <c r="J209" s="239"/>
      <c r="K209" s="239"/>
      <c r="L209" s="244"/>
      <c r="M209" s="245"/>
      <c r="N209" s="246"/>
      <c r="O209" s="246"/>
      <c r="P209" s="246"/>
      <c r="Q209" s="246"/>
      <c r="R209" s="246"/>
      <c r="S209" s="246"/>
      <c r="T209" s="247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8" t="s">
        <v>138</v>
      </c>
      <c r="AU209" s="248" t="s">
        <v>146</v>
      </c>
      <c r="AV209" s="14" t="s">
        <v>132</v>
      </c>
      <c r="AW209" s="14" t="s">
        <v>33</v>
      </c>
      <c r="AX209" s="14" t="s">
        <v>80</v>
      </c>
      <c r="AY209" s="248" t="s">
        <v>125</v>
      </c>
    </row>
    <row r="210" s="2" customFormat="1" ht="21.75" customHeight="1">
      <c r="A210" s="41"/>
      <c r="B210" s="42"/>
      <c r="C210" s="207" t="s">
        <v>431</v>
      </c>
      <c r="D210" s="207" t="s">
        <v>127</v>
      </c>
      <c r="E210" s="208" t="s">
        <v>1126</v>
      </c>
      <c r="F210" s="209" t="s">
        <v>1127</v>
      </c>
      <c r="G210" s="210" t="s">
        <v>196</v>
      </c>
      <c r="H210" s="211">
        <v>2</v>
      </c>
      <c r="I210" s="212"/>
      <c r="J210" s="213">
        <f>ROUND(I210*H210,2)</f>
        <v>0</v>
      </c>
      <c r="K210" s="209" t="s">
        <v>131</v>
      </c>
      <c r="L210" s="47"/>
      <c r="M210" s="214" t="s">
        <v>19</v>
      </c>
      <c r="N210" s="215" t="s">
        <v>43</v>
      </c>
      <c r="O210" s="87"/>
      <c r="P210" s="216">
        <f>O210*H210</f>
        <v>0</v>
      </c>
      <c r="Q210" s="216">
        <v>0</v>
      </c>
      <c r="R210" s="216">
        <f>Q210*H210</f>
        <v>0</v>
      </c>
      <c r="S210" s="216">
        <v>0</v>
      </c>
      <c r="T210" s="217">
        <f>S210*H210</f>
        <v>0</v>
      </c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R210" s="218" t="s">
        <v>132</v>
      </c>
      <c r="AT210" s="218" t="s">
        <v>127</v>
      </c>
      <c r="AU210" s="218" t="s">
        <v>146</v>
      </c>
      <c r="AY210" s="20" t="s">
        <v>125</v>
      </c>
      <c r="BE210" s="219">
        <f>IF(N210="základní",J210,0)</f>
        <v>0</v>
      </c>
      <c r="BF210" s="219">
        <f>IF(N210="snížená",J210,0)</f>
        <v>0</v>
      </c>
      <c r="BG210" s="219">
        <f>IF(N210="zákl. přenesená",J210,0)</f>
        <v>0</v>
      </c>
      <c r="BH210" s="219">
        <f>IF(N210="sníž. přenesená",J210,0)</f>
        <v>0</v>
      </c>
      <c r="BI210" s="219">
        <f>IF(N210="nulová",J210,0)</f>
        <v>0</v>
      </c>
      <c r="BJ210" s="20" t="s">
        <v>80</v>
      </c>
      <c r="BK210" s="219">
        <f>ROUND(I210*H210,2)</f>
        <v>0</v>
      </c>
      <c r="BL210" s="20" t="s">
        <v>132</v>
      </c>
      <c r="BM210" s="218" t="s">
        <v>1128</v>
      </c>
    </row>
    <row r="211" s="2" customFormat="1">
      <c r="A211" s="41"/>
      <c r="B211" s="42"/>
      <c r="C211" s="43"/>
      <c r="D211" s="220" t="s">
        <v>134</v>
      </c>
      <c r="E211" s="43"/>
      <c r="F211" s="221" t="s">
        <v>1129</v>
      </c>
      <c r="G211" s="43"/>
      <c r="H211" s="43"/>
      <c r="I211" s="222"/>
      <c r="J211" s="43"/>
      <c r="K211" s="43"/>
      <c r="L211" s="47"/>
      <c r="M211" s="223"/>
      <c r="N211" s="224"/>
      <c r="O211" s="87"/>
      <c r="P211" s="87"/>
      <c r="Q211" s="87"/>
      <c r="R211" s="87"/>
      <c r="S211" s="87"/>
      <c r="T211" s="88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T211" s="20" t="s">
        <v>134</v>
      </c>
      <c r="AU211" s="20" t="s">
        <v>146</v>
      </c>
    </row>
    <row r="212" s="2" customFormat="1">
      <c r="A212" s="41"/>
      <c r="B212" s="42"/>
      <c r="C212" s="43"/>
      <c r="D212" s="225" t="s">
        <v>136</v>
      </c>
      <c r="E212" s="43"/>
      <c r="F212" s="226" t="s">
        <v>1130</v>
      </c>
      <c r="G212" s="43"/>
      <c r="H212" s="43"/>
      <c r="I212" s="222"/>
      <c r="J212" s="43"/>
      <c r="K212" s="43"/>
      <c r="L212" s="47"/>
      <c r="M212" s="223"/>
      <c r="N212" s="224"/>
      <c r="O212" s="87"/>
      <c r="P212" s="87"/>
      <c r="Q212" s="87"/>
      <c r="R212" s="87"/>
      <c r="S212" s="87"/>
      <c r="T212" s="88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T212" s="20" t="s">
        <v>136</v>
      </c>
      <c r="AU212" s="20" t="s">
        <v>146</v>
      </c>
    </row>
    <row r="213" s="13" customFormat="1">
      <c r="A213" s="13"/>
      <c r="B213" s="227"/>
      <c r="C213" s="228"/>
      <c r="D213" s="220" t="s">
        <v>138</v>
      </c>
      <c r="E213" s="229" t="s">
        <v>19</v>
      </c>
      <c r="F213" s="230" t="s">
        <v>1131</v>
      </c>
      <c r="G213" s="228"/>
      <c r="H213" s="231">
        <v>2</v>
      </c>
      <c r="I213" s="232"/>
      <c r="J213" s="228"/>
      <c r="K213" s="228"/>
      <c r="L213" s="233"/>
      <c r="M213" s="234"/>
      <c r="N213" s="235"/>
      <c r="O213" s="235"/>
      <c r="P213" s="235"/>
      <c r="Q213" s="235"/>
      <c r="R213" s="235"/>
      <c r="S213" s="235"/>
      <c r="T213" s="236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7" t="s">
        <v>138</v>
      </c>
      <c r="AU213" s="237" t="s">
        <v>146</v>
      </c>
      <c r="AV213" s="13" t="s">
        <v>82</v>
      </c>
      <c r="AW213" s="13" t="s">
        <v>33</v>
      </c>
      <c r="AX213" s="13" t="s">
        <v>72</v>
      </c>
      <c r="AY213" s="237" t="s">
        <v>125</v>
      </c>
    </row>
    <row r="214" s="14" customFormat="1">
      <c r="A214" s="14"/>
      <c r="B214" s="238"/>
      <c r="C214" s="239"/>
      <c r="D214" s="220" t="s">
        <v>138</v>
      </c>
      <c r="E214" s="240" t="s">
        <v>19</v>
      </c>
      <c r="F214" s="241" t="s">
        <v>158</v>
      </c>
      <c r="G214" s="239"/>
      <c r="H214" s="242">
        <v>2</v>
      </c>
      <c r="I214" s="243"/>
      <c r="J214" s="239"/>
      <c r="K214" s="239"/>
      <c r="L214" s="244"/>
      <c r="M214" s="245"/>
      <c r="N214" s="246"/>
      <c r="O214" s="246"/>
      <c r="P214" s="246"/>
      <c r="Q214" s="246"/>
      <c r="R214" s="246"/>
      <c r="S214" s="246"/>
      <c r="T214" s="247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8" t="s">
        <v>138</v>
      </c>
      <c r="AU214" s="248" t="s">
        <v>146</v>
      </c>
      <c r="AV214" s="14" t="s">
        <v>132</v>
      </c>
      <c r="AW214" s="14" t="s">
        <v>33</v>
      </c>
      <c r="AX214" s="14" t="s">
        <v>80</v>
      </c>
      <c r="AY214" s="248" t="s">
        <v>125</v>
      </c>
    </row>
    <row r="215" s="2" customFormat="1" ht="21.75" customHeight="1">
      <c r="A215" s="41"/>
      <c r="B215" s="42"/>
      <c r="C215" s="207" t="s">
        <v>436</v>
      </c>
      <c r="D215" s="207" t="s">
        <v>127</v>
      </c>
      <c r="E215" s="208" t="s">
        <v>1132</v>
      </c>
      <c r="F215" s="209" t="s">
        <v>1133</v>
      </c>
      <c r="G215" s="210" t="s">
        <v>196</v>
      </c>
      <c r="H215" s="211">
        <v>1</v>
      </c>
      <c r="I215" s="212"/>
      <c r="J215" s="213">
        <f>ROUND(I215*H215,2)</f>
        <v>0</v>
      </c>
      <c r="K215" s="209" t="s">
        <v>131</v>
      </c>
      <c r="L215" s="47"/>
      <c r="M215" s="214" t="s">
        <v>19</v>
      </c>
      <c r="N215" s="215" t="s">
        <v>43</v>
      </c>
      <c r="O215" s="87"/>
      <c r="P215" s="216">
        <f>O215*H215</f>
        <v>0</v>
      </c>
      <c r="Q215" s="216">
        <v>0</v>
      </c>
      <c r="R215" s="216">
        <f>Q215*H215</f>
        <v>0</v>
      </c>
      <c r="S215" s="216">
        <v>0</v>
      </c>
      <c r="T215" s="217">
        <f>S215*H215</f>
        <v>0</v>
      </c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R215" s="218" t="s">
        <v>132</v>
      </c>
      <c r="AT215" s="218" t="s">
        <v>127</v>
      </c>
      <c r="AU215" s="218" t="s">
        <v>146</v>
      </c>
      <c r="AY215" s="20" t="s">
        <v>125</v>
      </c>
      <c r="BE215" s="219">
        <f>IF(N215="základní",J215,0)</f>
        <v>0</v>
      </c>
      <c r="BF215" s="219">
        <f>IF(N215="snížená",J215,0)</f>
        <v>0</v>
      </c>
      <c r="BG215" s="219">
        <f>IF(N215="zákl. přenesená",J215,0)</f>
        <v>0</v>
      </c>
      <c r="BH215" s="219">
        <f>IF(N215="sníž. přenesená",J215,0)</f>
        <v>0</v>
      </c>
      <c r="BI215" s="219">
        <f>IF(N215="nulová",J215,0)</f>
        <v>0</v>
      </c>
      <c r="BJ215" s="20" t="s">
        <v>80</v>
      </c>
      <c r="BK215" s="219">
        <f>ROUND(I215*H215,2)</f>
        <v>0</v>
      </c>
      <c r="BL215" s="20" t="s">
        <v>132</v>
      </c>
      <c r="BM215" s="218" t="s">
        <v>1134</v>
      </c>
    </row>
    <row r="216" s="2" customFormat="1">
      <c r="A216" s="41"/>
      <c r="B216" s="42"/>
      <c r="C216" s="43"/>
      <c r="D216" s="220" t="s">
        <v>134</v>
      </c>
      <c r="E216" s="43"/>
      <c r="F216" s="221" t="s">
        <v>1135</v>
      </c>
      <c r="G216" s="43"/>
      <c r="H216" s="43"/>
      <c r="I216" s="222"/>
      <c r="J216" s="43"/>
      <c r="K216" s="43"/>
      <c r="L216" s="47"/>
      <c r="M216" s="223"/>
      <c r="N216" s="224"/>
      <c r="O216" s="87"/>
      <c r="P216" s="87"/>
      <c r="Q216" s="87"/>
      <c r="R216" s="87"/>
      <c r="S216" s="87"/>
      <c r="T216" s="88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T216" s="20" t="s">
        <v>134</v>
      </c>
      <c r="AU216" s="20" t="s">
        <v>146</v>
      </c>
    </row>
    <row r="217" s="2" customFormat="1">
      <c r="A217" s="41"/>
      <c r="B217" s="42"/>
      <c r="C217" s="43"/>
      <c r="D217" s="225" t="s">
        <v>136</v>
      </c>
      <c r="E217" s="43"/>
      <c r="F217" s="226" t="s">
        <v>1136</v>
      </c>
      <c r="G217" s="43"/>
      <c r="H217" s="43"/>
      <c r="I217" s="222"/>
      <c r="J217" s="43"/>
      <c r="K217" s="43"/>
      <c r="L217" s="47"/>
      <c r="M217" s="223"/>
      <c r="N217" s="224"/>
      <c r="O217" s="87"/>
      <c r="P217" s="87"/>
      <c r="Q217" s="87"/>
      <c r="R217" s="87"/>
      <c r="S217" s="87"/>
      <c r="T217" s="88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T217" s="20" t="s">
        <v>136</v>
      </c>
      <c r="AU217" s="20" t="s">
        <v>146</v>
      </c>
    </row>
    <row r="218" s="13" customFormat="1">
      <c r="A218" s="13"/>
      <c r="B218" s="227"/>
      <c r="C218" s="228"/>
      <c r="D218" s="220" t="s">
        <v>138</v>
      </c>
      <c r="E218" s="229" t="s">
        <v>19</v>
      </c>
      <c r="F218" s="230" t="s">
        <v>1085</v>
      </c>
      <c r="G218" s="228"/>
      <c r="H218" s="231">
        <v>1</v>
      </c>
      <c r="I218" s="232"/>
      <c r="J218" s="228"/>
      <c r="K218" s="228"/>
      <c r="L218" s="233"/>
      <c r="M218" s="234"/>
      <c r="N218" s="235"/>
      <c r="O218" s="235"/>
      <c r="P218" s="235"/>
      <c r="Q218" s="235"/>
      <c r="R218" s="235"/>
      <c r="S218" s="235"/>
      <c r="T218" s="236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7" t="s">
        <v>138</v>
      </c>
      <c r="AU218" s="237" t="s">
        <v>146</v>
      </c>
      <c r="AV218" s="13" t="s">
        <v>82</v>
      </c>
      <c r="AW218" s="13" t="s">
        <v>33</v>
      </c>
      <c r="AX218" s="13" t="s">
        <v>72</v>
      </c>
      <c r="AY218" s="237" t="s">
        <v>125</v>
      </c>
    </row>
    <row r="219" s="14" customFormat="1">
      <c r="A219" s="14"/>
      <c r="B219" s="238"/>
      <c r="C219" s="239"/>
      <c r="D219" s="220" t="s">
        <v>138</v>
      </c>
      <c r="E219" s="240" t="s">
        <v>19</v>
      </c>
      <c r="F219" s="241" t="s">
        <v>158</v>
      </c>
      <c r="G219" s="239"/>
      <c r="H219" s="242">
        <v>1</v>
      </c>
      <c r="I219" s="243"/>
      <c r="J219" s="239"/>
      <c r="K219" s="239"/>
      <c r="L219" s="244"/>
      <c r="M219" s="245"/>
      <c r="N219" s="246"/>
      <c r="O219" s="246"/>
      <c r="P219" s="246"/>
      <c r="Q219" s="246"/>
      <c r="R219" s="246"/>
      <c r="S219" s="246"/>
      <c r="T219" s="247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48" t="s">
        <v>138</v>
      </c>
      <c r="AU219" s="248" t="s">
        <v>146</v>
      </c>
      <c r="AV219" s="14" t="s">
        <v>132</v>
      </c>
      <c r="AW219" s="14" t="s">
        <v>33</v>
      </c>
      <c r="AX219" s="14" t="s">
        <v>80</v>
      </c>
      <c r="AY219" s="248" t="s">
        <v>125</v>
      </c>
    </row>
    <row r="220" s="2" customFormat="1" ht="16.5" customHeight="1">
      <c r="A220" s="41"/>
      <c r="B220" s="42"/>
      <c r="C220" s="207" t="s">
        <v>442</v>
      </c>
      <c r="D220" s="207" t="s">
        <v>127</v>
      </c>
      <c r="E220" s="208" t="s">
        <v>1137</v>
      </c>
      <c r="F220" s="209" t="s">
        <v>1138</v>
      </c>
      <c r="G220" s="210" t="s">
        <v>187</v>
      </c>
      <c r="H220" s="211">
        <v>4.75</v>
      </c>
      <c r="I220" s="212"/>
      <c r="J220" s="213">
        <f>ROUND(I220*H220,2)</f>
        <v>0</v>
      </c>
      <c r="K220" s="209" t="s">
        <v>19</v>
      </c>
      <c r="L220" s="47"/>
      <c r="M220" s="214" t="s">
        <v>19</v>
      </c>
      <c r="N220" s="215" t="s">
        <v>43</v>
      </c>
      <c r="O220" s="87"/>
      <c r="P220" s="216">
        <f>O220*H220</f>
        <v>0</v>
      </c>
      <c r="Q220" s="216">
        <v>0</v>
      </c>
      <c r="R220" s="216">
        <f>Q220*H220</f>
        <v>0</v>
      </c>
      <c r="S220" s="216">
        <v>0</v>
      </c>
      <c r="T220" s="217">
        <f>S220*H220</f>
        <v>0</v>
      </c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R220" s="218" t="s">
        <v>860</v>
      </c>
      <c r="AT220" s="218" t="s">
        <v>127</v>
      </c>
      <c r="AU220" s="218" t="s">
        <v>146</v>
      </c>
      <c r="AY220" s="20" t="s">
        <v>125</v>
      </c>
      <c r="BE220" s="219">
        <f>IF(N220="základní",J220,0)</f>
        <v>0</v>
      </c>
      <c r="BF220" s="219">
        <f>IF(N220="snížená",J220,0)</f>
        <v>0</v>
      </c>
      <c r="BG220" s="219">
        <f>IF(N220="zákl. přenesená",J220,0)</f>
        <v>0</v>
      </c>
      <c r="BH220" s="219">
        <f>IF(N220="sníž. přenesená",J220,0)</f>
        <v>0</v>
      </c>
      <c r="BI220" s="219">
        <f>IF(N220="nulová",J220,0)</f>
        <v>0</v>
      </c>
      <c r="BJ220" s="20" t="s">
        <v>80</v>
      </c>
      <c r="BK220" s="219">
        <f>ROUND(I220*H220,2)</f>
        <v>0</v>
      </c>
      <c r="BL220" s="20" t="s">
        <v>860</v>
      </c>
      <c r="BM220" s="218" t="s">
        <v>1139</v>
      </c>
    </row>
    <row r="221" s="2" customFormat="1">
      <c r="A221" s="41"/>
      <c r="B221" s="42"/>
      <c r="C221" s="43"/>
      <c r="D221" s="220" t="s">
        <v>134</v>
      </c>
      <c r="E221" s="43"/>
      <c r="F221" s="221" t="s">
        <v>1138</v>
      </c>
      <c r="G221" s="43"/>
      <c r="H221" s="43"/>
      <c r="I221" s="222"/>
      <c r="J221" s="43"/>
      <c r="K221" s="43"/>
      <c r="L221" s="47"/>
      <c r="M221" s="223"/>
      <c r="N221" s="224"/>
      <c r="O221" s="87"/>
      <c r="P221" s="87"/>
      <c r="Q221" s="87"/>
      <c r="R221" s="87"/>
      <c r="S221" s="87"/>
      <c r="T221" s="88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T221" s="20" t="s">
        <v>134</v>
      </c>
      <c r="AU221" s="20" t="s">
        <v>146</v>
      </c>
    </row>
    <row r="222" s="13" customFormat="1">
      <c r="A222" s="13"/>
      <c r="B222" s="227"/>
      <c r="C222" s="228"/>
      <c r="D222" s="220" t="s">
        <v>138</v>
      </c>
      <c r="E222" s="229" t="s">
        <v>19</v>
      </c>
      <c r="F222" s="230" t="s">
        <v>1140</v>
      </c>
      <c r="G222" s="228"/>
      <c r="H222" s="231">
        <v>4.75</v>
      </c>
      <c r="I222" s="232"/>
      <c r="J222" s="228"/>
      <c r="K222" s="228"/>
      <c r="L222" s="233"/>
      <c r="M222" s="234"/>
      <c r="N222" s="235"/>
      <c r="O222" s="235"/>
      <c r="P222" s="235"/>
      <c r="Q222" s="235"/>
      <c r="R222" s="235"/>
      <c r="S222" s="235"/>
      <c r="T222" s="236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7" t="s">
        <v>138</v>
      </c>
      <c r="AU222" s="237" t="s">
        <v>146</v>
      </c>
      <c r="AV222" s="13" t="s">
        <v>82</v>
      </c>
      <c r="AW222" s="13" t="s">
        <v>33</v>
      </c>
      <c r="AX222" s="13" t="s">
        <v>72</v>
      </c>
      <c r="AY222" s="237" t="s">
        <v>125</v>
      </c>
    </row>
    <row r="223" s="15" customFormat="1">
      <c r="A223" s="15"/>
      <c r="B223" s="253"/>
      <c r="C223" s="254"/>
      <c r="D223" s="220" t="s">
        <v>138</v>
      </c>
      <c r="E223" s="255" t="s">
        <v>19</v>
      </c>
      <c r="F223" s="256" t="s">
        <v>1141</v>
      </c>
      <c r="G223" s="254"/>
      <c r="H223" s="255" t="s">
        <v>19</v>
      </c>
      <c r="I223" s="257"/>
      <c r="J223" s="254"/>
      <c r="K223" s="254"/>
      <c r="L223" s="258"/>
      <c r="M223" s="259"/>
      <c r="N223" s="260"/>
      <c r="O223" s="260"/>
      <c r="P223" s="260"/>
      <c r="Q223" s="260"/>
      <c r="R223" s="260"/>
      <c r="S223" s="260"/>
      <c r="T223" s="261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62" t="s">
        <v>138</v>
      </c>
      <c r="AU223" s="262" t="s">
        <v>146</v>
      </c>
      <c r="AV223" s="15" t="s">
        <v>80</v>
      </c>
      <c r="AW223" s="15" t="s">
        <v>33</v>
      </c>
      <c r="AX223" s="15" t="s">
        <v>72</v>
      </c>
      <c r="AY223" s="262" t="s">
        <v>125</v>
      </c>
    </row>
    <row r="224" s="14" customFormat="1">
      <c r="A224" s="14"/>
      <c r="B224" s="238"/>
      <c r="C224" s="239"/>
      <c r="D224" s="220" t="s">
        <v>138</v>
      </c>
      <c r="E224" s="240" t="s">
        <v>19</v>
      </c>
      <c r="F224" s="241" t="s">
        <v>158</v>
      </c>
      <c r="G224" s="239"/>
      <c r="H224" s="242">
        <v>4.75</v>
      </c>
      <c r="I224" s="243"/>
      <c r="J224" s="239"/>
      <c r="K224" s="239"/>
      <c r="L224" s="244"/>
      <c r="M224" s="245"/>
      <c r="N224" s="246"/>
      <c r="O224" s="246"/>
      <c r="P224" s="246"/>
      <c r="Q224" s="246"/>
      <c r="R224" s="246"/>
      <c r="S224" s="246"/>
      <c r="T224" s="247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8" t="s">
        <v>138</v>
      </c>
      <c r="AU224" s="248" t="s">
        <v>146</v>
      </c>
      <c r="AV224" s="14" t="s">
        <v>132</v>
      </c>
      <c r="AW224" s="14" t="s">
        <v>33</v>
      </c>
      <c r="AX224" s="14" t="s">
        <v>80</v>
      </c>
      <c r="AY224" s="248" t="s">
        <v>125</v>
      </c>
    </row>
    <row r="225" s="12" customFormat="1" ht="20.88" customHeight="1">
      <c r="A225" s="12"/>
      <c r="B225" s="191"/>
      <c r="C225" s="192"/>
      <c r="D225" s="193" t="s">
        <v>71</v>
      </c>
      <c r="E225" s="205" t="s">
        <v>1142</v>
      </c>
      <c r="F225" s="205" t="s">
        <v>1143</v>
      </c>
      <c r="G225" s="192"/>
      <c r="H225" s="192"/>
      <c r="I225" s="195"/>
      <c r="J225" s="206">
        <f>BK225</f>
        <v>0</v>
      </c>
      <c r="K225" s="192"/>
      <c r="L225" s="197"/>
      <c r="M225" s="198"/>
      <c r="N225" s="199"/>
      <c r="O225" s="199"/>
      <c r="P225" s="200">
        <f>SUM(P226:P287)</f>
        <v>0</v>
      </c>
      <c r="Q225" s="199"/>
      <c r="R225" s="200">
        <f>SUM(R226:R287)</f>
        <v>0</v>
      </c>
      <c r="S225" s="199"/>
      <c r="T225" s="201">
        <f>SUM(T226:T287)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02" t="s">
        <v>80</v>
      </c>
      <c r="AT225" s="203" t="s">
        <v>71</v>
      </c>
      <c r="AU225" s="203" t="s">
        <v>82</v>
      </c>
      <c r="AY225" s="202" t="s">
        <v>125</v>
      </c>
      <c r="BK225" s="204">
        <f>SUM(BK226:BK287)</f>
        <v>0</v>
      </c>
    </row>
    <row r="226" s="2" customFormat="1" ht="16.5" customHeight="1">
      <c r="A226" s="41"/>
      <c r="B226" s="42"/>
      <c r="C226" s="207" t="s">
        <v>449</v>
      </c>
      <c r="D226" s="207" t="s">
        <v>127</v>
      </c>
      <c r="E226" s="208" t="s">
        <v>1144</v>
      </c>
      <c r="F226" s="209" t="s">
        <v>1145</v>
      </c>
      <c r="G226" s="210" t="s">
        <v>196</v>
      </c>
      <c r="H226" s="211">
        <v>12</v>
      </c>
      <c r="I226" s="212"/>
      <c r="J226" s="213">
        <f>ROUND(I226*H226,2)</f>
        <v>0</v>
      </c>
      <c r="K226" s="209" t="s">
        <v>131</v>
      </c>
      <c r="L226" s="47"/>
      <c r="M226" s="214" t="s">
        <v>19</v>
      </c>
      <c r="N226" s="215" t="s">
        <v>43</v>
      </c>
      <c r="O226" s="87"/>
      <c r="P226" s="216">
        <f>O226*H226</f>
        <v>0</v>
      </c>
      <c r="Q226" s="216">
        <v>0</v>
      </c>
      <c r="R226" s="216">
        <f>Q226*H226</f>
        <v>0</v>
      </c>
      <c r="S226" s="216">
        <v>0</v>
      </c>
      <c r="T226" s="217">
        <f>S226*H226</f>
        <v>0</v>
      </c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R226" s="218" t="s">
        <v>132</v>
      </c>
      <c r="AT226" s="218" t="s">
        <v>127</v>
      </c>
      <c r="AU226" s="218" t="s">
        <v>146</v>
      </c>
      <c r="AY226" s="20" t="s">
        <v>125</v>
      </c>
      <c r="BE226" s="219">
        <f>IF(N226="základní",J226,0)</f>
        <v>0</v>
      </c>
      <c r="BF226" s="219">
        <f>IF(N226="snížená",J226,0)</f>
        <v>0</v>
      </c>
      <c r="BG226" s="219">
        <f>IF(N226="zákl. přenesená",J226,0)</f>
        <v>0</v>
      </c>
      <c r="BH226" s="219">
        <f>IF(N226="sníž. přenesená",J226,0)</f>
        <v>0</v>
      </c>
      <c r="BI226" s="219">
        <f>IF(N226="nulová",J226,0)</f>
        <v>0</v>
      </c>
      <c r="BJ226" s="20" t="s">
        <v>80</v>
      </c>
      <c r="BK226" s="219">
        <f>ROUND(I226*H226,2)</f>
        <v>0</v>
      </c>
      <c r="BL226" s="20" t="s">
        <v>132</v>
      </c>
      <c r="BM226" s="218" t="s">
        <v>1146</v>
      </c>
    </row>
    <row r="227" s="2" customFormat="1">
      <c r="A227" s="41"/>
      <c r="B227" s="42"/>
      <c r="C227" s="43"/>
      <c r="D227" s="220" t="s">
        <v>134</v>
      </c>
      <c r="E227" s="43"/>
      <c r="F227" s="221" t="s">
        <v>1147</v>
      </c>
      <c r="G227" s="43"/>
      <c r="H227" s="43"/>
      <c r="I227" s="222"/>
      <c r="J227" s="43"/>
      <c r="K227" s="43"/>
      <c r="L227" s="47"/>
      <c r="M227" s="223"/>
      <c r="N227" s="224"/>
      <c r="O227" s="87"/>
      <c r="P227" s="87"/>
      <c r="Q227" s="87"/>
      <c r="R227" s="87"/>
      <c r="S227" s="87"/>
      <c r="T227" s="88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T227" s="20" t="s">
        <v>134</v>
      </c>
      <c r="AU227" s="20" t="s">
        <v>146</v>
      </c>
    </row>
    <row r="228" s="2" customFormat="1">
      <c r="A228" s="41"/>
      <c r="B228" s="42"/>
      <c r="C228" s="43"/>
      <c r="D228" s="225" t="s">
        <v>136</v>
      </c>
      <c r="E228" s="43"/>
      <c r="F228" s="226" t="s">
        <v>1148</v>
      </c>
      <c r="G228" s="43"/>
      <c r="H228" s="43"/>
      <c r="I228" s="222"/>
      <c r="J228" s="43"/>
      <c r="K228" s="43"/>
      <c r="L228" s="47"/>
      <c r="M228" s="223"/>
      <c r="N228" s="224"/>
      <c r="O228" s="87"/>
      <c r="P228" s="87"/>
      <c r="Q228" s="87"/>
      <c r="R228" s="87"/>
      <c r="S228" s="87"/>
      <c r="T228" s="88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T228" s="20" t="s">
        <v>136</v>
      </c>
      <c r="AU228" s="20" t="s">
        <v>146</v>
      </c>
    </row>
    <row r="229" s="13" customFormat="1">
      <c r="A229" s="13"/>
      <c r="B229" s="227"/>
      <c r="C229" s="228"/>
      <c r="D229" s="220" t="s">
        <v>138</v>
      </c>
      <c r="E229" s="229" t="s">
        <v>19</v>
      </c>
      <c r="F229" s="230" t="s">
        <v>1149</v>
      </c>
      <c r="G229" s="228"/>
      <c r="H229" s="231">
        <v>12</v>
      </c>
      <c r="I229" s="232"/>
      <c r="J229" s="228"/>
      <c r="K229" s="228"/>
      <c r="L229" s="233"/>
      <c r="M229" s="234"/>
      <c r="N229" s="235"/>
      <c r="O229" s="235"/>
      <c r="P229" s="235"/>
      <c r="Q229" s="235"/>
      <c r="R229" s="235"/>
      <c r="S229" s="235"/>
      <c r="T229" s="236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7" t="s">
        <v>138</v>
      </c>
      <c r="AU229" s="237" t="s">
        <v>146</v>
      </c>
      <c r="AV229" s="13" t="s">
        <v>82</v>
      </c>
      <c r="AW229" s="13" t="s">
        <v>33</v>
      </c>
      <c r="AX229" s="13" t="s">
        <v>72</v>
      </c>
      <c r="AY229" s="237" t="s">
        <v>125</v>
      </c>
    </row>
    <row r="230" s="14" customFormat="1">
      <c r="A230" s="14"/>
      <c r="B230" s="238"/>
      <c r="C230" s="239"/>
      <c r="D230" s="220" t="s">
        <v>138</v>
      </c>
      <c r="E230" s="240" t="s">
        <v>19</v>
      </c>
      <c r="F230" s="241" t="s">
        <v>158</v>
      </c>
      <c r="G230" s="239"/>
      <c r="H230" s="242">
        <v>12</v>
      </c>
      <c r="I230" s="243"/>
      <c r="J230" s="239"/>
      <c r="K230" s="239"/>
      <c r="L230" s="244"/>
      <c r="M230" s="245"/>
      <c r="N230" s="246"/>
      <c r="O230" s="246"/>
      <c r="P230" s="246"/>
      <c r="Q230" s="246"/>
      <c r="R230" s="246"/>
      <c r="S230" s="246"/>
      <c r="T230" s="247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8" t="s">
        <v>138</v>
      </c>
      <c r="AU230" s="248" t="s">
        <v>146</v>
      </c>
      <c r="AV230" s="14" t="s">
        <v>132</v>
      </c>
      <c r="AW230" s="14" t="s">
        <v>33</v>
      </c>
      <c r="AX230" s="14" t="s">
        <v>80</v>
      </c>
      <c r="AY230" s="248" t="s">
        <v>125</v>
      </c>
    </row>
    <row r="231" s="2" customFormat="1" ht="16.5" customHeight="1">
      <c r="A231" s="41"/>
      <c r="B231" s="42"/>
      <c r="C231" s="207" t="s">
        <v>457</v>
      </c>
      <c r="D231" s="207" t="s">
        <v>127</v>
      </c>
      <c r="E231" s="208" t="s">
        <v>1150</v>
      </c>
      <c r="F231" s="209" t="s">
        <v>1151</v>
      </c>
      <c r="G231" s="210" t="s">
        <v>196</v>
      </c>
      <c r="H231" s="211">
        <v>5</v>
      </c>
      <c r="I231" s="212"/>
      <c r="J231" s="213">
        <f>ROUND(I231*H231,2)</f>
        <v>0</v>
      </c>
      <c r="K231" s="209" t="s">
        <v>131</v>
      </c>
      <c r="L231" s="47"/>
      <c r="M231" s="214" t="s">
        <v>19</v>
      </c>
      <c r="N231" s="215" t="s">
        <v>43</v>
      </c>
      <c r="O231" s="87"/>
      <c r="P231" s="216">
        <f>O231*H231</f>
        <v>0</v>
      </c>
      <c r="Q231" s="216">
        <v>0</v>
      </c>
      <c r="R231" s="216">
        <f>Q231*H231</f>
        <v>0</v>
      </c>
      <c r="S231" s="216">
        <v>0</v>
      </c>
      <c r="T231" s="217">
        <f>S231*H231</f>
        <v>0</v>
      </c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R231" s="218" t="s">
        <v>132</v>
      </c>
      <c r="AT231" s="218" t="s">
        <v>127</v>
      </c>
      <c r="AU231" s="218" t="s">
        <v>146</v>
      </c>
      <c r="AY231" s="20" t="s">
        <v>125</v>
      </c>
      <c r="BE231" s="219">
        <f>IF(N231="základní",J231,0)</f>
        <v>0</v>
      </c>
      <c r="BF231" s="219">
        <f>IF(N231="snížená",J231,0)</f>
        <v>0</v>
      </c>
      <c r="BG231" s="219">
        <f>IF(N231="zákl. přenesená",J231,0)</f>
        <v>0</v>
      </c>
      <c r="BH231" s="219">
        <f>IF(N231="sníž. přenesená",J231,0)</f>
        <v>0</v>
      </c>
      <c r="BI231" s="219">
        <f>IF(N231="nulová",J231,0)</f>
        <v>0</v>
      </c>
      <c r="BJ231" s="20" t="s">
        <v>80</v>
      </c>
      <c r="BK231" s="219">
        <f>ROUND(I231*H231,2)</f>
        <v>0</v>
      </c>
      <c r="BL231" s="20" t="s">
        <v>132</v>
      </c>
      <c r="BM231" s="218" t="s">
        <v>1152</v>
      </c>
    </row>
    <row r="232" s="2" customFormat="1">
      <c r="A232" s="41"/>
      <c r="B232" s="42"/>
      <c r="C232" s="43"/>
      <c r="D232" s="220" t="s">
        <v>134</v>
      </c>
      <c r="E232" s="43"/>
      <c r="F232" s="221" t="s">
        <v>1153</v>
      </c>
      <c r="G232" s="43"/>
      <c r="H232" s="43"/>
      <c r="I232" s="222"/>
      <c r="J232" s="43"/>
      <c r="K232" s="43"/>
      <c r="L232" s="47"/>
      <c r="M232" s="223"/>
      <c r="N232" s="224"/>
      <c r="O232" s="87"/>
      <c r="P232" s="87"/>
      <c r="Q232" s="87"/>
      <c r="R232" s="87"/>
      <c r="S232" s="87"/>
      <c r="T232" s="88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T232" s="20" t="s">
        <v>134</v>
      </c>
      <c r="AU232" s="20" t="s">
        <v>146</v>
      </c>
    </row>
    <row r="233" s="2" customFormat="1">
      <c r="A233" s="41"/>
      <c r="B233" s="42"/>
      <c r="C233" s="43"/>
      <c r="D233" s="225" t="s">
        <v>136</v>
      </c>
      <c r="E233" s="43"/>
      <c r="F233" s="226" t="s">
        <v>1154</v>
      </c>
      <c r="G233" s="43"/>
      <c r="H233" s="43"/>
      <c r="I233" s="222"/>
      <c r="J233" s="43"/>
      <c r="K233" s="43"/>
      <c r="L233" s="47"/>
      <c r="M233" s="223"/>
      <c r="N233" s="224"/>
      <c r="O233" s="87"/>
      <c r="P233" s="87"/>
      <c r="Q233" s="87"/>
      <c r="R233" s="87"/>
      <c r="S233" s="87"/>
      <c r="T233" s="88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T233" s="20" t="s">
        <v>136</v>
      </c>
      <c r="AU233" s="20" t="s">
        <v>146</v>
      </c>
    </row>
    <row r="234" s="13" customFormat="1">
      <c r="A234" s="13"/>
      <c r="B234" s="227"/>
      <c r="C234" s="228"/>
      <c r="D234" s="220" t="s">
        <v>138</v>
      </c>
      <c r="E234" s="229" t="s">
        <v>19</v>
      </c>
      <c r="F234" s="230" t="s">
        <v>1155</v>
      </c>
      <c r="G234" s="228"/>
      <c r="H234" s="231">
        <v>5</v>
      </c>
      <c r="I234" s="232"/>
      <c r="J234" s="228"/>
      <c r="K234" s="228"/>
      <c r="L234" s="233"/>
      <c r="M234" s="234"/>
      <c r="N234" s="235"/>
      <c r="O234" s="235"/>
      <c r="P234" s="235"/>
      <c r="Q234" s="235"/>
      <c r="R234" s="235"/>
      <c r="S234" s="235"/>
      <c r="T234" s="236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7" t="s">
        <v>138</v>
      </c>
      <c r="AU234" s="237" t="s">
        <v>146</v>
      </c>
      <c r="AV234" s="13" t="s">
        <v>82</v>
      </c>
      <c r="AW234" s="13" t="s">
        <v>33</v>
      </c>
      <c r="AX234" s="13" t="s">
        <v>72</v>
      </c>
      <c r="AY234" s="237" t="s">
        <v>125</v>
      </c>
    </row>
    <row r="235" s="14" customFormat="1">
      <c r="A235" s="14"/>
      <c r="B235" s="238"/>
      <c r="C235" s="239"/>
      <c r="D235" s="220" t="s">
        <v>138</v>
      </c>
      <c r="E235" s="240" t="s">
        <v>19</v>
      </c>
      <c r="F235" s="241" t="s">
        <v>158</v>
      </c>
      <c r="G235" s="239"/>
      <c r="H235" s="242">
        <v>5</v>
      </c>
      <c r="I235" s="243"/>
      <c r="J235" s="239"/>
      <c r="K235" s="239"/>
      <c r="L235" s="244"/>
      <c r="M235" s="245"/>
      <c r="N235" s="246"/>
      <c r="O235" s="246"/>
      <c r="P235" s="246"/>
      <c r="Q235" s="246"/>
      <c r="R235" s="246"/>
      <c r="S235" s="246"/>
      <c r="T235" s="247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48" t="s">
        <v>138</v>
      </c>
      <c r="AU235" s="248" t="s">
        <v>146</v>
      </c>
      <c r="AV235" s="14" t="s">
        <v>132</v>
      </c>
      <c r="AW235" s="14" t="s">
        <v>33</v>
      </c>
      <c r="AX235" s="14" t="s">
        <v>80</v>
      </c>
      <c r="AY235" s="248" t="s">
        <v>125</v>
      </c>
    </row>
    <row r="236" s="2" customFormat="1" ht="16.5" customHeight="1">
      <c r="A236" s="41"/>
      <c r="B236" s="42"/>
      <c r="C236" s="207" t="s">
        <v>463</v>
      </c>
      <c r="D236" s="207" t="s">
        <v>127</v>
      </c>
      <c r="E236" s="208" t="s">
        <v>1156</v>
      </c>
      <c r="F236" s="209" t="s">
        <v>1157</v>
      </c>
      <c r="G236" s="210" t="s">
        <v>196</v>
      </c>
      <c r="H236" s="211">
        <v>3</v>
      </c>
      <c r="I236" s="212"/>
      <c r="J236" s="213">
        <f>ROUND(I236*H236,2)</f>
        <v>0</v>
      </c>
      <c r="K236" s="209" t="s">
        <v>131</v>
      </c>
      <c r="L236" s="47"/>
      <c r="M236" s="214" t="s">
        <v>19</v>
      </c>
      <c r="N236" s="215" t="s">
        <v>43</v>
      </c>
      <c r="O236" s="87"/>
      <c r="P236" s="216">
        <f>O236*H236</f>
        <v>0</v>
      </c>
      <c r="Q236" s="216">
        <v>0</v>
      </c>
      <c r="R236" s="216">
        <f>Q236*H236</f>
        <v>0</v>
      </c>
      <c r="S236" s="216">
        <v>0</v>
      </c>
      <c r="T236" s="217">
        <f>S236*H236</f>
        <v>0</v>
      </c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R236" s="218" t="s">
        <v>132</v>
      </c>
      <c r="AT236" s="218" t="s">
        <v>127</v>
      </c>
      <c r="AU236" s="218" t="s">
        <v>146</v>
      </c>
      <c r="AY236" s="20" t="s">
        <v>125</v>
      </c>
      <c r="BE236" s="219">
        <f>IF(N236="základní",J236,0)</f>
        <v>0</v>
      </c>
      <c r="BF236" s="219">
        <f>IF(N236="snížená",J236,0)</f>
        <v>0</v>
      </c>
      <c r="BG236" s="219">
        <f>IF(N236="zákl. přenesená",J236,0)</f>
        <v>0</v>
      </c>
      <c r="BH236" s="219">
        <f>IF(N236="sníž. přenesená",J236,0)</f>
        <v>0</v>
      </c>
      <c r="BI236" s="219">
        <f>IF(N236="nulová",J236,0)</f>
        <v>0</v>
      </c>
      <c r="BJ236" s="20" t="s">
        <v>80</v>
      </c>
      <c r="BK236" s="219">
        <f>ROUND(I236*H236,2)</f>
        <v>0</v>
      </c>
      <c r="BL236" s="20" t="s">
        <v>132</v>
      </c>
      <c r="BM236" s="218" t="s">
        <v>1158</v>
      </c>
    </row>
    <row r="237" s="2" customFormat="1">
      <c r="A237" s="41"/>
      <c r="B237" s="42"/>
      <c r="C237" s="43"/>
      <c r="D237" s="220" t="s">
        <v>134</v>
      </c>
      <c r="E237" s="43"/>
      <c r="F237" s="221" t="s">
        <v>1159</v>
      </c>
      <c r="G237" s="43"/>
      <c r="H237" s="43"/>
      <c r="I237" s="222"/>
      <c r="J237" s="43"/>
      <c r="K237" s="43"/>
      <c r="L237" s="47"/>
      <c r="M237" s="223"/>
      <c r="N237" s="224"/>
      <c r="O237" s="87"/>
      <c r="P237" s="87"/>
      <c r="Q237" s="87"/>
      <c r="R237" s="87"/>
      <c r="S237" s="87"/>
      <c r="T237" s="88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T237" s="20" t="s">
        <v>134</v>
      </c>
      <c r="AU237" s="20" t="s">
        <v>146</v>
      </c>
    </row>
    <row r="238" s="2" customFormat="1">
      <c r="A238" s="41"/>
      <c r="B238" s="42"/>
      <c r="C238" s="43"/>
      <c r="D238" s="225" t="s">
        <v>136</v>
      </c>
      <c r="E238" s="43"/>
      <c r="F238" s="226" t="s">
        <v>1160</v>
      </c>
      <c r="G238" s="43"/>
      <c r="H238" s="43"/>
      <c r="I238" s="222"/>
      <c r="J238" s="43"/>
      <c r="K238" s="43"/>
      <c r="L238" s="47"/>
      <c r="M238" s="223"/>
      <c r="N238" s="224"/>
      <c r="O238" s="87"/>
      <c r="P238" s="87"/>
      <c r="Q238" s="87"/>
      <c r="R238" s="87"/>
      <c r="S238" s="87"/>
      <c r="T238" s="88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T238" s="20" t="s">
        <v>136</v>
      </c>
      <c r="AU238" s="20" t="s">
        <v>146</v>
      </c>
    </row>
    <row r="239" s="13" customFormat="1">
      <c r="A239" s="13"/>
      <c r="B239" s="227"/>
      <c r="C239" s="228"/>
      <c r="D239" s="220" t="s">
        <v>138</v>
      </c>
      <c r="E239" s="229" t="s">
        <v>19</v>
      </c>
      <c r="F239" s="230" t="s">
        <v>1161</v>
      </c>
      <c r="G239" s="228"/>
      <c r="H239" s="231">
        <v>3</v>
      </c>
      <c r="I239" s="232"/>
      <c r="J239" s="228"/>
      <c r="K239" s="228"/>
      <c r="L239" s="233"/>
      <c r="M239" s="234"/>
      <c r="N239" s="235"/>
      <c r="O239" s="235"/>
      <c r="P239" s="235"/>
      <c r="Q239" s="235"/>
      <c r="R239" s="235"/>
      <c r="S239" s="235"/>
      <c r="T239" s="236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7" t="s">
        <v>138</v>
      </c>
      <c r="AU239" s="237" t="s">
        <v>146</v>
      </c>
      <c r="AV239" s="13" t="s">
        <v>82</v>
      </c>
      <c r="AW239" s="13" t="s">
        <v>33</v>
      </c>
      <c r="AX239" s="13" t="s">
        <v>72</v>
      </c>
      <c r="AY239" s="237" t="s">
        <v>125</v>
      </c>
    </row>
    <row r="240" s="14" customFormat="1">
      <c r="A240" s="14"/>
      <c r="B240" s="238"/>
      <c r="C240" s="239"/>
      <c r="D240" s="220" t="s">
        <v>138</v>
      </c>
      <c r="E240" s="240" t="s">
        <v>19</v>
      </c>
      <c r="F240" s="241" t="s">
        <v>158</v>
      </c>
      <c r="G240" s="239"/>
      <c r="H240" s="242">
        <v>3</v>
      </c>
      <c r="I240" s="243"/>
      <c r="J240" s="239"/>
      <c r="K240" s="239"/>
      <c r="L240" s="244"/>
      <c r="M240" s="245"/>
      <c r="N240" s="246"/>
      <c r="O240" s="246"/>
      <c r="P240" s="246"/>
      <c r="Q240" s="246"/>
      <c r="R240" s="246"/>
      <c r="S240" s="246"/>
      <c r="T240" s="247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8" t="s">
        <v>138</v>
      </c>
      <c r="AU240" s="248" t="s">
        <v>146</v>
      </c>
      <c r="AV240" s="14" t="s">
        <v>132</v>
      </c>
      <c r="AW240" s="14" t="s">
        <v>33</v>
      </c>
      <c r="AX240" s="14" t="s">
        <v>80</v>
      </c>
      <c r="AY240" s="248" t="s">
        <v>125</v>
      </c>
    </row>
    <row r="241" s="2" customFormat="1" ht="16.5" customHeight="1">
      <c r="A241" s="41"/>
      <c r="B241" s="42"/>
      <c r="C241" s="207" t="s">
        <v>292</v>
      </c>
      <c r="D241" s="207" t="s">
        <v>127</v>
      </c>
      <c r="E241" s="208" t="s">
        <v>1162</v>
      </c>
      <c r="F241" s="209" t="s">
        <v>1163</v>
      </c>
      <c r="G241" s="210" t="s">
        <v>196</v>
      </c>
      <c r="H241" s="211">
        <v>2</v>
      </c>
      <c r="I241" s="212"/>
      <c r="J241" s="213">
        <f>ROUND(I241*H241,2)</f>
        <v>0</v>
      </c>
      <c r="K241" s="209" t="s">
        <v>131</v>
      </c>
      <c r="L241" s="47"/>
      <c r="M241" s="214" t="s">
        <v>19</v>
      </c>
      <c r="N241" s="215" t="s">
        <v>43</v>
      </c>
      <c r="O241" s="87"/>
      <c r="P241" s="216">
        <f>O241*H241</f>
        <v>0</v>
      </c>
      <c r="Q241" s="216">
        <v>0</v>
      </c>
      <c r="R241" s="216">
        <f>Q241*H241</f>
        <v>0</v>
      </c>
      <c r="S241" s="216">
        <v>0</v>
      </c>
      <c r="T241" s="217">
        <f>S241*H241</f>
        <v>0</v>
      </c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R241" s="218" t="s">
        <v>132</v>
      </c>
      <c r="AT241" s="218" t="s">
        <v>127</v>
      </c>
      <c r="AU241" s="218" t="s">
        <v>146</v>
      </c>
      <c r="AY241" s="20" t="s">
        <v>125</v>
      </c>
      <c r="BE241" s="219">
        <f>IF(N241="základní",J241,0)</f>
        <v>0</v>
      </c>
      <c r="BF241" s="219">
        <f>IF(N241="snížená",J241,0)</f>
        <v>0</v>
      </c>
      <c r="BG241" s="219">
        <f>IF(N241="zákl. přenesená",J241,0)</f>
        <v>0</v>
      </c>
      <c r="BH241" s="219">
        <f>IF(N241="sníž. přenesená",J241,0)</f>
        <v>0</v>
      </c>
      <c r="BI241" s="219">
        <f>IF(N241="nulová",J241,0)</f>
        <v>0</v>
      </c>
      <c r="BJ241" s="20" t="s">
        <v>80</v>
      </c>
      <c r="BK241" s="219">
        <f>ROUND(I241*H241,2)</f>
        <v>0</v>
      </c>
      <c r="BL241" s="20" t="s">
        <v>132</v>
      </c>
      <c r="BM241" s="218" t="s">
        <v>1164</v>
      </c>
    </row>
    <row r="242" s="2" customFormat="1">
      <c r="A242" s="41"/>
      <c r="B242" s="42"/>
      <c r="C242" s="43"/>
      <c r="D242" s="220" t="s">
        <v>134</v>
      </c>
      <c r="E242" s="43"/>
      <c r="F242" s="221" t="s">
        <v>1165</v>
      </c>
      <c r="G242" s="43"/>
      <c r="H242" s="43"/>
      <c r="I242" s="222"/>
      <c r="J242" s="43"/>
      <c r="K242" s="43"/>
      <c r="L242" s="47"/>
      <c r="M242" s="223"/>
      <c r="N242" s="224"/>
      <c r="O242" s="87"/>
      <c r="P242" s="87"/>
      <c r="Q242" s="87"/>
      <c r="R242" s="87"/>
      <c r="S242" s="87"/>
      <c r="T242" s="88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T242" s="20" t="s">
        <v>134</v>
      </c>
      <c r="AU242" s="20" t="s">
        <v>146</v>
      </c>
    </row>
    <row r="243" s="2" customFormat="1">
      <c r="A243" s="41"/>
      <c r="B243" s="42"/>
      <c r="C243" s="43"/>
      <c r="D243" s="225" t="s">
        <v>136</v>
      </c>
      <c r="E243" s="43"/>
      <c r="F243" s="226" t="s">
        <v>1166</v>
      </c>
      <c r="G243" s="43"/>
      <c r="H243" s="43"/>
      <c r="I243" s="222"/>
      <c r="J243" s="43"/>
      <c r="K243" s="43"/>
      <c r="L243" s="47"/>
      <c r="M243" s="223"/>
      <c r="N243" s="224"/>
      <c r="O243" s="87"/>
      <c r="P243" s="87"/>
      <c r="Q243" s="87"/>
      <c r="R243" s="87"/>
      <c r="S243" s="87"/>
      <c r="T243" s="88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T243" s="20" t="s">
        <v>136</v>
      </c>
      <c r="AU243" s="20" t="s">
        <v>146</v>
      </c>
    </row>
    <row r="244" s="13" customFormat="1">
      <c r="A244" s="13"/>
      <c r="B244" s="227"/>
      <c r="C244" s="228"/>
      <c r="D244" s="220" t="s">
        <v>138</v>
      </c>
      <c r="E244" s="229" t="s">
        <v>19</v>
      </c>
      <c r="F244" s="230" t="s">
        <v>1167</v>
      </c>
      <c r="G244" s="228"/>
      <c r="H244" s="231">
        <v>2</v>
      </c>
      <c r="I244" s="232"/>
      <c r="J244" s="228"/>
      <c r="K244" s="228"/>
      <c r="L244" s="233"/>
      <c r="M244" s="234"/>
      <c r="N244" s="235"/>
      <c r="O244" s="235"/>
      <c r="P244" s="235"/>
      <c r="Q244" s="235"/>
      <c r="R244" s="235"/>
      <c r="S244" s="235"/>
      <c r="T244" s="236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7" t="s">
        <v>138</v>
      </c>
      <c r="AU244" s="237" t="s">
        <v>146</v>
      </c>
      <c r="AV244" s="13" t="s">
        <v>82</v>
      </c>
      <c r="AW244" s="13" t="s">
        <v>33</v>
      </c>
      <c r="AX244" s="13" t="s">
        <v>72</v>
      </c>
      <c r="AY244" s="237" t="s">
        <v>125</v>
      </c>
    </row>
    <row r="245" s="14" customFormat="1">
      <c r="A245" s="14"/>
      <c r="B245" s="238"/>
      <c r="C245" s="239"/>
      <c r="D245" s="220" t="s">
        <v>138</v>
      </c>
      <c r="E245" s="240" t="s">
        <v>19</v>
      </c>
      <c r="F245" s="241" t="s">
        <v>158</v>
      </c>
      <c r="G245" s="239"/>
      <c r="H245" s="242">
        <v>2</v>
      </c>
      <c r="I245" s="243"/>
      <c r="J245" s="239"/>
      <c r="K245" s="239"/>
      <c r="L245" s="244"/>
      <c r="M245" s="245"/>
      <c r="N245" s="246"/>
      <c r="O245" s="246"/>
      <c r="P245" s="246"/>
      <c r="Q245" s="246"/>
      <c r="R245" s="246"/>
      <c r="S245" s="246"/>
      <c r="T245" s="247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8" t="s">
        <v>138</v>
      </c>
      <c r="AU245" s="248" t="s">
        <v>146</v>
      </c>
      <c r="AV245" s="14" t="s">
        <v>132</v>
      </c>
      <c r="AW245" s="14" t="s">
        <v>33</v>
      </c>
      <c r="AX245" s="14" t="s">
        <v>80</v>
      </c>
      <c r="AY245" s="248" t="s">
        <v>125</v>
      </c>
    </row>
    <row r="246" s="2" customFormat="1" ht="16.5" customHeight="1">
      <c r="A246" s="41"/>
      <c r="B246" s="42"/>
      <c r="C246" s="207" t="s">
        <v>468</v>
      </c>
      <c r="D246" s="207" t="s">
        <v>127</v>
      </c>
      <c r="E246" s="208" t="s">
        <v>1168</v>
      </c>
      <c r="F246" s="209" t="s">
        <v>1169</v>
      </c>
      <c r="G246" s="210" t="s">
        <v>196</v>
      </c>
      <c r="H246" s="211">
        <v>1</v>
      </c>
      <c r="I246" s="212"/>
      <c r="J246" s="213">
        <f>ROUND(I246*H246,2)</f>
        <v>0</v>
      </c>
      <c r="K246" s="209" t="s">
        <v>131</v>
      </c>
      <c r="L246" s="47"/>
      <c r="M246" s="214" t="s">
        <v>19</v>
      </c>
      <c r="N246" s="215" t="s">
        <v>43</v>
      </c>
      <c r="O246" s="87"/>
      <c r="P246" s="216">
        <f>O246*H246</f>
        <v>0</v>
      </c>
      <c r="Q246" s="216">
        <v>0</v>
      </c>
      <c r="R246" s="216">
        <f>Q246*H246</f>
        <v>0</v>
      </c>
      <c r="S246" s="216">
        <v>0</v>
      </c>
      <c r="T246" s="217">
        <f>S246*H246</f>
        <v>0</v>
      </c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R246" s="218" t="s">
        <v>132</v>
      </c>
      <c r="AT246" s="218" t="s">
        <v>127</v>
      </c>
      <c r="AU246" s="218" t="s">
        <v>146</v>
      </c>
      <c r="AY246" s="20" t="s">
        <v>125</v>
      </c>
      <c r="BE246" s="219">
        <f>IF(N246="základní",J246,0)</f>
        <v>0</v>
      </c>
      <c r="BF246" s="219">
        <f>IF(N246="snížená",J246,0)</f>
        <v>0</v>
      </c>
      <c r="BG246" s="219">
        <f>IF(N246="zákl. přenesená",J246,0)</f>
        <v>0</v>
      </c>
      <c r="BH246" s="219">
        <f>IF(N246="sníž. přenesená",J246,0)</f>
        <v>0</v>
      </c>
      <c r="BI246" s="219">
        <f>IF(N246="nulová",J246,0)</f>
        <v>0</v>
      </c>
      <c r="BJ246" s="20" t="s">
        <v>80</v>
      </c>
      <c r="BK246" s="219">
        <f>ROUND(I246*H246,2)</f>
        <v>0</v>
      </c>
      <c r="BL246" s="20" t="s">
        <v>132</v>
      </c>
      <c r="BM246" s="218" t="s">
        <v>1170</v>
      </c>
    </row>
    <row r="247" s="2" customFormat="1">
      <c r="A247" s="41"/>
      <c r="B247" s="42"/>
      <c r="C247" s="43"/>
      <c r="D247" s="220" t="s">
        <v>134</v>
      </c>
      <c r="E247" s="43"/>
      <c r="F247" s="221" t="s">
        <v>1171</v>
      </c>
      <c r="G247" s="43"/>
      <c r="H247" s="43"/>
      <c r="I247" s="222"/>
      <c r="J247" s="43"/>
      <c r="K247" s="43"/>
      <c r="L247" s="47"/>
      <c r="M247" s="223"/>
      <c r="N247" s="224"/>
      <c r="O247" s="87"/>
      <c r="P247" s="87"/>
      <c r="Q247" s="87"/>
      <c r="R247" s="87"/>
      <c r="S247" s="87"/>
      <c r="T247" s="88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T247" s="20" t="s">
        <v>134</v>
      </c>
      <c r="AU247" s="20" t="s">
        <v>146</v>
      </c>
    </row>
    <row r="248" s="2" customFormat="1">
      <c r="A248" s="41"/>
      <c r="B248" s="42"/>
      <c r="C248" s="43"/>
      <c r="D248" s="225" t="s">
        <v>136</v>
      </c>
      <c r="E248" s="43"/>
      <c r="F248" s="226" t="s">
        <v>1172</v>
      </c>
      <c r="G248" s="43"/>
      <c r="H248" s="43"/>
      <c r="I248" s="222"/>
      <c r="J248" s="43"/>
      <c r="K248" s="43"/>
      <c r="L248" s="47"/>
      <c r="M248" s="223"/>
      <c r="N248" s="224"/>
      <c r="O248" s="87"/>
      <c r="P248" s="87"/>
      <c r="Q248" s="87"/>
      <c r="R248" s="87"/>
      <c r="S248" s="87"/>
      <c r="T248" s="88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T248" s="20" t="s">
        <v>136</v>
      </c>
      <c r="AU248" s="20" t="s">
        <v>146</v>
      </c>
    </row>
    <row r="249" s="13" customFormat="1">
      <c r="A249" s="13"/>
      <c r="B249" s="227"/>
      <c r="C249" s="228"/>
      <c r="D249" s="220" t="s">
        <v>138</v>
      </c>
      <c r="E249" s="229" t="s">
        <v>19</v>
      </c>
      <c r="F249" s="230" t="s">
        <v>1173</v>
      </c>
      <c r="G249" s="228"/>
      <c r="H249" s="231">
        <v>1</v>
      </c>
      <c r="I249" s="232"/>
      <c r="J249" s="228"/>
      <c r="K249" s="228"/>
      <c r="L249" s="233"/>
      <c r="M249" s="234"/>
      <c r="N249" s="235"/>
      <c r="O249" s="235"/>
      <c r="P249" s="235"/>
      <c r="Q249" s="235"/>
      <c r="R249" s="235"/>
      <c r="S249" s="235"/>
      <c r="T249" s="236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7" t="s">
        <v>138</v>
      </c>
      <c r="AU249" s="237" t="s">
        <v>146</v>
      </c>
      <c r="AV249" s="13" t="s">
        <v>82</v>
      </c>
      <c r="AW249" s="13" t="s">
        <v>33</v>
      </c>
      <c r="AX249" s="13" t="s">
        <v>72</v>
      </c>
      <c r="AY249" s="237" t="s">
        <v>125</v>
      </c>
    </row>
    <row r="250" s="14" customFormat="1">
      <c r="A250" s="14"/>
      <c r="B250" s="238"/>
      <c r="C250" s="239"/>
      <c r="D250" s="220" t="s">
        <v>138</v>
      </c>
      <c r="E250" s="240" t="s">
        <v>19</v>
      </c>
      <c r="F250" s="241" t="s">
        <v>158</v>
      </c>
      <c r="G250" s="239"/>
      <c r="H250" s="242">
        <v>1</v>
      </c>
      <c r="I250" s="243"/>
      <c r="J250" s="239"/>
      <c r="K250" s="239"/>
      <c r="L250" s="244"/>
      <c r="M250" s="245"/>
      <c r="N250" s="246"/>
      <c r="O250" s="246"/>
      <c r="P250" s="246"/>
      <c r="Q250" s="246"/>
      <c r="R250" s="246"/>
      <c r="S250" s="246"/>
      <c r="T250" s="247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8" t="s">
        <v>138</v>
      </c>
      <c r="AU250" s="248" t="s">
        <v>146</v>
      </c>
      <c r="AV250" s="14" t="s">
        <v>132</v>
      </c>
      <c r="AW250" s="14" t="s">
        <v>33</v>
      </c>
      <c r="AX250" s="14" t="s">
        <v>80</v>
      </c>
      <c r="AY250" s="248" t="s">
        <v>125</v>
      </c>
    </row>
    <row r="251" s="2" customFormat="1" ht="16.5" customHeight="1">
      <c r="A251" s="41"/>
      <c r="B251" s="42"/>
      <c r="C251" s="207" t="s">
        <v>471</v>
      </c>
      <c r="D251" s="207" t="s">
        <v>127</v>
      </c>
      <c r="E251" s="208" t="s">
        <v>1174</v>
      </c>
      <c r="F251" s="209" t="s">
        <v>1175</v>
      </c>
      <c r="G251" s="210" t="s">
        <v>196</v>
      </c>
      <c r="H251" s="211">
        <v>1</v>
      </c>
      <c r="I251" s="212"/>
      <c r="J251" s="213">
        <f>ROUND(I251*H251,2)</f>
        <v>0</v>
      </c>
      <c r="K251" s="209" t="s">
        <v>131</v>
      </c>
      <c r="L251" s="47"/>
      <c r="M251" s="214" t="s">
        <v>19</v>
      </c>
      <c r="N251" s="215" t="s">
        <v>43</v>
      </c>
      <c r="O251" s="87"/>
      <c r="P251" s="216">
        <f>O251*H251</f>
        <v>0</v>
      </c>
      <c r="Q251" s="216">
        <v>0</v>
      </c>
      <c r="R251" s="216">
        <f>Q251*H251</f>
        <v>0</v>
      </c>
      <c r="S251" s="216">
        <v>0</v>
      </c>
      <c r="T251" s="217">
        <f>S251*H251</f>
        <v>0</v>
      </c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R251" s="218" t="s">
        <v>132</v>
      </c>
      <c r="AT251" s="218" t="s">
        <v>127</v>
      </c>
      <c r="AU251" s="218" t="s">
        <v>146</v>
      </c>
      <c r="AY251" s="20" t="s">
        <v>125</v>
      </c>
      <c r="BE251" s="219">
        <f>IF(N251="základní",J251,0)</f>
        <v>0</v>
      </c>
      <c r="BF251" s="219">
        <f>IF(N251="snížená",J251,0)</f>
        <v>0</v>
      </c>
      <c r="BG251" s="219">
        <f>IF(N251="zákl. přenesená",J251,0)</f>
        <v>0</v>
      </c>
      <c r="BH251" s="219">
        <f>IF(N251="sníž. přenesená",J251,0)</f>
        <v>0</v>
      </c>
      <c r="BI251" s="219">
        <f>IF(N251="nulová",J251,0)</f>
        <v>0</v>
      </c>
      <c r="BJ251" s="20" t="s">
        <v>80</v>
      </c>
      <c r="BK251" s="219">
        <f>ROUND(I251*H251,2)</f>
        <v>0</v>
      </c>
      <c r="BL251" s="20" t="s">
        <v>132</v>
      </c>
      <c r="BM251" s="218" t="s">
        <v>1176</v>
      </c>
    </row>
    <row r="252" s="2" customFormat="1">
      <c r="A252" s="41"/>
      <c r="B252" s="42"/>
      <c r="C252" s="43"/>
      <c r="D252" s="220" t="s">
        <v>134</v>
      </c>
      <c r="E252" s="43"/>
      <c r="F252" s="221" t="s">
        <v>1177</v>
      </c>
      <c r="G252" s="43"/>
      <c r="H252" s="43"/>
      <c r="I252" s="222"/>
      <c r="J252" s="43"/>
      <c r="K252" s="43"/>
      <c r="L252" s="47"/>
      <c r="M252" s="223"/>
      <c r="N252" s="224"/>
      <c r="O252" s="87"/>
      <c r="P252" s="87"/>
      <c r="Q252" s="87"/>
      <c r="R252" s="87"/>
      <c r="S252" s="87"/>
      <c r="T252" s="88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T252" s="20" t="s">
        <v>134</v>
      </c>
      <c r="AU252" s="20" t="s">
        <v>146</v>
      </c>
    </row>
    <row r="253" s="2" customFormat="1">
      <c r="A253" s="41"/>
      <c r="B253" s="42"/>
      <c r="C253" s="43"/>
      <c r="D253" s="225" t="s">
        <v>136</v>
      </c>
      <c r="E253" s="43"/>
      <c r="F253" s="226" t="s">
        <v>1178</v>
      </c>
      <c r="G253" s="43"/>
      <c r="H253" s="43"/>
      <c r="I253" s="222"/>
      <c r="J253" s="43"/>
      <c r="K253" s="43"/>
      <c r="L253" s="47"/>
      <c r="M253" s="223"/>
      <c r="N253" s="224"/>
      <c r="O253" s="87"/>
      <c r="P253" s="87"/>
      <c r="Q253" s="87"/>
      <c r="R253" s="87"/>
      <c r="S253" s="87"/>
      <c r="T253" s="88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T253" s="20" t="s">
        <v>136</v>
      </c>
      <c r="AU253" s="20" t="s">
        <v>146</v>
      </c>
    </row>
    <row r="254" s="13" customFormat="1">
      <c r="A254" s="13"/>
      <c r="B254" s="227"/>
      <c r="C254" s="228"/>
      <c r="D254" s="220" t="s">
        <v>138</v>
      </c>
      <c r="E254" s="229" t="s">
        <v>19</v>
      </c>
      <c r="F254" s="230" t="s">
        <v>1179</v>
      </c>
      <c r="G254" s="228"/>
      <c r="H254" s="231">
        <v>1</v>
      </c>
      <c r="I254" s="232"/>
      <c r="J254" s="228"/>
      <c r="K254" s="228"/>
      <c r="L254" s="233"/>
      <c r="M254" s="234"/>
      <c r="N254" s="235"/>
      <c r="O254" s="235"/>
      <c r="P254" s="235"/>
      <c r="Q254" s="235"/>
      <c r="R254" s="235"/>
      <c r="S254" s="235"/>
      <c r="T254" s="236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7" t="s">
        <v>138</v>
      </c>
      <c r="AU254" s="237" t="s">
        <v>146</v>
      </c>
      <c r="AV254" s="13" t="s">
        <v>82</v>
      </c>
      <c r="AW254" s="13" t="s">
        <v>33</v>
      </c>
      <c r="AX254" s="13" t="s">
        <v>72</v>
      </c>
      <c r="AY254" s="237" t="s">
        <v>125</v>
      </c>
    </row>
    <row r="255" s="14" customFormat="1">
      <c r="A255" s="14"/>
      <c r="B255" s="238"/>
      <c r="C255" s="239"/>
      <c r="D255" s="220" t="s">
        <v>138</v>
      </c>
      <c r="E255" s="240" t="s">
        <v>19</v>
      </c>
      <c r="F255" s="241" t="s">
        <v>158</v>
      </c>
      <c r="G255" s="239"/>
      <c r="H255" s="242">
        <v>1</v>
      </c>
      <c r="I255" s="243"/>
      <c r="J255" s="239"/>
      <c r="K255" s="239"/>
      <c r="L255" s="244"/>
      <c r="M255" s="245"/>
      <c r="N255" s="246"/>
      <c r="O255" s="246"/>
      <c r="P255" s="246"/>
      <c r="Q255" s="246"/>
      <c r="R255" s="246"/>
      <c r="S255" s="246"/>
      <c r="T255" s="247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48" t="s">
        <v>138</v>
      </c>
      <c r="AU255" s="248" t="s">
        <v>146</v>
      </c>
      <c r="AV255" s="14" t="s">
        <v>132</v>
      </c>
      <c r="AW255" s="14" t="s">
        <v>33</v>
      </c>
      <c r="AX255" s="14" t="s">
        <v>80</v>
      </c>
      <c r="AY255" s="248" t="s">
        <v>125</v>
      </c>
    </row>
    <row r="256" s="2" customFormat="1" ht="16.5" customHeight="1">
      <c r="A256" s="41"/>
      <c r="B256" s="42"/>
      <c r="C256" s="207" t="s">
        <v>474</v>
      </c>
      <c r="D256" s="207" t="s">
        <v>127</v>
      </c>
      <c r="E256" s="208" t="s">
        <v>1180</v>
      </c>
      <c r="F256" s="209" t="s">
        <v>1181</v>
      </c>
      <c r="G256" s="210" t="s">
        <v>196</v>
      </c>
      <c r="H256" s="211">
        <v>6</v>
      </c>
      <c r="I256" s="212"/>
      <c r="J256" s="213">
        <f>ROUND(I256*H256,2)</f>
        <v>0</v>
      </c>
      <c r="K256" s="209" t="s">
        <v>131</v>
      </c>
      <c r="L256" s="47"/>
      <c r="M256" s="214" t="s">
        <v>19</v>
      </c>
      <c r="N256" s="215" t="s">
        <v>43</v>
      </c>
      <c r="O256" s="87"/>
      <c r="P256" s="216">
        <f>O256*H256</f>
        <v>0</v>
      </c>
      <c r="Q256" s="216">
        <v>0</v>
      </c>
      <c r="R256" s="216">
        <f>Q256*H256</f>
        <v>0</v>
      </c>
      <c r="S256" s="216">
        <v>0</v>
      </c>
      <c r="T256" s="217">
        <f>S256*H256</f>
        <v>0</v>
      </c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R256" s="218" t="s">
        <v>132</v>
      </c>
      <c r="AT256" s="218" t="s">
        <v>127</v>
      </c>
      <c r="AU256" s="218" t="s">
        <v>146</v>
      </c>
      <c r="AY256" s="20" t="s">
        <v>125</v>
      </c>
      <c r="BE256" s="219">
        <f>IF(N256="základní",J256,0)</f>
        <v>0</v>
      </c>
      <c r="BF256" s="219">
        <f>IF(N256="snížená",J256,0)</f>
        <v>0</v>
      </c>
      <c r="BG256" s="219">
        <f>IF(N256="zákl. přenesená",J256,0)</f>
        <v>0</v>
      </c>
      <c r="BH256" s="219">
        <f>IF(N256="sníž. přenesená",J256,0)</f>
        <v>0</v>
      </c>
      <c r="BI256" s="219">
        <f>IF(N256="nulová",J256,0)</f>
        <v>0</v>
      </c>
      <c r="BJ256" s="20" t="s">
        <v>80</v>
      </c>
      <c r="BK256" s="219">
        <f>ROUND(I256*H256,2)</f>
        <v>0</v>
      </c>
      <c r="BL256" s="20" t="s">
        <v>132</v>
      </c>
      <c r="BM256" s="218" t="s">
        <v>1182</v>
      </c>
    </row>
    <row r="257" s="2" customFormat="1">
      <c r="A257" s="41"/>
      <c r="B257" s="42"/>
      <c r="C257" s="43"/>
      <c r="D257" s="220" t="s">
        <v>134</v>
      </c>
      <c r="E257" s="43"/>
      <c r="F257" s="221" t="s">
        <v>1183</v>
      </c>
      <c r="G257" s="43"/>
      <c r="H257" s="43"/>
      <c r="I257" s="222"/>
      <c r="J257" s="43"/>
      <c r="K257" s="43"/>
      <c r="L257" s="47"/>
      <c r="M257" s="223"/>
      <c r="N257" s="224"/>
      <c r="O257" s="87"/>
      <c r="P257" s="87"/>
      <c r="Q257" s="87"/>
      <c r="R257" s="87"/>
      <c r="S257" s="87"/>
      <c r="T257" s="88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T257" s="20" t="s">
        <v>134</v>
      </c>
      <c r="AU257" s="20" t="s">
        <v>146</v>
      </c>
    </row>
    <row r="258" s="2" customFormat="1">
      <c r="A258" s="41"/>
      <c r="B258" s="42"/>
      <c r="C258" s="43"/>
      <c r="D258" s="225" t="s">
        <v>136</v>
      </c>
      <c r="E258" s="43"/>
      <c r="F258" s="226" t="s">
        <v>1184</v>
      </c>
      <c r="G258" s="43"/>
      <c r="H258" s="43"/>
      <c r="I258" s="222"/>
      <c r="J258" s="43"/>
      <c r="K258" s="43"/>
      <c r="L258" s="47"/>
      <c r="M258" s="223"/>
      <c r="N258" s="224"/>
      <c r="O258" s="87"/>
      <c r="P258" s="87"/>
      <c r="Q258" s="87"/>
      <c r="R258" s="87"/>
      <c r="S258" s="87"/>
      <c r="T258" s="88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T258" s="20" t="s">
        <v>136</v>
      </c>
      <c r="AU258" s="20" t="s">
        <v>146</v>
      </c>
    </row>
    <row r="259" s="13" customFormat="1">
      <c r="A259" s="13"/>
      <c r="B259" s="227"/>
      <c r="C259" s="228"/>
      <c r="D259" s="220" t="s">
        <v>138</v>
      </c>
      <c r="E259" s="229" t="s">
        <v>19</v>
      </c>
      <c r="F259" s="230" t="s">
        <v>1185</v>
      </c>
      <c r="G259" s="228"/>
      <c r="H259" s="231">
        <v>6</v>
      </c>
      <c r="I259" s="232"/>
      <c r="J259" s="228"/>
      <c r="K259" s="228"/>
      <c r="L259" s="233"/>
      <c r="M259" s="234"/>
      <c r="N259" s="235"/>
      <c r="O259" s="235"/>
      <c r="P259" s="235"/>
      <c r="Q259" s="235"/>
      <c r="R259" s="235"/>
      <c r="S259" s="235"/>
      <c r="T259" s="236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7" t="s">
        <v>138</v>
      </c>
      <c r="AU259" s="237" t="s">
        <v>146</v>
      </c>
      <c r="AV259" s="13" t="s">
        <v>82</v>
      </c>
      <c r="AW259" s="13" t="s">
        <v>33</v>
      </c>
      <c r="AX259" s="13" t="s">
        <v>72</v>
      </c>
      <c r="AY259" s="237" t="s">
        <v>125</v>
      </c>
    </row>
    <row r="260" s="14" customFormat="1">
      <c r="A260" s="14"/>
      <c r="B260" s="238"/>
      <c r="C260" s="239"/>
      <c r="D260" s="220" t="s">
        <v>138</v>
      </c>
      <c r="E260" s="240" t="s">
        <v>19</v>
      </c>
      <c r="F260" s="241" t="s">
        <v>158</v>
      </c>
      <c r="G260" s="239"/>
      <c r="H260" s="242">
        <v>6</v>
      </c>
      <c r="I260" s="243"/>
      <c r="J260" s="239"/>
      <c r="K260" s="239"/>
      <c r="L260" s="244"/>
      <c r="M260" s="245"/>
      <c r="N260" s="246"/>
      <c r="O260" s="246"/>
      <c r="P260" s="246"/>
      <c r="Q260" s="246"/>
      <c r="R260" s="246"/>
      <c r="S260" s="246"/>
      <c r="T260" s="247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48" t="s">
        <v>138</v>
      </c>
      <c r="AU260" s="248" t="s">
        <v>146</v>
      </c>
      <c r="AV260" s="14" t="s">
        <v>132</v>
      </c>
      <c r="AW260" s="14" t="s">
        <v>33</v>
      </c>
      <c r="AX260" s="14" t="s">
        <v>80</v>
      </c>
      <c r="AY260" s="248" t="s">
        <v>125</v>
      </c>
    </row>
    <row r="261" s="2" customFormat="1" ht="16.5" customHeight="1">
      <c r="A261" s="41"/>
      <c r="B261" s="42"/>
      <c r="C261" s="207" t="s">
        <v>476</v>
      </c>
      <c r="D261" s="207" t="s">
        <v>127</v>
      </c>
      <c r="E261" s="208" t="s">
        <v>1186</v>
      </c>
      <c r="F261" s="209" t="s">
        <v>1187</v>
      </c>
      <c r="G261" s="210" t="s">
        <v>196</v>
      </c>
      <c r="H261" s="211">
        <v>4</v>
      </c>
      <c r="I261" s="212"/>
      <c r="J261" s="213">
        <f>ROUND(I261*H261,2)</f>
        <v>0</v>
      </c>
      <c r="K261" s="209" t="s">
        <v>131</v>
      </c>
      <c r="L261" s="47"/>
      <c r="M261" s="214" t="s">
        <v>19</v>
      </c>
      <c r="N261" s="215" t="s">
        <v>43</v>
      </c>
      <c r="O261" s="87"/>
      <c r="P261" s="216">
        <f>O261*H261</f>
        <v>0</v>
      </c>
      <c r="Q261" s="216">
        <v>0</v>
      </c>
      <c r="R261" s="216">
        <f>Q261*H261</f>
        <v>0</v>
      </c>
      <c r="S261" s="216">
        <v>0</v>
      </c>
      <c r="T261" s="217">
        <f>S261*H261</f>
        <v>0</v>
      </c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R261" s="218" t="s">
        <v>132</v>
      </c>
      <c r="AT261" s="218" t="s">
        <v>127</v>
      </c>
      <c r="AU261" s="218" t="s">
        <v>146</v>
      </c>
      <c r="AY261" s="20" t="s">
        <v>125</v>
      </c>
      <c r="BE261" s="219">
        <f>IF(N261="základní",J261,0)</f>
        <v>0</v>
      </c>
      <c r="BF261" s="219">
        <f>IF(N261="snížená",J261,0)</f>
        <v>0</v>
      </c>
      <c r="BG261" s="219">
        <f>IF(N261="zákl. přenesená",J261,0)</f>
        <v>0</v>
      </c>
      <c r="BH261" s="219">
        <f>IF(N261="sníž. přenesená",J261,0)</f>
        <v>0</v>
      </c>
      <c r="BI261" s="219">
        <f>IF(N261="nulová",J261,0)</f>
        <v>0</v>
      </c>
      <c r="BJ261" s="20" t="s">
        <v>80</v>
      </c>
      <c r="BK261" s="219">
        <f>ROUND(I261*H261,2)</f>
        <v>0</v>
      </c>
      <c r="BL261" s="20" t="s">
        <v>132</v>
      </c>
      <c r="BM261" s="218" t="s">
        <v>1188</v>
      </c>
    </row>
    <row r="262" s="2" customFormat="1">
      <c r="A262" s="41"/>
      <c r="B262" s="42"/>
      <c r="C262" s="43"/>
      <c r="D262" s="220" t="s">
        <v>134</v>
      </c>
      <c r="E262" s="43"/>
      <c r="F262" s="221" t="s">
        <v>1189</v>
      </c>
      <c r="G262" s="43"/>
      <c r="H262" s="43"/>
      <c r="I262" s="222"/>
      <c r="J262" s="43"/>
      <c r="K262" s="43"/>
      <c r="L262" s="47"/>
      <c r="M262" s="223"/>
      <c r="N262" s="224"/>
      <c r="O262" s="87"/>
      <c r="P262" s="87"/>
      <c r="Q262" s="87"/>
      <c r="R262" s="87"/>
      <c r="S262" s="87"/>
      <c r="T262" s="88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T262" s="20" t="s">
        <v>134</v>
      </c>
      <c r="AU262" s="20" t="s">
        <v>146</v>
      </c>
    </row>
    <row r="263" s="2" customFormat="1">
      <c r="A263" s="41"/>
      <c r="B263" s="42"/>
      <c r="C263" s="43"/>
      <c r="D263" s="225" t="s">
        <v>136</v>
      </c>
      <c r="E263" s="43"/>
      <c r="F263" s="226" t="s">
        <v>1190</v>
      </c>
      <c r="G263" s="43"/>
      <c r="H263" s="43"/>
      <c r="I263" s="222"/>
      <c r="J263" s="43"/>
      <c r="K263" s="43"/>
      <c r="L263" s="47"/>
      <c r="M263" s="223"/>
      <c r="N263" s="224"/>
      <c r="O263" s="87"/>
      <c r="P263" s="87"/>
      <c r="Q263" s="87"/>
      <c r="R263" s="87"/>
      <c r="S263" s="87"/>
      <c r="T263" s="88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T263" s="20" t="s">
        <v>136</v>
      </c>
      <c r="AU263" s="20" t="s">
        <v>146</v>
      </c>
    </row>
    <row r="264" s="13" customFormat="1">
      <c r="A264" s="13"/>
      <c r="B264" s="227"/>
      <c r="C264" s="228"/>
      <c r="D264" s="220" t="s">
        <v>138</v>
      </c>
      <c r="E264" s="229" t="s">
        <v>19</v>
      </c>
      <c r="F264" s="230" t="s">
        <v>1191</v>
      </c>
      <c r="G264" s="228"/>
      <c r="H264" s="231">
        <v>4</v>
      </c>
      <c r="I264" s="232"/>
      <c r="J264" s="228"/>
      <c r="K264" s="228"/>
      <c r="L264" s="233"/>
      <c r="M264" s="234"/>
      <c r="N264" s="235"/>
      <c r="O264" s="235"/>
      <c r="P264" s="235"/>
      <c r="Q264" s="235"/>
      <c r="R264" s="235"/>
      <c r="S264" s="235"/>
      <c r="T264" s="236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7" t="s">
        <v>138</v>
      </c>
      <c r="AU264" s="237" t="s">
        <v>146</v>
      </c>
      <c r="AV264" s="13" t="s">
        <v>82</v>
      </c>
      <c r="AW264" s="13" t="s">
        <v>33</v>
      </c>
      <c r="AX264" s="13" t="s">
        <v>72</v>
      </c>
      <c r="AY264" s="237" t="s">
        <v>125</v>
      </c>
    </row>
    <row r="265" s="14" customFormat="1">
      <c r="A265" s="14"/>
      <c r="B265" s="238"/>
      <c r="C265" s="239"/>
      <c r="D265" s="220" t="s">
        <v>138</v>
      </c>
      <c r="E265" s="240" t="s">
        <v>19</v>
      </c>
      <c r="F265" s="241" t="s">
        <v>158</v>
      </c>
      <c r="G265" s="239"/>
      <c r="H265" s="242">
        <v>4</v>
      </c>
      <c r="I265" s="243"/>
      <c r="J265" s="239"/>
      <c r="K265" s="239"/>
      <c r="L265" s="244"/>
      <c r="M265" s="245"/>
      <c r="N265" s="246"/>
      <c r="O265" s="246"/>
      <c r="P265" s="246"/>
      <c r="Q265" s="246"/>
      <c r="R265" s="246"/>
      <c r="S265" s="246"/>
      <c r="T265" s="247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8" t="s">
        <v>138</v>
      </c>
      <c r="AU265" s="248" t="s">
        <v>146</v>
      </c>
      <c r="AV265" s="14" t="s">
        <v>132</v>
      </c>
      <c r="AW265" s="14" t="s">
        <v>33</v>
      </c>
      <c r="AX265" s="14" t="s">
        <v>80</v>
      </c>
      <c r="AY265" s="248" t="s">
        <v>125</v>
      </c>
    </row>
    <row r="266" s="2" customFormat="1" ht="16.5" customHeight="1">
      <c r="A266" s="41"/>
      <c r="B266" s="42"/>
      <c r="C266" s="207" t="s">
        <v>480</v>
      </c>
      <c r="D266" s="207" t="s">
        <v>127</v>
      </c>
      <c r="E266" s="208" t="s">
        <v>1192</v>
      </c>
      <c r="F266" s="209" t="s">
        <v>1193</v>
      </c>
      <c r="G266" s="210" t="s">
        <v>196</v>
      </c>
      <c r="H266" s="211">
        <v>2</v>
      </c>
      <c r="I266" s="212"/>
      <c r="J266" s="213">
        <f>ROUND(I266*H266,2)</f>
        <v>0</v>
      </c>
      <c r="K266" s="209" t="s">
        <v>131</v>
      </c>
      <c r="L266" s="47"/>
      <c r="M266" s="214" t="s">
        <v>19</v>
      </c>
      <c r="N266" s="215" t="s">
        <v>43</v>
      </c>
      <c r="O266" s="87"/>
      <c r="P266" s="216">
        <f>O266*H266</f>
        <v>0</v>
      </c>
      <c r="Q266" s="216">
        <v>0</v>
      </c>
      <c r="R266" s="216">
        <f>Q266*H266</f>
        <v>0</v>
      </c>
      <c r="S266" s="216">
        <v>0</v>
      </c>
      <c r="T266" s="217">
        <f>S266*H266</f>
        <v>0</v>
      </c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R266" s="218" t="s">
        <v>132</v>
      </c>
      <c r="AT266" s="218" t="s">
        <v>127</v>
      </c>
      <c r="AU266" s="218" t="s">
        <v>146</v>
      </c>
      <c r="AY266" s="20" t="s">
        <v>125</v>
      </c>
      <c r="BE266" s="219">
        <f>IF(N266="základní",J266,0)</f>
        <v>0</v>
      </c>
      <c r="BF266" s="219">
        <f>IF(N266="snížená",J266,0)</f>
        <v>0</v>
      </c>
      <c r="BG266" s="219">
        <f>IF(N266="zákl. přenesená",J266,0)</f>
        <v>0</v>
      </c>
      <c r="BH266" s="219">
        <f>IF(N266="sníž. přenesená",J266,0)</f>
        <v>0</v>
      </c>
      <c r="BI266" s="219">
        <f>IF(N266="nulová",J266,0)</f>
        <v>0</v>
      </c>
      <c r="BJ266" s="20" t="s">
        <v>80</v>
      </c>
      <c r="BK266" s="219">
        <f>ROUND(I266*H266,2)</f>
        <v>0</v>
      </c>
      <c r="BL266" s="20" t="s">
        <v>132</v>
      </c>
      <c r="BM266" s="218" t="s">
        <v>1194</v>
      </c>
    </row>
    <row r="267" s="2" customFormat="1">
      <c r="A267" s="41"/>
      <c r="B267" s="42"/>
      <c r="C267" s="43"/>
      <c r="D267" s="220" t="s">
        <v>134</v>
      </c>
      <c r="E267" s="43"/>
      <c r="F267" s="221" t="s">
        <v>1195</v>
      </c>
      <c r="G267" s="43"/>
      <c r="H267" s="43"/>
      <c r="I267" s="222"/>
      <c r="J267" s="43"/>
      <c r="K267" s="43"/>
      <c r="L267" s="47"/>
      <c r="M267" s="223"/>
      <c r="N267" s="224"/>
      <c r="O267" s="87"/>
      <c r="P267" s="87"/>
      <c r="Q267" s="87"/>
      <c r="R267" s="87"/>
      <c r="S267" s="87"/>
      <c r="T267" s="88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T267" s="20" t="s">
        <v>134</v>
      </c>
      <c r="AU267" s="20" t="s">
        <v>146</v>
      </c>
    </row>
    <row r="268" s="2" customFormat="1">
      <c r="A268" s="41"/>
      <c r="B268" s="42"/>
      <c r="C268" s="43"/>
      <c r="D268" s="225" t="s">
        <v>136</v>
      </c>
      <c r="E268" s="43"/>
      <c r="F268" s="226" t="s">
        <v>1196</v>
      </c>
      <c r="G268" s="43"/>
      <c r="H268" s="43"/>
      <c r="I268" s="222"/>
      <c r="J268" s="43"/>
      <c r="K268" s="43"/>
      <c r="L268" s="47"/>
      <c r="M268" s="223"/>
      <c r="N268" s="224"/>
      <c r="O268" s="87"/>
      <c r="P268" s="87"/>
      <c r="Q268" s="87"/>
      <c r="R268" s="87"/>
      <c r="S268" s="87"/>
      <c r="T268" s="88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T268" s="20" t="s">
        <v>136</v>
      </c>
      <c r="AU268" s="20" t="s">
        <v>146</v>
      </c>
    </row>
    <row r="269" s="13" customFormat="1">
      <c r="A269" s="13"/>
      <c r="B269" s="227"/>
      <c r="C269" s="228"/>
      <c r="D269" s="220" t="s">
        <v>138</v>
      </c>
      <c r="E269" s="229" t="s">
        <v>19</v>
      </c>
      <c r="F269" s="230" t="s">
        <v>1197</v>
      </c>
      <c r="G269" s="228"/>
      <c r="H269" s="231">
        <v>2</v>
      </c>
      <c r="I269" s="232"/>
      <c r="J269" s="228"/>
      <c r="K269" s="228"/>
      <c r="L269" s="233"/>
      <c r="M269" s="234"/>
      <c r="N269" s="235"/>
      <c r="O269" s="235"/>
      <c r="P269" s="235"/>
      <c r="Q269" s="235"/>
      <c r="R269" s="235"/>
      <c r="S269" s="235"/>
      <c r="T269" s="236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7" t="s">
        <v>138</v>
      </c>
      <c r="AU269" s="237" t="s">
        <v>146</v>
      </c>
      <c r="AV269" s="13" t="s">
        <v>82</v>
      </c>
      <c r="AW269" s="13" t="s">
        <v>33</v>
      </c>
      <c r="AX269" s="13" t="s">
        <v>72</v>
      </c>
      <c r="AY269" s="237" t="s">
        <v>125</v>
      </c>
    </row>
    <row r="270" s="14" customFormat="1">
      <c r="A270" s="14"/>
      <c r="B270" s="238"/>
      <c r="C270" s="239"/>
      <c r="D270" s="220" t="s">
        <v>138</v>
      </c>
      <c r="E270" s="240" t="s">
        <v>19</v>
      </c>
      <c r="F270" s="241" t="s">
        <v>158</v>
      </c>
      <c r="G270" s="239"/>
      <c r="H270" s="242">
        <v>2</v>
      </c>
      <c r="I270" s="243"/>
      <c r="J270" s="239"/>
      <c r="K270" s="239"/>
      <c r="L270" s="244"/>
      <c r="M270" s="245"/>
      <c r="N270" s="246"/>
      <c r="O270" s="246"/>
      <c r="P270" s="246"/>
      <c r="Q270" s="246"/>
      <c r="R270" s="246"/>
      <c r="S270" s="246"/>
      <c r="T270" s="247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48" t="s">
        <v>138</v>
      </c>
      <c r="AU270" s="248" t="s">
        <v>146</v>
      </c>
      <c r="AV270" s="14" t="s">
        <v>132</v>
      </c>
      <c r="AW270" s="14" t="s">
        <v>33</v>
      </c>
      <c r="AX270" s="14" t="s">
        <v>80</v>
      </c>
      <c r="AY270" s="248" t="s">
        <v>125</v>
      </c>
    </row>
    <row r="271" s="2" customFormat="1" ht="16.5" customHeight="1">
      <c r="A271" s="41"/>
      <c r="B271" s="42"/>
      <c r="C271" s="207" t="s">
        <v>683</v>
      </c>
      <c r="D271" s="207" t="s">
        <v>127</v>
      </c>
      <c r="E271" s="208" t="s">
        <v>1198</v>
      </c>
      <c r="F271" s="209" t="s">
        <v>1199</v>
      </c>
      <c r="G271" s="210" t="s">
        <v>196</v>
      </c>
      <c r="H271" s="211">
        <v>1</v>
      </c>
      <c r="I271" s="212"/>
      <c r="J271" s="213">
        <f>ROUND(I271*H271,2)</f>
        <v>0</v>
      </c>
      <c r="K271" s="209" t="s">
        <v>131</v>
      </c>
      <c r="L271" s="47"/>
      <c r="M271" s="214" t="s">
        <v>19</v>
      </c>
      <c r="N271" s="215" t="s">
        <v>43</v>
      </c>
      <c r="O271" s="87"/>
      <c r="P271" s="216">
        <f>O271*H271</f>
        <v>0</v>
      </c>
      <c r="Q271" s="216">
        <v>0</v>
      </c>
      <c r="R271" s="216">
        <f>Q271*H271</f>
        <v>0</v>
      </c>
      <c r="S271" s="216">
        <v>0</v>
      </c>
      <c r="T271" s="217">
        <f>S271*H271</f>
        <v>0</v>
      </c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R271" s="218" t="s">
        <v>132</v>
      </c>
      <c r="AT271" s="218" t="s">
        <v>127</v>
      </c>
      <c r="AU271" s="218" t="s">
        <v>146</v>
      </c>
      <c r="AY271" s="20" t="s">
        <v>125</v>
      </c>
      <c r="BE271" s="219">
        <f>IF(N271="základní",J271,0)</f>
        <v>0</v>
      </c>
      <c r="BF271" s="219">
        <f>IF(N271="snížená",J271,0)</f>
        <v>0</v>
      </c>
      <c r="BG271" s="219">
        <f>IF(N271="zákl. přenesená",J271,0)</f>
        <v>0</v>
      </c>
      <c r="BH271" s="219">
        <f>IF(N271="sníž. přenesená",J271,0)</f>
        <v>0</v>
      </c>
      <c r="BI271" s="219">
        <f>IF(N271="nulová",J271,0)</f>
        <v>0</v>
      </c>
      <c r="BJ271" s="20" t="s">
        <v>80</v>
      </c>
      <c r="BK271" s="219">
        <f>ROUND(I271*H271,2)</f>
        <v>0</v>
      </c>
      <c r="BL271" s="20" t="s">
        <v>132</v>
      </c>
      <c r="BM271" s="218" t="s">
        <v>1200</v>
      </c>
    </row>
    <row r="272" s="2" customFormat="1">
      <c r="A272" s="41"/>
      <c r="B272" s="42"/>
      <c r="C272" s="43"/>
      <c r="D272" s="220" t="s">
        <v>134</v>
      </c>
      <c r="E272" s="43"/>
      <c r="F272" s="221" t="s">
        <v>1201</v>
      </c>
      <c r="G272" s="43"/>
      <c r="H272" s="43"/>
      <c r="I272" s="222"/>
      <c r="J272" s="43"/>
      <c r="K272" s="43"/>
      <c r="L272" s="47"/>
      <c r="M272" s="223"/>
      <c r="N272" s="224"/>
      <c r="O272" s="87"/>
      <c r="P272" s="87"/>
      <c r="Q272" s="87"/>
      <c r="R272" s="87"/>
      <c r="S272" s="87"/>
      <c r="T272" s="88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T272" s="20" t="s">
        <v>134</v>
      </c>
      <c r="AU272" s="20" t="s">
        <v>146</v>
      </c>
    </row>
    <row r="273" s="2" customFormat="1">
      <c r="A273" s="41"/>
      <c r="B273" s="42"/>
      <c r="C273" s="43"/>
      <c r="D273" s="225" t="s">
        <v>136</v>
      </c>
      <c r="E273" s="43"/>
      <c r="F273" s="226" t="s">
        <v>1202</v>
      </c>
      <c r="G273" s="43"/>
      <c r="H273" s="43"/>
      <c r="I273" s="222"/>
      <c r="J273" s="43"/>
      <c r="K273" s="43"/>
      <c r="L273" s="47"/>
      <c r="M273" s="223"/>
      <c r="N273" s="224"/>
      <c r="O273" s="87"/>
      <c r="P273" s="87"/>
      <c r="Q273" s="87"/>
      <c r="R273" s="87"/>
      <c r="S273" s="87"/>
      <c r="T273" s="88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T273" s="20" t="s">
        <v>136</v>
      </c>
      <c r="AU273" s="20" t="s">
        <v>146</v>
      </c>
    </row>
    <row r="274" s="13" customFormat="1">
      <c r="A274" s="13"/>
      <c r="B274" s="227"/>
      <c r="C274" s="228"/>
      <c r="D274" s="220" t="s">
        <v>138</v>
      </c>
      <c r="E274" s="229" t="s">
        <v>19</v>
      </c>
      <c r="F274" s="230" t="s">
        <v>1203</v>
      </c>
      <c r="G274" s="228"/>
      <c r="H274" s="231">
        <v>1</v>
      </c>
      <c r="I274" s="232"/>
      <c r="J274" s="228"/>
      <c r="K274" s="228"/>
      <c r="L274" s="233"/>
      <c r="M274" s="234"/>
      <c r="N274" s="235"/>
      <c r="O274" s="235"/>
      <c r="P274" s="235"/>
      <c r="Q274" s="235"/>
      <c r="R274" s="235"/>
      <c r="S274" s="235"/>
      <c r="T274" s="236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7" t="s">
        <v>138</v>
      </c>
      <c r="AU274" s="237" t="s">
        <v>146</v>
      </c>
      <c r="AV274" s="13" t="s">
        <v>82</v>
      </c>
      <c r="AW274" s="13" t="s">
        <v>33</v>
      </c>
      <c r="AX274" s="13" t="s">
        <v>72</v>
      </c>
      <c r="AY274" s="237" t="s">
        <v>125</v>
      </c>
    </row>
    <row r="275" s="14" customFormat="1">
      <c r="A275" s="14"/>
      <c r="B275" s="238"/>
      <c r="C275" s="239"/>
      <c r="D275" s="220" t="s">
        <v>138</v>
      </c>
      <c r="E275" s="240" t="s">
        <v>19</v>
      </c>
      <c r="F275" s="241" t="s">
        <v>158</v>
      </c>
      <c r="G275" s="239"/>
      <c r="H275" s="242">
        <v>1</v>
      </c>
      <c r="I275" s="243"/>
      <c r="J275" s="239"/>
      <c r="K275" s="239"/>
      <c r="L275" s="244"/>
      <c r="M275" s="245"/>
      <c r="N275" s="246"/>
      <c r="O275" s="246"/>
      <c r="P275" s="246"/>
      <c r="Q275" s="246"/>
      <c r="R275" s="246"/>
      <c r="S275" s="246"/>
      <c r="T275" s="247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8" t="s">
        <v>138</v>
      </c>
      <c r="AU275" s="248" t="s">
        <v>146</v>
      </c>
      <c r="AV275" s="14" t="s">
        <v>132</v>
      </c>
      <c r="AW275" s="14" t="s">
        <v>33</v>
      </c>
      <c r="AX275" s="14" t="s">
        <v>80</v>
      </c>
      <c r="AY275" s="248" t="s">
        <v>125</v>
      </c>
    </row>
    <row r="276" s="2" customFormat="1" ht="16.5" customHeight="1">
      <c r="A276" s="41"/>
      <c r="B276" s="42"/>
      <c r="C276" s="207" t="s">
        <v>693</v>
      </c>
      <c r="D276" s="207" t="s">
        <v>127</v>
      </c>
      <c r="E276" s="208" t="s">
        <v>1204</v>
      </c>
      <c r="F276" s="209" t="s">
        <v>1205</v>
      </c>
      <c r="G276" s="210" t="s">
        <v>196</v>
      </c>
      <c r="H276" s="211">
        <v>2</v>
      </c>
      <c r="I276" s="212"/>
      <c r="J276" s="213">
        <f>ROUND(I276*H276,2)</f>
        <v>0</v>
      </c>
      <c r="K276" s="209" t="s">
        <v>131</v>
      </c>
      <c r="L276" s="47"/>
      <c r="M276" s="214" t="s">
        <v>19</v>
      </c>
      <c r="N276" s="215" t="s">
        <v>43</v>
      </c>
      <c r="O276" s="87"/>
      <c r="P276" s="216">
        <f>O276*H276</f>
        <v>0</v>
      </c>
      <c r="Q276" s="216">
        <v>0</v>
      </c>
      <c r="R276" s="216">
        <f>Q276*H276</f>
        <v>0</v>
      </c>
      <c r="S276" s="216">
        <v>0</v>
      </c>
      <c r="T276" s="217">
        <f>S276*H276</f>
        <v>0</v>
      </c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R276" s="218" t="s">
        <v>132</v>
      </c>
      <c r="AT276" s="218" t="s">
        <v>127</v>
      </c>
      <c r="AU276" s="218" t="s">
        <v>146</v>
      </c>
      <c r="AY276" s="20" t="s">
        <v>125</v>
      </c>
      <c r="BE276" s="219">
        <f>IF(N276="základní",J276,0)</f>
        <v>0</v>
      </c>
      <c r="BF276" s="219">
        <f>IF(N276="snížená",J276,0)</f>
        <v>0</v>
      </c>
      <c r="BG276" s="219">
        <f>IF(N276="zákl. přenesená",J276,0)</f>
        <v>0</v>
      </c>
      <c r="BH276" s="219">
        <f>IF(N276="sníž. přenesená",J276,0)</f>
        <v>0</v>
      </c>
      <c r="BI276" s="219">
        <f>IF(N276="nulová",J276,0)</f>
        <v>0</v>
      </c>
      <c r="BJ276" s="20" t="s">
        <v>80</v>
      </c>
      <c r="BK276" s="219">
        <f>ROUND(I276*H276,2)</f>
        <v>0</v>
      </c>
      <c r="BL276" s="20" t="s">
        <v>132</v>
      </c>
      <c r="BM276" s="218" t="s">
        <v>1206</v>
      </c>
    </row>
    <row r="277" s="2" customFormat="1">
      <c r="A277" s="41"/>
      <c r="B277" s="42"/>
      <c r="C277" s="43"/>
      <c r="D277" s="220" t="s">
        <v>134</v>
      </c>
      <c r="E277" s="43"/>
      <c r="F277" s="221" t="s">
        <v>1207</v>
      </c>
      <c r="G277" s="43"/>
      <c r="H277" s="43"/>
      <c r="I277" s="222"/>
      <c r="J277" s="43"/>
      <c r="K277" s="43"/>
      <c r="L277" s="47"/>
      <c r="M277" s="223"/>
      <c r="N277" s="224"/>
      <c r="O277" s="87"/>
      <c r="P277" s="87"/>
      <c r="Q277" s="87"/>
      <c r="R277" s="87"/>
      <c r="S277" s="87"/>
      <c r="T277" s="88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T277" s="20" t="s">
        <v>134</v>
      </c>
      <c r="AU277" s="20" t="s">
        <v>146</v>
      </c>
    </row>
    <row r="278" s="2" customFormat="1">
      <c r="A278" s="41"/>
      <c r="B278" s="42"/>
      <c r="C278" s="43"/>
      <c r="D278" s="225" t="s">
        <v>136</v>
      </c>
      <c r="E278" s="43"/>
      <c r="F278" s="226" t="s">
        <v>1208</v>
      </c>
      <c r="G278" s="43"/>
      <c r="H278" s="43"/>
      <c r="I278" s="222"/>
      <c r="J278" s="43"/>
      <c r="K278" s="43"/>
      <c r="L278" s="47"/>
      <c r="M278" s="223"/>
      <c r="N278" s="224"/>
      <c r="O278" s="87"/>
      <c r="P278" s="87"/>
      <c r="Q278" s="87"/>
      <c r="R278" s="87"/>
      <c r="S278" s="87"/>
      <c r="T278" s="88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T278" s="20" t="s">
        <v>136</v>
      </c>
      <c r="AU278" s="20" t="s">
        <v>146</v>
      </c>
    </row>
    <row r="279" s="13" customFormat="1">
      <c r="A279" s="13"/>
      <c r="B279" s="227"/>
      <c r="C279" s="228"/>
      <c r="D279" s="220" t="s">
        <v>138</v>
      </c>
      <c r="E279" s="229" t="s">
        <v>19</v>
      </c>
      <c r="F279" s="230" t="s">
        <v>1209</v>
      </c>
      <c r="G279" s="228"/>
      <c r="H279" s="231">
        <v>2</v>
      </c>
      <c r="I279" s="232"/>
      <c r="J279" s="228"/>
      <c r="K279" s="228"/>
      <c r="L279" s="233"/>
      <c r="M279" s="234"/>
      <c r="N279" s="235"/>
      <c r="O279" s="235"/>
      <c r="P279" s="235"/>
      <c r="Q279" s="235"/>
      <c r="R279" s="235"/>
      <c r="S279" s="235"/>
      <c r="T279" s="236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7" t="s">
        <v>138</v>
      </c>
      <c r="AU279" s="237" t="s">
        <v>146</v>
      </c>
      <c r="AV279" s="13" t="s">
        <v>82</v>
      </c>
      <c r="AW279" s="13" t="s">
        <v>33</v>
      </c>
      <c r="AX279" s="13" t="s">
        <v>72</v>
      </c>
      <c r="AY279" s="237" t="s">
        <v>125</v>
      </c>
    </row>
    <row r="280" s="14" customFormat="1">
      <c r="A280" s="14"/>
      <c r="B280" s="238"/>
      <c r="C280" s="239"/>
      <c r="D280" s="220" t="s">
        <v>138</v>
      </c>
      <c r="E280" s="240" t="s">
        <v>19</v>
      </c>
      <c r="F280" s="241" t="s">
        <v>158</v>
      </c>
      <c r="G280" s="239"/>
      <c r="H280" s="242">
        <v>2</v>
      </c>
      <c r="I280" s="243"/>
      <c r="J280" s="239"/>
      <c r="K280" s="239"/>
      <c r="L280" s="244"/>
      <c r="M280" s="245"/>
      <c r="N280" s="246"/>
      <c r="O280" s="246"/>
      <c r="P280" s="246"/>
      <c r="Q280" s="246"/>
      <c r="R280" s="246"/>
      <c r="S280" s="246"/>
      <c r="T280" s="247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48" t="s">
        <v>138</v>
      </c>
      <c r="AU280" s="248" t="s">
        <v>146</v>
      </c>
      <c r="AV280" s="14" t="s">
        <v>132</v>
      </c>
      <c r="AW280" s="14" t="s">
        <v>33</v>
      </c>
      <c r="AX280" s="14" t="s">
        <v>80</v>
      </c>
      <c r="AY280" s="248" t="s">
        <v>125</v>
      </c>
    </row>
    <row r="281" s="2" customFormat="1" ht="16.5" customHeight="1">
      <c r="A281" s="41"/>
      <c r="B281" s="42"/>
      <c r="C281" s="263" t="s">
        <v>700</v>
      </c>
      <c r="D281" s="263" t="s">
        <v>408</v>
      </c>
      <c r="E281" s="264" t="s">
        <v>1210</v>
      </c>
      <c r="F281" s="265" t="s">
        <v>1211</v>
      </c>
      <c r="G281" s="266" t="s">
        <v>1212</v>
      </c>
      <c r="H281" s="267">
        <v>2</v>
      </c>
      <c r="I281" s="268"/>
      <c r="J281" s="269">
        <f>ROUND(I281*H281,2)</f>
        <v>0</v>
      </c>
      <c r="K281" s="265" t="s">
        <v>19</v>
      </c>
      <c r="L281" s="270"/>
      <c r="M281" s="271" t="s">
        <v>19</v>
      </c>
      <c r="N281" s="272" t="s">
        <v>43</v>
      </c>
      <c r="O281" s="87"/>
      <c r="P281" s="216">
        <f>O281*H281</f>
        <v>0</v>
      </c>
      <c r="Q281" s="216">
        <v>0</v>
      </c>
      <c r="R281" s="216">
        <f>Q281*H281</f>
        <v>0</v>
      </c>
      <c r="S281" s="216">
        <v>0</v>
      </c>
      <c r="T281" s="217">
        <f>S281*H281</f>
        <v>0</v>
      </c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R281" s="218" t="s">
        <v>175</v>
      </c>
      <c r="AT281" s="218" t="s">
        <v>408</v>
      </c>
      <c r="AU281" s="218" t="s">
        <v>146</v>
      </c>
      <c r="AY281" s="20" t="s">
        <v>125</v>
      </c>
      <c r="BE281" s="219">
        <f>IF(N281="základní",J281,0)</f>
        <v>0</v>
      </c>
      <c r="BF281" s="219">
        <f>IF(N281="snížená",J281,0)</f>
        <v>0</v>
      </c>
      <c r="BG281" s="219">
        <f>IF(N281="zákl. přenesená",J281,0)</f>
        <v>0</v>
      </c>
      <c r="BH281" s="219">
        <f>IF(N281="sníž. přenesená",J281,0)</f>
        <v>0</v>
      </c>
      <c r="BI281" s="219">
        <f>IF(N281="nulová",J281,0)</f>
        <v>0</v>
      </c>
      <c r="BJ281" s="20" t="s">
        <v>80</v>
      </c>
      <c r="BK281" s="219">
        <f>ROUND(I281*H281,2)</f>
        <v>0</v>
      </c>
      <c r="BL281" s="20" t="s">
        <v>132</v>
      </c>
      <c r="BM281" s="218" t="s">
        <v>1213</v>
      </c>
    </row>
    <row r="282" s="2" customFormat="1">
      <c r="A282" s="41"/>
      <c r="B282" s="42"/>
      <c r="C282" s="43"/>
      <c r="D282" s="220" t="s">
        <v>134</v>
      </c>
      <c r="E282" s="43"/>
      <c r="F282" s="221" t="s">
        <v>1211</v>
      </c>
      <c r="G282" s="43"/>
      <c r="H282" s="43"/>
      <c r="I282" s="222"/>
      <c r="J282" s="43"/>
      <c r="K282" s="43"/>
      <c r="L282" s="47"/>
      <c r="M282" s="223"/>
      <c r="N282" s="224"/>
      <c r="O282" s="87"/>
      <c r="P282" s="87"/>
      <c r="Q282" s="87"/>
      <c r="R282" s="87"/>
      <c r="S282" s="87"/>
      <c r="T282" s="88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T282" s="20" t="s">
        <v>134</v>
      </c>
      <c r="AU282" s="20" t="s">
        <v>146</v>
      </c>
    </row>
    <row r="283" s="2" customFormat="1" ht="24.15" customHeight="1">
      <c r="A283" s="41"/>
      <c r="B283" s="42"/>
      <c r="C283" s="207" t="s">
        <v>705</v>
      </c>
      <c r="D283" s="207" t="s">
        <v>127</v>
      </c>
      <c r="E283" s="208" t="s">
        <v>1214</v>
      </c>
      <c r="F283" s="209" t="s">
        <v>1215</v>
      </c>
      <c r="G283" s="210" t="s">
        <v>187</v>
      </c>
      <c r="H283" s="211">
        <v>9.5999999999999996</v>
      </c>
      <c r="I283" s="212"/>
      <c r="J283" s="213">
        <f>ROUND(I283*H283,2)</f>
        <v>0</v>
      </c>
      <c r="K283" s="209" t="s">
        <v>19</v>
      </c>
      <c r="L283" s="47"/>
      <c r="M283" s="214" t="s">
        <v>19</v>
      </c>
      <c r="N283" s="215" t="s">
        <v>43</v>
      </c>
      <c r="O283" s="87"/>
      <c r="P283" s="216">
        <f>O283*H283</f>
        <v>0</v>
      </c>
      <c r="Q283" s="216">
        <v>0</v>
      </c>
      <c r="R283" s="216">
        <f>Q283*H283</f>
        <v>0</v>
      </c>
      <c r="S283" s="216">
        <v>0</v>
      </c>
      <c r="T283" s="217">
        <f>S283*H283</f>
        <v>0</v>
      </c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R283" s="218" t="s">
        <v>132</v>
      </c>
      <c r="AT283" s="218" t="s">
        <v>127</v>
      </c>
      <c r="AU283" s="218" t="s">
        <v>146</v>
      </c>
      <c r="AY283" s="20" t="s">
        <v>125</v>
      </c>
      <c r="BE283" s="219">
        <f>IF(N283="základní",J283,0)</f>
        <v>0</v>
      </c>
      <c r="BF283" s="219">
        <f>IF(N283="snížená",J283,0)</f>
        <v>0</v>
      </c>
      <c r="BG283" s="219">
        <f>IF(N283="zákl. přenesená",J283,0)</f>
        <v>0</v>
      </c>
      <c r="BH283" s="219">
        <f>IF(N283="sníž. přenesená",J283,0)</f>
        <v>0</v>
      </c>
      <c r="BI283" s="219">
        <f>IF(N283="nulová",J283,0)</f>
        <v>0</v>
      </c>
      <c r="BJ283" s="20" t="s">
        <v>80</v>
      </c>
      <c r="BK283" s="219">
        <f>ROUND(I283*H283,2)</f>
        <v>0</v>
      </c>
      <c r="BL283" s="20" t="s">
        <v>132</v>
      </c>
      <c r="BM283" s="218" t="s">
        <v>1216</v>
      </c>
    </row>
    <row r="284" s="2" customFormat="1">
      <c r="A284" s="41"/>
      <c r="B284" s="42"/>
      <c r="C284" s="43"/>
      <c r="D284" s="220" t="s">
        <v>134</v>
      </c>
      <c r="E284" s="43"/>
      <c r="F284" s="221" t="s">
        <v>1215</v>
      </c>
      <c r="G284" s="43"/>
      <c r="H284" s="43"/>
      <c r="I284" s="222"/>
      <c r="J284" s="43"/>
      <c r="K284" s="43"/>
      <c r="L284" s="47"/>
      <c r="M284" s="223"/>
      <c r="N284" s="224"/>
      <c r="O284" s="87"/>
      <c r="P284" s="87"/>
      <c r="Q284" s="87"/>
      <c r="R284" s="87"/>
      <c r="S284" s="87"/>
      <c r="T284" s="88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T284" s="20" t="s">
        <v>134</v>
      </c>
      <c r="AU284" s="20" t="s">
        <v>146</v>
      </c>
    </row>
    <row r="285" s="13" customFormat="1">
      <c r="A285" s="13"/>
      <c r="B285" s="227"/>
      <c r="C285" s="228"/>
      <c r="D285" s="220" t="s">
        <v>138</v>
      </c>
      <c r="E285" s="229" t="s">
        <v>19</v>
      </c>
      <c r="F285" s="230" t="s">
        <v>1217</v>
      </c>
      <c r="G285" s="228"/>
      <c r="H285" s="231">
        <v>9.3000000000000007</v>
      </c>
      <c r="I285" s="232"/>
      <c r="J285" s="228"/>
      <c r="K285" s="228"/>
      <c r="L285" s="233"/>
      <c r="M285" s="234"/>
      <c r="N285" s="235"/>
      <c r="O285" s="235"/>
      <c r="P285" s="235"/>
      <c r="Q285" s="235"/>
      <c r="R285" s="235"/>
      <c r="S285" s="235"/>
      <c r="T285" s="236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7" t="s">
        <v>138</v>
      </c>
      <c r="AU285" s="237" t="s">
        <v>146</v>
      </c>
      <c r="AV285" s="13" t="s">
        <v>82</v>
      </c>
      <c r="AW285" s="13" t="s">
        <v>33</v>
      </c>
      <c r="AX285" s="13" t="s">
        <v>72</v>
      </c>
      <c r="AY285" s="237" t="s">
        <v>125</v>
      </c>
    </row>
    <row r="286" s="13" customFormat="1">
      <c r="A286" s="13"/>
      <c r="B286" s="227"/>
      <c r="C286" s="228"/>
      <c r="D286" s="220" t="s">
        <v>138</v>
      </c>
      <c r="E286" s="229" t="s">
        <v>19</v>
      </c>
      <c r="F286" s="230" t="s">
        <v>1218</v>
      </c>
      <c r="G286" s="228"/>
      <c r="H286" s="231">
        <v>0.29999999999999999</v>
      </c>
      <c r="I286" s="232"/>
      <c r="J286" s="228"/>
      <c r="K286" s="228"/>
      <c r="L286" s="233"/>
      <c r="M286" s="234"/>
      <c r="N286" s="235"/>
      <c r="O286" s="235"/>
      <c r="P286" s="235"/>
      <c r="Q286" s="235"/>
      <c r="R286" s="235"/>
      <c r="S286" s="235"/>
      <c r="T286" s="236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7" t="s">
        <v>138</v>
      </c>
      <c r="AU286" s="237" t="s">
        <v>146</v>
      </c>
      <c r="AV286" s="13" t="s">
        <v>82</v>
      </c>
      <c r="AW286" s="13" t="s">
        <v>33</v>
      </c>
      <c r="AX286" s="13" t="s">
        <v>72</v>
      </c>
      <c r="AY286" s="237" t="s">
        <v>125</v>
      </c>
    </row>
    <row r="287" s="14" customFormat="1">
      <c r="A287" s="14"/>
      <c r="B287" s="238"/>
      <c r="C287" s="239"/>
      <c r="D287" s="220" t="s">
        <v>138</v>
      </c>
      <c r="E287" s="240" t="s">
        <v>19</v>
      </c>
      <c r="F287" s="241" t="s">
        <v>158</v>
      </c>
      <c r="G287" s="239"/>
      <c r="H287" s="242">
        <v>9.6000000000000014</v>
      </c>
      <c r="I287" s="243"/>
      <c r="J287" s="239"/>
      <c r="K287" s="239"/>
      <c r="L287" s="244"/>
      <c r="M287" s="245"/>
      <c r="N287" s="246"/>
      <c r="O287" s="246"/>
      <c r="P287" s="246"/>
      <c r="Q287" s="246"/>
      <c r="R287" s="246"/>
      <c r="S287" s="246"/>
      <c r="T287" s="247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8" t="s">
        <v>138</v>
      </c>
      <c r="AU287" s="248" t="s">
        <v>146</v>
      </c>
      <c r="AV287" s="14" t="s">
        <v>132</v>
      </c>
      <c r="AW287" s="14" t="s">
        <v>33</v>
      </c>
      <c r="AX287" s="14" t="s">
        <v>80</v>
      </c>
      <c r="AY287" s="248" t="s">
        <v>125</v>
      </c>
    </row>
    <row r="288" s="12" customFormat="1" ht="20.88" customHeight="1">
      <c r="A288" s="12"/>
      <c r="B288" s="191"/>
      <c r="C288" s="192"/>
      <c r="D288" s="193" t="s">
        <v>71</v>
      </c>
      <c r="E288" s="205" t="s">
        <v>1219</v>
      </c>
      <c r="F288" s="205" t="s">
        <v>1220</v>
      </c>
      <c r="G288" s="192"/>
      <c r="H288" s="192"/>
      <c r="I288" s="195"/>
      <c r="J288" s="206">
        <f>BK288</f>
        <v>0</v>
      </c>
      <c r="K288" s="192"/>
      <c r="L288" s="197"/>
      <c r="M288" s="198"/>
      <c r="N288" s="199"/>
      <c r="O288" s="199"/>
      <c r="P288" s="200">
        <f>SUM(P289:P320)</f>
        <v>0</v>
      </c>
      <c r="Q288" s="199"/>
      <c r="R288" s="200">
        <f>SUM(R289:R320)</f>
        <v>0</v>
      </c>
      <c r="S288" s="199"/>
      <c r="T288" s="201">
        <f>SUM(T289:T320)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02" t="s">
        <v>80</v>
      </c>
      <c r="AT288" s="203" t="s">
        <v>71</v>
      </c>
      <c r="AU288" s="203" t="s">
        <v>82</v>
      </c>
      <c r="AY288" s="202" t="s">
        <v>125</v>
      </c>
      <c r="BK288" s="204">
        <f>SUM(BK289:BK320)</f>
        <v>0</v>
      </c>
    </row>
    <row r="289" s="2" customFormat="1" ht="21.75" customHeight="1">
      <c r="A289" s="41"/>
      <c r="B289" s="42"/>
      <c r="C289" s="207" t="s">
        <v>711</v>
      </c>
      <c r="D289" s="207" t="s">
        <v>127</v>
      </c>
      <c r="E289" s="208" t="s">
        <v>1221</v>
      </c>
      <c r="F289" s="209" t="s">
        <v>1222</v>
      </c>
      <c r="G289" s="210" t="s">
        <v>130</v>
      </c>
      <c r="H289" s="211">
        <v>20</v>
      </c>
      <c r="I289" s="212"/>
      <c r="J289" s="213">
        <f>ROUND(I289*H289,2)</f>
        <v>0</v>
      </c>
      <c r="K289" s="209" t="s">
        <v>131</v>
      </c>
      <c r="L289" s="47"/>
      <c r="M289" s="214" t="s">
        <v>19</v>
      </c>
      <c r="N289" s="215" t="s">
        <v>43</v>
      </c>
      <c r="O289" s="87"/>
      <c r="P289" s="216">
        <f>O289*H289</f>
        <v>0</v>
      </c>
      <c r="Q289" s="216">
        <v>0</v>
      </c>
      <c r="R289" s="216">
        <f>Q289*H289</f>
        <v>0</v>
      </c>
      <c r="S289" s="216">
        <v>0</v>
      </c>
      <c r="T289" s="217">
        <f>S289*H289</f>
        <v>0</v>
      </c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R289" s="218" t="s">
        <v>132</v>
      </c>
      <c r="AT289" s="218" t="s">
        <v>127</v>
      </c>
      <c r="AU289" s="218" t="s">
        <v>146</v>
      </c>
      <c r="AY289" s="20" t="s">
        <v>125</v>
      </c>
      <c r="BE289" s="219">
        <f>IF(N289="základní",J289,0)</f>
        <v>0</v>
      </c>
      <c r="BF289" s="219">
        <f>IF(N289="snížená",J289,0)</f>
        <v>0</v>
      </c>
      <c r="BG289" s="219">
        <f>IF(N289="zákl. přenesená",J289,0)</f>
        <v>0</v>
      </c>
      <c r="BH289" s="219">
        <f>IF(N289="sníž. přenesená",J289,0)</f>
        <v>0</v>
      </c>
      <c r="BI289" s="219">
        <f>IF(N289="nulová",J289,0)</f>
        <v>0</v>
      </c>
      <c r="BJ289" s="20" t="s">
        <v>80</v>
      </c>
      <c r="BK289" s="219">
        <f>ROUND(I289*H289,2)</f>
        <v>0</v>
      </c>
      <c r="BL289" s="20" t="s">
        <v>132</v>
      </c>
      <c r="BM289" s="218" t="s">
        <v>1223</v>
      </c>
    </row>
    <row r="290" s="2" customFormat="1">
      <c r="A290" s="41"/>
      <c r="B290" s="42"/>
      <c r="C290" s="43"/>
      <c r="D290" s="220" t="s">
        <v>134</v>
      </c>
      <c r="E290" s="43"/>
      <c r="F290" s="221" t="s">
        <v>1224</v>
      </c>
      <c r="G290" s="43"/>
      <c r="H290" s="43"/>
      <c r="I290" s="222"/>
      <c r="J290" s="43"/>
      <c r="K290" s="43"/>
      <c r="L290" s="47"/>
      <c r="M290" s="223"/>
      <c r="N290" s="224"/>
      <c r="O290" s="87"/>
      <c r="P290" s="87"/>
      <c r="Q290" s="87"/>
      <c r="R290" s="87"/>
      <c r="S290" s="87"/>
      <c r="T290" s="88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T290" s="20" t="s">
        <v>134</v>
      </c>
      <c r="AU290" s="20" t="s">
        <v>146</v>
      </c>
    </row>
    <row r="291" s="2" customFormat="1">
      <c r="A291" s="41"/>
      <c r="B291" s="42"/>
      <c r="C291" s="43"/>
      <c r="D291" s="225" t="s">
        <v>136</v>
      </c>
      <c r="E291" s="43"/>
      <c r="F291" s="226" t="s">
        <v>1225</v>
      </c>
      <c r="G291" s="43"/>
      <c r="H291" s="43"/>
      <c r="I291" s="222"/>
      <c r="J291" s="43"/>
      <c r="K291" s="43"/>
      <c r="L291" s="47"/>
      <c r="M291" s="223"/>
      <c r="N291" s="224"/>
      <c r="O291" s="87"/>
      <c r="P291" s="87"/>
      <c r="Q291" s="87"/>
      <c r="R291" s="87"/>
      <c r="S291" s="87"/>
      <c r="T291" s="88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T291" s="20" t="s">
        <v>136</v>
      </c>
      <c r="AU291" s="20" t="s">
        <v>146</v>
      </c>
    </row>
    <row r="292" s="13" customFormat="1">
      <c r="A292" s="13"/>
      <c r="B292" s="227"/>
      <c r="C292" s="228"/>
      <c r="D292" s="220" t="s">
        <v>138</v>
      </c>
      <c r="E292" s="229" t="s">
        <v>19</v>
      </c>
      <c r="F292" s="230" t="s">
        <v>1226</v>
      </c>
      <c r="G292" s="228"/>
      <c r="H292" s="231">
        <v>20</v>
      </c>
      <c r="I292" s="232"/>
      <c r="J292" s="228"/>
      <c r="K292" s="228"/>
      <c r="L292" s="233"/>
      <c r="M292" s="234"/>
      <c r="N292" s="235"/>
      <c r="O292" s="235"/>
      <c r="P292" s="235"/>
      <c r="Q292" s="235"/>
      <c r="R292" s="235"/>
      <c r="S292" s="235"/>
      <c r="T292" s="236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7" t="s">
        <v>138</v>
      </c>
      <c r="AU292" s="237" t="s">
        <v>146</v>
      </c>
      <c r="AV292" s="13" t="s">
        <v>82</v>
      </c>
      <c r="AW292" s="13" t="s">
        <v>33</v>
      </c>
      <c r="AX292" s="13" t="s">
        <v>72</v>
      </c>
      <c r="AY292" s="237" t="s">
        <v>125</v>
      </c>
    </row>
    <row r="293" s="14" customFormat="1">
      <c r="A293" s="14"/>
      <c r="B293" s="238"/>
      <c r="C293" s="239"/>
      <c r="D293" s="220" t="s">
        <v>138</v>
      </c>
      <c r="E293" s="240" t="s">
        <v>19</v>
      </c>
      <c r="F293" s="241" t="s">
        <v>158</v>
      </c>
      <c r="G293" s="239"/>
      <c r="H293" s="242">
        <v>20</v>
      </c>
      <c r="I293" s="243"/>
      <c r="J293" s="239"/>
      <c r="K293" s="239"/>
      <c r="L293" s="244"/>
      <c r="M293" s="245"/>
      <c r="N293" s="246"/>
      <c r="O293" s="246"/>
      <c r="P293" s="246"/>
      <c r="Q293" s="246"/>
      <c r="R293" s="246"/>
      <c r="S293" s="246"/>
      <c r="T293" s="247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48" t="s">
        <v>138</v>
      </c>
      <c r="AU293" s="248" t="s">
        <v>146</v>
      </c>
      <c r="AV293" s="14" t="s">
        <v>132</v>
      </c>
      <c r="AW293" s="14" t="s">
        <v>33</v>
      </c>
      <c r="AX293" s="14" t="s">
        <v>80</v>
      </c>
      <c r="AY293" s="248" t="s">
        <v>125</v>
      </c>
    </row>
    <row r="294" s="2" customFormat="1" ht="21.75" customHeight="1">
      <c r="A294" s="41"/>
      <c r="B294" s="42"/>
      <c r="C294" s="207" t="s">
        <v>717</v>
      </c>
      <c r="D294" s="207" t="s">
        <v>127</v>
      </c>
      <c r="E294" s="208" t="s">
        <v>1227</v>
      </c>
      <c r="F294" s="209" t="s">
        <v>1228</v>
      </c>
      <c r="G294" s="210" t="s">
        <v>130</v>
      </c>
      <c r="H294" s="211">
        <v>310.60000000000002</v>
      </c>
      <c r="I294" s="212"/>
      <c r="J294" s="213">
        <f>ROUND(I294*H294,2)</f>
        <v>0</v>
      </c>
      <c r="K294" s="209" t="s">
        <v>131</v>
      </c>
      <c r="L294" s="47"/>
      <c r="M294" s="214" t="s">
        <v>19</v>
      </c>
      <c r="N294" s="215" t="s">
        <v>43</v>
      </c>
      <c r="O294" s="87"/>
      <c r="P294" s="216">
        <f>O294*H294</f>
        <v>0</v>
      </c>
      <c r="Q294" s="216">
        <v>0</v>
      </c>
      <c r="R294" s="216">
        <f>Q294*H294</f>
        <v>0</v>
      </c>
      <c r="S294" s="216">
        <v>0</v>
      </c>
      <c r="T294" s="217">
        <f>S294*H294</f>
        <v>0</v>
      </c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R294" s="218" t="s">
        <v>132</v>
      </c>
      <c r="AT294" s="218" t="s">
        <v>127</v>
      </c>
      <c r="AU294" s="218" t="s">
        <v>146</v>
      </c>
      <c r="AY294" s="20" t="s">
        <v>125</v>
      </c>
      <c r="BE294" s="219">
        <f>IF(N294="základní",J294,0)</f>
        <v>0</v>
      </c>
      <c r="BF294" s="219">
        <f>IF(N294="snížená",J294,0)</f>
        <v>0</v>
      </c>
      <c r="BG294" s="219">
        <f>IF(N294="zákl. přenesená",J294,0)</f>
        <v>0</v>
      </c>
      <c r="BH294" s="219">
        <f>IF(N294="sníž. přenesená",J294,0)</f>
        <v>0</v>
      </c>
      <c r="BI294" s="219">
        <f>IF(N294="nulová",J294,0)</f>
        <v>0</v>
      </c>
      <c r="BJ294" s="20" t="s">
        <v>80</v>
      </c>
      <c r="BK294" s="219">
        <f>ROUND(I294*H294,2)</f>
        <v>0</v>
      </c>
      <c r="BL294" s="20" t="s">
        <v>132</v>
      </c>
      <c r="BM294" s="218" t="s">
        <v>1229</v>
      </c>
    </row>
    <row r="295" s="2" customFormat="1">
      <c r="A295" s="41"/>
      <c r="B295" s="42"/>
      <c r="C295" s="43"/>
      <c r="D295" s="220" t="s">
        <v>134</v>
      </c>
      <c r="E295" s="43"/>
      <c r="F295" s="221" t="s">
        <v>1230</v>
      </c>
      <c r="G295" s="43"/>
      <c r="H295" s="43"/>
      <c r="I295" s="222"/>
      <c r="J295" s="43"/>
      <c r="K295" s="43"/>
      <c r="L295" s="47"/>
      <c r="M295" s="223"/>
      <c r="N295" s="224"/>
      <c r="O295" s="87"/>
      <c r="P295" s="87"/>
      <c r="Q295" s="87"/>
      <c r="R295" s="87"/>
      <c r="S295" s="87"/>
      <c r="T295" s="88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T295" s="20" t="s">
        <v>134</v>
      </c>
      <c r="AU295" s="20" t="s">
        <v>146</v>
      </c>
    </row>
    <row r="296" s="2" customFormat="1">
      <c r="A296" s="41"/>
      <c r="B296" s="42"/>
      <c r="C296" s="43"/>
      <c r="D296" s="225" t="s">
        <v>136</v>
      </c>
      <c r="E296" s="43"/>
      <c r="F296" s="226" t="s">
        <v>1231</v>
      </c>
      <c r="G296" s="43"/>
      <c r="H296" s="43"/>
      <c r="I296" s="222"/>
      <c r="J296" s="43"/>
      <c r="K296" s="43"/>
      <c r="L296" s="47"/>
      <c r="M296" s="223"/>
      <c r="N296" s="224"/>
      <c r="O296" s="87"/>
      <c r="P296" s="87"/>
      <c r="Q296" s="87"/>
      <c r="R296" s="87"/>
      <c r="S296" s="87"/>
      <c r="T296" s="88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T296" s="20" t="s">
        <v>136</v>
      </c>
      <c r="AU296" s="20" t="s">
        <v>146</v>
      </c>
    </row>
    <row r="297" s="13" customFormat="1">
      <c r="A297" s="13"/>
      <c r="B297" s="227"/>
      <c r="C297" s="228"/>
      <c r="D297" s="220" t="s">
        <v>138</v>
      </c>
      <c r="E297" s="229" t="s">
        <v>19</v>
      </c>
      <c r="F297" s="230" t="s">
        <v>1232</v>
      </c>
      <c r="G297" s="228"/>
      <c r="H297" s="231">
        <v>310.60000000000002</v>
      </c>
      <c r="I297" s="232"/>
      <c r="J297" s="228"/>
      <c r="K297" s="228"/>
      <c r="L297" s="233"/>
      <c r="M297" s="234"/>
      <c r="N297" s="235"/>
      <c r="O297" s="235"/>
      <c r="P297" s="235"/>
      <c r="Q297" s="235"/>
      <c r="R297" s="235"/>
      <c r="S297" s="235"/>
      <c r="T297" s="236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7" t="s">
        <v>138</v>
      </c>
      <c r="AU297" s="237" t="s">
        <v>146</v>
      </c>
      <c r="AV297" s="13" t="s">
        <v>82</v>
      </c>
      <c r="AW297" s="13" t="s">
        <v>33</v>
      </c>
      <c r="AX297" s="13" t="s">
        <v>72</v>
      </c>
      <c r="AY297" s="237" t="s">
        <v>125</v>
      </c>
    </row>
    <row r="298" s="14" customFormat="1">
      <c r="A298" s="14"/>
      <c r="B298" s="238"/>
      <c r="C298" s="239"/>
      <c r="D298" s="220" t="s">
        <v>138</v>
      </c>
      <c r="E298" s="240" t="s">
        <v>19</v>
      </c>
      <c r="F298" s="241" t="s">
        <v>158</v>
      </c>
      <c r="G298" s="239"/>
      <c r="H298" s="242">
        <v>310.60000000000002</v>
      </c>
      <c r="I298" s="243"/>
      <c r="J298" s="239"/>
      <c r="K298" s="239"/>
      <c r="L298" s="244"/>
      <c r="M298" s="245"/>
      <c r="N298" s="246"/>
      <c r="O298" s="246"/>
      <c r="P298" s="246"/>
      <c r="Q298" s="246"/>
      <c r="R298" s="246"/>
      <c r="S298" s="246"/>
      <c r="T298" s="247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48" t="s">
        <v>138</v>
      </c>
      <c r="AU298" s="248" t="s">
        <v>146</v>
      </c>
      <c r="AV298" s="14" t="s">
        <v>132</v>
      </c>
      <c r="AW298" s="14" t="s">
        <v>33</v>
      </c>
      <c r="AX298" s="14" t="s">
        <v>80</v>
      </c>
      <c r="AY298" s="248" t="s">
        <v>125</v>
      </c>
    </row>
    <row r="299" s="2" customFormat="1" ht="24.15" customHeight="1">
      <c r="A299" s="41"/>
      <c r="B299" s="42"/>
      <c r="C299" s="207" t="s">
        <v>722</v>
      </c>
      <c r="D299" s="207" t="s">
        <v>127</v>
      </c>
      <c r="E299" s="208" t="s">
        <v>1233</v>
      </c>
      <c r="F299" s="209" t="s">
        <v>1234</v>
      </c>
      <c r="G299" s="210" t="s">
        <v>130</v>
      </c>
      <c r="H299" s="211">
        <v>3.375</v>
      </c>
      <c r="I299" s="212"/>
      <c r="J299" s="213">
        <f>ROUND(I299*H299,2)</f>
        <v>0</v>
      </c>
      <c r="K299" s="209" t="s">
        <v>19</v>
      </c>
      <c r="L299" s="47"/>
      <c r="M299" s="214" t="s">
        <v>19</v>
      </c>
      <c r="N299" s="215" t="s">
        <v>43</v>
      </c>
      <c r="O299" s="87"/>
      <c r="P299" s="216">
        <f>O299*H299</f>
        <v>0</v>
      </c>
      <c r="Q299" s="216">
        <v>0</v>
      </c>
      <c r="R299" s="216">
        <f>Q299*H299</f>
        <v>0</v>
      </c>
      <c r="S299" s="216">
        <v>0</v>
      </c>
      <c r="T299" s="217">
        <f>S299*H299</f>
        <v>0</v>
      </c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R299" s="218" t="s">
        <v>132</v>
      </c>
      <c r="AT299" s="218" t="s">
        <v>127</v>
      </c>
      <c r="AU299" s="218" t="s">
        <v>146</v>
      </c>
      <c r="AY299" s="20" t="s">
        <v>125</v>
      </c>
      <c r="BE299" s="219">
        <f>IF(N299="základní",J299,0)</f>
        <v>0</v>
      </c>
      <c r="BF299" s="219">
        <f>IF(N299="snížená",J299,0)</f>
        <v>0</v>
      </c>
      <c r="BG299" s="219">
        <f>IF(N299="zákl. přenesená",J299,0)</f>
        <v>0</v>
      </c>
      <c r="BH299" s="219">
        <f>IF(N299="sníž. přenesená",J299,0)</f>
        <v>0</v>
      </c>
      <c r="BI299" s="219">
        <f>IF(N299="nulová",J299,0)</f>
        <v>0</v>
      </c>
      <c r="BJ299" s="20" t="s">
        <v>80</v>
      </c>
      <c r="BK299" s="219">
        <f>ROUND(I299*H299,2)</f>
        <v>0</v>
      </c>
      <c r="BL299" s="20" t="s">
        <v>132</v>
      </c>
      <c r="BM299" s="218" t="s">
        <v>1235</v>
      </c>
    </row>
    <row r="300" s="2" customFormat="1">
      <c r="A300" s="41"/>
      <c r="B300" s="42"/>
      <c r="C300" s="43"/>
      <c r="D300" s="220" t="s">
        <v>134</v>
      </c>
      <c r="E300" s="43"/>
      <c r="F300" s="221" t="s">
        <v>1234</v>
      </c>
      <c r="G300" s="43"/>
      <c r="H300" s="43"/>
      <c r="I300" s="222"/>
      <c r="J300" s="43"/>
      <c r="K300" s="43"/>
      <c r="L300" s="47"/>
      <c r="M300" s="223"/>
      <c r="N300" s="224"/>
      <c r="O300" s="87"/>
      <c r="P300" s="87"/>
      <c r="Q300" s="87"/>
      <c r="R300" s="87"/>
      <c r="S300" s="87"/>
      <c r="T300" s="88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T300" s="20" t="s">
        <v>134</v>
      </c>
      <c r="AU300" s="20" t="s">
        <v>146</v>
      </c>
    </row>
    <row r="301" s="13" customFormat="1">
      <c r="A301" s="13"/>
      <c r="B301" s="227"/>
      <c r="C301" s="228"/>
      <c r="D301" s="220" t="s">
        <v>138</v>
      </c>
      <c r="E301" s="229" t="s">
        <v>19</v>
      </c>
      <c r="F301" s="230" t="s">
        <v>1236</v>
      </c>
      <c r="G301" s="228"/>
      <c r="H301" s="231">
        <v>3.375</v>
      </c>
      <c r="I301" s="232"/>
      <c r="J301" s="228"/>
      <c r="K301" s="228"/>
      <c r="L301" s="233"/>
      <c r="M301" s="234"/>
      <c r="N301" s="235"/>
      <c r="O301" s="235"/>
      <c r="P301" s="235"/>
      <c r="Q301" s="235"/>
      <c r="R301" s="235"/>
      <c r="S301" s="235"/>
      <c r="T301" s="236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7" t="s">
        <v>138</v>
      </c>
      <c r="AU301" s="237" t="s">
        <v>146</v>
      </c>
      <c r="AV301" s="13" t="s">
        <v>82</v>
      </c>
      <c r="AW301" s="13" t="s">
        <v>33</v>
      </c>
      <c r="AX301" s="13" t="s">
        <v>72</v>
      </c>
      <c r="AY301" s="237" t="s">
        <v>125</v>
      </c>
    </row>
    <row r="302" s="14" customFormat="1">
      <c r="A302" s="14"/>
      <c r="B302" s="238"/>
      <c r="C302" s="239"/>
      <c r="D302" s="220" t="s">
        <v>138</v>
      </c>
      <c r="E302" s="240" t="s">
        <v>19</v>
      </c>
      <c r="F302" s="241" t="s">
        <v>158</v>
      </c>
      <c r="G302" s="239"/>
      <c r="H302" s="242">
        <v>3.375</v>
      </c>
      <c r="I302" s="243"/>
      <c r="J302" s="239"/>
      <c r="K302" s="239"/>
      <c r="L302" s="244"/>
      <c r="M302" s="245"/>
      <c r="N302" s="246"/>
      <c r="O302" s="246"/>
      <c r="P302" s="246"/>
      <c r="Q302" s="246"/>
      <c r="R302" s="246"/>
      <c r="S302" s="246"/>
      <c r="T302" s="247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48" t="s">
        <v>138</v>
      </c>
      <c r="AU302" s="248" t="s">
        <v>146</v>
      </c>
      <c r="AV302" s="14" t="s">
        <v>132</v>
      </c>
      <c r="AW302" s="14" t="s">
        <v>33</v>
      </c>
      <c r="AX302" s="14" t="s">
        <v>80</v>
      </c>
      <c r="AY302" s="248" t="s">
        <v>125</v>
      </c>
    </row>
    <row r="303" s="2" customFormat="1" ht="24.15" customHeight="1">
      <c r="A303" s="41"/>
      <c r="B303" s="42"/>
      <c r="C303" s="207" t="s">
        <v>728</v>
      </c>
      <c r="D303" s="207" t="s">
        <v>127</v>
      </c>
      <c r="E303" s="208" t="s">
        <v>1237</v>
      </c>
      <c r="F303" s="209" t="s">
        <v>1238</v>
      </c>
      <c r="G303" s="210" t="s">
        <v>130</v>
      </c>
      <c r="H303" s="211">
        <v>448.05500000000001</v>
      </c>
      <c r="I303" s="212"/>
      <c r="J303" s="213">
        <f>ROUND(I303*H303,2)</f>
        <v>0</v>
      </c>
      <c r="K303" s="209" t="s">
        <v>19</v>
      </c>
      <c r="L303" s="47"/>
      <c r="M303" s="214" t="s">
        <v>19</v>
      </c>
      <c r="N303" s="215" t="s">
        <v>43</v>
      </c>
      <c r="O303" s="87"/>
      <c r="P303" s="216">
        <f>O303*H303</f>
        <v>0</v>
      </c>
      <c r="Q303" s="216">
        <v>0</v>
      </c>
      <c r="R303" s="216">
        <f>Q303*H303</f>
        <v>0</v>
      </c>
      <c r="S303" s="216">
        <v>0</v>
      </c>
      <c r="T303" s="217">
        <f>S303*H303</f>
        <v>0</v>
      </c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R303" s="218" t="s">
        <v>132</v>
      </c>
      <c r="AT303" s="218" t="s">
        <v>127</v>
      </c>
      <c r="AU303" s="218" t="s">
        <v>146</v>
      </c>
      <c r="AY303" s="20" t="s">
        <v>125</v>
      </c>
      <c r="BE303" s="219">
        <f>IF(N303="základní",J303,0)</f>
        <v>0</v>
      </c>
      <c r="BF303" s="219">
        <f>IF(N303="snížená",J303,0)</f>
        <v>0</v>
      </c>
      <c r="BG303" s="219">
        <f>IF(N303="zákl. přenesená",J303,0)</f>
        <v>0</v>
      </c>
      <c r="BH303" s="219">
        <f>IF(N303="sníž. přenesená",J303,0)</f>
        <v>0</v>
      </c>
      <c r="BI303" s="219">
        <f>IF(N303="nulová",J303,0)</f>
        <v>0</v>
      </c>
      <c r="BJ303" s="20" t="s">
        <v>80</v>
      </c>
      <c r="BK303" s="219">
        <f>ROUND(I303*H303,2)</f>
        <v>0</v>
      </c>
      <c r="BL303" s="20" t="s">
        <v>132</v>
      </c>
      <c r="BM303" s="218" t="s">
        <v>1239</v>
      </c>
    </row>
    <row r="304" s="2" customFormat="1">
      <c r="A304" s="41"/>
      <c r="B304" s="42"/>
      <c r="C304" s="43"/>
      <c r="D304" s="220" t="s">
        <v>134</v>
      </c>
      <c r="E304" s="43"/>
      <c r="F304" s="221" t="s">
        <v>1238</v>
      </c>
      <c r="G304" s="43"/>
      <c r="H304" s="43"/>
      <c r="I304" s="222"/>
      <c r="J304" s="43"/>
      <c r="K304" s="43"/>
      <c r="L304" s="47"/>
      <c r="M304" s="223"/>
      <c r="N304" s="224"/>
      <c r="O304" s="87"/>
      <c r="P304" s="87"/>
      <c r="Q304" s="87"/>
      <c r="R304" s="87"/>
      <c r="S304" s="87"/>
      <c r="T304" s="88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T304" s="20" t="s">
        <v>134</v>
      </c>
      <c r="AU304" s="20" t="s">
        <v>146</v>
      </c>
    </row>
    <row r="305" s="13" customFormat="1">
      <c r="A305" s="13"/>
      <c r="B305" s="227"/>
      <c r="C305" s="228"/>
      <c r="D305" s="220" t="s">
        <v>138</v>
      </c>
      <c r="E305" s="229" t="s">
        <v>19</v>
      </c>
      <c r="F305" s="230" t="s">
        <v>1240</v>
      </c>
      <c r="G305" s="228"/>
      <c r="H305" s="231">
        <v>448.05500000000001</v>
      </c>
      <c r="I305" s="232"/>
      <c r="J305" s="228"/>
      <c r="K305" s="228"/>
      <c r="L305" s="233"/>
      <c r="M305" s="234"/>
      <c r="N305" s="235"/>
      <c r="O305" s="235"/>
      <c r="P305" s="235"/>
      <c r="Q305" s="235"/>
      <c r="R305" s="235"/>
      <c r="S305" s="235"/>
      <c r="T305" s="236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7" t="s">
        <v>138</v>
      </c>
      <c r="AU305" s="237" t="s">
        <v>146</v>
      </c>
      <c r="AV305" s="13" t="s">
        <v>82</v>
      </c>
      <c r="AW305" s="13" t="s">
        <v>33</v>
      </c>
      <c r="AX305" s="13" t="s">
        <v>72</v>
      </c>
      <c r="AY305" s="237" t="s">
        <v>125</v>
      </c>
    </row>
    <row r="306" s="14" customFormat="1">
      <c r="A306" s="14"/>
      <c r="B306" s="238"/>
      <c r="C306" s="239"/>
      <c r="D306" s="220" t="s">
        <v>138</v>
      </c>
      <c r="E306" s="240" t="s">
        <v>19</v>
      </c>
      <c r="F306" s="241" t="s">
        <v>158</v>
      </c>
      <c r="G306" s="239"/>
      <c r="H306" s="242">
        <v>448.05500000000001</v>
      </c>
      <c r="I306" s="243"/>
      <c r="J306" s="239"/>
      <c r="K306" s="239"/>
      <c r="L306" s="244"/>
      <c r="M306" s="245"/>
      <c r="N306" s="246"/>
      <c r="O306" s="246"/>
      <c r="P306" s="246"/>
      <c r="Q306" s="246"/>
      <c r="R306" s="246"/>
      <c r="S306" s="246"/>
      <c r="T306" s="247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8" t="s">
        <v>138</v>
      </c>
      <c r="AU306" s="248" t="s">
        <v>146</v>
      </c>
      <c r="AV306" s="14" t="s">
        <v>132</v>
      </c>
      <c r="AW306" s="14" t="s">
        <v>33</v>
      </c>
      <c r="AX306" s="14" t="s">
        <v>80</v>
      </c>
      <c r="AY306" s="248" t="s">
        <v>125</v>
      </c>
    </row>
    <row r="307" s="2" customFormat="1" ht="24.15" customHeight="1">
      <c r="A307" s="41"/>
      <c r="B307" s="42"/>
      <c r="C307" s="207" t="s">
        <v>732</v>
      </c>
      <c r="D307" s="207" t="s">
        <v>127</v>
      </c>
      <c r="E307" s="208" t="s">
        <v>1241</v>
      </c>
      <c r="F307" s="209" t="s">
        <v>1242</v>
      </c>
      <c r="G307" s="210" t="s">
        <v>130</v>
      </c>
      <c r="H307" s="211">
        <v>317.39999999999998</v>
      </c>
      <c r="I307" s="212"/>
      <c r="J307" s="213">
        <f>ROUND(I307*H307,2)</f>
        <v>0</v>
      </c>
      <c r="K307" s="209" t="s">
        <v>131</v>
      </c>
      <c r="L307" s="47"/>
      <c r="M307" s="214" t="s">
        <v>19</v>
      </c>
      <c r="N307" s="215" t="s">
        <v>43</v>
      </c>
      <c r="O307" s="87"/>
      <c r="P307" s="216">
        <f>O307*H307</f>
        <v>0</v>
      </c>
      <c r="Q307" s="216">
        <v>0</v>
      </c>
      <c r="R307" s="216">
        <f>Q307*H307</f>
        <v>0</v>
      </c>
      <c r="S307" s="216">
        <v>0</v>
      </c>
      <c r="T307" s="217">
        <f>S307*H307</f>
        <v>0</v>
      </c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R307" s="218" t="s">
        <v>132</v>
      </c>
      <c r="AT307" s="218" t="s">
        <v>127</v>
      </c>
      <c r="AU307" s="218" t="s">
        <v>146</v>
      </c>
      <c r="AY307" s="20" t="s">
        <v>125</v>
      </c>
      <c r="BE307" s="219">
        <f>IF(N307="základní",J307,0)</f>
        <v>0</v>
      </c>
      <c r="BF307" s="219">
        <f>IF(N307="snížená",J307,0)</f>
        <v>0</v>
      </c>
      <c r="BG307" s="219">
        <f>IF(N307="zákl. přenesená",J307,0)</f>
        <v>0</v>
      </c>
      <c r="BH307" s="219">
        <f>IF(N307="sníž. přenesená",J307,0)</f>
        <v>0</v>
      </c>
      <c r="BI307" s="219">
        <f>IF(N307="nulová",J307,0)</f>
        <v>0</v>
      </c>
      <c r="BJ307" s="20" t="s">
        <v>80</v>
      </c>
      <c r="BK307" s="219">
        <f>ROUND(I307*H307,2)</f>
        <v>0</v>
      </c>
      <c r="BL307" s="20" t="s">
        <v>132</v>
      </c>
      <c r="BM307" s="218" t="s">
        <v>1243</v>
      </c>
    </row>
    <row r="308" s="2" customFormat="1">
      <c r="A308" s="41"/>
      <c r="B308" s="42"/>
      <c r="C308" s="43"/>
      <c r="D308" s="220" t="s">
        <v>134</v>
      </c>
      <c r="E308" s="43"/>
      <c r="F308" s="221" t="s">
        <v>1244</v>
      </c>
      <c r="G308" s="43"/>
      <c r="H308" s="43"/>
      <c r="I308" s="222"/>
      <c r="J308" s="43"/>
      <c r="K308" s="43"/>
      <c r="L308" s="47"/>
      <c r="M308" s="223"/>
      <c r="N308" s="224"/>
      <c r="O308" s="87"/>
      <c r="P308" s="87"/>
      <c r="Q308" s="87"/>
      <c r="R308" s="87"/>
      <c r="S308" s="87"/>
      <c r="T308" s="88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T308" s="20" t="s">
        <v>134</v>
      </c>
      <c r="AU308" s="20" t="s">
        <v>146</v>
      </c>
    </row>
    <row r="309" s="2" customFormat="1">
      <c r="A309" s="41"/>
      <c r="B309" s="42"/>
      <c r="C309" s="43"/>
      <c r="D309" s="225" t="s">
        <v>136</v>
      </c>
      <c r="E309" s="43"/>
      <c r="F309" s="226" t="s">
        <v>1245</v>
      </c>
      <c r="G309" s="43"/>
      <c r="H309" s="43"/>
      <c r="I309" s="222"/>
      <c r="J309" s="43"/>
      <c r="K309" s="43"/>
      <c r="L309" s="47"/>
      <c r="M309" s="223"/>
      <c r="N309" s="224"/>
      <c r="O309" s="87"/>
      <c r="P309" s="87"/>
      <c r="Q309" s="87"/>
      <c r="R309" s="87"/>
      <c r="S309" s="87"/>
      <c r="T309" s="88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T309" s="20" t="s">
        <v>136</v>
      </c>
      <c r="AU309" s="20" t="s">
        <v>146</v>
      </c>
    </row>
    <row r="310" s="13" customFormat="1">
      <c r="A310" s="13"/>
      <c r="B310" s="227"/>
      <c r="C310" s="228"/>
      <c r="D310" s="220" t="s">
        <v>138</v>
      </c>
      <c r="E310" s="229" t="s">
        <v>19</v>
      </c>
      <c r="F310" s="230" t="s">
        <v>1246</v>
      </c>
      <c r="G310" s="228"/>
      <c r="H310" s="231">
        <v>317.39999999999998</v>
      </c>
      <c r="I310" s="232"/>
      <c r="J310" s="228"/>
      <c r="K310" s="228"/>
      <c r="L310" s="233"/>
      <c r="M310" s="234"/>
      <c r="N310" s="235"/>
      <c r="O310" s="235"/>
      <c r="P310" s="235"/>
      <c r="Q310" s="235"/>
      <c r="R310" s="235"/>
      <c r="S310" s="235"/>
      <c r="T310" s="236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37" t="s">
        <v>138</v>
      </c>
      <c r="AU310" s="237" t="s">
        <v>146</v>
      </c>
      <c r="AV310" s="13" t="s">
        <v>82</v>
      </c>
      <c r="AW310" s="13" t="s">
        <v>33</v>
      </c>
      <c r="AX310" s="13" t="s">
        <v>72</v>
      </c>
      <c r="AY310" s="237" t="s">
        <v>125</v>
      </c>
    </row>
    <row r="311" s="14" customFormat="1">
      <c r="A311" s="14"/>
      <c r="B311" s="238"/>
      <c r="C311" s="239"/>
      <c r="D311" s="220" t="s">
        <v>138</v>
      </c>
      <c r="E311" s="240" t="s">
        <v>19</v>
      </c>
      <c r="F311" s="241" t="s">
        <v>158</v>
      </c>
      <c r="G311" s="239"/>
      <c r="H311" s="242">
        <v>317.39999999999998</v>
      </c>
      <c r="I311" s="243"/>
      <c r="J311" s="239"/>
      <c r="K311" s="239"/>
      <c r="L311" s="244"/>
      <c r="M311" s="245"/>
      <c r="N311" s="246"/>
      <c r="O311" s="246"/>
      <c r="P311" s="246"/>
      <c r="Q311" s="246"/>
      <c r="R311" s="246"/>
      <c r="S311" s="246"/>
      <c r="T311" s="247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48" t="s">
        <v>138</v>
      </c>
      <c r="AU311" s="248" t="s">
        <v>146</v>
      </c>
      <c r="AV311" s="14" t="s">
        <v>132</v>
      </c>
      <c r="AW311" s="14" t="s">
        <v>33</v>
      </c>
      <c r="AX311" s="14" t="s">
        <v>80</v>
      </c>
      <c r="AY311" s="248" t="s">
        <v>125</v>
      </c>
    </row>
    <row r="312" s="2" customFormat="1" ht="16.5" customHeight="1">
      <c r="A312" s="41"/>
      <c r="B312" s="42"/>
      <c r="C312" s="207" t="s">
        <v>738</v>
      </c>
      <c r="D312" s="207" t="s">
        <v>127</v>
      </c>
      <c r="E312" s="208" t="s">
        <v>1247</v>
      </c>
      <c r="F312" s="209" t="s">
        <v>1248</v>
      </c>
      <c r="G312" s="210" t="s">
        <v>130</v>
      </c>
      <c r="H312" s="211">
        <v>1099.4300000000001</v>
      </c>
      <c r="I312" s="212"/>
      <c r="J312" s="213">
        <f>ROUND(I312*H312,2)</f>
        <v>0</v>
      </c>
      <c r="K312" s="209" t="s">
        <v>131</v>
      </c>
      <c r="L312" s="47"/>
      <c r="M312" s="214" t="s">
        <v>19</v>
      </c>
      <c r="N312" s="215" t="s">
        <v>43</v>
      </c>
      <c r="O312" s="87"/>
      <c r="P312" s="216">
        <f>O312*H312</f>
        <v>0</v>
      </c>
      <c r="Q312" s="216">
        <v>0</v>
      </c>
      <c r="R312" s="216">
        <f>Q312*H312</f>
        <v>0</v>
      </c>
      <c r="S312" s="216">
        <v>0</v>
      </c>
      <c r="T312" s="217">
        <f>S312*H312</f>
        <v>0</v>
      </c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R312" s="218" t="s">
        <v>132</v>
      </c>
      <c r="AT312" s="218" t="s">
        <v>127</v>
      </c>
      <c r="AU312" s="218" t="s">
        <v>146</v>
      </c>
      <c r="AY312" s="20" t="s">
        <v>125</v>
      </c>
      <c r="BE312" s="219">
        <f>IF(N312="základní",J312,0)</f>
        <v>0</v>
      </c>
      <c r="BF312" s="219">
        <f>IF(N312="snížená",J312,0)</f>
        <v>0</v>
      </c>
      <c r="BG312" s="219">
        <f>IF(N312="zákl. přenesená",J312,0)</f>
        <v>0</v>
      </c>
      <c r="BH312" s="219">
        <f>IF(N312="sníž. přenesená",J312,0)</f>
        <v>0</v>
      </c>
      <c r="BI312" s="219">
        <f>IF(N312="nulová",J312,0)</f>
        <v>0</v>
      </c>
      <c r="BJ312" s="20" t="s">
        <v>80</v>
      </c>
      <c r="BK312" s="219">
        <f>ROUND(I312*H312,2)</f>
        <v>0</v>
      </c>
      <c r="BL312" s="20" t="s">
        <v>132</v>
      </c>
      <c r="BM312" s="218" t="s">
        <v>1249</v>
      </c>
    </row>
    <row r="313" s="2" customFormat="1">
      <c r="A313" s="41"/>
      <c r="B313" s="42"/>
      <c r="C313" s="43"/>
      <c r="D313" s="220" t="s">
        <v>134</v>
      </c>
      <c r="E313" s="43"/>
      <c r="F313" s="221" t="s">
        <v>1250</v>
      </c>
      <c r="G313" s="43"/>
      <c r="H313" s="43"/>
      <c r="I313" s="222"/>
      <c r="J313" s="43"/>
      <c r="K313" s="43"/>
      <c r="L313" s="47"/>
      <c r="M313" s="223"/>
      <c r="N313" s="224"/>
      <c r="O313" s="87"/>
      <c r="P313" s="87"/>
      <c r="Q313" s="87"/>
      <c r="R313" s="87"/>
      <c r="S313" s="87"/>
      <c r="T313" s="88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T313" s="20" t="s">
        <v>134</v>
      </c>
      <c r="AU313" s="20" t="s">
        <v>146</v>
      </c>
    </row>
    <row r="314" s="2" customFormat="1">
      <c r="A314" s="41"/>
      <c r="B314" s="42"/>
      <c r="C314" s="43"/>
      <c r="D314" s="225" t="s">
        <v>136</v>
      </c>
      <c r="E314" s="43"/>
      <c r="F314" s="226" t="s">
        <v>1251</v>
      </c>
      <c r="G314" s="43"/>
      <c r="H314" s="43"/>
      <c r="I314" s="222"/>
      <c r="J314" s="43"/>
      <c r="K314" s="43"/>
      <c r="L314" s="47"/>
      <c r="M314" s="223"/>
      <c r="N314" s="224"/>
      <c r="O314" s="87"/>
      <c r="P314" s="87"/>
      <c r="Q314" s="87"/>
      <c r="R314" s="87"/>
      <c r="S314" s="87"/>
      <c r="T314" s="88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T314" s="20" t="s">
        <v>136</v>
      </c>
      <c r="AU314" s="20" t="s">
        <v>146</v>
      </c>
    </row>
    <row r="315" s="13" customFormat="1">
      <c r="A315" s="13"/>
      <c r="B315" s="227"/>
      <c r="C315" s="228"/>
      <c r="D315" s="220" t="s">
        <v>138</v>
      </c>
      <c r="E315" s="229" t="s">
        <v>19</v>
      </c>
      <c r="F315" s="230" t="s">
        <v>1252</v>
      </c>
      <c r="G315" s="228"/>
      <c r="H315" s="231">
        <v>20</v>
      </c>
      <c r="I315" s="232"/>
      <c r="J315" s="228"/>
      <c r="K315" s="228"/>
      <c r="L315" s="233"/>
      <c r="M315" s="234"/>
      <c r="N315" s="235"/>
      <c r="O315" s="235"/>
      <c r="P315" s="235"/>
      <c r="Q315" s="235"/>
      <c r="R315" s="235"/>
      <c r="S315" s="235"/>
      <c r="T315" s="236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7" t="s">
        <v>138</v>
      </c>
      <c r="AU315" s="237" t="s">
        <v>146</v>
      </c>
      <c r="AV315" s="13" t="s">
        <v>82</v>
      </c>
      <c r="AW315" s="13" t="s">
        <v>33</v>
      </c>
      <c r="AX315" s="13" t="s">
        <v>72</v>
      </c>
      <c r="AY315" s="237" t="s">
        <v>125</v>
      </c>
    </row>
    <row r="316" s="13" customFormat="1">
      <c r="A316" s="13"/>
      <c r="B316" s="227"/>
      <c r="C316" s="228"/>
      <c r="D316" s="220" t="s">
        <v>138</v>
      </c>
      <c r="E316" s="229" t="s">
        <v>19</v>
      </c>
      <c r="F316" s="230" t="s">
        <v>1253</v>
      </c>
      <c r="G316" s="228"/>
      <c r="H316" s="231">
        <v>310.60000000000002</v>
      </c>
      <c r="I316" s="232"/>
      <c r="J316" s="228"/>
      <c r="K316" s="228"/>
      <c r="L316" s="233"/>
      <c r="M316" s="234"/>
      <c r="N316" s="235"/>
      <c r="O316" s="235"/>
      <c r="P316" s="235"/>
      <c r="Q316" s="235"/>
      <c r="R316" s="235"/>
      <c r="S316" s="235"/>
      <c r="T316" s="236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37" t="s">
        <v>138</v>
      </c>
      <c r="AU316" s="237" t="s">
        <v>146</v>
      </c>
      <c r="AV316" s="13" t="s">
        <v>82</v>
      </c>
      <c r="AW316" s="13" t="s">
        <v>33</v>
      </c>
      <c r="AX316" s="13" t="s">
        <v>72</v>
      </c>
      <c r="AY316" s="237" t="s">
        <v>125</v>
      </c>
    </row>
    <row r="317" s="13" customFormat="1">
      <c r="A317" s="13"/>
      <c r="B317" s="227"/>
      <c r="C317" s="228"/>
      <c r="D317" s="220" t="s">
        <v>138</v>
      </c>
      <c r="E317" s="229" t="s">
        <v>19</v>
      </c>
      <c r="F317" s="230" t="s">
        <v>1254</v>
      </c>
      <c r="G317" s="228"/>
      <c r="H317" s="231">
        <v>3.375</v>
      </c>
      <c r="I317" s="232"/>
      <c r="J317" s="228"/>
      <c r="K317" s="228"/>
      <c r="L317" s="233"/>
      <c r="M317" s="234"/>
      <c r="N317" s="235"/>
      <c r="O317" s="235"/>
      <c r="P317" s="235"/>
      <c r="Q317" s="235"/>
      <c r="R317" s="235"/>
      <c r="S317" s="235"/>
      <c r="T317" s="236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7" t="s">
        <v>138</v>
      </c>
      <c r="AU317" s="237" t="s">
        <v>146</v>
      </c>
      <c r="AV317" s="13" t="s">
        <v>82</v>
      </c>
      <c r="AW317" s="13" t="s">
        <v>33</v>
      </c>
      <c r="AX317" s="13" t="s">
        <v>72</v>
      </c>
      <c r="AY317" s="237" t="s">
        <v>125</v>
      </c>
    </row>
    <row r="318" s="13" customFormat="1">
      <c r="A318" s="13"/>
      <c r="B318" s="227"/>
      <c r="C318" s="228"/>
      <c r="D318" s="220" t="s">
        <v>138</v>
      </c>
      <c r="E318" s="229" t="s">
        <v>19</v>
      </c>
      <c r="F318" s="230" t="s">
        <v>1255</v>
      </c>
      <c r="G318" s="228"/>
      <c r="H318" s="231">
        <v>448.05500000000001</v>
      </c>
      <c r="I318" s="232"/>
      <c r="J318" s="228"/>
      <c r="K318" s="228"/>
      <c r="L318" s="233"/>
      <c r="M318" s="234"/>
      <c r="N318" s="235"/>
      <c r="O318" s="235"/>
      <c r="P318" s="235"/>
      <c r="Q318" s="235"/>
      <c r="R318" s="235"/>
      <c r="S318" s="235"/>
      <c r="T318" s="236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7" t="s">
        <v>138</v>
      </c>
      <c r="AU318" s="237" t="s">
        <v>146</v>
      </c>
      <c r="AV318" s="13" t="s">
        <v>82</v>
      </c>
      <c r="AW318" s="13" t="s">
        <v>33</v>
      </c>
      <c r="AX318" s="13" t="s">
        <v>72</v>
      </c>
      <c r="AY318" s="237" t="s">
        <v>125</v>
      </c>
    </row>
    <row r="319" s="13" customFormat="1">
      <c r="A319" s="13"/>
      <c r="B319" s="227"/>
      <c r="C319" s="228"/>
      <c r="D319" s="220" t="s">
        <v>138</v>
      </c>
      <c r="E319" s="229" t="s">
        <v>19</v>
      </c>
      <c r="F319" s="230" t="s">
        <v>1256</v>
      </c>
      <c r="G319" s="228"/>
      <c r="H319" s="231">
        <v>317.39999999999998</v>
      </c>
      <c r="I319" s="232"/>
      <c r="J319" s="228"/>
      <c r="K319" s="228"/>
      <c r="L319" s="233"/>
      <c r="M319" s="234"/>
      <c r="N319" s="235"/>
      <c r="O319" s="235"/>
      <c r="P319" s="235"/>
      <c r="Q319" s="235"/>
      <c r="R319" s="235"/>
      <c r="S319" s="235"/>
      <c r="T319" s="236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7" t="s">
        <v>138</v>
      </c>
      <c r="AU319" s="237" t="s">
        <v>146</v>
      </c>
      <c r="AV319" s="13" t="s">
        <v>82</v>
      </c>
      <c r="AW319" s="13" t="s">
        <v>33</v>
      </c>
      <c r="AX319" s="13" t="s">
        <v>72</v>
      </c>
      <c r="AY319" s="237" t="s">
        <v>125</v>
      </c>
    </row>
    <row r="320" s="14" customFormat="1">
      <c r="A320" s="14"/>
      <c r="B320" s="238"/>
      <c r="C320" s="239"/>
      <c r="D320" s="220" t="s">
        <v>138</v>
      </c>
      <c r="E320" s="240" t="s">
        <v>19</v>
      </c>
      <c r="F320" s="241" t="s">
        <v>158</v>
      </c>
      <c r="G320" s="239"/>
      <c r="H320" s="242">
        <v>1099.4300000000001</v>
      </c>
      <c r="I320" s="243"/>
      <c r="J320" s="239"/>
      <c r="K320" s="239"/>
      <c r="L320" s="244"/>
      <c r="M320" s="245"/>
      <c r="N320" s="246"/>
      <c r="O320" s="246"/>
      <c r="P320" s="246"/>
      <c r="Q320" s="246"/>
      <c r="R320" s="246"/>
      <c r="S320" s="246"/>
      <c r="T320" s="247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48" t="s">
        <v>138</v>
      </c>
      <c r="AU320" s="248" t="s">
        <v>146</v>
      </c>
      <c r="AV320" s="14" t="s">
        <v>132</v>
      </c>
      <c r="AW320" s="14" t="s">
        <v>33</v>
      </c>
      <c r="AX320" s="14" t="s">
        <v>80</v>
      </c>
      <c r="AY320" s="248" t="s">
        <v>125</v>
      </c>
    </row>
    <row r="321" s="12" customFormat="1" ht="20.88" customHeight="1">
      <c r="A321" s="12"/>
      <c r="B321" s="191"/>
      <c r="C321" s="192"/>
      <c r="D321" s="193" t="s">
        <v>71</v>
      </c>
      <c r="E321" s="205" t="s">
        <v>1257</v>
      </c>
      <c r="F321" s="205" t="s">
        <v>1258</v>
      </c>
      <c r="G321" s="192"/>
      <c r="H321" s="192"/>
      <c r="I321" s="195"/>
      <c r="J321" s="206">
        <f>BK321</f>
        <v>0</v>
      </c>
      <c r="K321" s="192"/>
      <c r="L321" s="197"/>
      <c r="M321" s="198"/>
      <c r="N321" s="199"/>
      <c r="O321" s="199"/>
      <c r="P321" s="200">
        <f>SUM(P322:P325)</f>
        <v>0</v>
      </c>
      <c r="Q321" s="199"/>
      <c r="R321" s="200">
        <f>SUM(R322:R325)</f>
        <v>0</v>
      </c>
      <c r="S321" s="199"/>
      <c r="T321" s="201">
        <f>SUM(T322:T325)</f>
        <v>0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R321" s="202" t="s">
        <v>80</v>
      </c>
      <c r="AT321" s="203" t="s">
        <v>71</v>
      </c>
      <c r="AU321" s="203" t="s">
        <v>82</v>
      </c>
      <c r="AY321" s="202" t="s">
        <v>125</v>
      </c>
      <c r="BK321" s="204">
        <f>SUM(BK322:BK325)</f>
        <v>0</v>
      </c>
    </row>
    <row r="322" s="2" customFormat="1" ht="16.5" customHeight="1">
      <c r="A322" s="41"/>
      <c r="B322" s="42"/>
      <c r="C322" s="207" t="s">
        <v>743</v>
      </c>
      <c r="D322" s="207" t="s">
        <v>127</v>
      </c>
      <c r="E322" s="208" t="s">
        <v>1259</v>
      </c>
      <c r="F322" s="209" t="s">
        <v>1260</v>
      </c>
      <c r="G322" s="210" t="s">
        <v>1212</v>
      </c>
      <c r="H322" s="211">
        <v>1</v>
      </c>
      <c r="I322" s="212"/>
      <c r="J322" s="213">
        <f>ROUND(I322*H322,2)</f>
        <v>0</v>
      </c>
      <c r="K322" s="209" t="s">
        <v>19</v>
      </c>
      <c r="L322" s="47"/>
      <c r="M322" s="214" t="s">
        <v>19</v>
      </c>
      <c r="N322" s="215" t="s">
        <v>43</v>
      </c>
      <c r="O322" s="87"/>
      <c r="P322" s="216">
        <f>O322*H322</f>
        <v>0</v>
      </c>
      <c r="Q322" s="216">
        <v>0</v>
      </c>
      <c r="R322" s="216">
        <f>Q322*H322</f>
        <v>0</v>
      </c>
      <c r="S322" s="216">
        <v>0</v>
      </c>
      <c r="T322" s="217">
        <f>S322*H322</f>
        <v>0</v>
      </c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R322" s="218" t="s">
        <v>132</v>
      </c>
      <c r="AT322" s="218" t="s">
        <v>127</v>
      </c>
      <c r="AU322" s="218" t="s">
        <v>146</v>
      </c>
      <c r="AY322" s="20" t="s">
        <v>125</v>
      </c>
      <c r="BE322" s="219">
        <f>IF(N322="základní",J322,0)</f>
        <v>0</v>
      </c>
      <c r="BF322" s="219">
        <f>IF(N322="snížená",J322,0)</f>
        <v>0</v>
      </c>
      <c r="BG322" s="219">
        <f>IF(N322="zákl. přenesená",J322,0)</f>
        <v>0</v>
      </c>
      <c r="BH322" s="219">
        <f>IF(N322="sníž. přenesená",J322,0)</f>
        <v>0</v>
      </c>
      <c r="BI322" s="219">
        <f>IF(N322="nulová",J322,0)</f>
        <v>0</v>
      </c>
      <c r="BJ322" s="20" t="s">
        <v>80</v>
      </c>
      <c r="BK322" s="219">
        <f>ROUND(I322*H322,2)</f>
        <v>0</v>
      </c>
      <c r="BL322" s="20" t="s">
        <v>132</v>
      </c>
      <c r="BM322" s="218" t="s">
        <v>1261</v>
      </c>
    </row>
    <row r="323" s="2" customFormat="1">
      <c r="A323" s="41"/>
      <c r="B323" s="42"/>
      <c r="C323" s="43"/>
      <c r="D323" s="220" t="s">
        <v>134</v>
      </c>
      <c r="E323" s="43"/>
      <c r="F323" s="221" t="s">
        <v>1260</v>
      </c>
      <c r="G323" s="43"/>
      <c r="H323" s="43"/>
      <c r="I323" s="222"/>
      <c r="J323" s="43"/>
      <c r="K323" s="43"/>
      <c r="L323" s="47"/>
      <c r="M323" s="223"/>
      <c r="N323" s="224"/>
      <c r="O323" s="87"/>
      <c r="P323" s="87"/>
      <c r="Q323" s="87"/>
      <c r="R323" s="87"/>
      <c r="S323" s="87"/>
      <c r="T323" s="88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T323" s="20" t="s">
        <v>134</v>
      </c>
      <c r="AU323" s="20" t="s">
        <v>146</v>
      </c>
    </row>
    <row r="324" s="13" customFormat="1">
      <c r="A324" s="13"/>
      <c r="B324" s="227"/>
      <c r="C324" s="228"/>
      <c r="D324" s="220" t="s">
        <v>138</v>
      </c>
      <c r="E324" s="229" t="s">
        <v>19</v>
      </c>
      <c r="F324" s="230" t="s">
        <v>1262</v>
      </c>
      <c r="G324" s="228"/>
      <c r="H324" s="231">
        <v>1</v>
      </c>
      <c r="I324" s="232"/>
      <c r="J324" s="228"/>
      <c r="K324" s="228"/>
      <c r="L324" s="233"/>
      <c r="M324" s="234"/>
      <c r="N324" s="235"/>
      <c r="O324" s="235"/>
      <c r="P324" s="235"/>
      <c r="Q324" s="235"/>
      <c r="R324" s="235"/>
      <c r="S324" s="235"/>
      <c r="T324" s="236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7" t="s">
        <v>138</v>
      </c>
      <c r="AU324" s="237" t="s">
        <v>146</v>
      </c>
      <c r="AV324" s="13" t="s">
        <v>82</v>
      </c>
      <c r="AW324" s="13" t="s">
        <v>33</v>
      </c>
      <c r="AX324" s="13" t="s">
        <v>72</v>
      </c>
      <c r="AY324" s="237" t="s">
        <v>125</v>
      </c>
    </row>
    <row r="325" s="14" customFormat="1">
      <c r="A325" s="14"/>
      <c r="B325" s="238"/>
      <c r="C325" s="239"/>
      <c r="D325" s="220" t="s">
        <v>138</v>
      </c>
      <c r="E325" s="240" t="s">
        <v>19</v>
      </c>
      <c r="F325" s="241" t="s">
        <v>158</v>
      </c>
      <c r="G325" s="239"/>
      <c r="H325" s="242">
        <v>1</v>
      </c>
      <c r="I325" s="243"/>
      <c r="J325" s="239"/>
      <c r="K325" s="239"/>
      <c r="L325" s="244"/>
      <c r="M325" s="245"/>
      <c r="N325" s="246"/>
      <c r="O325" s="246"/>
      <c r="P325" s="246"/>
      <c r="Q325" s="246"/>
      <c r="R325" s="246"/>
      <c r="S325" s="246"/>
      <c r="T325" s="247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48" t="s">
        <v>138</v>
      </c>
      <c r="AU325" s="248" t="s">
        <v>146</v>
      </c>
      <c r="AV325" s="14" t="s">
        <v>132</v>
      </c>
      <c r="AW325" s="14" t="s">
        <v>33</v>
      </c>
      <c r="AX325" s="14" t="s">
        <v>80</v>
      </c>
      <c r="AY325" s="248" t="s">
        <v>125</v>
      </c>
    </row>
    <row r="326" s="12" customFormat="1" ht="20.88" customHeight="1">
      <c r="A326" s="12"/>
      <c r="B326" s="191"/>
      <c r="C326" s="192"/>
      <c r="D326" s="193" t="s">
        <v>71</v>
      </c>
      <c r="E326" s="205" t="s">
        <v>1263</v>
      </c>
      <c r="F326" s="205" t="s">
        <v>1264</v>
      </c>
      <c r="G326" s="192"/>
      <c r="H326" s="192"/>
      <c r="I326" s="195"/>
      <c r="J326" s="206">
        <f>BK326</f>
        <v>0</v>
      </c>
      <c r="K326" s="192"/>
      <c r="L326" s="197"/>
      <c r="M326" s="198"/>
      <c r="N326" s="199"/>
      <c r="O326" s="199"/>
      <c r="P326" s="200">
        <f>SUM(P327:P402)</f>
        <v>0</v>
      </c>
      <c r="Q326" s="199"/>
      <c r="R326" s="200">
        <f>SUM(R327:R402)</f>
        <v>2.4117999999999999</v>
      </c>
      <c r="S326" s="199"/>
      <c r="T326" s="201">
        <f>SUM(T327:T402)</f>
        <v>0</v>
      </c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R326" s="202" t="s">
        <v>80</v>
      </c>
      <c r="AT326" s="203" t="s">
        <v>71</v>
      </c>
      <c r="AU326" s="203" t="s">
        <v>82</v>
      </c>
      <c r="AY326" s="202" t="s">
        <v>125</v>
      </c>
      <c r="BK326" s="204">
        <f>SUM(BK327:BK402)</f>
        <v>0</v>
      </c>
    </row>
    <row r="327" s="2" customFormat="1" ht="16.5" customHeight="1">
      <c r="A327" s="41"/>
      <c r="B327" s="42"/>
      <c r="C327" s="207" t="s">
        <v>750</v>
      </c>
      <c r="D327" s="207" t="s">
        <v>127</v>
      </c>
      <c r="E327" s="208" t="s">
        <v>1265</v>
      </c>
      <c r="F327" s="209" t="s">
        <v>1266</v>
      </c>
      <c r="G327" s="210" t="s">
        <v>196</v>
      </c>
      <c r="H327" s="211">
        <v>2</v>
      </c>
      <c r="I327" s="212"/>
      <c r="J327" s="213">
        <f>ROUND(I327*H327,2)</f>
        <v>0</v>
      </c>
      <c r="K327" s="209" t="s">
        <v>131</v>
      </c>
      <c r="L327" s="47"/>
      <c r="M327" s="214" t="s">
        <v>19</v>
      </c>
      <c r="N327" s="215" t="s">
        <v>43</v>
      </c>
      <c r="O327" s="87"/>
      <c r="P327" s="216">
        <f>O327*H327</f>
        <v>0</v>
      </c>
      <c r="Q327" s="216">
        <v>0.021350000000000001</v>
      </c>
      <c r="R327" s="216">
        <f>Q327*H327</f>
        <v>0.042700000000000002</v>
      </c>
      <c r="S327" s="216">
        <v>0</v>
      </c>
      <c r="T327" s="217">
        <f>S327*H327</f>
        <v>0</v>
      </c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R327" s="218" t="s">
        <v>132</v>
      </c>
      <c r="AT327" s="218" t="s">
        <v>127</v>
      </c>
      <c r="AU327" s="218" t="s">
        <v>146</v>
      </c>
      <c r="AY327" s="20" t="s">
        <v>125</v>
      </c>
      <c r="BE327" s="219">
        <f>IF(N327="základní",J327,0)</f>
        <v>0</v>
      </c>
      <c r="BF327" s="219">
        <f>IF(N327="snížená",J327,0)</f>
        <v>0</v>
      </c>
      <c r="BG327" s="219">
        <f>IF(N327="zákl. přenesená",J327,0)</f>
        <v>0</v>
      </c>
      <c r="BH327" s="219">
        <f>IF(N327="sníž. přenesená",J327,0)</f>
        <v>0</v>
      </c>
      <c r="BI327" s="219">
        <f>IF(N327="nulová",J327,0)</f>
        <v>0</v>
      </c>
      <c r="BJ327" s="20" t="s">
        <v>80</v>
      </c>
      <c r="BK327" s="219">
        <f>ROUND(I327*H327,2)</f>
        <v>0</v>
      </c>
      <c r="BL327" s="20" t="s">
        <v>132</v>
      </c>
      <c r="BM327" s="218" t="s">
        <v>1267</v>
      </c>
    </row>
    <row r="328" s="2" customFormat="1">
      <c r="A328" s="41"/>
      <c r="B328" s="42"/>
      <c r="C328" s="43"/>
      <c r="D328" s="220" t="s">
        <v>134</v>
      </c>
      <c r="E328" s="43"/>
      <c r="F328" s="221" t="s">
        <v>1268</v>
      </c>
      <c r="G328" s="43"/>
      <c r="H328" s="43"/>
      <c r="I328" s="222"/>
      <c r="J328" s="43"/>
      <c r="K328" s="43"/>
      <c r="L328" s="47"/>
      <c r="M328" s="223"/>
      <c r="N328" s="224"/>
      <c r="O328" s="87"/>
      <c r="P328" s="87"/>
      <c r="Q328" s="87"/>
      <c r="R328" s="87"/>
      <c r="S328" s="87"/>
      <c r="T328" s="88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T328" s="20" t="s">
        <v>134</v>
      </c>
      <c r="AU328" s="20" t="s">
        <v>146</v>
      </c>
    </row>
    <row r="329" s="2" customFormat="1">
      <c r="A329" s="41"/>
      <c r="B329" s="42"/>
      <c r="C329" s="43"/>
      <c r="D329" s="225" t="s">
        <v>136</v>
      </c>
      <c r="E329" s="43"/>
      <c r="F329" s="226" t="s">
        <v>1269</v>
      </c>
      <c r="G329" s="43"/>
      <c r="H329" s="43"/>
      <c r="I329" s="222"/>
      <c r="J329" s="43"/>
      <c r="K329" s="43"/>
      <c r="L329" s="47"/>
      <c r="M329" s="223"/>
      <c r="N329" s="224"/>
      <c r="O329" s="87"/>
      <c r="P329" s="87"/>
      <c r="Q329" s="87"/>
      <c r="R329" s="87"/>
      <c r="S329" s="87"/>
      <c r="T329" s="88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T329" s="20" t="s">
        <v>136</v>
      </c>
      <c r="AU329" s="20" t="s">
        <v>146</v>
      </c>
    </row>
    <row r="330" s="13" customFormat="1">
      <c r="A330" s="13"/>
      <c r="B330" s="227"/>
      <c r="C330" s="228"/>
      <c r="D330" s="220" t="s">
        <v>138</v>
      </c>
      <c r="E330" s="229" t="s">
        <v>19</v>
      </c>
      <c r="F330" s="230" t="s">
        <v>1270</v>
      </c>
      <c r="G330" s="228"/>
      <c r="H330" s="231">
        <v>2</v>
      </c>
      <c r="I330" s="232"/>
      <c r="J330" s="228"/>
      <c r="K330" s="228"/>
      <c r="L330" s="233"/>
      <c r="M330" s="234"/>
      <c r="N330" s="235"/>
      <c r="O330" s="235"/>
      <c r="P330" s="235"/>
      <c r="Q330" s="235"/>
      <c r="R330" s="235"/>
      <c r="S330" s="235"/>
      <c r="T330" s="236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7" t="s">
        <v>138</v>
      </c>
      <c r="AU330" s="237" t="s">
        <v>146</v>
      </c>
      <c r="AV330" s="13" t="s">
        <v>82</v>
      </c>
      <c r="AW330" s="13" t="s">
        <v>33</v>
      </c>
      <c r="AX330" s="13" t="s">
        <v>72</v>
      </c>
      <c r="AY330" s="237" t="s">
        <v>125</v>
      </c>
    </row>
    <row r="331" s="14" customFormat="1">
      <c r="A331" s="14"/>
      <c r="B331" s="238"/>
      <c r="C331" s="239"/>
      <c r="D331" s="220" t="s">
        <v>138</v>
      </c>
      <c r="E331" s="240" t="s">
        <v>19</v>
      </c>
      <c r="F331" s="241" t="s">
        <v>158</v>
      </c>
      <c r="G331" s="239"/>
      <c r="H331" s="242">
        <v>2</v>
      </c>
      <c r="I331" s="243"/>
      <c r="J331" s="239"/>
      <c r="K331" s="239"/>
      <c r="L331" s="244"/>
      <c r="M331" s="245"/>
      <c r="N331" s="246"/>
      <c r="O331" s="246"/>
      <c r="P331" s="246"/>
      <c r="Q331" s="246"/>
      <c r="R331" s="246"/>
      <c r="S331" s="246"/>
      <c r="T331" s="247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48" t="s">
        <v>138</v>
      </c>
      <c r="AU331" s="248" t="s">
        <v>146</v>
      </c>
      <c r="AV331" s="14" t="s">
        <v>132</v>
      </c>
      <c r="AW331" s="14" t="s">
        <v>33</v>
      </c>
      <c r="AX331" s="14" t="s">
        <v>80</v>
      </c>
      <c r="AY331" s="248" t="s">
        <v>125</v>
      </c>
    </row>
    <row r="332" s="2" customFormat="1" ht="24.15" customHeight="1">
      <c r="A332" s="41"/>
      <c r="B332" s="42"/>
      <c r="C332" s="207" t="s">
        <v>755</v>
      </c>
      <c r="D332" s="207" t="s">
        <v>127</v>
      </c>
      <c r="E332" s="208" t="s">
        <v>1271</v>
      </c>
      <c r="F332" s="209" t="s">
        <v>1272</v>
      </c>
      <c r="G332" s="210" t="s">
        <v>187</v>
      </c>
      <c r="H332" s="211">
        <v>1.1000000000000001</v>
      </c>
      <c r="I332" s="212"/>
      <c r="J332" s="213">
        <f>ROUND(I332*H332,2)</f>
        <v>0</v>
      </c>
      <c r="K332" s="209" t="s">
        <v>131</v>
      </c>
      <c r="L332" s="47"/>
      <c r="M332" s="214" t="s">
        <v>19</v>
      </c>
      <c r="N332" s="215" t="s">
        <v>43</v>
      </c>
      <c r="O332" s="87"/>
      <c r="P332" s="216">
        <f>O332*H332</f>
        <v>0</v>
      </c>
      <c r="Q332" s="216">
        <v>0</v>
      </c>
      <c r="R332" s="216">
        <f>Q332*H332</f>
        <v>0</v>
      </c>
      <c r="S332" s="216">
        <v>0</v>
      </c>
      <c r="T332" s="217">
        <f>S332*H332</f>
        <v>0</v>
      </c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R332" s="218" t="s">
        <v>132</v>
      </c>
      <c r="AT332" s="218" t="s">
        <v>127</v>
      </c>
      <c r="AU332" s="218" t="s">
        <v>146</v>
      </c>
      <c r="AY332" s="20" t="s">
        <v>125</v>
      </c>
      <c r="BE332" s="219">
        <f>IF(N332="základní",J332,0)</f>
        <v>0</v>
      </c>
      <c r="BF332" s="219">
        <f>IF(N332="snížená",J332,0)</f>
        <v>0</v>
      </c>
      <c r="BG332" s="219">
        <f>IF(N332="zákl. přenesená",J332,0)</f>
        <v>0</v>
      </c>
      <c r="BH332" s="219">
        <f>IF(N332="sníž. přenesená",J332,0)</f>
        <v>0</v>
      </c>
      <c r="BI332" s="219">
        <f>IF(N332="nulová",J332,0)</f>
        <v>0</v>
      </c>
      <c r="BJ332" s="20" t="s">
        <v>80</v>
      </c>
      <c r="BK332" s="219">
        <f>ROUND(I332*H332,2)</f>
        <v>0</v>
      </c>
      <c r="BL332" s="20" t="s">
        <v>132</v>
      </c>
      <c r="BM332" s="218" t="s">
        <v>1273</v>
      </c>
    </row>
    <row r="333" s="2" customFormat="1">
      <c r="A333" s="41"/>
      <c r="B333" s="42"/>
      <c r="C333" s="43"/>
      <c r="D333" s="220" t="s">
        <v>134</v>
      </c>
      <c r="E333" s="43"/>
      <c r="F333" s="221" t="s">
        <v>1274</v>
      </c>
      <c r="G333" s="43"/>
      <c r="H333" s="43"/>
      <c r="I333" s="222"/>
      <c r="J333" s="43"/>
      <c r="K333" s="43"/>
      <c r="L333" s="47"/>
      <c r="M333" s="223"/>
      <c r="N333" s="224"/>
      <c r="O333" s="87"/>
      <c r="P333" s="87"/>
      <c r="Q333" s="87"/>
      <c r="R333" s="87"/>
      <c r="S333" s="87"/>
      <c r="T333" s="88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T333" s="20" t="s">
        <v>134</v>
      </c>
      <c r="AU333" s="20" t="s">
        <v>146</v>
      </c>
    </row>
    <row r="334" s="2" customFormat="1">
      <c r="A334" s="41"/>
      <c r="B334" s="42"/>
      <c r="C334" s="43"/>
      <c r="D334" s="225" t="s">
        <v>136</v>
      </c>
      <c r="E334" s="43"/>
      <c r="F334" s="226" t="s">
        <v>1275</v>
      </c>
      <c r="G334" s="43"/>
      <c r="H334" s="43"/>
      <c r="I334" s="222"/>
      <c r="J334" s="43"/>
      <c r="K334" s="43"/>
      <c r="L334" s="47"/>
      <c r="M334" s="223"/>
      <c r="N334" s="224"/>
      <c r="O334" s="87"/>
      <c r="P334" s="87"/>
      <c r="Q334" s="87"/>
      <c r="R334" s="87"/>
      <c r="S334" s="87"/>
      <c r="T334" s="88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T334" s="20" t="s">
        <v>136</v>
      </c>
      <c r="AU334" s="20" t="s">
        <v>146</v>
      </c>
    </row>
    <row r="335" s="13" customFormat="1">
      <c r="A335" s="13"/>
      <c r="B335" s="227"/>
      <c r="C335" s="228"/>
      <c r="D335" s="220" t="s">
        <v>138</v>
      </c>
      <c r="E335" s="229" t="s">
        <v>19</v>
      </c>
      <c r="F335" s="230" t="s">
        <v>1276</v>
      </c>
      <c r="G335" s="228"/>
      <c r="H335" s="231">
        <v>1.1000000000000001</v>
      </c>
      <c r="I335" s="232"/>
      <c r="J335" s="228"/>
      <c r="K335" s="228"/>
      <c r="L335" s="233"/>
      <c r="M335" s="234"/>
      <c r="N335" s="235"/>
      <c r="O335" s="235"/>
      <c r="P335" s="235"/>
      <c r="Q335" s="235"/>
      <c r="R335" s="235"/>
      <c r="S335" s="235"/>
      <c r="T335" s="236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7" t="s">
        <v>138</v>
      </c>
      <c r="AU335" s="237" t="s">
        <v>146</v>
      </c>
      <c r="AV335" s="13" t="s">
        <v>82</v>
      </c>
      <c r="AW335" s="13" t="s">
        <v>33</v>
      </c>
      <c r="AX335" s="13" t="s">
        <v>72</v>
      </c>
      <c r="AY335" s="237" t="s">
        <v>125</v>
      </c>
    </row>
    <row r="336" s="15" customFormat="1">
      <c r="A336" s="15"/>
      <c r="B336" s="253"/>
      <c r="C336" s="254"/>
      <c r="D336" s="220" t="s">
        <v>138</v>
      </c>
      <c r="E336" s="255" t="s">
        <v>19</v>
      </c>
      <c r="F336" s="256" t="s">
        <v>1277</v>
      </c>
      <c r="G336" s="254"/>
      <c r="H336" s="255" t="s">
        <v>19</v>
      </c>
      <c r="I336" s="257"/>
      <c r="J336" s="254"/>
      <c r="K336" s="254"/>
      <c r="L336" s="258"/>
      <c r="M336" s="259"/>
      <c r="N336" s="260"/>
      <c r="O336" s="260"/>
      <c r="P336" s="260"/>
      <c r="Q336" s="260"/>
      <c r="R336" s="260"/>
      <c r="S336" s="260"/>
      <c r="T336" s="261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T336" s="262" t="s">
        <v>138</v>
      </c>
      <c r="AU336" s="262" t="s">
        <v>146</v>
      </c>
      <c r="AV336" s="15" t="s">
        <v>80</v>
      </c>
      <c r="AW336" s="15" t="s">
        <v>33</v>
      </c>
      <c r="AX336" s="15" t="s">
        <v>72</v>
      </c>
      <c r="AY336" s="262" t="s">
        <v>125</v>
      </c>
    </row>
    <row r="337" s="14" customFormat="1">
      <c r="A337" s="14"/>
      <c r="B337" s="238"/>
      <c r="C337" s="239"/>
      <c r="D337" s="220" t="s">
        <v>138</v>
      </c>
      <c r="E337" s="240" t="s">
        <v>19</v>
      </c>
      <c r="F337" s="241" t="s">
        <v>158</v>
      </c>
      <c r="G337" s="239"/>
      <c r="H337" s="242">
        <v>1.1000000000000001</v>
      </c>
      <c r="I337" s="243"/>
      <c r="J337" s="239"/>
      <c r="K337" s="239"/>
      <c r="L337" s="244"/>
      <c r="M337" s="245"/>
      <c r="N337" s="246"/>
      <c r="O337" s="246"/>
      <c r="P337" s="246"/>
      <c r="Q337" s="246"/>
      <c r="R337" s="246"/>
      <c r="S337" s="246"/>
      <c r="T337" s="247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48" t="s">
        <v>138</v>
      </c>
      <c r="AU337" s="248" t="s">
        <v>146</v>
      </c>
      <c r="AV337" s="14" t="s">
        <v>132</v>
      </c>
      <c r="AW337" s="14" t="s">
        <v>33</v>
      </c>
      <c r="AX337" s="14" t="s">
        <v>80</v>
      </c>
      <c r="AY337" s="248" t="s">
        <v>125</v>
      </c>
    </row>
    <row r="338" s="2" customFormat="1" ht="16.5" customHeight="1">
      <c r="A338" s="41"/>
      <c r="B338" s="42"/>
      <c r="C338" s="207" t="s">
        <v>761</v>
      </c>
      <c r="D338" s="207" t="s">
        <v>127</v>
      </c>
      <c r="E338" s="208" t="s">
        <v>1278</v>
      </c>
      <c r="F338" s="209" t="s">
        <v>1279</v>
      </c>
      <c r="G338" s="210" t="s">
        <v>178</v>
      </c>
      <c r="H338" s="211">
        <v>107.8</v>
      </c>
      <c r="I338" s="212"/>
      <c r="J338" s="213">
        <f>ROUND(I338*H338,2)</f>
        <v>0</v>
      </c>
      <c r="K338" s="209" t="s">
        <v>19</v>
      </c>
      <c r="L338" s="47"/>
      <c r="M338" s="214" t="s">
        <v>19</v>
      </c>
      <c r="N338" s="215" t="s">
        <v>43</v>
      </c>
      <c r="O338" s="87"/>
      <c r="P338" s="216">
        <f>O338*H338</f>
        <v>0</v>
      </c>
      <c r="Q338" s="216">
        <v>0</v>
      </c>
      <c r="R338" s="216">
        <f>Q338*H338</f>
        <v>0</v>
      </c>
      <c r="S338" s="216">
        <v>0</v>
      </c>
      <c r="T338" s="217">
        <f>S338*H338</f>
        <v>0</v>
      </c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R338" s="218" t="s">
        <v>132</v>
      </c>
      <c r="AT338" s="218" t="s">
        <v>127</v>
      </c>
      <c r="AU338" s="218" t="s">
        <v>146</v>
      </c>
      <c r="AY338" s="20" t="s">
        <v>125</v>
      </c>
      <c r="BE338" s="219">
        <f>IF(N338="základní",J338,0)</f>
        <v>0</v>
      </c>
      <c r="BF338" s="219">
        <f>IF(N338="snížená",J338,0)</f>
        <v>0</v>
      </c>
      <c r="BG338" s="219">
        <f>IF(N338="zákl. přenesená",J338,0)</f>
        <v>0</v>
      </c>
      <c r="BH338" s="219">
        <f>IF(N338="sníž. přenesená",J338,0)</f>
        <v>0</v>
      </c>
      <c r="BI338" s="219">
        <f>IF(N338="nulová",J338,0)</f>
        <v>0</v>
      </c>
      <c r="BJ338" s="20" t="s">
        <v>80</v>
      </c>
      <c r="BK338" s="219">
        <f>ROUND(I338*H338,2)</f>
        <v>0</v>
      </c>
      <c r="BL338" s="20" t="s">
        <v>132</v>
      </c>
      <c r="BM338" s="218" t="s">
        <v>1280</v>
      </c>
    </row>
    <row r="339" s="2" customFormat="1">
      <c r="A339" s="41"/>
      <c r="B339" s="42"/>
      <c r="C339" s="43"/>
      <c r="D339" s="220" t="s">
        <v>134</v>
      </c>
      <c r="E339" s="43"/>
      <c r="F339" s="221" t="s">
        <v>1279</v>
      </c>
      <c r="G339" s="43"/>
      <c r="H339" s="43"/>
      <c r="I339" s="222"/>
      <c r="J339" s="43"/>
      <c r="K339" s="43"/>
      <c r="L339" s="47"/>
      <c r="M339" s="223"/>
      <c r="N339" s="224"/>
      <c r="O339" s="87"/>
      <c r="P339" s="87"/>
      <c r="Q339" s="87"/>
      <c r="R339" s="87"/>
      <c r="S339" s="87"/>
      <c r="T339" s="88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T339" s="20" t="s">
        <v>134</v>
      </c>
      <c r="AU339" s="20" t="s">
        <v>146</v>
      </c>
    </row>
    <row r="340" s="13" customFormat="1">
      <c r="A340" s="13"/>
      <c r="B340" s="227"/>
      <c r="C340" s="228"/>
      <c r="D340" s="220" t="s">
        <v>138</v>
      </c>
      <c r="E340" s="229" t="s">
        <v>19</v>
      </c>
      <c r="F340" s="230" t="s">
        <v>1281</v>
      </c>
      <c r="G340" s="228"/>
      <c r="H340" s="231">
        <v>107.8</v>
      </c>
      <c r="I340" s="232"/>
      <c r="J340" s="228"/>
      <c r="K340" s="228"/>
      <c r="L340" s="233"/>
      <c r="M340" s="234"/>
      <c r="N340" s="235"/>
      <c r="O340" s="235"/>
      <c r="P340" s="235"/>
      <c r="Q340" s="235"/>
      <c r="R340" s="235"/>
      <c r="S340" s="235"/>
      <c r="T340" s="236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7" t="s">
        <v>138</v>
      </c>
      <c r="AU340" s="237" t="s">
        <v>146</v>
      </c>
      <c r="AV340" s="13" t="s">
        <v>82</v>
      </c>
      <c r="AW340" s="13" t="s">
        <v>33</v>
      </c>
      <c r="AX340" s="13" t="s">
        <v>72</v>
      </c>
      <c r="AY340" s="237" t="s">
        <v>125</v>
      </c>
    </row>
    <row r="341" s="14" customFormat="1">
      <c r="A341" s="14"/>
      <c r="B341" s="238"/>
      <c r="C341" s="239"/>
      <c r="D341" s="220" t="s">
        <v>138</v>
      </c>
      <c r="E341" s="240" t="s">
        <v>19</v>
      </c>
      <c r="F341" s="241" t="s">
        <v>158</v>
      </c>
      <c r="G341" s="239"/>
      <c r="H341" s="242">
        <v>107.8</v>
      </c>
      <c r="I341" s="243"/>
      <c r="J341" s="239"/>
      <c r="K341" s="239"/>
      <c r="L341" s="244"/>
      <c r="M341" s="245"/>
      <c r="N341" s="246"/>
      <c r="O341" s="246"/>
      <c r="P341" s="246"/>
      <c r="Q341" s="246"/>
      <c r="R341" s="246"/>
      <c r="S341" s="246"/>
      <c r="T341" s="247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48" t="s">
        <v>138</v>
      </c>
      <c r="AU341" s="248" t="s">
        <v>146</v>
      </c>
      <c r="AV341" s="14" t="s">
        <v>132</v>
      </c>
      <c r="AW341" s="14" t="s">
        <v>33</v>
      </c>
      <c r="AX341" s="14" t="s">
        <v>80</v>
      </c>
      <c r="AY341" s="248" t="s">
        <v>125</v>
      </c>
    </row>
    <row r="342" s="2" customFormat="1" ht="16.5" customHeight="1">
      <c r="A342" s="41"/>
      <c r="B342" s="42"/>
      <c r="C342" s="263" t="s">
        <v>766</v>
      </c>
      <c r="D342" s="263" t="s">
        <v>408</v>
      </c>
      <c r="E342" s="264" t="s">
        <v>1282</v>
      </c>
      <c r="F342" s="265" t="s">
        <v>1283</v>
      </c>
      <c r="G342" s="266" t="s">
        <v>178</v>
      </c>
      <c r="H342" s="267">
        <v>107.8</v>
      </c>
      <c r="I342" s="268"/>
      <c r="J342" s="269">
        <f>ROUND(I342*H342,2)</f>
        <v>0</v>
      </c>
      <c r="K342" s="265" t="s">
        <v>19</v>
      </c>
      <c r="L342" s="270"/>
      <c r="M342" s="271" t="s">
        <v>19</v>
      </c>
      <c r="N342" s="272" t="s">
        <v>43</v>
      </c>
      <c r="O342" s="87"/>
      <c r="P342" s="216">
        <f>O342*H342</f>
        <v>0</v>
      </c>
      <c r="Q342" s="216">
        <v>0.0030000000000000001</v>
      </c>
      <c r="R342" s="216">
        <f>Q342*H342</f>
        <v>0.32340000000000002</v>
      </c>
      <c r="S342" s="216">
        <v>0</v>
      </c>
      <c r="T342" s="217">
        <f>S342*H342</f>
        <v>0</v>
      </c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R342" s="218" t="s">
        <v>175</v>
      </c>
      <c r="AT342" s="218" t="s">
        <v>408</v>
      </c>
      <c r="AU342" s="218" t="s">
        <v>146</v>
      </c>
      <c r="AY342" s="20" t="s">
        <v>125</v>
      </c>
      <c r="BE342" s="219">
        <f>IF(N342="základní",J342,0)</f>
        <v>0</v>
      </c>
      <c r="BF342" s="219">
        <f>IF(N342="snížená",J342,0)</f>
        <v>0</v>
      </c>
      <c r="BG342" s="219">
        <f>IF(N342="zákl. přenesená",J342,0)</f>
        <v>0</v>
      </c>
      <c r="BH342" s="219">
        <f>IF(N342="sníž. přenesená",J342,0)</f>
        <v>0</v>
      </c>
      <c r="BI342" s="219">
        <f>IF(N342="nulová",J342,0)</f>
        <v>0</v>
      </c>
      <c r="BJ342" s="20" t="s">
        <v>80</v>
      </c>
      <c r="BK342" s="219">
        <f>ROUND(I342*H342,2)</f>
        <v>0</v>
      </c>
      <c r="BL342" s="20" t="s">
        <v>132</v>
      </c>
      <c r="BM342" s="218" t="s">
        <v>1284</v>
      </c>
    </row>
    <row r="343" s="2" customFormat="1">
      <c r="A343" s="41"/>
      <c r="B343" s="42"/>
      <c r="C343" s="43"/>
      <c r="D343" s="220" t="s">
        <v>134</v>
      </c>
      <c r="E343" s="43"/>
      <c r="F343" s="221" t="s">
        <v>1283</v>
      </c>
      <c r="G343" s="43"/>
      <c r="H343" s="43"/>
      <c r="I343" s="222"/>
      <c r="J343" s="43"/>
      <c r="K343" s="43"/>
      <c r="L343" s="47"/>
      <c r="M343" s="223"/>
      <c r="N343" s="224"/>
      <c r="O343" s="87"/>
      <c r="P343" s="87"/>
      <c r="Q343" s="87"/>
      <c r="R343" s="87"/>
      <c r="S343" s="87"/>
      <c r="T343" s="88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T343" s="20" t="s">
        <v>134</v>
      </c>
      <c r="AU343" s="20" t="s">
        <v>146</v>
      </c>
    </row>
    <row r="344" s="2" customFormat="1" ht="16.5" customHeight="1">
      <c r="A344" s="41"/>
      <c r="B344" s="42"/>
      <c r="C344" s="263" t="s">
        <v>773</v>
      </c>
      <c r="D344" s="263" t="s">
        <v>408</v>
      </c>
      <c r="E344" s="264" t="s">
        <v>1285</v>
      </c>
      <c r="F344" s="265" t="s">
        <v>1286</v>
      </c>
      <c r="G344" s="266" t="s">
        <v>1212</v>
      </c>
      <c r="H344" s="267">
        <v>44</v>
      </c>
      <c r="I344" s="268"/>
      <c r="J344" s="269">
        <f>ROUND(I344*H344,2)</f>
        <v>0</v>
      </c>
      <c r="K344" s="265" t="s">
        <v>19</v>
      </c>
      <c r="L344" s="270"/>
      <c r="M344" s="271" t="s">
        <v>19</v>
      </c>
      <c r="N344" s="272" t="s">
        <v>43</v>
      </c>
      <c r="O344" s="87"/>
      <c r="P344" s="216">
        <f>O344*H344</f>
        <v>0</v>
      </c>
      <c r="Q344" s="216">
        <v>0.035000000000000003</v>
      </c>
      <c r="R344" s="216">
        <f>Q344*H344</f>
        <v>1.54</v>
      </c>
      <c r="S344" s="216">
        <v>0</v>
      </c>
      <c r="T344" s="217">
        <f>S344*H344</f>
        <v>0</v>
      </c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R344" s="218" t="s">
        <v>175</v>
      </c>
      <c r="AT344" s="218" t="s">
        <v>408</v>
      </c>
      <c r="AU344" s="218" t="s">
        <v>146</v>
      </c>
      <c r="AY344" s="20" t="s">
        <v>125</v>
      </c>
      <c r="BE344" s="219">
        <f>IF(N344="základní",J344,0)</f>
        <v>0</v>
      </c>
      <c r="BF344" s="219">
        <f>IF(N344="snížená",J344,0)</f>
        <v>0</v>
      </c>
      <c r="BG344" s="219">
        <f>IF(N344="zákl. přenesená",J344,0)</f>
        <v>0</v>
      </c>
      <c r="BH344" s="219">
        <f>IF(N344="sníž. přenesená",J344,0)</f>
        <v>0</v>
      </c>
      <c r="BI344" s="219">
        <f>IF(N344="nulová",J344,0)</f>
        <v>0</v>
      </c>
      <c r="BJ344" s="20" t="s">
        <v>80</v>
      </c>
      <c r="BK344" s="219">
        <f>ROUND(I344*H344,2)</f>
        <v>0</v>
      </c>
      <c r="BL344" s="20" t="s">
        <v>132</v>
      </c>
      <c r="BM344" s="218" t="s">
        <v>1287</v>
      </c>
    </row>
    <row r="345" s="2" customFormat="1">
      <c r="A345" s="41"/>
      <c r="B345" s="42"/>
      <c r="C345" s="43"/>
      <c r="D345" s="220" t="s">
        <v>134</v>
      </c>
      <c r="E345" s="43"/>
      <c r="F345" s="221" t="s">
        <v>1286</v>
      </c>
      <c r="G345" s="43"/>
      <c r="H345" s="43"/>
      <c r="I345" s="222"/>
      <c r="J345" s="43"/>
      <c r="K345" s="43"/>
      <c r="L345" s="47"/>
      <c r="M345" s="223"/>
      <c r="N345" s="224"/>
      <c r="O345" s="87"/>
      <c r="P345" s="87"/>
      <c r="Q345" s="87"/>
      <c r="R345" s="87"/>
      <c r="S345" s="87"/>
      <c r="T345" s="88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T345" s="20" t="s">
        <v>134</v>
      </c>
      <c r="AU345" s="20" t="s">
        <v>146</v>
      </c>
    </row>
    <row r="346" s="2" customFormat="1" ht="16.5" customHeight="1">
      <c r="A346" s="41"/>
      <c r="B346" s="42"/>
      <c r="C346" s="263" t="s">
        <v>781</v>
      </c>
      <c r="D346" s="263" t="s">
        <v>408</v>
      </c>
      <c r="E346" s="264" t="s">
        <v>1288</v>
      </c>
      <c r="F346" s="265" t="s">
        <v>1289</v>
      </c>
      <c r="G346" s="266" t="s">
        <v>187</v>
      </c>
      <c r="H346" s="267">
        <v>0.70099999999999996</v>
      </c>
      <c r="I346" s="268"/>
      <c r="J346" s="269">
        <f>ROUND(I346*H346,2)</f>
        <v>0</v>
      </c>
      <c r="K346" s="265" t="s">
        <v>19</v>
      </c>
      <c r="L346" s="270"/>
      <c r="M346" s="271" t="s">
        <v>19</v>
      </c>
      <c r="N346" s="272" t="s">
        <v>43</v>
      </c>
      <c r="O346" s="87"/>
      <c r="P346" s="216">
        <f>O346*H346</f>
        <v>0</v>
      </c>
      <c r="Q346" s="216">
        <v>0.69999999999999996</v>
      </c>
      <c r="R346" s="216">
        <f>Q346*H346</f>
        <v>0.49069999999999991</v>
      </c>
      <c r="S346" s="216">
        <v>0</v>
      </c>
      <c r="T346" s="217">
        <f>S346*H346</f>
        <v>0</v>
      </c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R346" s="218" t="s">
        <v>175</v>
      </c>
      <c r="AT346" s="218" t="s">
        <v>408</v>
      </c>
      <c r="AU346" s="218" t="s">
        <v>146</v>
      </c>
      <c r="AY346" s="20" t="s">
        <v>125</v>
      </c>
      <c r="BE346" s="219">
        <f>IF(N346="základní",J346,0)</f>
        <v>0</v>
      </c>
      <c r="BF346" s="219">
        <f>IF(N346="snížená",J346,0)</f>
        <v>0</v>
      </c>
      <c r="BG346" s="219">
        <f>IF(N346="zákl. přenesená",J346,0)</f>
        <v>0</v>
      </c>
      <c r="BH346" s="219">
        <f>IF(N346="sníž. přenesená",J346,0)</f>
        <v>0</v>
      </c>
      <c r="BI346" s="219">
        <f>IF(N346="nulová",J346,0)</f>
        <v>0</v>
      </c>
      <c r="BJ346" s="20" t="s">
        <v>80</v>
      </c>
      <c r="BK346" s="219">
        <f>ROUND(I346*H346,2)</f>
        <v>0</v>
      </c>
      <c r="BL346" s="20" t="s">
        <v>132</v>
      </c>
      <c r="BM346" s="218" t="s">
        <v>1290</v>
      </c>
    </row>
    <row r="347" s="2" customFormat="1">
      <c r="A347" s="41"/>
      <c r="B347" s="42"/>
      <c r="C347" s="43"/>
      <c r="D347" s="220" t="s">
        <v>134</v>
      </c>
      <c r="E347" s="43"/>
      <c r="F347" s="221" t="s">
        <v>1289</v>
      </c>
      <c r="G347" s="43"/>
      <c r="H347" s="43"/>
      <c r="I347" s="222"/>
      <c r="J347" s="43"/>
      <c r="K347" s="43"/>
      <c r="L347" s="47"/>
      <c r="M347" s="223"/>
      <c r="N347" s="224"/>
      <c r="O347" s="87"/>
      <c r="P347" s="87"/>
      <c r="Q347" s="87"/>
      <c r="R347" s="87"/>
      <c r="S347" s="87"/>
      <c r="T347" s="88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T347" s="20" t="s">
        <v>134</v>
      </c>
      <c r="AU347" s="20" t="s">
        <v>146</v>
      </c>
    </row>
    <row r="348" s="15" customFormat="1">
      <c r="A348" s="15"/>
      <c r="B348" s="253"/>
      <c r="C348" s="254"/>
      <c r="D348" s="220" t="s">
        <v>138</v>
      </c>
      <c r="E348" s="255" t="s">
        <v>19</v>
      </c>
      <c r="F348" s="256" t="s">
        <v>1291</v>
      </c>
      <c r="G348" s="254"/>
      <c r="H348" s="255" t="s">
        <v>19</v>
      </c>
      <c r="I348" s="257"/>
      <c r="J348" s="254"/>
      <c r="K348" s="254"/>
      <c r="L348" s="258"/>
      <c r="M348" s="259"/>
      <c r="N348" s="260"/>
      <c r="O348" s="260"/>
      <c r="P348" s="260"/>
      <c r="Q348" s="260"/>
      <c r="R348" s="260"/>
      <c r="S348" s="260"/>
      <c r="T348" s="261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T348" s="262" t="s">
        <v>138</v>
      </c>
      <c r="AU348" s="262" t="s">
        <v>146</v>
      </c>
      <c r="AV348" s="15" t="s">
        <v>80</v>
      </c>
      <c r="AW348" s="15" t="s">
        <v>33</v>
      </c>
      <c r="AX348" s="15" t="s">
        <v>72</v>
      </c>
      <c r="AY348" s="262" t="s">
        <v>125</v>
      </c>
    </row>
    <row r="349" s="13" customFormat="1">
      <c r="A349" s="13"/>
      <c r="B349" s="227"/>
      <c r="C349" s="228"/>
      <c r="D349" s="220" t="s">
        <v>138</v>
      </c>
      <c r="E349" s="229" t="s">
        <v>19</v>
      </c>
      <c r="F349" s="230" t="s">
        <v>1292</v>
      </c>
      <c r="G349" s="228"/>
      <c r="H349" s="231">
        <v>0.70099999999999996</v>
      </c>
      <c r="I349" s="232"/>
      <c r="J349" s="228"/>
      <c r="K349" s="228"/>
      <c r="L349" s="233"/>
      <c r="M349" s="234"/>
      <c r="N349" s="235"/>
      <c r="O349" s="235"/>
      <c r="P349" s="235"/>
      <c r="Q349" s="235"/>
      <c r="R349" s="235"/>
      <c r="S349" s="235"/>
      <c r="T349" s="236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7" t="s">
        <v>138</v>
      </c>
      <c r="AU349" s="237" t="s">
        <v>146</v>
      </c>
      <c r="AV349" s="13" t="s">
        <v>82</v>
      </c>
      <c r="AW349" s="13" t="s">
        <v>33</v>
      </c>
      <c r="AX349" s="13" t="s">
        <v>72</v>
      </c>
      <c r="AY349" s="237" t="s">
        <v>125</v>
      </c>
    </row>
    <row r="350" s="14" customFormat="1">
      <c r="A350" s="14"/>
      <c r="B350" s="238"/>
      <c r="C350" s="239"/>
      <c r="D350" s="220" t="s">
        <v>138</v>
      </c>
      <c r="E350" s="240" t="s">
        <v>19</v>
      </c>
      <c r="F350" s="241" t="s">
        <v>158</v>
      </c>
      <c r="G350" s="239"/>
      <c r="H350" s="242">
        <v>0.70099999999999996</v>
      </c>
      <c r="I350" s="243"/>
      <c r="J350" s="239"/>
      <c r="K350" s="239"/>
      <c r="L350" s="244"/>
      <c r="M350" s="245"/>
      <c r="N350" s="246"/>
      <c r="O350" s="246"/>
      <c r="P350" s="246"/>
      <c r="Q350" s="246"/>
      <c r="R350" s="246"/>
      <c r="S350" s="246"/>
      <c r="T350" s="247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48" t="s">
        <v>138</v>
      </c>
      <c r="AU350" s="248" t="s">
        <v>146</v>
      </c>
      <c r="AV350" s="14" t="s">
        <v>132</v>
      </c>
      <c r="AW350" s="14" t="s">
        <v>33</v>
      </c>
      <c r="AX350" s="14" t="s">
        <v>80</v>
      </c>
      <c r="AY350" s="248" t="s">
        <v>125</v>
      </c>
    </row>
    <row r="351" s="2" customFormat="1" ht="16.5" customHeight="1">
      <c r="A351" s="41"/>
      <c r="B351" s="42"/>
      <c r="C351" s="263" t="s">
        <v>786</v>
      </c>
      <c r="D351" s="263" t="s">
        <v>408</v>
      </c>
      <c r="E351" s="264" t="s">
        <v>1293</v>
      </c>
      <c r="F351" s="265" t="s">
        <v>1294</v>
      </c>
      <c r="G351" s="266" t="s">
        <v>582</v>
      </c>
      <c r="H351" s="267">
        <v>1</v>
      </c>
      <c r="I351" s="268"/>
      <c r="J351" s="269">
        <f>ROUND(I351*H351,2)</f>
        <v>0</v>
      </c>
      <c r="K351" s="265" t="s">
        <v>19</v>
      </c>
      <c r="L351" s="270"/>
      <c r="M351" s="271" t="s">
        <v>19</v>
      </c>
      <c r="N351" s="272" t="s">
        <v>43</v>
      </c>
      <c r="O351" s="87"/>
      <c r="P351" s="216">
        <f>O351*H351</f>
        <v>0</v>
      </c>
      <c r="Q351" s="216">
        <v>0.014999999999999999</v>
      </c>
      <c r="R351" s="216">
        <f>Q351*H351</f>
        <v>0.014999999999999999</v>
      </c>
      <c r="S351" s="216">
        <v>0</v>
      </c>
      <c r="T351" s="217">
        <f>S351*H351</f>
        <v>0</v>
      </c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R351" s="218" t="s">
        <v>175</v>
      </c>
      <c r="AT351" s="218" t="s">
        <v>408</v>
      </c>
      <c r="AU351" s="218" t="s">
        <v>146</v>
      </c>
      <c r="AY351" s="20" t="s">
        <v>125</v>
      </c>
      <c r="BE351" s="219">
        <f>IF(N351="základní",J351,0)</f>
        <v>0</v>
      </c>
      <c r="BF351" s="219">
        <f>IF(N351="snížená",J351,0)</f>
        <v>0</v>
      </c>
      <c r="BG351" s="219">
        <f>IF(N351="zákl. přenesená",J351,0)</f>
        <v>0</v>
      </c>
      <c r="BH351" s="219">
        <f>IF(N351="sníž. přenesená",J351,0)</f>
        <v>0</v>
      </c>
      <c r="BI351" s="219">
        <f>IF(N351="nulová",J351,0)</f>
        <v>0</v>
      </c>
      <c r="BJ351" s="20" t="s">
        <v>80</v>
      </c>
      <c r="BK351" s="219">
        <f>ROUND(I351*H351,2)</f>
        <v>0</v>
      </c>
      <c r="BL351" s="20" t="s">
        <v>132</v>
      </c>
      <c r="BM351" s="218" t="s">
        <v>1295</v>
      </c>
    </row>
    <row r="352" s="2" customFormat="1">
      <c r="A352" s="41"/>
      <c r="B352" s="42"/>
      <c r="C352" s="43"/>
      <c r="D352" s="220" t="s">
        <v>134</v>
      </c>
      <c r="E352" s="43"/>
      <c r="F352" s="221" t="s">
        <v>1294</v>
      </c>
      <c r="G352" s="43"/>
      <c r="H352" s="43"/>
      <c r="I352" s="222"/>
      <c r="J352" s="43"/>
      <c r="K352" s="43"/>
      <c r="L352" s="47"/>
      <c r="M352" s="223"/>
      <c r="N352" s="224"/>
      <c r="O352" s="87"/>
      <c r="P352" s="87"/>
      <c r="Q352" s="87"/>
      <c r="R352" s="87"/>
      <c r="S352" s="87"/>
      <c r="T352" s="88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T352" s="20" t="s">
        <v>134</v>
      </c>
      <c r="AU352" s="20" t="s">
        <v>146</v>
      </c>
    </row>
    <row r="353" s="2" customFormat="1" ht="21.75" customHeight="1">
      <c r="A353" s="41"/>
      <c r="B353" s="42"/>
      <c r="C353" s="207" t="s">
        <v>793</v>
      </c>
      <c r="D353" s="207" t="s">
        <v>127</v>
      </c>
      <c r="E353" s="208" t="s">
        <v>1296</v>
      </c>
      <c r="F353" s="209" t="s">
        <v>1297</v>
      </c>
      <c r="G353" s="210" t="s">
        <v>178</v>
      </c>
      <c r="H353" s="211">
        <v>107.8</v>
      </c>
      <c r="I353" s="212"/>
      <c r="J353" s="213">
        <f>ROUND(I353*H353,2)</f>
        <v>0</v>
      </c>
      <c r="K353" s="209" t="s">
        <v>131</v>
      </c>
      <c r="L353" s="47"/>
      <c r="M353" s="214" t="s">
        <v>19</v>
      </c>
      <c r="N353" s="215" t="s">
        <v>43</v>
      </c>
      <c r="O353" s="87"/>
      <c r="P353" s="216">
        <f>O353*H353</f>
        <v>0</v>
      </c>
      <c r="Q353" s="216">
        <v>0</v>
      </c>
      <c r="R353" s="216">
        <f>Q353*H353</f>
        <v>0</v>
      </c>
      <c r="S353" s="216">
        <v>0</v>
      </c>
      <c r="T353" s="217">
        <f>S353*H353</f>
        <v>0</v>
      </c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R353" s="218" t="s">
        <v>132</v>
      </c>
      <c r="AT353" s="218" t="s">
        <v>127</v>
      </c>
      <c r="AU353" s="218" t="s">
        <v>146</v>
      </c>
      <c r="AY353" s="20" t="s">
        <v>125</v>
      </c>
      <c r="BE353" s="219">
        <f>IF(N353="základní",J353,0)</f>
        <v>0</v>
      </c>
      <c r="BF353" s="219">
        <f>IF(N353="snížená",J353,0)</f>
        <v>0</v>
      </c>
      <c r="BG353" s="219">
        <f>IF(N353="zákl. přenesená",J353,0)</f>
        <v>0</v>
      </c>
      <c r="BH353" s="219">
        <f>IF(N353="sníž. přenesená",J353,0)</f>
        <v>0</v>
      </c>
      <c r="BI353" s="219">
        <f>IF(N353="nulová",J353,0)</f>
        <v>0</v>
      </c>
      <c r="BJ353" s="20" t="s">
        <v>80</v>
      </c>
      <c r="BK353" s="219">
        <f>ROUND(I353*H353,2)</f>
        <v>0</v>
      </c>
      <c r="BL353" s="20" t="s">
        <v>132</v>
      </c>
      <c r="BM353" s="218" t="s">
        <v>1298</v>
      </c>
    </row>
    <row r="354" s="2" customFormat="1">
      <c r="A354" s="41"/>
      <c r="B354" s="42"/>
      <c r="C354" s="43"/>
      <c r="D354" s="220" t="s">
        <v>134</v>
      </c>
      <c r="E354" s="43"/>
      <c r="F354" s="221" t="s">
        <v>1299</v>
      </c>
      <c r="G354" s="43"/>
      <c r="H354" s="43"/>
      <c r="I354" s="222"/>
      <c r="J354" s="43"/>
      <c r="K354" s="43"/>
      <c r="L354" s="47"/>
      <c r="M354" s="223"/>
      <c r="N354" s="224"/>
      <c r="O354" s="87"/>
      <c r="P354" s="87"/>
      <c r="Q354" s="87"/>
      <c r="R354" s="87"/>
      <c r="S354" s="87"/>
      <c r="T354" s="88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T354" s="20" t="s">
        <v>134</v>
      </c>
      <c r="AU354" s="20" t="s">
        <v>146</v>
      </c>
    </row>
    <row r="355" s="2" customFormat="1">
      <c r="A355" s="41"/>
      <c r="B355" s="42"/>
      <c r="C355" s="43"/>
      <c r="D355" s="225" t="s">
        <v>136</v>
      </c>
      <c r="E355" s="43"/>
      <c r="F355" s="226" t="s">
        <v>1300</v>
      </c>
      <c r="G355" s="43"/>
      <c r="H355" s="43"/>
      <c r="I355" s="222"/>
      <c r="J355" s="43"/>
      <c r="K355" s="43"/>
      <c r="L355" s="47"/>
      <c r="M355" s="223"/>
      <c r="N355" s="224"/>
      <c r="O355" s="87"/>
      <c r="P355" s="87"/>
      <c r="Q355" s="87"/>
      <c r="R355" s="87"/>
      <c r="S355" s="87"/>
      <c r="T355" s="88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T355" s="20" t="s">
        <v>136</v>
      </c>
      <c r="AU355" s="20" t="s">
        <v>146</v>
      </c>
    </row>
    <row r="356" s="13" customFormat="1">
      <c r="A356" s="13"/>
      <c r="B356" s="227"/>
      <c r="C356" s="228"/>
      <c r="D356" s="220" t="s">
        <v>138</v>
      </c>
      <c r="E356" s="229" t="s">
        <v>19</v>
      </c>
      <c r="F356" s="230" t="s">
        <v>1301</v>
      </c>
      <c r="G356" s="228"/>
      <c r="H356" s="231">
        <v>107.8</v>
      </c>
      <c r="I356" s="232"/>
      <c r="J356" s="228"/>
      <c r="K356" s="228"/>
      <c r="L356" s="233"/>
      <c r="M356" s="234"/>
      <c r="N356" s="235"/>
      <c r="O356" s="235"/>
      <c r="P356" s="235"/>
      <c r="Q356" s="235"/>
      <c r="R356" s="235"/>
      <c r="S356" s="235"/>
      <c r="T356" s="236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7" t="s">
        <v>138</v>
      </c>
      <c r="AU356" s="237" t="s">
        <v>146</v>
      </c>
      <c r="AV356" s="13" t="s">
        <v>82</v>
      </c>
      <c r="AW356" s="13" t="s">
        <v>33</v>
      </c>
      <c r="AX356" s="13" t="s">
        <v>72</v>
      </c>
      <c r="AY356" s="237" t="s">
        <v>125</v>
      </c>
    </row>
    <row r="357" s="14" customFormat="1">
      <c r="A357" s="14"/>
      <c r="B357" s="238"/>
      <c r="C357" s="239"/>
      <c r="D357" s="220" t="s">
        <v>138</v>
      </c>
      <c r="E357" s="240" t="s">
        <v>19</v>
      </c>
      <c r="F357" s="241" t="s">
        <v>158</v>
      </c>
      <c r="G357" s="239"/>
      <c r="H357" s="242">
        <v>107.8</v>
      </c>
      <c r="I357" s="243"/>
      <c r="J357" s="239"/>
      <c r="K357" s="239"/>
      <c r="L357" s="244"/>
      <c r="M357" s="245"/>
      <c r="N357" s="246"/>
      <c r="O357" s="246"/>
      <c r="P357" s="246"/>
      <c r="Q357" s="246"/>
      <c r="R357" s="246"/>
      <c r="S357" s="246"/>
      <c r="T357" s="247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48" t="s">
        <v>138</v>
      </c>
      <c r="AU357" s="248" t="s">
        <v>146</v>
      </c>
      <c r="AV357" s="14" t="s">
        <v>132</v>
      </c>
      <c r="AW357" s="14" t="s">
        <v>33</v>
      </c>
      <c r="AX357" s="14" t="s">
        <v>80</v>
      </c>
      <c r="AY357" s="248" t="s">
        <v>125</v>
      </c>
    </row>
    <row r="358" s="2" customFormat="1" ht="24.15" customHeight="1">
      <c r="A358" s="41"/>
      <c r="B358" s="42"/>
      <c r="C358" s="207" t="s">
        <v>801</v>
      </c>
      <c r="D358" s="207" t="s">
        <v>127</v>
      </c>
      <c r="E358" s="208" t="s">
        <v>1302</v>
      </c>
      <c r="F358" s="209" t="s">
        <v>1303</v>
      </c>
      <c r="G358" s="210" t="s">
        <v>130</v>
      </c>
      <c r="H358" s="211">
        <v>70.5</v>
      </c>
      <c r="I358" s="212"/>
      <c r="J358" s="213">
        <f>ROUND(I358*H358,2)</f>
        <v>0</v>
      </c>
      <c r="K358" s="209" t="s">
        <v>131</v>
      </c>
      <c r="L358" s="47"/>
      <c r="M358" s="214" t="s">
        <v>19</v>
      </c>
      <c r="N358" s="215" t="s">
        <v>43</v>
      </c>
      <c r="O358" s="87"/>
      <c r="P358" s="216">
        <f>O358*H358</f>
        <v>0</v>
      </c>
      <c r="Q358" s="216">
        <v>0</v>
      </c>
      <c r="R358" s="216">
        <f>Q358*H358</f>
        <v>0</v>
      </c>
      <c r="S358" s="216">
        <v>0</v>
      </c>
      <c r="T358" s="217">
        <f>S358*H358</f>
        <v>0</v>
      </c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R358" s="218" t="s">
        <v>132</v>
      </c>
      <c r="AT358" s="218" t="s">
        <v>127</v>
      </c>
      <c r="AU358" s="218" t="s">
        <v>146</v>
      </c>
      <c r="AY358" s="20" t="s">
        <v>125</v>
      </c>
      <c r="BE358" s="219">
        <f>IF(N358="základní",J358,0)</f>
        <v>0</v>
      </c>
      <c r="BF358" s="219">
        <f>IF(N358="snížená",J358,0)</f>
        <v>0</v>
      </c>
      <c r="BG358" s="219">
        <f>IF(N358="zákl. přenesená",J358,0)</f>
        <v>0</v>
      </c>
      <c r="BH358" s="219">
        <f>IF(N358="sníž. přenesená",J358,0)</f>
        <v>0</v>
      </c>
      <c r="BI358" s="219">
        <f>IF(N358="nulová",J358,0)</f>
        <v>0</v>
      </c>
      <c r="BJ358" s="20" t="s">
        <v>80</v>
      </c>
      <c r="BK358" s="219">
        <f>ROUND(I358*H358,2)</f>
        <v>0</v>
      </c>
      <c r="BL358" s="20" t="s">
        <v>132</v>
      </c>
      <c r="BM358" s="218" t="s">
        <v>1304</v>
      </c>
    </row>
    <row r="359" s="2" customFormat="1">
      <c r="A359" s="41"/>
      <c r="B359" s="42"/>
      <c r="C359" s="43"/>
      <c r="D359" s="220" t="s">
        <v>134</v>
      </c>
      <c r="E359" s="43"/>
      <c r="F359" s="221" t="s">
        <v>1305</v>
      </c>
      <c r="G359" s="43"/>
      <c r="H359" s="43"/>
      <c r="I359" s="222"/>
      <c r="J359" s="43"/>
      <c r="K359" s="43"/>
      <c r="L359" s="47"/>
      <c r="M359" s="223"/>
      <c r="N359" s="224"/>
      <c r="O359" s="87"/>
      <c r="P359" s="87"/>
      <c r="Q359" s="87"/>
      <c r="R359" s="87"/>
      <c r="S359" s="87"/>
      <c r="T359" s="88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T359" s="20" t="s">
        <v>134</v>
      </c>
      <c r="AU359" s="20" t="s">
        <v>146</v>
      </c>
    </row>
    <row r="360" s="2" customFormat="1">
      <c r="A360" s="41"/>
      <c r="B360" s="42"/>
      <c r="C360" s="43"/>
      <c r="D360" s="225" t="s">
        <v>136</v>
      </c>
      <c r="E360" s="43"/>
      <c r="F360" s="226" t="s">
        <v>1306</v>
      </c>
      <c r="G360" s="43"/>
      <c r="H360" s="43"/>
      <c r="I360" s="222"/>
      <c r="J360" s="43"/>
      <c r="K360" s="43"/>
      <c r="L360" s="47"/>
      <c r="M360" s="223"/>
      <c r="N360" s="224"/>
      <c r="O360" s="87"/>
      <c r="P360" s="87"/>
      <c r="Q360" s="87"/>
      <c r="R360" s="87"/>
      <c r="S360" s="87"/>
      <c r="T360" s="88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T360" s="20" t="s">
        <v>136</v>
      </c>
      <c r="AU360" s="20" t="s">
        <v>146</v>
      </c>
    </row>
    <row r="361" s="15" customFormat="1">
      <c r="A361" s="15"/>
      <c r="B361" s="253"/>
      <c r="C361" s="254"/>
      <c r="D361" s="220" t="s">
        <v>138</v>
      </c>
      <c r="E361" s="255" t="s">
        <v>19</v>
      </c>
      <c r="F361" s="256" t="s">
        <v>1307</v>
      </c>
      <c r="G361" s="254"/>
      <c r="H361" s="255" t="s">
        <v>19</v>
      </c>
      <c r="I361" s="257"/>
      <c r="J361" s="254"/>
      <c r="K361" s="254"/>
      <c r="L361" s="258"/>
      <c r="M361" s="259"/>
      <c r="N361" s="260"/>
      <c r="O361" s="260"/>
      <c r="P361" s="260"/>
      <c r="Q361" s="260"/>
      <c r="R361" s="260"/>
      <c r="S361" s="260"/>
      <c r="T361" s="261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T361" s="262" t="s">
        <v>138</v>
      </c>
      <c r="AU361" s="262" t="s">
        <v>146</v>
      </c>
      <c r="AV361" s="15" t="s">
        <v>80</v>
      </c>
      <c r="AW361" s="15" t="s">
        <v>33</v>
      </c>
      <c r="AX361" s="15" t="s">
        <v>72</v>
      </c>
      <c r="AY361" s="262" t="s">
        <v>125</v>
      </c>
    </row>
    <row r="362" s="15" customFormat="1">
      <c r="A362" s="15"/>
      <c r="B362" s="253"/>
      <c r="C362" s="254"/>
      <c r="D362" s="220" t="s">
        <v>138</v>
      </c>
      <c r="E362" s="255" t="s">
        <v>19</v>
      </c>
      <c r="F362" s="256" t="s">
        <v>1308</v>
      </c>
      <c r="G362" s="254"/>
      <c r="H362" s="255" t="s">
        <v>19</v>
      </c>
      <c r="I362" s="257"/>
      <c r="J362" s="254"/>
      <c r="K362" s="254"/>
      <c r="L362" s="258"/>
      <c r="M362" s="259"/>
      <c r="N362" s="260"/>
      <c r="O362" s="260"/>
      <c r="P362" s="260"/>
      <c r="Q362" s="260"/>
      <c r="R362" s="260"/>
      <c r="S362" s="260"/>
      <c r="T362" s="261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T362" s="262" t="s">
        <v>138</v>
      </c>
      <c r="AU362" s="262" t="s">
        <v>146</v>
      </c>
      <c r="AV362" s="15" t="s">
        <v>80</v>
      </c>
      <c r="AW362" s="15" t="s">
        <v>33</v>
      </c>
      <c r="AX362" s="15" t="s">
        <v>72</v>
      </c>
      <c r="AY362" s="262" t="s">
        <v>125</v>
      </c>
    </row>
    <row r="363" s="13" customFormat="1">
      <c r="A363" s="13"/>
      <c r="B363" s="227"/>
      <c r="C363" s="228"/>
      <c r="D363" s="220" t="s">
        <v>138</v>
      </c>
      <c r="E363" s="229" t="s">
        <v>19</v>
      </c>
      <c r="F363" s="230" t="s">
        <v>1309</v>
      </c>
      <c r="G363" s="228"/>
      <c r="H363" s="231">
        <v>70.5</v>
      </c>
      <c r="I363" s="232"/>
      <c r="J363" s="228"/>
      <c r="K363" s="228"/>
      <c r="L363" s="233"/>
      <c r="M363" s="234"/>
      <c r="N363" s="235"/>
      <c r="O363" s="235"/>
      <c r="P363" s="235"/>
      <c r="Q363" s="235"/>
      <c r="R363" s="235"/>
      <c r="S363" s="235"/>
      <c r="T363" s="236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37" t="s">
        <v>138</v>
      </c>
      <c r="AU363" s="237" t="s">
        <v>146</v>
      </c>
      <c r="AV363" s="13" t="s">
        <v>82</v>
      </c>
      <c r="AW363" s="13" t="s">
        <v>33</v>
      </c>
      <c r="AX363" s="13" t="s">
        <v>80</v>
      </c>
      <c r="AY363" s="237" t="s">
        <v>125</v>
      </c>
    </row>
    <row r="364" s="2" customFormat="1" ht="16.5" customHeight="1">
      <c r="A364" s="41"/>
      <c r="B364" s="42"/>
      <c r="C364" s="207" t="s">
        <v>808</v>
      </c>
      <c r="D364" s="207" t="s">
        <v>127</v>
      </c>
      <c r="E364" s="208" t="s">
        <v>1310</v>
      </c>
      <c r="F364" s="209" t="s">
        <v>1311</v>
      </c>
      <c r="G364" s="210" t="s">
        <v>187</v>
      </c>
      <c r="H364" s="211">
        <v>7.0499999999999998</v>
      </c>
      <c r="I364" s="212"/>
      <c r="J364" s="213">
        <f>ROUND(I364*H364,2)</f>
        <v>0</v>
      </c>
      <c r="K364" s="209" t="s">
        <v>19</v>
      </c>
      <c r="L364" s="47"/>
      <c r="M364" s="214" t="s">
        <v>19</v>
      </c>
      <c r="N364" s="215" t="s">
        <v>43</v>
      </c>
      <c r="O364" s="87"/>
      <c r="P364" s="216">
        <f>O364*H364</f>
        <v>0</v>
      </c>
      <c r="Q364" s="216">
        <v>0</v>
      </c>
      <c r="R364" s="216">
        <f>Q364*H364</f>
        <v>0</v>
      </c>
      <c r="S364" s="216">
        <v>0</v>
      </c>
      <c r="T364" s="217">
        <f>S364*H364</f>
        <v>0</v>
      </c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R364" s="218" t="s">
        <v>132</v>
      </c>
      <c r="AT364" s="218" t="s">
        <v>127</v>
      </c>
      <c r="AU364" s="218" t="s">
        <v>146</v>
      </c>
      <c r="AY364" s="20" t="s">
        <v>125</v>
      </c>
      <c r="BE364" s="219">
        <f>IF(N364="základní",J364,0)</f>
        <v>0</v>
      </c>
      <c r="BF364" s="219">
        <f>IF(N364="snížená",J364,0)</f>
        <v>0</v>
      </c>
      <c r="BG364" s="219">
        <f>IF(N364="zákl. přenesená",J364,0)</f>
        <v>0</v>
      </c>
      <c r="BH364" s="219">
        <f>IF(N364="sníž. přenesená",J364,0)</f>
        <v>0</v>
      </c>
      <c r="BI364" s="219">
        <f>IF(N364="nulová",J364,0)</f>
        <v>0</v>
      </c>
      <c r="BJ364" s="20" t="s">
        <v>80</v>
      </c>
      <c r="BK364" s="219">
        <f>ROUND(I364*H364,2)</f>
        <v>0</v>
      </c>
      <c r="BL364" s="20" t="s">
        <v>132</v>
      </c>
      <c r="BM364" s="218" t="s">
        <v>1312</v>
      </c>
    </row>
    <row r="365" s="2" customFormat="1">
      <c r="A365" s="41"/>
      <c r="B365" s="42"/>
      <c r="C365" s="43"/>
      <c r="D365" s="220" t="s">
        <v>134</v>
      </c>
      <c r="E365" s="43"/>
      <c r="F365" s="221" t="s">
        <v>1311</v>
      </c>
      <c r="G365" s="43"/>
      <c r="H365" s="43"/>
      <c r="I365" s="222"/>
      <c r="J365" s="43"/>
      <c r="K365" s="43"/>
      <c r="L365" s="47"/>
      <c r="M365" s="223"/>
      <c r="N365" s="224"/>
      <c r="O365" s="87"/>
      <c r="P365" s="87"/>
      <c r="Q365" s="87"/>
      <c r="R365" s="87"/>
      <c r="S365" s="87"/>
      <c r="T365" s="88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T365" s="20" t="s">
        <v>134</v>
      </c>
      <c r="AU365" s="20" t="s">
        <v>146</v>
      </c>
    </row>
    <row r="366" s="13" customFormat="1">
      <c r="A366" s="13"/>
      <c r="B366" s="227"/>
      <c r="C366" s="228"/>
      <c r="D366" s="220" t="s">
        <v>138</v>
      </c>
      <c r="E366" s="229" t="s">
        <v>19</v>
      </c>
      <c r="F366" s="230" t="s">
        <v>1313</v>
      </c>
      <c r="G366" s="228"/>
      <c r="H366" s="231">
        <v>7.0499999999999998</v>
      </c>
      <c r="I366" s="232"/>
      <c r="J366" s="228"/>
      <c r="K366" s="228"/>
      <c r="L366" s="233"/>
      <c r="M366" s="234"/>
      <c r="N366" s="235"/>
      <c r="O366" s="235"/>
      <c r="P366" s="235"/>
      <c r="Q366" s="235"/>
      <c r="R366" s="235"/>
      <c r="S366" s="235"/>
      <c r="T366" s="236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7" t="s">
        <v>138</v>
      </c>
      <c r="AU366" s="237" t="s">
        <v>146</v>
      </c>
      <c r="AV366" s="13" t="s">
        <v>82</v>
      </c>
      <c r="AW366" s="13" t="s">
        <v>33</v>
      </c>
      <c r="AX366" s="13" t="s">
        <v>72</v>
      </c>
      <c r="AY366" s="237" t="s">
        <v>125</v>
      </c>
    </row>
    <row r="367" s="15" customFormat="1">
      <c r="A367" s="15"/>
      <c r="B367" s="253"/>
      <c r="C367" s="254"/>
      <c r="D367" s="220" t="s">
        <v>138</v>
      </c>
      <c r="E367" s="255" t="s">
        <v>19</v>
      </c>
      <c r="F367" s="256" t="s">
        <v>1314</v>
      </c>
      <c r="G367" s="254"/>
      <c r="H367" s="255" t="s">
        <v>19</v>
      </c>
      <c r="I367" s="257"/>
      <c r="J367" s="254"/>
      <c r="K367" s="254"/>
      <c r="L367" s="258"/>
      <c r="M367" s="259"/>
      <c r="N367" s="260"/>
      <c r="O367" s="260"/>
      <c r="P367" s="260"/>
      <c r="Q367" s="260"/>
      <c r="R367" s="260"/>
      <c r="S367" s="260"/>
      <c r="T367" s="261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T367" s="262" t="s">
        <v>138</v>
      </c>
      <c r="AU367" s="262" t="s">
        <v>146</v>
      </c>
      <c r="AV367" s="15" t="s">
        <v>80</v>
      </c>
      <c r="AW367" s="15" t="s">
        <v>33</v>
      </c>
      <c r="AX367" s="15" t="s">
        <v>72</v>
      </c>
      <c r="AY367" s="262" t="s">
        <v>125</v>
      </c>
    </row>
    <row r="368" s="15" customFormat="1">
      <c r="A368" s="15"/>
      <c r="B368" s="253"/>
      <c r="C368" s="254"/>
      <c r="D368" s="220" t="s">
        <v>138</v>
      </c>
      <c r="E368" s="255" t="s">
        <v>19</v>
      </c>
      <c r="F368" s="256" t="s">
        <v>1315</v>
      </c>
      <c r="G368" s="254"/>
      <c r="H368" s="255" t="s">
        <v>19</v>
      </c>
      <c r="I368" s="257"/>
      <c r="J368" s="254"/>
      <c r="K368" s="254"/>
      <c r="L368" s="258"/>
      <c r="M368" s="259"/>
      <c r="N368" s="260"/>
      <c r="O368" s="260"/>
      <c r="P368" s="260"/>
      <c r="Q368" s="260"/>
      <c r="R368" s="260"/>
      <c r="S368" s="260"/>
      <c r="T368" s="261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T368" s="262" t="s">
        <v>138</v>
      </c>
      <c r="AU368" s="262" t="s">
        <v>146</v>
      </c>
      <c r="AV368" s="15" t="s">
        <v>80</v>
      </c>
      <c r="AW368" s="15" t="s">
        <v>33</v>
      </c>
      <c r="AX368" s="15" t="s">
        <v>72</v>
      </c>
      <c r="AY368" s="262" t="s">
        <v>125</v>
      </c>
    </row>
    <row r="369" s="15" customFormat="1">
      <c r="A369" s="15"/>
      <c r="B369" s="253"/>
      <c r="C369" s="254"/>
      <c r="D369" s="220" t="s">
        <v>138</v>
      </c>
      <c r="E369" s="255" t="s">
        <v>19</v>
      </c>
      <c r="F369" s="256" t="s">
        <v>1316</v>
      </c>
      <c r="G369" s="254"/>
      <c r="H369" s="255" t="s">
        <v>19</v>
      </c>
      <c r="I369" s="257"/>
      <c r="J369" s="254"/>
      <c r="K369" s="254"/>
      <c r="L369" s="258"/>
      <c r="M369" s="259"/>
      <c r="N369" s="260"/>
      <c r="O369" s="260"/>
      <c r="P369" s="260"/>
      <c r="Q369" s="260"/>
      <c r="R369" s="260"/>
      <c r="S369" s="260"/>
      <c r="T369" s="261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T369" s="262" t="s">
        <v>138</v>
      </c>
      <c r="AU369" s="262" t="s">
        <v>146</v>
      </c>
      <c r="AV369" s="15" t="s">
        <v>80</v>
      </c>
      <c r="AW369" s="15" t="s">
        <v>33</v>
      </c>
      <c r="AX369" s="15" t="s">
        <v>72</v>
      </c>
      <c r="AY369" s="262" t="s">
        <v>125</v>
      </c>
    </row>
    <row r="370" s="15" customFormat="1">
      <c r="A370" s="15"/>
      <c r="B370" s="253"/>
      <c r="C370" s="254"/>
      <c r="D370" s="220" t="s">
        <v>138</v>
      </c>
      <c r="E370" s="255" t="s">
        <v>19</v>
      </c>
      <c r="F370" s="256" t="s">
        <v>1317</v>
      </c>
      <c r="G370" s="254"/>
      <c r="H370" s="255" t="s">
        <v>19</v>
      </c>
      <c r="I370" s="257"/>
      <c r="J370" s="254"/>
      <c r="K370" s="254"/>
      <c r="L370" s="258"/>
      <c r="M370" s="259"/>
      <c r="N370" s="260"/>
      <c r="O370" s="260"/>
      <c r="P370" s="260"/>
      <c r="Q370" s="260"/>
      <c r="R370" s="260"/>
      <c r="S370" s="260"/>
      <c r="T370" s="261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T370" s="262" t="s">
        <v>138</v>
      </c>
      <c r="AU370" s="262" t="s">
        <v>146</v>
      </c>
      <c r="AV370" s="15" t="s">
        <v>80</v>
      </c>
      <c r="AW370" s="15" t="s">
        <v>33</v>
      </c>
      <c r="AX370" s="15" t="s">
        <v>72</v>
      </c>
      <c r="AY370" s="262" t="s">
        <v>125</v>
      </c>
    </row>
    <row r="371" s="15" customFormat="1">
      <c r="A371" s="15"/>
      <c r="B371" s="253"/>
      <c r="C371" s="254"/>
      <c r="D371" s="220" t="s">
        <v>138</v>
      </c>
      <c r="E371" s="255" t="s">
        <v>19</v>
      </c>
      <c r="F371" s="256" t="s">
        <v>1318</v>
      </c>
      <c r="G371" s="254"/>
      <c r="H371" s="255" t="s">
        <v>19</v>
      </c>
      <c r="I371" s="257"/>
      <c r="J371" s="254"/>
      <c r="K371" s="254"/>
      <c r="L371" s="258"/>
      <c r="M371" s="259"/>
      <c r="N371" s="260"/>
      <c r="O371" s="260"/>
      <c r="P371" s="260"/>
      <c r="Q371" s="260"/>
      <c r="R371" s="260"/>
      <c r="S371" s="260"/>
      <c r="T371" s="261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T371" s="262" t="s">
        <v>138</v>
      </c>
      <c r="AU371" s="262" t="s">
        <v>146</v>
      </c>
      <c r="AV371" s="15" t="s">
        <v>80</v>
      </c>
      <c r="AW371" s="15" t="s">
        <v>33</v>
      </c>
      <c r="AX371" s="15" t="s">
        <v>72</v>
      </c>
      <c r="AY371" s="262" t="s">
        <v>125</v>
      </c>
    </row>
    <row r="372" s="15" customFormat="1">
      <c r="A372" s="15"/>
      <c r="B372" s="253"/>
      <c r="C372" s="254"/>
      <c r="D372" s="220" t="s">
        <v>138</v>
      </c>
      <c r="E372" s="255" t="s">
        <v>19</v>
      </c>
      <c r="F372" s="256" t="s">
        <v>1319</v>
      </c>
      <c r="G372" s="254"/>
      <c r="H372" s="255" t="s">
        <v>19</v>
      </c>
      <c r="I372" s="257"/>
      <c r="J372" s="254"/>
      <c r="K372" s="254"/>
      <c r="L372" s="258"/>
      <c r="M372" s="259"/>
      <c r="N372" s="260"/>
      <c r="O372" s="260"/>
      <c r="P372" s="260"/>
      <c r="Q372" s="260"/>
      <c r="R372" s="260"/>
      <c r="S372" s="260"/>
      <c r="T372" s="261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T372" s="262" t="s">
        <v>138</v>
      </c>
      <c r="AU372" s="262" t="s">
        <v>146</v>
      </c>
      <c r="AV372" s="15" t="s">
        <v>80</v>
      </c>
      <c r="AW372" s="15" t="s">
        <v>33</v>
      </c>
      <c r="AX372" s="15" t="s">
        <v>72</v>
      </c>
      <c r="AY372" s="262" t="s">
        <v>125</v>
      </c>
    </row>
    <row r="373" s="15" customFormat="1">
      <c r="A373" s="15"/>
      <c r="B373" s="253"/>
      <c r="C373" s="254"/>
      <c r="D373" s="220" t="s">
        <v>138</v>
      </c>
      <c r="E373" s="255" t="s">
        <v>19</v>
      </c>
      <c r="F373" s="256" t="s">
        <v>1320</v>
      </c>
      <c r="G373" s="254"/>
      <c r="H373" s="255" t="s">
        <v>19</v>
      </c>
      <c r="I373" s="257"/>
      <c r="J373" s="254"/>
      <c r="K373" s="254"/>
      <c r="L373" s="258"/>
      <c r="M373" s="259"/>
      <c r="N373" s="260"/>
      <c r="O373" s="260"/>
      <c r="P373" s="260"/>
      <c r="Q373" s="260"/>
      <c r="R373" s="260"/>
      <c r="S373" s="260"/>
      <c r="T373" s="261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T373" s="262" t="s">
        <v>138</v>
      </c>
      <c r="AU373" s="262" t="s">
        <v>146</v>
      </c>
      <c r="AV373" s="15" t="s">
        <v>80</v>
      </c>
      <c r="AW373" s="15" t="s">
        <v>33</v>
      </c>
      <c r="AX373" s="15" t="s">
        <v>72</v>
      </c>
      <c r="AY373" s="262" t="s">
        <v>125</v>
      </c>
    </row>
    <row r="374" s="15" customFormat="1">
      <c r="A374" s="15"/>
      <c r="B374" s="253"/>
      <c r="C374" s="254"/>
      <c r="D374" s="220" t="s">
        <v>138</v>
      </c>
      <c r="E374" s="255" t="s">
        <v>19</v>
      </c>
      <c r="F374" s="256" t="s">
        <v>1321</v>
      </c>
      <c r="G374" s="254"/>
      <c r="H374" s="255" t="s">
        <v>19</v>
      </c>
      <c r="I374" s="257"/>
      <c r="J374" s="254"/>
      <c r="K374" s="254"/>
      <c r="L374" s="258"/>
      <c r="M374" s="259"/>
      <c r="N374" s="260"/>
      <c r="O374" s="260"/>
      <c r="P374" s="260"/>
      <c r="Q374" s="260"/>
      <c r="R374" s="260"/>
      <c r="S374" s="260"/>
      <c r="T374" s="261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T374" s="262" t="s">
        <v>138</v>
      </c>
      <c r="AU374" s="262" t="s">
        <v>146</v>
      </c>
      <c r="AV374" s="15" t="s">
        <v>80</v>
      </c>
      <c r="AW374" s="15" t="s">
        <v>33</v>
      </c>
      <c r="AX374" s="15" t="s">
        <v>72</v>
      </c>
      <c r="AY374" s="262" t="s">
        <v>125</v>
      </c>
    </row>
    <row r="375" s="15" customFormat="1">
      <c r="A375" s="15"/>
      <c r="B375" s="253"/>
      <c r="C375" s="254"/>
      <c r="D375" s="220" t="s">
        <v>138</v>
      </c>
      <c r="E375" s="255" t="s">
        <v>19</v>
      </c>
      <c r="F375" s="256" t="s">
        <v>1322</v>
      </c>
      <c r="G375" s="254"/>
      <c r="H375" s="255" t="s">
        <v>19</v>
      </c>
      <c r="I375" s="257"/>
      <c r="J375" s="254"/>
      <c r="K375" s="254"/>
      <c r="L375" s="258"/>
      <c r="M375" s="259"/>
      <c r="N375" s="260"/>
      <c r="O375" s="260"/>
      <c r="P375" s="260"/>
      <c r="Q375" s="260"/>
      <c r="R375" s="260"/>
      <c r="S375" s="260"/>
      <c r="T375" s="261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T375" s="262" t="s">
        <v>138</v>
      </c>
      <c r="AU375" s="262" t="s">
        <v>146</v>
      </c>
      <c r="AV375" s="15" t="s">
        <v>80</v>
      </c>
      <c r="AW375" s="15" t="s">
        <v>33</v>
      </c>
      <c r="AX375" s="15" t="s">
        <v>72</v>
      </c>
      <c r="AY375" s="262" t="s">
        <v>125</v>
      </c>
    </row>
    <row r="376" s="15" customFormat="1">
      <c r="A376" s="15"/>
      <c r="B376" s="253"/>
      <c r="C376" s="254"/>
      <c r="D376" s="220" t="s">
        <v>138</v>
      </c>
      <c r="E376" s="255" t="s">
        <v>19</v>
      </c>
      <c r="F376" s="256" t="s">
        <v>1323</v>
      </c>
      <c r="G376" s="254"/>
      <c r="H376" s="255" t="s">
        <v>19</v>
      </c>
      <c r="I376" s="257"/>
      <c r="J376" s="254"/>
      <c r="K376" s="254"/>
      <c r="L376" s="258"/>
      <c r="M376" s="259"/>
      <c r="N376" s="260"/>
      <c r="O376" s="260"/>
      <c r="P376" s="260"/>
      <c r="Q376" s="260"/>
      <c r="R376" s="260"/>
      <c r="S376" s="260"/>
      <c r="T376" s="261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T376" s="262" t="s">
        <v>138</v>
      </c>
      <c r="AU376" s="262" t="s">
        <v>146</v>
      </c>
      <c r="AV376" s="15" t="s">
        <v>80</v>
      </c>
      <c r="AW376" s="15" t="s">
        <v>33</v>
      </c>
      <c r="AX376" s="15" t="s">
        <v>72</v>
      </c>
      <c r="AY376" s="262" t="s">
        <v>125</v>
      </c>
    </row>
    <row r="377" s="15" customFormat="1">
      <c r="A377" s="15"/>
      <c r="B377" s="253"/>
      <c r="C377" s="254"/>
      <c r="D377" s="220" t="s">
        <v>138</v>
      </c>
      <c r="E377" s="255" t="s">
        <v>19</v>
      </c>
      <c r="F377" s="256" t="s">
        <v>1324</v>
      </c>
      <c r="G377" s="254"/>
      <c r="H377" s="255" t="s">
        <v>19</v>
      </c>
      <c r="I377" s="257"/>
      <c r="J377" s="254"/>
      <c r="K377" s="254"/>
      <c r="L377" s="258"/>
      <c r="M377" s="259"/>
      <c r="N377" s="260"/>
      <c r="O377" s="260"/>
      <c r="P377" s="260"/>
      <c r="Q377" s="260"/>
      <c r="R377" s="260"/>
      <c r="S377" s="260"/>
      <c r="T377" s="261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T377" s="262" t="s">
        <v>138</v>
      </c>
      <c r="AU377" s="262" t="s">
        <v>146</v>
      </c>
      <c r="AV377" s="15" t="s">
        <v>80</v>
      </c>
      <c r="AW377" s="15" t="s">
        <v>33</v>
      </c>
      <c r="AX377" s="15" t="s">
        <v>72</v>
      </c>
      <c r="AY377" s="262" t="s">
        <v>125</v>
      </c>
    </row>
    <row r="378" s="15" customFormat="1">
      <c r="A378" s="15"/>
      <c r="B378" s="253"/>
      <c r="C378" s="254"/>
      <c r="D378" s="220" t="s">
        <v>138</v>
      </c>
      <c r="E378" s="255" t="s">
        <v>19</v>
      </c>
      <c r="F378" s="256" t="s">
        <v>1325</v>
      </c>
      <c r="G378" s="254"/>
      <c r="H378" s="255" t="s">
        <v>19</v>
      </c>
      <c r="I378" s="257"/>
      <c r="J378" s="254"/>
      <c r="K378" s="254"/>
      <c r="L378" s="258"/>
      <c r="M378" s="259"/>
      <c r="N378" s="260"/>
      <c r="O378" s="260"/>
      <c r="P378" s="260"/>
      <c r="Q378" s="260"/>
      <c r="R378" s="260"/>
      <c r="S378" s="260"/>
      <c r="T378" s="261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T378" s="262" t="s">
        <v>138</v>
      </c>
      <c r="AU378" s="262" t="s">
        <v>146</v>
      </c>
      <c r="AV378" s="15" t="s">
        <v>80</v>
      </c>
      <c r="AW378" s="15" t="s">
        <v>33</v>
      </c>
      <c r="AX378" s="15" t="s">
        <v>72</v>
      </c>
      <c r="AY378" s="262" t="s">
        <v>125</v>
      </c>
    </row>
    <row r="379" s="15" customFormat="1">
      <c r="A379" s="15"/>
      <c r="B379" s="253"/>
      <c r="C379" s="254"/>
      <c r="D379" s="220" t="s">
        <v>138</v>
      </c>
      <c r="E379" s="255" t="s">
        <v>19</v>
      </c>
      <c r="F379" s="256" t="s">
        <v>1326</v>
      </c>
      <c r="G379" s="254"/>
      <c r="H379" s="255" t="s">
        <v>19</v>
      </c>
      <c r="I379" s="257"/>
      <c r="J379" s="254"/>
      <c r="K379" s="254"/>
      <c r="L379" s="258"/>
      <c r="M379" s="259"/>
      <c r="N379" s="260"/>
      <c r="O379" s="260"/>
      <c r="P379" s="260"/>
      <c r="Q379" s="260"/>
      <c r="R379" s="260"/>
      <c r="S379" s="260"/>
      <c r="T379" s="261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T379" s="262" t="s">
        <v>138</v>
      </c>
      <c r="AU379" s="262" t="s">
        <v>146</v>
      </c>
      <c r="AV379" s="15" t="s">
        <v>80</v>
      </c>
      <c r="AW379" s="15" t="s">
        <v>33</v>
      </c>
      <c r="AX379" s="15" t="s">
        <v>72</v>
      </c>
      <c r="AY379" s="262" t="s">
        <v>125</v>
      </c>
    </row>
    <row r="380" s="15" customFormat="1">
      <c r="A380" s="15"/>
      <c r="B380" s="253"/>
      <c r="C380" s="254"/>
      <c r="D380" s="220" t="s">
        <v>138</v>
      </c>
      <c r="E380" s="255" t="s">
        <v>19</v>
      </c>
      <c r="F380" s="256" t="s">
        <v>1327</v>
      </c>
      <c r="G380" s="254"/>
      <c r="H380" s="255" t="s">
        <v>19</v>
      </c>
      <c r="I380" s="257"/>
      <c r="J380" s="254"/>
      <c r="K380" s="254"/>
      <c r="L380" s="258"/>
      <c r="M380" s="259"/>
      <c r="N380" s="260"/>
      <c r="O380" s="260"/>
      <c r="P380" s="260"/>
      <c r="Q380" s="260"/>
      <c r="R380" s="260"/>
      <c r="S380" s="260"/>
      <c r="T380" s="261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T380" s="262" t="s">
        <v>138</v>
      </c>
      <c r="AU380" s="262" t="s">
        <v>146</v>
      </c>
      <c r="AV380" s="15" t="s">
        <v>80</v>
      </c>
      <c r="AW380" s="15" t="s">
        <v>33</v>
      </c>
      <c r="AX380" s="15" t="s">
        <v>72</v>
      </c>
      <c r="AY380" s="262" t="s">
        <v>125</v>
      </c>
    </row>
    <row r="381" s="15" customFormat="1">
      <c r="A381" s="15"/>
      <c r="B381" s="253"/>
      <c r="C381" s="254"/>
      <c r="D381" s="220" t="s">
        <v>138</v>
      </c>
      <c r="E381" s="255" t="s">
        <v>19</v>
      </c>
      <c r="F381" s="256" t="s">
        <v>1328</v>
      </c>
      <c r="G381" s="254"/>
      <c r="H381" s="255" t="s">
        <v>19</v>
      </c>
      <c r="I381" s="257"/>
      <c r="J381" s="254"/>
      <c r="K381" s="254"/>
      <c r="L381" s="258"/>
      <c r="M381" s="259"/>
      <c r="N381" s="260"/>
      <c r="O381" s="260"/>
      <c r="P381" s="260"/>
      <c r="Q381" s="260"/>
      <c r="R381" s="260"/>
      <c r="S381" s="260"/>
      <c r="T381" s="261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T381" s="262" t="s">
        <v>138</v>
      </c>
      <c r="AU381" s="262" t="s">
        <v>146</v>
      </c>
      <c r="AV381" s="15" t="s">
        <v>80</v>
      </c>
      <c r="AW381" s="15" t="s">
        <v>33</v>
      </c>
      <c r="AX381" s="15" t="s">
        <v>72</v>
      </c>
      <c r="AY381" s="262" t="s">
        <v>125</v>
      </c>
    </row>
    <row r="382" s="15" customFormat="1">
      <c r="A382" s="15"/>
      <c r="B382" s="253"/>
      <c r="C382" s="254"/>
      <c r="D382" s="220" t="s">
        <v>138</v>
      </c>
      <c r="E382" s="255" t="s">
        <v>19</v>
      </c>
      <c r="F382" s="256" t="s">
        <v>1329</v>
      </c>
      <c r="G382" s="254"/>
      <c r="H382" s="255" t="s">
        <v>19</v>
      </c>
      <c r="I382" s="257"/>
      <c r="J382" s="254"/>
      <c r="K382" s="254"/>
      <c r="L382" s="258"/>
      <c r="M382" s="259"/>
      <c r="N382" s="260"/>
      <c r="O382" s="260"/>
      <c r="P382" s="260"/>
      <c r="Q382" s="260"/>
      <c r="R382" s="260"/>
      <c r="S382" s="260"/>
      <c r="T382" s="261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T382" s="262" t="s">
        <v>138</v>
      </c>
      <c r="AU382" s="262" t="s">
        <v>146</v>
      </c>
      <c r="AV382" s="15" t="s">
        <v>80</v>
      </c>
      <c r="AW382" s="15" t="s">
        <v>33</v>
      </c>
      <c r="AX382" s="15" t="s">
        <v>72</v>
      </c>
      <c r="AY382" s="262" t="s">
        <v>125</v>
      </c>
    </row>
    <row r="383" s="15" customFormat="1">
      <c r="A383" s="15"/>
      <c r="B383" s="253"/>
      <c r="C383" s="254"/>
      <c r="D383" s="220" t="s">
        <v>138</v>
      </c>
      <c r="E383" s="255" t="s">
        <v>19</v>
      </c>
      <c r="F383" s="256" t="s">
        <v>1330</v>
      </c>
      <c r="G383" s="254"/>
      <c r="H383" s="255" t="s">
        <v>19</v>
      </c>
      <c r="I383" s="257"/>
      <c r="J383" s="254"/>
      <c r="K383" s="254"/>
      <c r="L383" s="258"/>
      <c r="M383" s="259"/>
      <c r="N383" s="260"/>
      <c r="O383" s="260"/>
      <c r="P383" s="260"/>
      <c r="Q383" s="260"/>
      <c r="R383" s="260"/>
      <c r="S383" s="260"/>
      <c r="T383" s="261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T383" s="262" t="s">
        <v>138</v>
      </c>
      <c r="AU383" s="262" t="s">
        <v>146</v>
      </c>
      <c r="AV383" s="15" t="s">
        <v>80</v>
      </c>
      <c r="AW383" s="15" t="s">
        <v>33</v>
      </c>
      <c r="AX383" s="15" t="s">
        <v>72</v>
      </c>
      <c r="AY383" s="262" t="s">
        <v>125</v>
      </c>
    </row>
    <row r="384" s="15" customFormat="1">
      <c r="A384" s="15"/>
      <c r="B384" s="253"/>
      <c r="C384" s="254"/>
      <c r="D384" s="220" t="s">
        <v>138</v>
      </c>
      <c r="E384" s="255" t="s">
        <v>19</v>
      </c>
      <c r="F384" s="256" t="s">
        <v>1331</v>
      </c>
      <c r="G384" s="254"/>
      <c r="H384" s="255" t="s">
        <v>19</v>
      </c>
      <c r="I384" s="257"/>
      <c r="J384" s="254"/>
      <c r="K384" s="254"/>
      <c r="L384" s="258"/>
      <c r="M384" s="259"/>
      <c r="N384" s="260"/>
      <c r="O384" s="260"/>
      <c r="P384" s="260"/>
      <c r="Q384" s="260"/>
      <c r="R384" s="260"/>
      <c r="S384" s="260"/>
      <c r="T384" s="261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T384" s="262" t="s">
        <v>138</v>
      </c>
      <c r="AU384" s="262" t="s">
        <v>146</v>
      </c>
      <c r="AV384" s="15" t="s">
        <v>80</v>
      </c>
      <c r="AW384" s="15" t="s">
        <v>33</v>
      </c>
      <c r="AX384" s="15" t="s">
        <v>72</v>
      </c>
      <c r="AY384" s="262" t="s">
        <v>125</v>
      </c>
    </row>
    <row r="385" s="15" customFormat="1">
      <c r="A385" s="15"/>
      <c r="B385" s="253"/>
      <c r="C385" s="254"/>
      <c r="D385" s="220" t="s">
        <v>138</v>
      </c>
      <c r="E385" s="255" t="s">
        <v>19</v>
      </c>
      <c r="F385" s="256" t="s">
        <v>1332</v>
      </c>
      <c r="G385" s="254"/>
      <c r="H385" s="255" t="s">
        <v>19</v>
      </c>
      <c r="I385" s="257"/>
      <c r="J385" s="254"/>
      <c r="K385" s="254"/>
      <c r="L385" s="258"/>
      <c r="M385" s="259"/>
      <c r="N385" s="260"/>
      <c r="O385" s="260"/>
      <c r="P385" s="260"/>
      <c r="Q385" s="260"/>
      <c r="R385" s="260"/>
      <c r="S385" s="260"/>
      <c r="T385" s="261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T385" s="262" t="s">
        <v>138</v>
      </c>
      <c r="AU385" s="262" t="s">
        <v>146</v>
      </c>
      <c r="AV385" s="15" t="s">
        <v>80</v>
      </c>
      <c r="AW385" s="15" t="s">
        <v>33</v>
      </c>
      <c r="AX385" s="15" t="s">
        <v>72</v>
      </c>
      <c r="AY385" s="262" t="s">
        <v>125</v>
      </c>
    </row>
    <row r="386" s="14" customFormat="1">
      <c r="A386" s="14"/>
      <c r="B386" s="238"/>
      <c r="C386" s="239"/>
      <c r="D386" s="220" t="s">
        <v>138</v>
      </c>
      <c r="E386" s="240" t="s">
        <v>19</v>
      </c>
      <c r="F386" s="241" t="s">
        <v>158</v>
      </c>
      <c r="G386" s="239"/>
      <c r="H386" s="242">
        <v>7.0499999999999998</v>
      </c>
      <c r="I386" s="243"/>
      <c r="J386" s="239"/>
      <c r="K386" s="239"/>
      <c r="L386" s="244"/>
      <c r="M386" s="245"/>
      <c r="N386" s="246"/>
      <c r="O386" s="246"/>
      <c r="P386" s="246"/>
      <c r="Q386" s="246"/>
      <c r="R386" s="246"/>
      <c r="S386" s="246"/>
      <c r="T386" s="247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48" t="s">
        <v>138</v>
      </c>
      <c r="AU386" s="248" t="s">
        <v>146</v>
      </c>
      <c r="AV386" s="14" t="s">
        <v>132</v>
      </c>
      <c r="AW386" s="14" t="s">
        <v>33</v>
      </c>
      <c r="AX386" s="14" t="s">
        <v>80</v>
      </c>
      <c r="AY386" s="248" t="s">
        <v>125</v>
      </c>
    </row>
    <row r="387" s="2" customFormat="1" ht="24.15" customHeight="1">
      <c r="A387" s="41"/>
      <c r="B387" s="42"/>
      <c r="C387" s="207" t="s">
        <v>814</v>
      </c>
      <c r="D387" s="207" t="s">
        <v>127</v>
      </c>
      <c r="E387" s="208" t="s">
        <v>1333</v>
      </c>
      <c r="F387" s="209" t="s">
        <v>1334</v>
      </c>
      <c r="G387" s="210" t="s">
        <v>130</v>
      </c>
      <c r="H387" s="211">
        <v>70.5</v>
      </c>
      <c r="I387" s="212"/>
      <c r="J387" s="213">
        <f>ROUND(I387*H387,2)</f>
        <v>0</v>
      </c>
      <c r="K387" s="209" t="s">
        <v>19</v>
      </c>
      <c r="L387" s="47"/>
      <c r="M387" s="214" t="s">
        <v>19</v>
      </c>
      <c r="N387" s="215" t="s">
        <v>43</v>
      </c>
      <c r="O387" s="87"/>
      <c r="P387" s="216">
        <f>O387*H387</f>
        <v>0</v>
      </c>
      <c r="Q387" s="216">
        <v>0</v>
      </c>
      <c r="R387" s="216">
        <f>Q387*H387</f>
        <v>0</v>
      </c>
      <c r="S387" s="216">
        <v>0</v>
      </c>
      <c r="T387" s="217">
        <f>S387*H387</f>
        <v>0</v>
      </c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R387" s="218" t="s">
        <v>132</v>
      </c>
      <c r="AT387" s="218" t="s">
        <v>127</v>
      </c>
      <c r="AU387" s="218" t="s">
        <v>146</v>
      </c>
      <c r="AY387" s="20" t="s">
        <v>125</v>
      </c>
      <c r="BE387" s="219">
        <f>IF(N387="základní",J387,0)</f>
        <v>0</v>
      </c>
      <c r="BF387" s="219">
        <f>IF(N387="snížená",J387,0)</f>
        <v>0</v>
      </c>
      <c r="BG387" s="219">
        <f>IF(N387="zákl. přenesená",J387,0)</f>
        <v>0</v>
      </c>
      <c r="BH387" s="219">
        <f>IF(N387="sníž. přenesená",J387,0)</f>
        <v>0</v>
      </c>
      <c r="BI387" s="219">
        <f>IF(N387="nulová",J387,0)</f>
        <v>0</v>
      </c>
      <c r="BJ387" s="20" t="s">
        <v>80</v>
      </c>
      <c r="BK387" s="219">
        <f>ROUND(I387*H387,2)</f>
        <v>0</v>
      </c>
      <c r="BL387" s="20" t="s">
        <v>132</v>
      </c>
      <c r="BM387" s="218" t="s">
        <v>1335</v>
      </c>
    </row>
    <row r="388" s="2" customFormat="1">
      <c r="A388" s="41"/>
      <c r="B388" s="42"/>
      <c r="C388" s="43"/>
      <c r="D388" s="220" t="s">
        <v>134</v>
      </c>
      <c r="E388" s="43"/>
      <c r="F388" s="221" t="s">
        <v>1334</v>
      </c>
      <c r="G388" s="43"/>
      <c r="H388" s="43"/>
      <c r="I388" s="222"/>
      <c r="J388" s="43"/>
      <c r="K388" s="43"/>
      <c r="L388" s="47"/>
      <c r="M388" s="223"/>
      <c r="N388" s="224"/>
      <c r="O388" s="87"/>
      <c r="P388" s="87"/>
      <c r="Q388" s="87"/>
      <c r="R388" s="87"/>
      <c r="S388" s="87"/>
      <c r="T388" s="88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T388" s="20" t="s">
        <v>134</v>
      </c>
      <c r="AU388" s="20" t="s">
        <v>146</v>
      </c>
    </row>
    <row r="389" s="2" customFormat="1" ht="24.15" customHeight="1">
      <c r="A389" s="41"/>
      <c r="B389" s="42"/>
      <c r="C389" s="207" t="s">
        <v>821</v>
      </c>
      <c r="D389" s="207" t="s">
        <v>127</v>
      </c>
      <c r="E389" s="208" t="s">
        <v>1336</v>
      </c>
      <c r="F389" s="209" t="s">
        <v>1337</v>
      </c>
      <c r="G389" s="210" t="s">
        <v>130</v>
      </c>
      <c r="H389" s="211">
        <v>28.199999999999999</v>
      </c>
      <c r="I389" s="212"/>
      <c r="J389" s="213">
        <f>ROUND(I389*H389,2)</f>
        <v>0</v>
      </c>
      <c r="K389" s="209" t="s">
        <v>19</v>
      </c>
      <c r="L389" s="47"/>
      <c r="M389" s="214" t="s">
        <v>19</v>
      </c>
      <c r="N389" s="215" t="s">
        <v>43</v>
      </c>
      <c r="O389" s="87"/>
      <c r="P389" s="216">
        <f>O389*H389</f>
        <v>0</v>
      </c>
      <c r="Q389" s="216">
        <v>0</v>
      </c>
      <c r="R389" s="216">
        <f>Q389*H389</f>
        <v>0</v>
      </c>
      <c r="S389" s="216">
        <v>0</v>
      </c>
      <c r="T389" s="217">
        <f>S389*H389</f>
        <v>0</v>
      </c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R389" s="218" t="s">
        <v>132</v>
      </c>
      <c r="AT389" s="218" t="s">
        <v>127</v>
      </c>
      <c r="AU389" s="218" t="s">
        <v>146</v>
      </c>
      <c r="AY389" s="20" t="s">
        <v>125</v>
      </c>
      <c r="BE389" s="219">
        <f>IF(N389="základní",J389,0)</f>
        <v>0</v>
      </c>
      <c r="BF389" s="219">
        <f>IF(N389="snížená",J389,0)</f>
        <v>0</v>
      </c>
      <c r="BG389" s="219">
        <f>IF(N389="zákl. přenesená",J389,0)</f>
        <v>0</v>
      </c>
      <c r="BH389" s="219">
        <f>IF(N389="sníž. přenesená",J389,0)</f>
        <v>0</v>
      </c>
      <c r="BI389" s="219">
        <f>IF(N389="nulová",J389,0)</f>
        <v>0</v>
      </c>
      <c r="BJ389" s="20" t="s">
        <v>80</v>
      </c>
      <c r="BK389" s="219">
        <f>ROUND(I389*H389,2)</f>
        <v>0</v>
      </c>
      <c r="BL389" s="20" t="s">
        <v>132</v>
      </c>
      <c r="BM389" s="218" t="s">
        <v>1338</v>
      </c>
    </row>
    <row r="390" s="2" customFormat="1">
      <c r="A390" s="41"/>
      <c r="B390" s="42"/>
      <c r="C390" s="43"/>
      <c r="D390" s="220" t="s">
        <v>134</v>
      </c>
      <c r="E390" s="43"/>
      <c r="F390" s="221" t="s">
        <v>1337</v>
      </c>
      <c r="G390" s="43"/>
      <c r="H390" s="43"/>
      <c r="I390" s="222"/>
      <c r="J390" s="43"/>
      <c r="K390" s="43"/>
      <c r="L390" s="47"/>
      <c r="M390" s="223"/>
      <c r="N390" s="224"/>
      <c r="O390" s="87"/>
      <c r="P390" s="87"/>
      <c r="Q390" s="87"/>
      <c r="R390" s="87"/>
      <c r="S390" s="87"/>
      <c r="T390" s="88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T390" s="20" t="s">
        <v>134</v>
      </c>
      <c r="AU390" s="20" t="s">
        <v>146</v>
      </c>
    </row>
    <row r="391" s="13" customFormat="1">
      <c r="A391" s="13"/>
      <c r="B391" s="227"/>
      <c r="C391" s="228"/>
      <c r="D391" s="220" t="s">
        <v>138</v>
      </c>
      <c r="E391" s="229" t="s">
        <v>19</v>
      </c>
      <c r="F391" s="230" t="s">
        <v>1339</v>
      </c>
      <c r="G391" s="228"/>
      <c r="H391" s="231">
        <v>28.199999999999999</v>
      </c>
      <c r="I391" s="232"/>
      <c r="J391" s="228"/>
      <c r="K391" s="228"/>
      <c r="L391" s="233"/>
      <c r="M391" s="234"/>
      <c r="N391" s="235"/>
      <c r="O391" s="235"/>
      <c r="P391" s="235"/>
      <c r="Q391" s="235"/>
      <c r="R391" s="235"/>
      <c r="S391" s="235"/>
      <c r="T391" s="236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7" t="s">
        <v>138</v>
      </c>
      <c r="AU391" s="237" t="s">
        <v>146</v>
      </c>
      <c r="AV391" s="13" t="s">
        <v>82</v>
      </c>
      <c r="AW391" s="13" t="s">
        <v>33</v>
      </c>
      <c r="AX391" s="13" t="s">
        <v>72</v>
      </c>
      <c r="AY391" s="237" t="s">
        <v>125</v>
      </c>
    </row>
    <row r="392" s="14" customFormat="1">
      <c r="A392" s="14"/>
      <c r="B392" s="238"/>
      <c r="C392" s="239"/>
      <c r="D392" s="220" t="s">
        <v>138</v>
      </c>
      <c r="E392" s="240" t="s">
        <v>19</v>
      </c>
      <c r="F392" s="241" t="s">
        <v>158</v>
      </c>
      <c r="G392" s="239"/>
      <c r="H392" s="242">
        <v>28.199999999999999</v>
      </c>
      <c r="I392" s="243"/>
      <c r="J392" s="239"/>
      <c r="K392" s="239"/>
      <c r="L392" s="244"/>
      <c r="M392" s="245"/>
      <c r="N392" s="246"/>
      <c r="O392" s="246"/>
      <c r="P392" s="246"/>
      <c r="Q392" s="246"/>
      <c r="R392" s="246"/>
      <c r="S392" s="246"/>
      <c r="T392" s="247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48" t="s">
        <v>138</v>
      </c>
      <c r="AU392" s="248" t="s">
        <v>146</v>
      </c>
      <c r="AV392" s="14" t="s">
        <v>132</v>
      </c>
      <c r="AW392" s="14" t="s">
        <v>33</v>
      </c>
      <c r="AX392" s="14" t="s">
        <v>80</v>
      </c>
      <c r="AY392" s="248" t="s">
        <v>125</v>
      </c>
    </row>
    <row r="393" s="2" customFormat="1" ht="16.5" customHeight="1">
      <c r="A393" s="41"/>
      <c r="B393" s="42"/>
      <c r="C393" s="207" t="s">
        <v>829</v>
      </c>
      <c r="D393" s="207" t="s">
        <v>127</v>
      </c>
      <c r="E393" s="208" t="s">
        <v>1340</v>
      </c>
      <c r="F393" s="209" t="s">
        <v>1341</v>
      </c>
      <c r="G393" s="210" t="s">
        <v>187</v>
      </c>
      <c r="H393" s="211">
        <v>7.0499999999999998</v>
      </c>
      <c r="I393" s="212"/>
      <c r="J393" s="213">
        <f>ROUND(I393*H393,2)</f>
        <v>0</v>
      </c>
      <c r="K393" s="209" t="s">
        <v>19</v>
      </c>
      <c r="L393" s="47"/>
      <c r="M393" s="214" t="s">
        <v>19</v>
      </c>
      <c r="N393" s="215" t="s">
        <v>43</v>
      </c>
      <c r="O393" s="87"/>
      <c r="P393" s="216">
        <f>O393*H393</f>
        <v>0</v>
      </c>
      <c r="Q393" s="216">
        <v>0</v>
      </c>
      <c r="R393" s="216">
        <f>Q393*H393</f>
        <v>0</v>
      </c>
      <c r="S393" s="216">
        <v>0</v>
      </c>
      <c r="T393" s="217">
        <f>S393*H393</f>
        <v>0</v>
      </c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R393" s="218" t="s">
        <v>132</v>
      </c>
      <c r="AT393" s="218" t="s">
        <v>127</v>
      </c>
      <c r="AU393" s="218" t="s">
        <v>146</v>
      </c>
      <c r="AY393" s="20" t="s">
        <v>125</v>
      </c>
      <c r="BE393" s="219">
        <f>IF(N393="základní",J393,0)</f>
        <v>0</v>
      </c>
      <c r="BF393" s="219">
        <f>IF(N393="snížená",J393,0)</f>
        <v>0</v>
      </c>
      <c r="BG393" s="219">
        <f>IF(N393="zákl. přenesená",J393,0)</f>
        <v>0</v>
      </c>
      <c r="BH393" s="219">
        <f>IF(N393="sníž. přenesená",J393,0)</f>
        <v>0</v>
      </c>
      <c r="BI393" s="219">
        <f>IF(N393="nulová",J393,0)</f>
        <v>0</v>
      </c>
      <c r="BJ393" s="20" t="s">
        <v>80</v>
      </c>
      <c r="BK393" s="219">
        <f>ROUND(I393*H393,2)</f>
        <v>0</v>
      </c>
      <c r="BL393" s="20" t="s">
        <v>132</v>
      </c>
      <c r="BM393" s="218" t="s">
        <v>1342</v>
      </c>
    </row>
    <row r="394" s="2" customFormat="1">
      <c r="A394" s="41"/>
      <c r="B394" s="42"/>
      <c r="C394" s="43"/>
      <c r="D394" s="220" t="s">
        <v>134</v>
      </c>
      <c r="E394" s="43"/>
      <c r="F394" s="221" t="s">
        <v>1341</v>
      </c>
      <c r="G394" s="43"/>
      <c r="H394" s="43"/>
      <c r="I394" s="222"/>
      <c r="J394" s="43"/>
      <c r="K394" s="43"/>
      <c r="L394" s="47"/>
      <c r="M394" s="223"/>
      <c r="N394" s="224"/>
      <c r="O394" s="87"/>
      <c r="P394" s="87"/>
      <c r="Q394" s="87"/>
      <c r="R394" s="87"/>
      <c r="S394" s="87"/>
      <c r="T394" s="88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T394" s="20" t="s">
        <v>134</v>
      </c>
      <c r="AU394" s="20" t="s">
        <v>146</v>
      </c>
    </row>
    <row r="395" s="2" customFormat="1" ht="16.5" customHeight="1">
      <c r="A395" s="41"/>
      <c r="B395" s="42"/>
      <c r="C395" s="207" t="s">
        <v>836</v>
      </c>
      <c r="D395" s="207" t="s">
        <v>127</v>
      </c>
      <c r="E395" s="208" t="s">
        <v>1343</v>
      </c>
      <c r="F395" s="209" t="s">
        <v>1344</v>
      </c>
      <c r="G395" s="210" t="s">
        <v>187</v>
      </c>
      <c r="H395" s="211">
        <v>7.0499999999999998</v>
      </c>
      <c r="I395" s="212"/>
      <c r="J395" s="213">
        <f>ROUND(I395*H395,2)</f>
        <v>0</v>
      </c>
      <c r="K395" s="209" t="s">
        <v>19</v>
      </c>
      <c r="L395" s="47"/>
      <c r="M395" s="214" t="s">
        <v>19</v>
      </c>
      <c r="N395" s="215" t="s">
        <v>43</v>
      </c>
      <c r="O395" s="87"/>
      <c r="P395" s="216">
        <f>O395*H395</f>
        <v>0</v>
      </c>
      <c r="Q395" s="216">
        <v>0</v>
      </c>
      <c r="R395" s="216">
        <f>Q395*H395</f>
        <v>0</v>
      </c>
      <c r="S395" s="216">
        <v>0</v>
      </c>
      <c r="T395" s="217">
        <f>S395*H395</f>
        <v>0</v>
      </c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R395" s="218" t="s">
        <v>132</v>
      </c>
      <c r="AT395" s="218" t="s">
        <v>127</v>
      </c>
      <c r="AU395" s="218" t="s">
        <v>146</v>
      </c>
      <c r="AY395" s="20" t="s">
        <v>125</v>
      </c>
      <c r="BE395" s="219">
        <f>IF(N395="základní",J395,0)</f>
        <v>0</v>
      </c>
      <c r="BF395" s="219">
        <f>IF(N395="snížená",J395,0)</f>
        <v>0</v>
      </c>
      <c r="BG395" s="219">
        <f>IF(N395="zákl. přenesená",J395,0)</f>
        <v>0</v>
      </c>
      <c r="BH395" s="219">
        <f>IF(N395="sníž. přenesená",J395,0)</f>
        <v>0</v>
      </c>
      <c r="BI395" s="219">
        <f>IF(N395="nulová",J395,0)</f>
        <v>0</v>
      </c>
      <c r="BJ395" s="20" t="s">
        <v>80</v>
      </c>
      <c r="BK395" s="219">
        <f>ROUND(I395*H395,2)</f>
        <v>0</v>
      </c>
      <c r="BL395" s="20" t="s">
        <v>132</v>
      </c>
      <c r="BM395" s="218" t="s">
        <v>1345</v>
      </c>
    </row>
    <row r="396" s="2" customFormat="1">
      <c r="A396" s="41"/>
      <c r="B396" s="42"/>
      <c r="C396" s="43"/>
      <c r="D396" s="220" t="s">
        <v>134</v>
      </c>
      <c r="E396" s="43"/>
      <c r="F396" s="221" t="s">
        <v>1344</v>
      </c>
      <c r="G396" s="43"/>
      <c r="H396" s="43"/>
      <c r="I396" s="222"/>
      <c r="J396" s="43"/>
      <c r="K396" s="43"/>
      <c r="L396" s="47"/>
      <c r="M396" s="223"/>
      <c r="N396" s="224"/>
      <c r="O396" s="87"/>
      <c r="P396" s="87"/>
      <c r="Q396" s="87"/>
      <c r="R396" s="87"/>
      <c r="S396" s="87"/>
      <c r="T396" s="88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T396" s="20" t="s">
        <v>134</v>
      </c>
      <c r="AU396" s="20" t="s">
        <v>146</v>
      </c>
    </row>
    <row r="397" s="2" customFormat="1" ht="16.5" customHeight="1">
      <c r="A397" s="41"/>
      <c r="B397" s="42"/>
      <c r="C397" s="207" t="s">
        <v>842</v>
      </c>
      <c r="D397" s="207" t="s">
        <v>127</v>
      </c>
      <c r="E397" s="208" t="s">
        <v>1346</v>
      </c>
      <c r="F397" s="209" t="s">
        <v>1347</v>
      </c>
      <c r="G397" s="210" t="s">
        <v>582</v>
      </c>
      <c r="H397" s="211">
        <v>1</v>
      </c>
      <c r="I397" s="212"/>
      <c r="J397" s="213">
        <f>ROUND(I397*H397,2)</f>
        <v>0</v>
      </c>
      <c r="K397" s="209" t="s">
        <v>19</v>
      </c>
      <c r="L397" s="47"/>
      <c r="M397" s="214" t="s">
        <v>19</v>
      </c>
      <c r="N397" s="215" t="s">
        <v>43</v>
      </c>
      <c r="O397" s="87"/>
      <c r="P397" s="216">
        <f>O397*H397</f>
        <v>0</v>
      </c>
      <c r="Q397" s="216">
        <v>0</v>
      </c>
      <c r="R397" s="216">
        <f>Q397*H397</f>
        <v>0</v>
      </c>
      <c r="S397" s="216">
        <v>0</v>
      </c>
      <c r="T397" s="217">
        <f>S397*H397</f>
        <v>0</v>
      </c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R397" s="218" t="s">
        <v>132</v>
      </c>
      <c r="AT397" s="218" t="s">
        <v>127</v>
      </c>
      <c r="AU397" s="218" t="s">
        <v>146</v>
      </c>
      <c r="AY397" s="20" t="s">
        <v>125</v>
      </c>
      <c r="BE397" s="219">
        <f>IF(N397="základní",J397,0)</f>
        <v>0</v>
      </c>
      <c r="BF397" s="219">
        <f>IF(N397="snížená",J397,0)</f>
        <v>0</v>
      </c>
      <c r="BG397" s="219">
        <f>IF(N397="zákl. přenesená",J397,0)</f>
        <v>0</v>
      </c>
      <c r="BH397" s="219">
        <f>IF(N397="sníž. přenesená",J397,0)</f>
        <v>0</v>
      </c>
      <c r="BI397" s="219">
        <f>IF(N397="nulová",J397,0)</f>
        <v>0</v>
      </c>
      <c r="BJ397" s="20" t="s">
        <v>80</v>
      </c>
      <c r="BK397" s="219">
        <f>ROUND(I397*H397,2)</f>
        <v>0</v>
      </c>
      <c r="BL397" s="20" t="s">
        <v>132</v>
      </c>
      <c r="BM397" s="218" t="s">
        <v>1348</v>
      </c>
    </row>
    <row r="398" s="2" customFormat="1">
      <c r="A398" s="41"/>
      <c r="B398" s="42"/>
      <c r="C398" s="43"/>
      <c r="D398" s="220" t="s">
        <v>134</v>
      </c>
      <c r="E398" s="43"/>
      <c r="F398" s="221" t="s">
        <v>1347</v>
      </c>
      <c r="G398" s="43"/>
      <c r="H398" s="43"/>
      <c r="I398" s="222"/>
      <c r="J398" s="43"/>
      <c r="K398" s="43"/>
      <c r="L398" s="47"/>
      <c r="M398" s="223"/>
      <c r="N398" s="224"/>
      <c r="O398" s="87"/>
      <c r="P398" s="87"/>
      <c r="Q398" s="87"/>
      <c r="R398" s="87"/>
      <c r="S398" s="87"/>
      <c r="T398" s="88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T398" s="20" t="s">
        <v>134</v>
      </c>
      <c r="AU398" s="20" t="s">
        <v>146</v>
      </c>
    </row>
    <row r="399" s="2" customFormat="1" ht="16.5" customHeight="1">
      <c r="A399" s="41"/>
      <c r="B399" s="42"/>
      <c r="C399" s="207" t="s">
        <v>847</v>
      </c>
      <c r="D399" s="207" t="s">
        <v>127</v>
      </c>
      <c r="E399" s="208" t="s">
        <v>1349</v>
      </c>
      <c r="F399" s="209" t="s">
        <v>1350</v>
      </c>
      <c r="G399" s="210" t="s">
        <v>187</v>
      </c>
      <c r="H399" s="211">
        <v>24.675000000000001</v>
      </c>
      <c r="I399" s="212"/>
      <c r="J399" s="213">
        <f>ROUND(I399*H399,2)</f>
        <v>0</v>
      </c>
      <c r="K399" s="209" t="s">
        <v>19</v>
      </c>
      <c r="L399" s="47"/>
      <c r="M399" s="214" t="s">
        <v>19</v>
      </c>
      <c r="N399" s="215" t="s">
        <v>43</v>
      </c>
      <c r="O399" s="87"/>
      <c r="P399" s="216">
        <f>O399*H399</f>
        <v>0</v>
      </c>
      <c r="Q399" s="216">
        <v>0</v>
      </c>
      <c r="R399" s="216">
        <f>Q399*H399</f>
        <v>0</v>
      </c>
      <c r="S399" s="216">
        <v>0</v>
      </c>
      <c r="T399" s="217">
        <f>S399*H399</f>
        <v>0</v>
      </c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R399" s="218" t="s">
        <v>132</v>
      </c>
      <c r="AT399" s="218" t="s">
        <v>127</v>
      </c>
      <c r="AU399" s="218" t="s">
        <v>146</v>
      </c>
      <c r="AY399" s="20" t="s">
        <v>125</v>
      </c>
      <c r="BE399" s="219">
        <f>IF(N399="základní",J399,0)</f>
        <v>0</v>
      </c>
      <c r="BF399" s="219">
        <f>IF(N399="snížená",J399,0)</f>
        <v>0</v>
      </c>
      <c r="BG399" s="219">
        <f>IF(N399="zákl. přenesená",J399,0)</f>
        <v>0</v>
      </c>
      <c r="BH399" s="219">
        <f>IF(N399="sníž. přenesená",J399,0)</f>
        <v>0</v>
      </c>
      <c r="BI399" s="219">
        <f>IF(N399="nulová",J399,0)</f>
        <v>0</v>
      </c>
      <c r="BJ399" s="20" t="s">
        <v>80</v>
      </c>
      <c r="BK399" s="219">
        <f>ROUND(I399*H399,2)</f>
        <v>0</v>
      </c>
      <c r="BL399" s="20" t="s">
        <v>132</v>
      </c>
      <c r="BM399" s="218" t="s">
        <v>1351</v>
      </c>
    </row>
    <row r="400" s="2" customFormat="1">
      <c r="A400" s="41"/>
      <c r="B400" s="42"/>
      <c r="C400" s="43"/>
      <c r="D400" s="220" t="s">
        <v>134</v>
      </c>
      <c r="E400" s="43"/>
      <c r="F400" s="221" t="s">
        <v>1350</v>
      </c>
      <c r="G400" s="43"/>
      <c r="H400" s="43"/>
      <c r="I400" s="222"/>
      <c r="J400" s="43"/>
      <c r="K400" s="43"/>
      <c r="L400" s="47"/>
      <c r="M400" s="223"/>
      <c r="N400" s="224"/>
      <c r="O400" s="87"/>
      <c r="P400" s="87"/>
      <c r="Q400" s="87"/>
      <c r="R400" s="87"/>
      <c r="S400" s="87"/>
      <c r="T400" s="88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T400" s="20" t="s">
        <v>134</v>
      </c>
      <c r="AU400" s="20" t="s">
        <v>146</v>
      </c>
    </row>
    <row r="401" s="2" customFormat="1" ht="16.5" customHeight="1">
      <c r="A401" s="41"/>
      <c r="B401" s="42"/>
      <c r="C401" s="207" t="s">
        <v>853</v>
      </c>
      <c r="D401" s="207" t="s">
        <v>127</v>
      </c>
      <c r="E401" s="208" t="s">
        <v>1352</v>
      </c>
      <c r="F401" s="209" t="s">
        <v>1353</v>
      </c>
      <c r="G401" s="210" t="s">
        <v>187</v>
      </c>
      <c r="H401" s="211">
        <v>24.675000000000001</v>
      </c>
      <c r="I401" s="212"/>
      <c r="J401" s="213">
        <f>ROUND(I401*H401,2)</f>
        <v>0</v>
      </c>
      <c r="K401" s="209" t="s">
        <v>19</v>
      </c>
      <c r="L401" s="47"/>
      <c r="M401" s="214" t="s">
        <v>19</v>
      </c>
      <c r="N401" s="215" t="s">
        <v>43</v>
      </c>
      <c r="O401" s="87"/>
      <c r="P401" s="216">
        <f>O401*H401</f>
        <v>0</v>
      </c>
      <c r="Q401" s="216">
        <v>0</v>
      </c>
      <c r="R401" s="216">
        <f>Q401*H401</f>
        <v>0</v>
      </c>
      <c r="S401" s="216">
        <v>0</v>
      </c>
      <c r="T401" s="217">
        <f>S401*H401</f>
        <v>0</v>
      </c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R401" s="218" t="s">
        <v>132</v>
      </c>
      <c r="AT401" s="218" t="s">
        <v>127</v>
      </c>
      <c r="AU401" s="218" t="s">
        <v>146</v>
      </c>
      <c r="AY401" s="20" t="s">
        <v>125</v>
      </c>
      <c r="BE401" s="219">
        <f>IF(N401="základní",J401,0)</f>
        <v>0</v>
      </c>
      <c r="BF401" s="219">
        <f>IF(N401="snížená",J401,0)</f>
        <v>0</v>
      </c>
      <c r="BG401" s="219">
        <f>IF(N401="zákl. přenesená",J401,0)</f>
        <v>0</v>
      </c>
      <c r="BH401" s="219">
        <f>IF(N401="sníž. přenesená",J401,0)</f>
        <v>0</v>
      </c>
      <c r="BI401" s="219">
        <f>IF(N401="nulová",J401,0)</f>
        <v>0</v>
      </c>
      <c r="BJ401" s="20" t="s">
        <v>80</v>
      </c>
      <c r="BK401" s="219">
        <f>ROUND(I401*H401,2)</f>
        <v>0</v>
      </c>
      <c r="BL401" s="20" t="s">
        <v>132</v>
      </c>
      <c r="BM401" s="218" t="s">
        <v>1354</v>
      </c>
    </row>
    <row r="402" s="2" customFormat="1">
      <c r="A402" s="41"/>
      <c r="B402" s="42"/>
      <c r="C402" s="43"/>
      <c r="D402" s="220" t="s">
        <v>134</v>
      </c>
      <c r="E402" s="43"/>
      <c r="F402" s="221" t="s">
        <v>1353</v>
      </c>
      <c r="G402" s="43"/>
      <c r="H402" s="43"/>
      <c r="I402" s="222"/>
      <c r="J402" s="43"/>
      <c r="K402" s="43"/>
      <c r="L402" s="47"/>
      <c r="M402" s="223"/>
      <c r="N402" s="224"/>
      <c r="O402" s="87"/>
      <c r="P402" s="87"/>
      <c r="Q402" s="87"/>
      <c r="R402" s="87"/>
      <c r="S402" s="87"/>
      <c r="T402" s="88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T402" s="20" t="s">
        <v>134</v>
      </c>
      <c r="AU402" s="20" t="s">
        <v>146</v>
      </c>
    </row>
    <row r="403" s="12" customFormat="1" ht="20.88" customHeight="1">
      <c r="A403" s="12"/>
      <c r="B403" s="191"/>
      <c r="C403" s="192"/>
      <c r="D403" s="193" t="s">
        <v>71</v>
      </c>
      <c r="E403" s="205" t="s">
        <v>1355</v>
      </c>
      <c r="F403" s="205" t="s">
        <v>1356</v>
      </c>
      <c r="G403" s="192"/>
      <c r="H403" s="192"/>
      <c r="I403" s="195"/>
      <c r="J403" s="206">
        <f>BK403</f>
        <v>0</v>
      </c>
      <c r="K403" s="192"/>
      <c r="L403" s="197"/>
      <c r="M403" s="198"/>
      <c r="N403" s="199"/>
      <c r="O403" s="199"/>
      <c r="P403" s="200">
        <f>SUM(P404:P566)</f>
        <v>0</v>
      </c>
      <c r="Q403" s="199"/>
      <c r="R403" s="200">
        <f>SUM(R404:R566)</f>
        <v>110.30903940000003</v>
      </c>
      <c r="S403" s="199"/>
      <c r="T403" s="201">
        <f>SUM(T404:T566)</f>
        <v>0</v>
      </c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R403" s="202" t="s">
        <v>80</v>
      </c>
      <c r="AT403" s="203" t="s">
        <v>71</v>
      </c>
      <c r="AU403" s="203" t="s">
        <v>82</v>
      </c>
      <c r="AY403" s="202" t="s">
        <v>125</v>
      </c>
      <c r="BK403" s="204">
        <f>SUM(BK404:BK566)</f>
        <v>0</v>
      </c>
    </row>
    <row r="404" s="2" customFormat="1" ht="21.75" customHeight="1">
      <c r="A404" s="41"/>
      <c r="B404" s="42"/>
      <c r="C404" s="207" t="s">
        <v>860</v>
      </c>
      <c r="D404" s="207" t="s">
        <v>127</v>
      </c>
      <c r="E404" s="208" t="s">
        <v>1357</v>
      </c>
      <c r="F404" s="209" t="s">
        <v>1358</v>
      </c>
      <c r="G404" s="210" t="s">
        <v>196</v>
      </c>
      <c r="H404" s="211">
        <v>37</v>
      </c>
      <c r="I404" s="212"/>
      <c r="J404" s="213">
        <f>ROUND(I404*H404,2)</f>
        <v>0</v>
      </c>
      <c r="K404" s="209" t="s">
        <v>131</v>
      </c>
      <c r="L404" s="47"/>
      <c r="M404" s="214" t="s">
        <v>19</v>
      </c>
      <c r="N404" s="215" t="s">
        <v>43</v>
      </c>
      <c r="O404" s="87"/>
      <c r="P404" s="216">
        <f>O404*H404</f>
        <v>0</v>
      </c>
      <c r="Q404" s="216">
        <v>0</v>
      </c>
      <c r="R404" s="216">
        <f>Q404*H404</f>
        <v>0</v>
      </c>
      <c r="S404" s="216">
        <v>0</v>
      </c>
      <c r="T404" s="217">
        <f>S404*H404</f>
        <v>0</v>
      </c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R404" s="218" t="s">
        <v>132</v>
      </c>
      <c r="AT404" s="218" t="s">
        <v>127</v>
      </c>
      <c r="AU404" s="218" t="s">
        <v>146</v>
      </c>
      <c r="AY404" s="20" t="s">
        <v>125</v>
      </c>
      <c r="BE404" s="219">
        <f>IF(N404="základní",J404,0)</f>
        <v>0</v>
      </c>
      <c r="BF404" s="219">
        <f>IF(N404="snížená",J404,0)</f>
        <v>0</v>
      </c>
      <c r="BG404" s="219">
        <f>IF(N404="zákl. přenesená",J404,0)</f>
        <v>0</v>
      </c>
      <c r="BH404" s="219">
        <f>IF(N404="sníž. přenesená",J404,0)</f>
        <v>0</v>
      </c>
      <c r="BI404" s="219">
        <f>IF(N404="nulová",J404,0)</f>
        <v>0</v>
      </c>
      <c r="BJ404" s="20" t="s">
        <v>80</v>
      </c>
      <c r="BK404" s="219">
        <f>ROUND(I404*H404,2)</f>
        <v>0</v>
      </c>
      <c r="BL404" s="20" t="s">
        <v>132</v>
      </c>
      <c r="BM404" s="218" t="s">
        <v>1359</v>
      </c>
    </row>
    <row r="405" s="2" customFormat="1">
      <c r="A405" s="41"/>
      <c r="B405" s="42"/>
      <c r="C405" s="43"/>
      <c r="D405" s="220" t="s">
        <v>134</v>
      </c>
      <c r="E405" s="43"/>
      <c r="F405" s="221" t="s">
        <v>1360</v>
      </c>
      <c r="G405" s="43"/>
      <c r="H405" s="43"/>
      <c r="I405" s="222"/>
      <c r="J405" s="43"/>
      <c r="K405" s="43"/>
      <c r="L405" s="47"/>
      <c r="M405" s="223"/>
      <c r="N405" s="224"/>
      <c r="O405" s="87"/>
      <c r="P405" s="87"/>
      <c r="Q405" s="87"/>
      <c r="R405" s="87"/>
      <c r="S405" s="87"/>
      <c r="T405" s="88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T405" s="20" t="s">
        <v>134</v>
      </c>
      <c r="AU405" s="20" t="s">
        <v>146</v>
      </c>
    </row>
    <row r="406" s="2" customFormat="1">
      <c r="A406" s="41"/>
      <c r="B406" s="42"/>
      <c r="C406" s="43"/>
      <c r="D406" s="225" t="s">
        <v>136</v>
      </c>
      <c r="E406" s="43"/>
      <c r="F406" s="226" t="s">
        <v>1361</v>
      </c>
      <c r="G406" s="43"/>
      <c r="H406" s="43"/>
      <c r="I406" s="222"/>
      <c r="J406" s="43"/>
      <c r="K406" s="43"/>
      <c r="L406" s="47"/>
      <c r="M406" s="223"/>
      <c r="N406" s="224"/>
      <c r="O406" s="87"/>
      <c r="P406" s="87"/>
      <c r="Q406" s="87"/>
      <c r="R406" s="87"/>
      <c r="S406" s="87"/>
      <c r="T406" s="88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T406" s="20" t="s">
        <v>136</v>
      </c>
      <c r="AU406" s="20" t="s">
        <v>146</v>
      </c>
    </row>
    <row r="407" s="2" customFormat="1" ht="16.5" customHeight="1">
      <c r="A407" s="41"/>
      <c r="B407" s="42"/>
      <c r="C407" s="207" t="s">
        <v>866</v>
      </c>
      <c r="D407" s="207" t="s">
        <v>127</v>
      </c>
      <c r="E407" s="208" t="s">
        <v>1362</v>
      </c>
      <c r="F407" s="209" t="s">
        <v>1363</v>
      </c>
      <c r="G407" s="210" t="s">
        <v>1212</v>
      </c>
      <c r="H407" s="211">
        <v>37</v>
      </c>
      <c r="I407" s="212"/>
      <c r="J407" s="213">
        <f>ROUND(I407*H407,2)</f>
        <v>0</v>
      </c>
      <c r="K407" s="209" t="s">
        <v>19</v>
      </c>
      <c r="L407" s="47"/>
      <c r="M407" s="214" t="s">
        <v>19</v>
      </c>
      <c r="N407" s="215" t="s">
        <v>43</v>
      </c>
      <c r="O407" s="87"/>
      <c r="P407" s="216">
        <f>O407*H407</f>
        <v>0</v>
      </c>
      <c r="Q407" s="216">
        <v>0</v>
      </c>
      <c r="R407" s="216">
        <f>Q407*H407</f>
        <v>0</v>
      </c>
      <c r="S407" s="216">
        <v>0</v>
      </c>
      <c r="T407" s="217">
        <f>S407*H407</f>
        <v>0</v>
      </c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R407" s="218" t="s">
        <v>132</v>
      </c>
      <c r="AT407" s="218" t="s">
        <v>127</v>
      </c>
      <c r="AU407" s="218" t="s">
        <v>146</v>
      </c>
      <c r="AY407" s="20" t="s">
        <v>125</v>
      </c>
      <c r="BE407" s="219">
        <f>IF(N407="základní",J407,0)</f>
        <v>0</v>
      </c>
      <c r="BF407" s="219">
        <f>IF(N407="snížená",J407,0)</f>
        <v>0</v>
      </c>
      <c r="BG407" s="219">
        <f>IF(N407="zákl. přenesená",J407,0)</f>
        <v>0</v>
      </c>
      <c r="BH407" s="219">
        <f>IF(N407="sníž. přenesená",J407,0)</f>
        <v>0</v>
      </c>
      <c r="BI407" s="219">
        <f>IF(N407="nulová",J407,0)</f>
        <v>0</v>
      </c>
      <c r="BJ407" s="20" t="s">
        <v>80</v>
      </c>
      <c r="BK407" s="219">
        <f>ROUND(I407*H407,2)</f>
        <v>0</v>
      </c>
      <c r="BL407" s="20" t="s">
        <v>132</v>
      </c>
      <c r="BM407" s="218" t="s">
        <v>1364</v>
      </c>
    </row>
    <row r="408" s="2" customFormat="1">
      <c r="A408" s="41"/>
      <c r="B408" s="42"/>
      <c r="C408" s="43"/>
      <c r="D408" s="220" t="s">
        <v>134</v>
      </c>
      <c r="E408" s="43"/>
      <c r="F408" s="221" t="s">
        <v>1363</v>
      </c>
      <c r="G408" s="43"/>
      <c r="H408" s="43"/>
      <c r="I408" s="222"/>
      <c r="J408" s="43"/>
      <c r="K408" s="43"/>
      <c r="L408" s="47"/>
      <c r="M408" s="223"/>
      <c r="N408" s="224"/>
      <c r="O408" s="87"/>
      <c r="P408" s="87"/>
      <c r="Q408" s="87"/>
      <c r="R408" s="87"/>
      <c r="S408" s="87"/>
      <c r="T408" s="88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T408" s="20" t="s">
        <v>134</v>
      </c>
      <c r="AU408" s="20" t="s">
        <v>146</v>
      </c>
    </row>
    <row r="409" s="2" customFormat="1" ht="16.5" customHeight="1">
      <c r="A409" s="41"/>
      <c r="B409" s="42"/>
      <c r="C409" s="263" t="s">
        <v>873</v>
      </c>
      <c r="D409" s="263" t="s">
        <v>408</v>
      </c>
      <c r="E409" s="264" t="s">
        <v>1365</v>
      </c>
      <c r="F409" s="265" t="s">
        <v>1366</v>
      </c>
      <c r="G409" s="266" t="s">
        <v>187</v>
      </c>
      <c r="H409" s="267">
        <v>3.7000000000000002</v>
      </c>
      <c r="I409" s="268"/>
      <c r="J409" s="269">
        <f>ROUND(I409*H409,2)</f>
        <v>0</v>
      </c>
      <c r="K409" s="265" t="s">
        <v>131</v>
      </c>
      <c r="L409" s="270"/>
      <c r="M409" s="271" t="s">
        <v>19</v>
      </c>
      <c r="N409" s="272" t="s">
        <v>43</v>
      </c>
      <c r="O409" s="87"/>
      <c r="P409" s="216">
        <f>O409*H409</f>
        <v>0</v>
      </c>
      <c r="Q409" s="216">
        <v>0</v>
      </c>
      <c r="R409" s="216">
        <f>Q409*H409</f>
        <v>0</v>
      </c>
      <c r="S409" s="216">
        <v>0</v>
      </c>
      <c r="T409" s="217">
        <f>S409*H409</f>
        <v>0</v>
      </c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R409" s="218" t="s">
        <v>175</v>
      </c>
      <c r="AT409" s="218" t="s">
        <v>408</v>
      </c>
      <c r="AU409" s="218" t="s">
        <v>146</v>
      </c>
      <c r="AY409" s="20" t="s">
        <v>125</v>
      </c>
      <c r="BE409" s="219">
        <f>IF(N409="základní",J409,0)</f>
        <v>0</v>
      </c>
      <c r="BF409" s="219">
        <f>IF(N409="snížená",J409,0)</f>
        <v>0</v>
      </c>
      <c r="BG409" s="219">
        <f>IF(N409="zákl. přenesená",J409,0)</f>
        <v>0</v>
      </c>
      <c r="BH409" s="219">
        <f>IF(N409="sníž. přenesená",J409,0)</f>
        <v>0</v>
      </c>
      <c r="BI409" s="219">
        <f>IF(N409="nulová",J409,0)</f>
        <v>0</v>
      </c>
      <c r="BJ409" s="20" t="s">
        <v>80</v>
      </c>
      <c r="BK409" s="219">
        <f>ROUND(I409*H409,2)</f>
        <v>0</v>
      </c>
      <c r="BL409" s="20" t="s">
        <v>132</v>
      </c>
      <c r="BM409" s="218" t="s">
        <v>1367</v>
      </c>
    </row>
    <row r="410" s="2" customFormat="1">
      <c r="A410" s="41"/>
      <c r="B410" s="42"/>
      <c r="C410" s="43"/>
      <c r="D410" s="220" t="s">
        <v>134</v>
      </c>
      <c r="E410" s="43"/>
      <c r="F410" s="221" t="s">
        <v>1366</v>
      </c>
      <c r="G410" s="43"/>
      <c r="H410" s="43"/>
      <c r="I410" s="222"/>
      <c r="J410" s="43"/>
      <c r="K410" s="43"/>
      <c r="L410" s="47"/>
      <c r="M410" s="223"/>
      <c r="N410" s="224"/>
      <c r="O410" s="87"/>
      <c r="P410" s="87"/>
      <c r="Q410" s="87"/>
      <c r="R410" s="87"/>
      <c r="S410" s="87"/>
      <c r="T410" s="88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T410" s="20" t="s">
        <v>134</v>
      </c>
      <c r="AU410" s="20" t="s">
        <v>146</v>
      </c>
    </row>
    <row r="411" s="13" customFormat="1">
      <c r="A411" s="13"/>
      <c r="B411" s="227"/>
      <c r="C411" s="228"/>
      <c r="D411" s="220" t="s">
        <v>138</v>
      </c>
      <c r="E411" s="229" t="s">
        <v>19</v>
      </c>
      <c r="F411" s="230" t="s">
        <v>1368</v>
      </c>
      <c r="G411" s="228"/>
      <c r="H411" s="231">
        <v>3.7000000000000002</v>
      </c>
      <c r="I411" s="232"/>
      <c r="J411" s="228"/>
      <c r="K411" s="228"/>
      <c r="L411" s="233"/>
      <c r="M411" s="234"/>
      <c r="N411" s="235"/>
      <c r="O411" s="235"/>
      <c r="P411" s="235"/>
      <c r="Q411" s="235"/>
      <c r="R411" s="235"/>
      <c r="S411" s="235"/>
      <c r="T411" s="236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37" t="s">
        <v>138</v>
      </c>
      <c r="AU411" s="237" t="s">
        <v>146</v>
      </c>
      <c r="AV411" s="13" t="s">
        <v>82</v>
      </c>
      <c r="AW411" s="13" t="s">
        <v>33</v>
      </c>
      <c r="AX411" s="13" t="s">
        <v>72</v>
      </c>
      <c r="AY411" s="237" t="s">
        <v>125</v>
      </c>
    </row>
    <row r="412" s="14" customFormat="1">
      <c r="A412" s="14"/>
      <c r="B412" s="238"/>
      <c r="C412" s="239"/>
      <c r="D412" s="220" t="s">
        <v>138</v>
      </c>
      <c r="E412" s="240" t="s">
        <v>19</v>
      </c>
      <c r="F412" s="241" t="s">
        <v>158</v>
      </c>
      <c r="G412" s="239"/>
      <c r="H412" s="242">
        <v>3.7000000000000002</v>
      </c>
      <c r="I412" s="243"/>
      <c r="J412" s="239"/>
      <c r="K412" s="239"/>
      <c r="L412" s="244"/>
      <c r="M412" s="245"/>
      <c r="N412" s="246"/>
      <c r="O412" s="246"/>
      <c r="P412" s="246"/>
      <c r="Q412" s="246"/>
      <c r="R412" s="246"/>
      <c r="S412" s="246"/>
      <c r="T412" s="247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48" t="s">
        <v>138</v>
      </c>
      <c r="AU412" s="248" t="s">
        <v>146</v>
      </c>
      <c r="AV412" s="14" t="s">
        <v>132</v>
      </c>
      <c r="AW412" s="14" t="s">
        <v>33</v>
      </c>
      <c r="AX412" s="14" t="s">
        <v>80</v>
      </c>
      <c r="AY412" s="248" t="s">
        <v>125</v>
      </c>
    </row>
    <row r="413" s="2" customFormat="1" ht="16.5" customHeight="1">
      <c r="A413" s="41"/>
      <c r="B413" s="42"/>
      <c r="C413" s="207" t="s">
        <v>886</v>
      </c>
      <c r="D413" s="207" t="s">
        <v>127</v>
      </c>
      <c r="E413" s="208" t="s">
        <v>1369</v>
      </c>
      <c r="F413" s="209" t="s">
        <v>1370</v>
      </c>
      <c r="G413" s="210" t="s">
        <v>187</v>
      </c>
      <c r="H413" s="211">
        <v>48.100000000000001</v>
      </c>
      <c r="I413" s="212"/>
      <c r="J413" s="213">
        <f>ROUND(I413*H413,2)</f>
        <v>0</v>
      </c>
      <c r="K413" s="209" t="s">
        <v>131</v>
      </c>
      <c r="L413" s="47"/>
      <c r="M413" s="214" t="s">
        <v>19</v>
      </c>
      <c r="N413" s="215" t="s">
        <v>43</v>
      </c>
      <c r="O413" s="87"/>
      <c r="P413" s="216">
        <f>O413*H413</f>
        <v>0</v>
      </c>
      <c r="Q413" s="216">
        <v>0</v>
      </c>
      <c r="R413" s="216">
        <f>Q413*H413</f>
        <v>0</v>
      </c>
      <c r="S413" s="216">
        <v>0</v>
      </c>
      <c r="T413" s="217">
        <f>S413*H413</f>
        <v>0</v>
      </c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R413" s="218" t="s">
        <v>132</v>
      </c>
      <c r="AT413" s="218" t="s">
        <v>127</v>
      </c>
      <c r="AU413" s="218" t="s">
        <v>146</v>
      </c>
      <c r="AY413" s="20" t="s">
        <v>125</v>
      </c>
      <c r="BE413" s="219">
        <f>IF(N413="základní",J413,0)</f>
        <v>0</v>
      </c>
      <c r="BF413" s="219">
        <f>IF(N413="snížená",J413,0)</f>
        <v>0</v>
      </c>
      <c r="BG413" s="219">
        <f>IF(N413="zákl. přenesená",J413,0)</f>
        <v>0</v>
      </c>
      <c r="BH413" s="219">
        <f>IF(N413="sníž. přenesená",J413,0)</f>
        <v>0</v>
      </c>
      <c r="BI413" s="219">
        <f>IF(N413="nulová",J413,0)</f>
        <v>0</v>
      </c>
      <c r="BJ413" s="20" t="s">
        <v>80</v>
      </c>
      <c r="BK413" s="219">
        <f>ROUND(I413*H413,2)</f>
        <v>0</v>
      </c>
      <c r="BL413" s="20" t="s">
        <v>132</v>
      </c>
      <c r="BM413" s="218" t="s">
        <v>1371</v>
      </c>
    </row>
    <row r="414" s="2" customFormat="1">
      <c r="A414" s="41"/>
      <c r="B414" s="42"/>
      <c r="C414" s="43"/>
      <c r="D414" s="220" t="s">
        <v>134</v>
      </c>
      <c r="E414" s="43"/>
      <c r="F414" s="221" t="s">
        <v>1372</v>
      </c>
      <c r="G414" s="43"/>
      <c r="H414" s="43"/>
      <c r="I414" s="222"/>
      <c r="J414" s="43"/>
      <c r="K414" s="43"/>
      <c r="L414" s="47"/>
      <c r="M414" s="223"/>
      <c r="N414" s="224"/>
      <c r="O414" s="87"/>
      <c r="P414" s="87"/>
      <c r="Q414" s="87"/>
      <c r="R414" s="87"/>
      <c r="S414" s="87"/>
      <c r="T414" s="88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T414" s="20" t="s">
        <v>134</v>
      </c>
      <c r="AU414" s="20" t="s">
        <v>146</v>
      </c>
    </row>
    <row r="415" s="2" customFormat="1">
      <c r="A415" s="41"/>
      <c r="B415" s="42"/>
      <c r="C415" s="43"/>
      <c r="D415" s="225" t="s">
        <v>136</v>
      </c>
      <c r="E415" s="43"/>
      <c r="F415" s="226" t="s">
        <v>1373</v>
      </c>
      <c r="G415" s="43"/>
      <c r="H415" s="43"/>
      <c r="I415" s="222"/>
      <c r="J415" s="43"/>
      <c r="K415" s="43"/>
      <c r="L415" s="47"/>
      <c r="M415" s="223"/>
      <c r="N415" s="224"/>
      <c r="O415" s="87"/>
      <c r="P415" s="87"/>
      <c r="Q415" s="87"/>
      <c r="R415" s="87"/>
      <c r="S415" s="87"/>
      <c r="T415" s="88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T415" s="20" t="s">
        <v>136</v>
      </c>
      <c r="AU415" s="20" t="s">
        <v>146</v>
      </c>
    </row>
    <row r="416" s="13" customFormat="1">
      <c r="A416" s="13"/>
      <c r="B416" s="227"/>
      <c r="C416" s="228"/>
      <c r="D416" s="220" t="s">
        <v>138</v>
      </c>
      <c r="E416" s="229" t="s">
        <v>19</v>
      </c>
      <c r="F416" s="230" t="s">
        <v>1374</v>
      </c>
      <c r="G416" s="228"/>
      <c r="H416" s="231">
        <v>48.100000000000001</v>
      </c>
      <c r="I416" s="232"/>
      <c r="J416" s="228"/>
      <c r="K416" s="228"/>
      <c r="L416" s="233"/>
      <c r="M416" s="234"/>
      <c r="N416" s="235"/>
      <c r="O416" s="235"/>
      <c r="P416" s="235"/>
      <c r="Q416" s="235"/>
      <c r="R416" s="235"/>
      <c r="S416" s="235"/>
      <c r="T416" s="236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37" t="s">
        <v>138</v>
      </c>
      <c r="AU416" s="237" t="s">
        <v>146</v>
      </c>
      <c r="AV416" s="13" t="s">
        <v>82</v>
      </c>
      <c r="AW416" s="13" t="s">
        <v>33</v>
      </c>
      <c r="AX416" s="13" t="s">
        <v>72</v>
      </c>
      <c r="AY416" s="237" t="s">
        <v>125</v>
      </c>
    </row>
    <row r="417" s="14" customFormat="1">
      <c r="A417" s="14"/>
      <c r="B417" s="238"/>
      <c r="C417" s="239"/>
      <c r="D417" s="220" t="s">
        <v>138</v>
      </c>
      <c r="E417" s="240" t="s">
        <v>19</v>
      </c>
      <c r="F417" s="241" t="s">
        <v>158</v>
      </c>
      <c r="G417" s="239"/>
      <c r="H417" s="242">
        <v>48.100000000000001</v>
      </c>
      <c r="I417" s="243"/>
      <c r="J417" s="239"/>
      <c r="K417" s="239"/>
      <c r="L417" s="244"/>
      <c r="M417" s="245"/>
      <c r="N417" s="246"/>
      <c r="O417" s="246"/>
      <c r="P417" s="246"/>
      <c r="Q417" s="246"/>
      <c r="R417" s="246"/>
      <c r="S417" s="246"/>
      <c r="T417" s="247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T417" s="248" t="s">
        <v>138</v>
      </c>
      <c r="AU417" s="248" t="s">
        <v>146</v>
      </c>
      <c r="AV417" s="14" t="s">
        <v>132</v>
      </c>
      <c r="AW417" s="14" t="s">
        <v>33</v>
      </c>
      <c r="AX417" s="14" t="s">
        <v>80</v>
      </c>
      <c r="AY417" s="248" t="s">
        <v>125</v>
      </c>
    </row>
    <row r="418" s="2" customFormat="1" ht="21.75" customHeight="1">
      <c r="A418" s="41"/>
      <c r="B418" s="42"/>
      <c r="C418" s="263" t="s">
        <v>893</v>
      </c>
      <c r="D418" s="263" t="s">
        <v>408</v>
      </c>
      <c r="E418" s="264" t="s">
        <v>1375</v>
      </c>
      <c r="F418" s="265" t="s">
        <v>1376</v>
      </c>
      <c r="G418" s="266" t="s">
        <v>187</v>
      </c>
      <c r="H418" s="267">
        <v>21.09</v>
      </c>
      <c r="I418" s="268"/>
      <c r="J418" s="269">
        <f>ROUND(I418*H418,2)</f>
        <v>0</v>
      </c>
      <c r="K418" s="265" t="s">
        <v>19</v>
      </c>
      <c r="L418" s="270"/>
      <c r="M418" s="271" t="s">
        <v>19</v>
      </c>
      <c r="N418" s="272" t="s">
        <v>43</v>
      </c>
      <c r="O418" s="87"/>
      <c r="P418" s="216">
        <f>O418*H418</f>
        <v>0</v>
      </c>
      <c r="Q418" s="216">
        <v>1.7</v>
      </c>
      <c r="R418" s="216">
        <f>Q418*H418</f>
        <v>35.853000000000002</v>
      </c>
      <c r="S418" s="216">
        <v>0</v>
      </c>
      <c r="T418" s="217">
        <f>S418*H418</f>
        <v>0</v>
      </c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R418" s="218" t="s">
        <v>175</v>
      </c>
      <c r="AT418" s="218" t="s">
        <v>408</v>
      </c>
      <c r="AU418" s="218" t="s">
        <v>146</v>
      </c>
      <c r="AY418" s="20" t="s">
        <v>125</v>
      </c>
      <c r="BE418" s="219">
        <f>IF(N418="základní",J418,0)</f>
        <v>0</v>
      </c>
      <c r="BF418" s="219">
        <f>IF(N418="snížená",J418,0)</f>
        <v>0</v>
      </c>
      <c r="BG418" s="219">
        <f>IF(N418="zákl. přenesená",J418,0)</f>
        <v>0</v>
      </c>
      <c r="BH418" s="219">
        <f>IF(N418="sníž. přenesená",J418,0)</f>
        <v>0</v>
      </c>
      <c r="BI418" s="219">
        <f>IF(N418="nulová",J418,0)</f>
        <v>0</v>
      </c>
      <c r="BJ418" s="20" t="s">
        <v>80</v>
      </c>
      <c r="BK418" s="219">
        <f>ROUND(I418*H418,2)</f>
        <v>0</v>
      </c>
      <c r="BL418" s="20" t="s">
        <v>132</v>
      </c>
      <c r="BM418" s="218" t="s">
        <v>1377</v>
      </c>
    </row>
    <row r="419" s="2" customFormat="1">
      <c r="A419" s="41"/>
      <c r="B419" s="42"/>
      <c r="C419" s="43"/>
      <c r="D419" s="220" t="s">
        <v>134</v>
      </c>
      <c r="E419" s="43"/>
      <c r="F419" s="221" t="s">
        <v>1378</v>
      </c>
      <c r="G419" s="43"/>
      <c r="H419" s="43"/>
      <c r="I419" s="222"/>
      <c r="J419" s="43"/>
      <c r="K419" s="43"/>
      <c r="L419" s="47"/>
      <c r="M419" s="223"/>
      <c r="N419" s="224"/>
      <c r="O419" s="87"/>
      <c r="P419" s="87"/>
      <c r="Q419" s="87"/>
      <c r="R419" s="87"/>
      <c r="S419" s="87"/>
      <c r="T419" s="88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T419" s="20" t="s">
        <v>134</v>
      </c>
      <c r="AU419" s="20" t="s">
        <v>146</v>
      </c>
    </row>
    <row r="420" s="13" customFormat="1">
      <c r="A420" s="13"/>
      <c r="B420" s="227"/>
      <c r="C420" s="228"/>
      <c r="D420" s="220" t="s">
        <v>138</v>
      </c>
      <c r="E420" s="229" t="s">
        <v>19</v>
      </c>
      <c r="F420" s="230" t="s">
        <v>1379</v>
      </c>
      <c r="G420" s="228"/>
      <c r="H420" s="231">
        <v>21.09</v>
      </c>
      <c r="I420" s="232"/>
      <c r="J420" s="228"/>
      <c r="K420" s="228"/>
      <c r="L420" s="233"/>
      <c r="M420" s="234"/>
      <c r="N420" s="235"/>
      <c r="O420" s="235"/>
      <c r="P420" s="235"/>
      <c r="Q420" s="235"/>
      <c r="R420" s="235"/>
      <c r="S420" s="235"/>
      <c r="T420" s="236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37" t="s">
        <v>138</v>
      </c>
      <c r="AU420" s="237" t="s">
        <v>146</v>
      </c>
      <c r="AV420" s="13" t="s">
        <v>82</v>
      </c>
      <c r="AW420" s="13" t="s">
        <v>33</v>
      </c>
      <c r="AX420" s="13" t="s">
        <v>72</v>
      </c>
      <c r="AY420" s="237" t="s">
        <v>125</v>
      </c>
    </row>
    <row r="421" s="14" customFormat="1">
      <c r="A421" s="14"/>
      <c r="B421" s="238"/>
      <c r="C421" s="239"/>
      <c r="D421" s="220" t="s">
        <v>138</v>
      </c>
      <c r="E421" s="240" t="s">
        <v>19</v>
      </c>
      <c r="F421" s="241" t="s">
        <v>158</v>
      </c>
      <c r="G421" s="239"/>
      <c r="H421" s="242">
        <v>21.09</v>
      </c>
      <c r="I421" s="243"/>
      <c r="J421" s="239"/>
      <c r="K421" s="239"/>
      <c r="L421" s="244"/>
      <c r="M421" s="245"/>
      <c r="N421" s="246"/>
      <c r="O421" s="246"/>
      <c r="P421" s="246"/>
      <c r="Q421" s="246"/>
      <c r="R421" s="246"/>
      <c r="S421" s="246"/>
      <c r="T421" s="247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48" t="s">
        <v>138</v>
      </c>
      <c r="AU421" s="248" t="s">
        <v>146</v>
      </c>
      <c r="AV421" s="14" t="s">
        <v>132</v>
      </c>
      <c r="AW421" s="14" t="s">
        <v>33</v>
      </c>
      <c r="AX421" s="14" t="s">
        <v>80</v>
      </c>
      <c r="AY421" s="248" t="s">
        <v>125</v>
      </c>
    </row>
    <row r="422" s="2" customFormat="1" ht="16.5" customHeight="1">
      <c r="A422" s="41"/>
      <c r="B422" s="42"/>
      <c r="C422" s="263" t="s">
        <v>898</v>
      </c>
      <c r="D422" s="263" t="s">
        <v>408</v>
      </c>
      <c r="E422" s="264" t="s">
        <v>1380</v>
      </c>
      <c r="F422" s="265" t="s">
        <v>1381</v>
      </c>
      <c r="G422" s="266" t="s">
        <v>223</v>
      </c>
      <c r="H422" s="267">
        <v>48</v>
      </c>
      <c r="I422" s="268"/>
      <c r="J422" s="269">
        <f>ROUND(I422*H422,2)</f>
        <v>0</v>
      </c>
      <c r="K422" s="265" t="s">
        <v>19</v>
      </c>
      <c r="L422" s="270"/>
      <c r="M422" s="271" t="s">
        <v>19</v>
      </c>
      <c r="N422" s="272" t="s">
        <v>43</v>
      </c>
      <c r="O422" s="87"/>
      <c r="P422" s="216">
        <f>O422*H422</f>
        <v>0</v>
      </c>
      <c r="Q422" s="216">
        <v>1.5</v>
      </c>
      <c r="R422" s="216">
        <f>Q422*H422</f>
        <v>72</v>
      </c>
      <c r="S422" s="216">
        <v>0</v>
      </c>
      <c r="T422" s="217">
        <f>S422*H422</f>
        <v>0</v>
      </c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R422" s="218" t="s">
        <v>175</v>
      </c>
      <c r="AT422" s="218" t="s">
        <v>408</v>
      </c>
      <c r="AU422" s="218" t="s">
        <v>146</v>
      </c>
      <c r="AY422" s="20" t="s">
        <v>125</v>
      </c>
      <c r="BE422" s="219">
        <f>IF(N422="základní",J422,0)</f>
        <v>0</v>
      </c>
      <c r="BF422" s="219">
        <f>IF(N422="snížená",J422,0)</f>
        <v>0</v>
      </c>
      <c r="BG422" s="219">
        <f>IF(N422="zákl. přenesená",J422,0)</f>
        <v>0</v>
      </c>
      <c r="BH422" s="219">
        <f>IF(N422="sníž. přenesená",J422,0)</f>
        <v>0</v>
      </c>
      <c r="BI422" s="219">
        <f>IF(N422="nulová",J422,0)</f>
        <v>0</v>
      </c>
      <c r="BJ422" s="20" t="s">
        <v>80</v>
      </c>
      <c r="BK422" s="219">
        <f>ROUND(I422*H422,2)</f>
        <v>0</v>
      </c>
      <c r="BL422" s="20" t="s">
        <v>132</v>
      </c>
      <c r="BM422" s="218" t="s">
        <v>1382</v>
      </c>
    </row>
    <row r="423" s="2" customFormat="1">
      <c r="A423" s="41"/>
      <c r="B423" s="42"/>
      <c r="C423" s="43"/>
      <c r="D423" s="220" t="s">
        <v>134</v>
      </c>
      <c r="E423" s="43"/>
      <c r="F423" s="221" t="s">
        <v>1381</v>
      </c>
      <c r="G423" s="43"/>
      <c r="H423" s="43"/>
      <c r="I423" s="222"/>
      <c r="J423" s="43"/>
      <c r="K423" s="43"/>
      <c r="L423" s="47"/>
      <c r="M423" s="223"/>
      <c r="N423" s="224"/>
      <c r="O423" s="87"/>
      <c r="P423" s="87"/>
      <c r="Q423" s="87"/>
      <c r="R423" s="87"/>
      <c r="S423" s="87"/>
      <c r="T423" s="88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T423" s="20" t="s">
        <v>134</v>
      </c>
      <c r="AU423" s="20" t="s">
        <v>146</v>
      </c>
    </row>
    <row r="424" s="15" customFormat="1">
      <c r="A424" s="15"/>
      <c r="B424" s="253"/>
      <c r="C424" s="254"/>
      <c r="D424" s="220" t="s">
        <v>138</v>
      </c>
      <c r="E424" s="255" t="s">
        <v>19</v>
      </c>
      <c r="F424" s="256" t="s">
        <v>1383</v>
      </c>
      <c r="G424" s="254"/>
      <c r="H424" s="255" t="s">
        <v>19</v>
      </c>
      <c r="I424" s="257"/>
      <c r="J424" s="254"/>
      <c r="K424" s="254"/>
      <c r="L424" s="258"/>
      <c r="M424" s="259"/>
      <c r="N424" s="260"/>
      <c r="O424" s="260"/>
      <c r="P424" s="260"/>
      <c r="Q424" s="260"/>
      <c r="R424" s="260"/>
      <c r="S424" s="260"/>
      <c r="T424" s="261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T424" s="262" t="s">
        <v>138</v>
      </c>
      <c r="AU424" s="262" t="s">
        <v>146</v>
      </c>
      <c r="AV424" s="15" t="s">
        <v>80</v>
      </c>
      <c r="AW424" s="15" t="s">
        <v>33</v>
      </c>
      <c r="AX424" s="15" t="s">
        <v>72</v>
      </c>
      <c r="AY424" s="262" t="s">
        <v>125</v>
      </c>
    </row>
    <row r="425" s="13" customFormat="1">
      <c r="A425" s="13"/>
      <c r="B425" s="227"/>
      <c r="C425" s="228"/>
      <c r="D425" s="220" t="s">
        <v>138</v>
      </c>
      <c r="E425" s="229" t="s">
        <v>19</v>
      </c>
      <c r="F425" s="230" t="s">
        <v>1384</v>
      </c>
      <c r="G425" s="228"/>
      <c r="H425" s="231">
        <v>48</v>
      </c>
      <c r="I425" s="232"/>
      <c r="J425" s="228"/>
      <c r="K425" s="228"/>
      <c r="L425" s="233"/>
      <c r="M425" s="234"/>
      <c r="N425" s="235"/>
      <c r="O425" s="235"/>
      <c r="P425" s="235"/>
      <c r="Q425" s="235"/>
      <c r="R425" s="235"/>
      <c r="S425" s="235"/>
      <c r="T425" s="236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37" t="s">
        <v>138</v>
      </c>
      <c r="AU425" s="237" t="s">
        <v>146</v>
      </c>
      <c r="AV425" s="13" t="s">
        <v>82</v>
      </c>
      <c r="AW425" s="13" t="s">
        <v>33</v>
      </c>
      <c r="AX425" s="13" t="s">
        <v>72</v>
      </c>
      <c r="AY425" s="237" t="s">
        <v>125</v>
      </c>
    </row>
    <row r="426" s="14" customFormat="1">
      <c r="A426" s="14"/>
      <c r="B426" s="238"/>
      <c r="C426" s="239"/>
      <c r="D426" s="220" t="s">
        <v>138</v>
      </c>
      <c r="E426" s="240" t="s">
        <v>19</v>
      </c>
      <c r="F426" s="241" t="s">
        <v>158</v>
      </c>
      <c r="G426" s="239"/>
      <c r="H426" s="242">
        <v>48</v>
      </c>
      <c r="I426" s="243"/>
      <c r="J426" s="239"/>
      <c r="K426" s="239"/>
      <c r="L426" s="244"/>
      <c r="M426" s="245"/>
      <c r="N426" s="246"/>
      <c r="O426" s="246"/>
      <c r="P426" s="246"/>
      <c r="Q426" s="246"/>
      <c r="R426" s="246"/>
      <c r="S426" s="246"/>
      <c r="T426" s="247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48" t="s">
        <v>138</v>
      </c>
      <c r="AU426" s="248" t="s">
        <v>146</v>
      </c>
      <c r="AV426" s="14" t="s">
        <v>132</v>
      </c>
      <c r="AW426" s="14" t="s">
        <v>33</v>
      </c>
      <c r="AX426" s="14" t="s">
        <v>80</v>
      </c>
      <c r="AY426" s="248" t="s">
        <v>125</v>
      </c>
    </row>
    <row r="427" s="2" customFormat="1" ht="16.5" customHeight="1">
      <c r="A427" s="41"/>
      <c r="B427" s="42"/>
      <c r="C427" s="207" t="s">
        <v>905</v>
      </c>
      <c r="D427" s="207" t="s">
        <v>127</v>
      </c>
      <c r="E427" s="208" t="s">
        <v>1385</v>
      </c>
      <c r="F427" s="209" t="s">
        <v>1386</v>
      </c>
      <c r="G427" s="210" t="s">
        <v>1212</v>
      </c>
      <c r="H427" s="211">
        <v>37</v>
      </c>
      <c r="I427" s="212"/>
      <c r="J427" s="213">
        <f>ROUND(I427*H427,2)</f>
        <v>0</v>
      </c>
      <c r="K427" s="209" t="s">
        <v>19</v>
      </c>
      <c r="L427" s="47"/>
      <c r="M427" s="214" t="s">
        <v>19</v>
      </c>
      <c r="N427" s="215" t="s">
        <v>43</v>
      </c>
      <c r="O427" s="87"/>
      <c r="P427" s="216">
        <f>O427*H427</f>
        <v>0</v>
      </c>
      <c r="Q427" s="216">
        <v>0</v>
      </c>
      <c r="R427" s="216">
        <f>Q427*H427</f>
        <v>0</v>
      </c>
      <c r="S427" s="216">
        <v>0</v>
      </c>
      <c r="T427" s="217">
        <f>S427*H427</f>
        <v>0</v>
      </c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R427" s="218" t="s">
        <v>132</v>
      </c>
      <c r="AT427" s="218" t="s">
        <v>127</v>
      </c>
      <c r="AU427" s="218" t="s">
        <v>146</v>
      </c>
      <c r="AY427" s="20" t="s">
        <v>125</v>
      </c>
      <c r="BE427" s="219">
        <f>IF(N427="základní",J427,0)</f>
        <v>0</v>
      </c>
      <c r="BF427" s="219">
        <f>IF(N427="snížená",J427,0)</f>
        <v>0</v>
      </c>
      <c r="BG427" s="219">
        <f>IF(N427="zákl. přenesená",J427,0)</f>
        <v>0</v>
      </c>
      <c r="BH427" s="219">
        <f>IF(N427="sníž. přenesená",J427,0)</f>
        <v>0</v>
      </c>
      <c r="BI427" s="219">
        <f>IF(N427="nulová",J427,0)</f>
        <v>0</v>
      </c>
      <c r="BJ427" s="20" t="s">
        <v>80</v>
      </c>
      <c r="BK427" s="219">
        <f>ROUND(I427*H427,2)</f>
        <v>0</v>
      </c>
      <c r="BL427" s="20" t="s">
        <v>132</v>
      </c>
      <c r="BM427" s="218" t="s">
        <v>1387</v>
      </c>
    </row>
    <row r="428" s="2" customFormat="1">
      <c r="A428" s="41"/>
      <c r="B428" s="42"/>
      <c r="C428" s="43"/>
      <c r="D428" s="220" t="s">
        <v>134</v>
      </c>
      <c r="E428" s="43"/>
      <c r="F428" s="221" t="s">
        <v>1386</v>
      </c>
      <c r="G428" s="43"/>
      <c r="H428" s="43"/>
      <c r="I428" s="222"/>
      <c r="J428" s="43"/>
      <c r="K428" s="43"/>
      <c r="L428" s="47"/>
      <c r="M428" s="223"/>
      <c r="N428" s="224"/>
      <c r="O428" s="87"/>
      <c r="P428" s="87"/>
      <c r="Q428" s="87"/>
      <c r="R428" s="87"/>
      <c r="S428" s="87"/>
      <c r="T428" s="88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T428" s="20" t="s">
        <v>134</v>
      </c>
      <c r="AU428" s="20" t="s">
        <v>146</v>
      </c>
    </row>
    <row r="429" s="2" customFormat="1" ht="16.5" customHeight="1">
      <c r="A429" s="41"/>
      <c r="B429" s="42"/>
      <c r="C429" s="207" t="s">
        <v>913</v>
      </c>
      <c r="D429" s="207" t="s">
        <v>127</v>
      </c>
      <c r="E429" s="208" t="s">
        <v>1388</v>
      </c>
      <c r="F429" s="209" t="s">
        <v>1389</v>
      </c>
      <c r="G429" s="210" t="s">
        <v>1212</v>
      </c>
      <c r="H429" s="211">
        <v>37</v>
      </c>
      <c r="I429" s="212"/>
      <c r="J429" s="213">
        <f>ROUND(I429*H429,2)</f>
        <v>0</v>
      </c>
      <c r="K429" s="209" t="s">
        <v>19</v>
      </c>
      <c r="L429" s="47"/>
      <c r="M429" s="214" t="s">
        <v>19</v>
      </c>
      <c r="N429" s="215" t="s">
        <v>43</v>
      </c>
      <c r="O429" s="87"/>
      <c r="P429" s="216">
        <f>O429*H429</f>
        <v>0</v>
      </c>
      <c r="Q429" s="216">
        <v>0</v>
      </c>
      <c r="R429" s="216">
        <f>Q429*H429</f>
        <v>0</v>
      </c>
      <c r="S429" s="216">
        <v>0</v>
      </c>
      <c r="T429" s="217">
        <f>S429*H429</f>
        <v>0</v>
      </c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R429" s="218" t="s">
        <v>132</v>
      </c>
      <c r="AT429" s="218" t="s">
        <v>127</v>
      </c>
      <c r="AU429" s="218" t="s">
        <v>146</v>
      </c>
      <c r="AY429" s="20" t="s">
        <v>125</v>
      </c>
      <c r="BE429" s="219">
        <f>IF(N429="základní",J429,0)</f>
        <v>0</v>
      </c>
      <c r="BF429" s="219">
        <f>IF(N429="snížená",J429,0)</f>
        <v>0</v>
      </c>
      <c r="BG429" s="219">
        <f>IF(N429="zákl. přenesená",J429,0)</f>
        <v>0</v>
      </c>
      <c r="BH429" s="219">
        <f>IF(N429="sníž. přenesená",J429,0)</f>
        <v>0</v>
      </c>
      <c r="BI429" s="219">
        <f>IF(N429="nulová",J429,0)</f>
        <v>0</v>
      </c>
      <c r="BJ429" s="20" t="s">
        <v>80</v>
      </c>
      <c r="BK429" s="219">
        <f>ROUND(I429*H429,2)</f>
        <v>0</v>
      </c>
      <c r="BL429" s="20" t="s">
        <v>132</v>
      </c>
      <c r="BM429" s="218" t="s">
        <v>1390</v>
      </c>
    </row>
    <row r="430" s="2" customFormat="1">
      <c r="A430" s="41"/>
      <c r="B430" s="42"/>
      <c r="C430" s="43"/>
      <c r="D430" s="220" t="s">
        <v>134</v>
      </c>
      <c r="E430" s="43"/>
      <c r="F430" s="221" t="s">
        <v>1389</v>
      </c>
      <c r="G430" s="43"/>
      <c r="H430" s="43"/>
      <c r="I430" s="222"/>
      <c r="J430" s="43"/>
      <c r="K430" s="43"/>
      <c r="L430" s="47"/>
      <c r="M430" s="223"/>
      <c r="N430" s="224"/>
      <c r="O430" s="87"/>
      <c r="P430" s="87"/>
      <c r="Q430" s="87"/>
      <c r="R430" s="87"/>
      <c r="S430" s="87"/>
      <c r="T430" s="88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T430" s="20" t="s">
        <v>134</v>
      </c>
      <c r="AU430" s="20" t="s">
        <v>146</v>
      </c>
    </row>
    <row r="431" s="2" customFormat="1" ht="16.5" customHeight="1">
      <c r="A431" s="41"/>
      <c r="B431" s="42"/>
      <c r="C431" s="207" t="s">
        <v>920</v>
      </c>
      <c r="D431" s="207" t="s">
        <v>127</v>
      </c>
      <c r="E431" s="208" t="s">
        <v>1391</v>
      </c>
      <c r="F431" s="209" t="s">
        <v>1392</v>
      </c>
      <c r="G431" s="210" t="s">
        <v>196</v>
      </c>
      <c r="H431" s="211">
        <v>37</v>
      </c>
      <c r="I431" s="212"/>
      <c r="J431" s="213">
        <f>ROUND(I431*H431,2)</f>
        <v>0</v>
      </c>
      <c r="K431" s="209" t="s">
        <v>131</v>
      </c>
      <c r="L431" s="47"/>
      <c r="M431" s="214" t="s">
        <v>19</v>
      </c>
      <c r="N431" s="215" t="s">
        <v>43</v>
      </c>
      <c r="O431" s="87"/>
      <c r="P431" s="216">
        <f>O431*H431</f>
        <v>0</v>
      </c>
      <c r="Q431" s="216">
        <v>0</v>
      </c>
      <c r="R431" s="216">
        <f>Q431*H431</f>
        <v>0</v>
      </c>
      <c r="S431" s="216">
        <v>0</v>
      </c>
      <c r="T431" s="217">
        <f>S431*H431</f>
        <v>0</v>
      </c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R431" s="218" t="s">
        <v>132</v>
      </c>
      <c r="AT431" s="218" t="s">
        <v>127</v>
      </c>
      <c r="AU431" s="218" t="s">
        <v>146</v>
      </c>
      <c r="AY431" s="20" t="s">
        <v>125</v>
      </c>
      <c r="BE431" s="219">
        <f>IF(N431="základní",J431,0)</f>
        <v>0</v>
      </c>
      <c r="BF431" s="219">
        <f>IF(N431="snížená",J431,0)</f>
        <v>0</v>
      </c>
      <c r="BG431" s="219">
        <f>IF(N431="zákl. přenesená",J431,0)</f>
        <v>0</v>
      </c>
      <c r="BH431" s="219">
        <f>IF(N431="sníž. přenesená",J431,0)</f>
        <v>0</v>
      </c>
      <c r="BI431" s="219">
        <f>IF(N431="nulová",J431,0)</f>
        <v>0</v>
      </c>
      <c r="BJ431" s="20" t="s">
        <v>80</v>
      </c>
      <c r="BK431" s="219">
        <f>ROUND(I431*H431,2)</f>
        <v>0</v>
      </c>
      <c r="BL431" s="20" t="s">
        <v>132</v>
      </c>
      <c r="BM431" s="218" t="s">
        <v>1393</v>
      </c>
    </row>
    <row r="432" s="2" customFormat="1">
      <c r="A432" s="41"/>
      <c r="B432" s="42"/>
      <c r="C432" s="43"/>
      <c r="D432" s="220" t="s">
        <v>134</v>
      </c>
      <c r="E432" s="43"/>
      <c r="F432" s="221" t="s">
        <v>1394</v>
      </c>
      <c r="G432" s="43"/>
      <c r="H432" s="43"/>
      <c r="I432" s="222"/>
      <c r="J432" s="43"/>
      <c r="K432" s="43"/>
      <c r="L432" s="47"/>
      <c r="M432" s="223"/>
      <c r="N432" s="224"/>
      <c r="O432" s="87"/>
      <c r="P432" s="87"/>
      <c r="Q432" s="87"/>
      <c r="R432" s="87"/>
      <c r="S432" s="87"/>
      <c r="T432" s="88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T432" s="20" t="s">
        <v>134</v>
      </c>
      <c r="AU432" s="20" t="s">
        <v>146</v>
      </c>
    </row>
    <row r="433" s="2" customFormat="1">
      <c r="A433" s="41"/>
      <c r="B433" s="42"/>
      <c r="C433" s="43"/>
      <c r="D433" s="225" t="s">
        <v>136</v>
      </c>
      <c r="E433" s="43"/>
      <c r="F433" s="226" t="s">
        <v>1395</v>
      </c>
      <c r="G433" s="43"/>
      <c r="H433" s="43"/>
      <c r="I433" s="222"/>
      <c r="J433" s="43"/>
      <c r="K433" s="43"/>
      <c r="L433" s="47"/>
      <c r="M433" s="223"/>
      <c r="N433" s="224"/>
      <c r="O433" s="87"/>
      <c r="P433" s="87"/>
      <c r="Q433" s="87"/>
      <c r="R433" s="87"/>
      <c r="S433" s="87"/>
      <c r="T433" s="88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T433" s="20" t="s">
        <v>136</v>
      </c>
      <c r="AU433" s="20" t="s">
        <v>146</v>
      </c>
    </row>
    <row r="434" s="2" customFormat="1" ht="21.75" customHeight="1">
      <c r="A434" s="41"/>
      <c r="B434" s="42"/>
      <c r="C434" s="207" t="s">
        <v>928</v>
      </c>
      <c r="D434" s="207" t="s">
        <v>127</v>
      </c>
      <c r="E434" s="208" t="s">
        <v>1396</v>
      </c>
      <c r="F434" s="209" t="s">
        <v>1397</v>
      </c>
      <c r="G434" s="210" t="s">
        <v>196</v>
      </c>
      <c r="H434" s="211">
        <v>22</v>
      </c>
      <c r="I434" s="212"/>
      <c r="J434" s="213">
        <f>ROUND(I434*H434,2)</f>
        <v>0</v>
      </c>
      <c r="K434" s="209" t="s">
        <v>131</v>
      </c>
      <c r="L434" s="47"/>
      <c r="M434" s="214" t="s">
        <v>19</v>
      </c>
      <c r="N434" s="215" t="s">
        <v>43</v>
      </c>
      <c r="O434" s="87"/>
      <c r="P434" s="216">
        <f>O434*H434</f>
        <v>0</v>
      </c>
      <c r="Q434" s="216">
        <v>5.0000000000000002E-05</v>
      </c>
      <c r="R434" s="216">
        <f>Q434*H434</f>
        <v>0.0011000000000000001</v>
      </c>
      <c r="S434" s="216">
        <v>0</v>
      </c>
      <c r="T434" s="217">
        <f>S434*H434</f>
        <v>0</v>
      </c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R434" s="218" t="s">
        <v>132</v>
      </c>
      <c r="AT434" s="218" t="s">
        <v>127</v>
      </c>
      <c r="AU434" s="218" t="s">
        <v>146</v>
      </c>
      <c r="AY434" s="20" t="s">
        <v>125</v>
      </c>
      <c r="BE434" s="219">
        <f>IF(N434="základní",J434,0)</f>
        <v>0</v>
      </c>
      <c r="BF434" s="219">
        <f>IF(N434="snížená",J434,0)</f>
        <v>0</v>
      </c>
      <c r="BG434" s="219">
        <f>IF(N434="zákl. přenesená",J434,0)</f>
        <v>0</v>
      </c>
      <c r="BH434" s="219">
        <f>IF(N434="sníž. přenesená",J434,0)</f>
        <v>0</v>
      </c>
      <c r="BI434" s="219">
        <f>IF(N434="nulová",J434,0)</f>
        <v>0</v>
      </c>
      <c r="BJ434" s="20" t="s">
        <v>80</v>
      </c>
      <c r="BK434" s="219">
        <f>ROUND(I434*H434,2)</f>
        <v>0</v>
      </c>
      <c r="BL434" s="20" t="s">
        <v>132</v>
      </c>
      <c r="BM434" s="218" t="s">
        <v>1398</v>
      </c>
    </row>
    <row r="435" s="2" customFormat="1">
      <c r="A435" s="41"/>
      <c r="B435" s="42"/>
      <c r="C435" s="43"/>
      <c r="D435" s="220" t="s">
        <v>134</v>
      </c>
      <c r="E435" s="43"/>
      <c r="F435" s="221" t="s">
        <v>1399</v>
      </c>
      <c r="G435" s="43"/>
      <c r="H435" s="43"/>
      <c r="I435" s="222"/>
      <c r="J435" s="43"/>
      <c r="K435" s="43"/>
      <c r="L435" s="47"/>
      <c r="M435" s="223"/>
      <c r="N435" s="224"/>
      <c r="O435" s="87"/>
      <c r="P435" s="87"/>
      <c r="Q435" s="87"/>
      <c r="R435" s="87"/>
      <c r="S435" s="87"/>
      <c r="T435" s="88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T435" s="20" t="s">
        <v>134</v>
      </c>
      <c r="AU435" s="20" t="s">
        <v>146</v>
      </c>
    </row>
    <row r="436" s="2" customFormat="1">
      <c r="A436" s="41"/>
      <c r="B436" s="42"/>
      <c r="C436" s="43"/>
      <c r="D436" s="225" t="s">
        <v>136</v>
      </c>
      <c r="E436" s="43"/>
      <c r="F436" s="226" t="s">
        <v>1400</v>
      </c>
      <c r="G436" s="43"/>
      <c r="H436" s="43"/>
      <c r="I436" s="222"/>
      <c r="J436" s="43"/>
      <c r="K436" s="43"/>
      <c r="L436" s="47"/>
      <c r="M436" s="223"/>
      <c r="N436" s="224"/>
      <c r="O436" s="87"/>
      <c r="P436" s="87"/>
      <c r="Q436" s="87"/>
      <c r="R436" s="87"/>
      <c r="S436" s="87"/>
      <c r="T436" s="88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T436" s="20" t="s">
        <v>136</v>
      </c>
      <c r="AU436" s="20" t="s">
        <v>146</v>
      </c>
    </row>
    <row r="437" s="13" customFormat="1">
      <c r="A437" s="13"/>
      <c r="B437" s="227"/>
      <c r="C437" s="228"/>
      <c r="D437" s="220" t="s">
        <v>138</v>
      </c>
      <c r="E437" s="229" t="s">
        <v>19</v>
      </c>
      <c r="F437" s="230" t="s">
        <v>1401</v>
      </c>
      <c r="G437" s="228"/>
      <c r="H437" s="231">
        <v>22</v>
      </c>
      <c r="I437" s="232"/>
      <c r="J437" s="228"/>
      <c r="K437" s="228"/>
      <c r="L437" s="233"/>
      <c r="M437" s="234"/>
      <c r="N437" s="235"/>
      <c r="O437" s="235"/>
      <c r="P437" s="235"/>
      <c r="Q437" s="235"/>
      <c r="R437" s="235"/>
      <c r="S437" s="235"/>
      <c r="T437" s="236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37" t="s">
        <v>138</v>
      </c>
      <c r="AU437" s="237" t="s">
        <v>146</v>
      </c>
      <c r="AV437" s="13" t="s">
        <v>82</v>
      </c>
      <c r="AW437" s="13" t="s">
        <v>33</v>
      </c>
      <c r="AX437" s="13" t="s">
        <v>72</v>
      </c>
      <c r="AY437" s="237" t="s">
        <v>125</v>
      </c>
    </row>
    <row r="438" s="14" customFormat="1">
      <c r="A438" s="14"/>
      <c r="B438" s="238"/>
      <c r="C438" s="239"/>
      <c r="D438" s="220" t="s">
        <v>138</v>
      </c>
      <c r="E438" s="240" t="s">
        <v>19</v>
      </c>
      <c r="F438" s="241" t="s">
        <v>158</v>
      </c>
      <c r="G438" s="239"/>
      <c r="H438" s="242">
        <v>22</v>
      </c>
      <c r="I438" s="243"/>
      <c r="J438" s="239"/>
      <c r="K438" s="239"/>
      <c r="L438" s="244"/>
      <c r="M438" s="245"/>
      <c r="N438" s="246"/>
      <c r="O438" s="246"/>
      <c r="P438" s="246"/>
      <c r="Q438" s="246"/>
      <c r="R438" s="246"/>
      <c r="S438" s="246"/>
      <c r="T438" s="247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48" t="s">
        <v>138</v>
      </c>
      <c r="AU438" s="248" t="s">
        <v>146</v>
      </c>
      <c r="AV438" s="14" t="s">
        <v>132</v>
      </c>
      <c r="AW438" s="14" t="s">
        <v>33</v>
      </c>
      <c r="AX438" s="14" t="s">
        <v>80</v>
      </c>
      <c r="AY438" s="248" t="s">
        <v>125</v>
      </c>
    </row>
    <row r="439" s="2" customFormat="1" ht="16.5" customHeight="1">
      <c r="A439" s="41"/>
      <c r="B439" s="42"/>
      <c r="C439" s="263" t="s">
        <v>934</v>
      </c>
      <c r="D439" s="263" t="s">
        <v>408</v>
      </c>
      <c r="E439" s="264" t="s">
        <v>1402</v>
      </c>
      <c r="F439" s="265" t="s">
        <v>1403</v>
      </c>
      <c r="G439" s="266" t="s">
        <v>196</v>
      </c>
      <c r="H439" s="267">
        <v>66</v>
      </c>
      <c r="I439" s="268"/>
      <c r="J439" s="269">
        <f>ROUND(I439*H439,2)</f>
        <v>0</v>
      </c>
      <c r="K439" s="265" t="s">
        <v>131</v>
      </c>
      <c r="L439" s="270"/>
      <c r="M439" s="271" t="s">
        <v>19</v>
      </c>
      <c r="N439" s="272" t="s">
        <v>43</v>
      </c>
      <c r="O439" s="87"/>
      <c r="P439" s="216">
        <f>O439*H439</f>
        <v>0</v>
      </c>
      <c r="Q439" s="216">
        <v>0.0047200000000000002</v>
      </c>
      <c r="R439" s="216">
        <f>Q439*H439</f>
        <v>0.31152000000000002</v>
      </c>
      <c r="S439" s="216">
        <v>0</v>
      </c>
      <c r="T439" s="217">
        <f>S439*H439</f>
        <v>0</v>
      </c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R439" s="218" t="s">
        <v>175</v>
      </c>
      <c r="AT439" s="218" t="s">
        <v>408</v>
      </c>
      <c r="AU439" s="218" t="s">
        <v>146</v>
      </c>
      <c r="AY439" s="20" t="s">
        <v>125</v>
      </c>
      <c r="BE439" s="219">
        <f>IF(N439="základní",J439,0)</f>
        <v>0</v>
      </c>
      <c r="BF439" s="219">
        <f>IF(N439="snížená",J439,0)</f>
        <v>0</v>
      </c>
      <c r="BG439" s="219">
        <f>IF(N439="zákl. přenesená",J439,0)</f>
        <v>0</v>
      </c>
      <c r="BH439" s="219">
        <f>IF(N439="sníž. přenesená",J439,0)</f>
        <v>0</v>
      </c>
      <c r="BI439" s="219">
        <f>IF(N439="nulová",J439,0)</f>
        <v>0</v>
      </c>
      <c r="BJ439" s="20" t="s">
        <v>80</v>
      </c>
      <c r="BK439" s="219">
        <f>ROUND(I439*H439,2)</f>
        <v>0</v>
      </c>
      <c r="BL439" s="20" t="s">
        <v>132</v>
      </c>
      <c r="BM439" s="218" t="s">
        <v>1404</v>
      </c>
    </row>
    <row r="440" s="2" customFormat="1">
      <c r="A440" s="41"/>
      <c r="B440" s="42"/>
      <c r="C440" s="43"/>
      <c r="D440" s="220" t="s">
        <v>134</v>
      </c>
      <c r="E440" s="43"/>
      <c r="F440" s="221" t="s">
        <v>1403</v>
      </c>
      <c r="G440" s="43"/>
      <c r="H440" s="43"/>
      <c r="I440" s="222"/>
      <c r="J440" s="43"/>
      <c r="K440" s="43"/>
      <c r="L440" s="47"/>
      <c r="M440" s="223"/>
      <c r="N440" s="224"/>
      <c r="O440" s="87"/>
      <c r="P440" s="87"/>
      <c r="Q440" s="87"/>
      <c r="R440" s="87"/>
      <c r="S440" s="87"/>
      <c r="T440" s="88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T440" s="20" t="s">
        <v>134</v>
      </c>
      <c r="AU440" s="20" t="s">
        <v>146</v>
      </c>
    </row>
    <row r="441" s="13" customFormat="1">
      <c r="A441" s="13"/>
      <c r="B441" s="227"/>
      <c r="C441" s="228"/>
      <c r="D441" s="220" t="s">
        <v>138</v>
      </c>
      <c r="E441" s="229" t="s">
        <v>19</v>
      </c>
      <c r="F441" s="230" t="s">
        <v>1405</v>
      </c>
      <c r="G441" s="228"/>
      <c r="H441" s="231">
        <v>66</v>
      </c>
      <c r="I441" s="232"/>
      <c r="J441" s="228"/>
      <c r="K441" s="228"/>
      <c r="L441" s="233"/>
      <c r="M441" s="234"/>
      <c r="N441" s="235"/>
      <c r="O441" s="235"/>
      <c r="P441" s="235"/>
      <c r="Q441" s="235"/>
      <c r="R441" s="235"/>
      <c r="S441" s="235"/>
      <c r="T441" s="236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37" t="s">
        <v>138</v>
      </c>
      <c r="AU441" s="237" t="s">
        <v>146</v>
      </c>
      <c r="AV441" s="13" t="s">
        <v>82</v>
      </c>
      <c r="AW441" s="13" t="s">
        <v>33</v>
      </c>
      <c r="AX441" s="13" t="s">
        <v>72</v>
      </c>
      <c r="AY441" s="237" t="s">
        <v>125</v>
      </c>
    </row>
    <row r="442" s="14" customFormat="1">
      <c r="A442" s="14"/>
      <c r="B442" s="238"/>
      <c r="C442" s="239"/>
      <c r="D442" s="220" t="s">
        <v>138</v>
      </c>
      <c r="E442" s="240" t="s">
        <v>19</v>
      </c>
      <c r="F442" s="241" t="s">
        <v>158</v>
      </c>
      <c r="G442" s="239"/>
      <c r="H442" s="242">
        <v>66</v>
      </c>
      <c r="I442" s="243"/>
      <c r="J442" s="239"/>
      <c r="K442" s="239"/>
      <c r="L442" s="244"/>
      <c r="M442" s="245"/>
      <c r="N442" s="246"/>
      <c r="O442" s="246"/>
      <c r="P442" s="246"/>
      <c r="Q442" s="246"/>
      <c r="R442" s="246"/>
      <c r="S442" s="246"/>
      <c r="T442" s="247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T442" s="248" t="s">
        <v>138</v>
      </c>
      <c r="AU442" s="248" t="s">
        <v>146</v>
      </c>
      <c r="AV442" s="14" t="s">
        <v>132</v>
      </c>
      <c r="AW442" s="14" t="s">
        <v>33</v>
      </c>
      <c r="AX442" s="14" t="s">
        <v>80</v>
      </c>
      <c r="AY442" s="248" t="s">
        <v>125</v>
      </c>
    </row>
    <row r="443" s="2" customFormat="1" ht="16.5" customHeight="1">
      <c r="A443" s="41"/>
      <c r="B443" s="42"/>
      <c r="C443" s="263" t="s">
        <v>942</v>
      </c>
      <c r="D443" s="263" t="s">
        <v>408</v>
      </c>
      <c r="E443" s="264" t="s">
        <v>1406</v>
      </c>
      <c r="F443" s="265" t="s">
        <v>1407</v>
      </c>
      <c r="G443" s="266" t="s">
        <v>1212</v>
      </c>
      <c r="H443" s="267">
        <v>330</v>
      </c>
      <c r="I443" s="268"/>
      <c r="J443" s="269">
        <f>ROUND(I443*H443,2)</f>
        <v>0</v>
      </c>
      <c r="K443" s="265" t="s">
        <v>19</v>
      </c>
      <c r="L443" s="270"/>
      <c r="M443" s="271" t="s">
        <v>19</v>
      </c>
      <c r="N443" s="272" t="s">
        <v>43</v>
      </c>
      <c r="O443" s="87"/>
      <c r="P443" s="216">
        <f>O443*H443</f>
        <v>0</v>
      </c>
      <c r="Q443" s="216">
        <v>0.00050000000000000001</v>
      </c>
      <c r="R443" s="216">
        <f>Q443*H443</f>
        <v>0.16500000000000001</v>
      </c>
      <c r="S443" s="216">
        <v>0</v>
      </c>
      <c r="T443" s="217">
        <f>S443*H443</f>
        <v>0</v>
      </c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R443" s="218" t="s">
        <v>175</v>
      </c>
      <c r="AT443" s="218" t="s">
        <v>408</v>
      </c>
      <c r="AU443" s="218" t="s">
        <v>146</v>
      </c>
      <c r="AY443" s="20" t="s">
        <v>125</v>
      </c>
      <c r="BE443" s="219">
        <f>IF(N443="základní",J443,0)</f>
        <v>0</v>
      </c>
      <c r="BF443" s="219">
        <f>IF(N443="snížená",J443,0)</f>
        <v>0</v>
      </c>
      <c r="BG443" s="219">
        <f>IF(N443="zákl. přenesená",J443,0)</f>
        <v>0</v>
      </c>
      <c r="BH443" s="219">
        <f>IF(N443="sníž. přenesená",J443,0)</f>
        <v>0</v>
      </c>
      <c r="BI443" s="219">
        <f>IF(N443="nulová",J443,0)</f>
        <v>0</v>
      </c>
      <c r="BJ443" s="20" t="s">
        <v>80</v>
      </c>
      <c r="BK443" s="219">
        <f>ROUND(I443*H443,2)</f>
        <v>0</v>
      </c>
      <c r="BL443" s="20" t="s">
        <v>132</v>
      </c>
      <c r="BM443" s="218" t="s">
        <v>1408</v>
      </c>
    </row>
    <row r="444" s="2" customFormat="1">
      <c r="A444" s="41"/>
      <c r="B444" s="42"/>
      <c r="C444" s="43"/>
      <c r="D444" s="220" t="s">
        <v>134</v>
      </c>
      <c r="E444" s="43"/>
      <c r="F444" s="221" t="s">
        <v>1407</v>
      </c>
      <c r="G444" s="43"/>
      <c r="H444" s="43"/>
      <c r="I444" s="222"/>
      <c r="J444" s="43"/>
      <c r="K444" s="43"/>
      <c r="L444" s="47"/>
      <c r="M444" s="223"/>
      <c r="N444" s="224"/>
      <c r="O444" s="87"/>
      <c r="P444" s="87"/>
      <c r="Q444" s="87"/>
      <c r="R444" s="87"/>
      <c r="S444" s="87"/>
      <c r="T444" s="88"/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T444" s="20" t="s">
        <v>134</v>
      </c>
      <c r="AU444" s="20" t="s">
        <v>146</v>
      </c>
    </row>
    <row r="445" s="13" customFormat="1">
      <c r="A445" s="13"/>
      <c r="B445" s="227"/>
      <c r="C445" s="228"/>
      <c r="D445" s="220" t="s">
        <v>138</v>
      </c>
      <c r="E445" s="229" t="s">
        <v>19</v>
      </c>
      <c r="F445" s="230" t="s">
        <v>1409</v>
      </c>
      <c r="G445" s="228"/>
      <c r="H445" s="231">
        <v>330</v>
      </c>
      <c r="I445" s="232"/>
      <c r="J445" s="228"/>
      <c r="K445" s="228"/>
      <c r="L445" s="233"/>
      <c r="M445" s="234"/>
      <c r="N445" s="235"/>
      <c r="O445" s="235"/>
      <c r="P445" s="235"/>
      <c r="Q445" s="235"/>
      <c r="R445" s="235"/>
      <c r="S445" s="235"/>
      <c r="T445" s="236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37" t="s">
        <v>138</v>
      </c>
      <c r="AU445" s="237" t="s">
        <v>146</v>
      </c>
      <c r="AV445" s="13" t="s">
        <v>82</v>
      </c>
      <c r="AW445" s="13" t="s">
        <v>33</v>
      </c>
      <c r="AX445" s="13" t="s">
        <v>72</v>
      </c>
      <c r="AY445" s="237" t="s">
        <v>125</v>
      </c>
    </row>
    <row r="446" s="14" customFormat="1">
      <c r="A446" s="14"/>
      <c r="B446" s="238"/>
      <c r="C446" s="239"/>
      <c r="D446" s="220" t="s">
        <v>138</v>
      </c>
      <c r="E446" s="240" t="s">
        <v>19</v>
      </c>
      <c r="F446" s="241" t="s">
        <v>158</v>
      </c>
      <c r="G446" s="239"/>
      <c r="H446" s="242">
        <v>330</v>
      </c>
      <c r="I446" s="243"/>
      <c r="J446" s="239"/>
      <c r="K446" s="239"/>
      <c r="L446" s="244"/>
      <c r="M446" s="245"/>
      <c r="N446" s="246"/>
      <c r="O446" s="246"/>
      <c r="P446" s="246"/>
      <c r="Q446" s="246"/>
      <c r="R446" s="246"/>
      <c r="S446" s="246"/>
      <c r="T446" s="247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48" t="s">
        <v>138</v>
      </c>
      <c r="AU446" s="248" t="s">
        <v>146</v>
      </c>
      <c r="AV446" s="14" t="s">
        <v>132</v>
      </c>
      <c r="AW446" s="14" t="s">
        <v>33</v>
      </c>
      <c r="AX446" s="14" t="s">
        <v>80</v>
      </c>
      <c r="AY446" s="248" t="s">
        <v>125</v>
      </c>
    </row>
    <row r="447" s="2" customFormat="1" ht="16.5" customHeight="1">
      <c r="A447" s="41"/>
      <c r="B447" s="42"/>
      <c r="C447" s="207" t="s">
        <v>950</v>
      </c>
      <c r="D447" s="207" t="s">
        <v>127</v>
      </c>
      <c r="E447" s="208" t="s">
        <v>1410</v>
      </c>
      <c r="F447" s="209" t="s">
        <v>1411</v>
      </c>
      <c r="G447" s="210" t="s">
        <v>196</v>
      </c>
      <c r="H447" s="211">
        <v>15</v>
      </c>
      <c r="I447" s="212"/>
      <c r="J447" s="213">
        <f>ROUND(I447*H447,2)</f>
        <v>0</v>
      </c>
      <c r="K447" s="209" t="s">
        <v>131</v>
      </c>
      <c r="L447" s="47"/>
      <c r="M447" s="214" t="s">
        <v>19</v>
      </c>
      <c r="N447" s="215" t="s">
        <v>43</v>
      </c>
      <c r="O447" s="87"/>
      <c r="P447" s="216">
        <f>O447*H447</f>
        <v>0</v>
      </c>
      <c r="Q447" s="216">
        <v>5.0000000000000002E-05</v>
      </c>
      <c r="R447" s="216">
        <f>Q447*H447</f>
        <v>0.00075000000000000002</v>
      </c>
      <c r="S447" s="216">
        <v>0</v>
      </c>
      <c r="T447" s="217">
        <f>S447*H447</f>
        <v>0</v>
      </c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R447" s="218" t="s">
        <v>132</v>
      </c>
      <c r="AT447" s="218" t="s">
        <v>127</v>
      </c>
      <c r="AU447" s="218" t="s">
        <v>146</v>
      </c>
      <c r="AY447" s="20" t="s">
        <v>125</v>
      </c>
      <c r="BE447" s="219">
        <f>IF(N447="základní",J447,0)</f>
        <v>0</v>
      </c>
      <c r="BF447" s="219">
        <f>IF(N447="snížená",J447,0)</f>
        <v>0</v>
      </c>
      <c r="BG447" s="219">
        <f>IF(N447="zákl. přenesená",J447,0)</f>
        <v>0</v>
      </c>
      <c r="BH447" s="219">
        <f>IF(N447="sníž. přenesená",J447,0)</f>
        <v>0</v>
      </c>
      <c r="BI447" s="219">
        <f>IF(N447="nulová",J447,0)</f>
        <v>0</v>
      </c>
      <c r="BJ447" s="20" t="s">
        <v>80</v>
      </c>
      <c r="BK447" s="219">
        <f>ROUND(I447*H447,2)</f>
        <v>0</v>
      </c>
      <c r="BL447" s="20" t="s">
        <v>132</v>
      </c>
      <c r="BM447" s="218" t="s">
        <v>1412</v>
      </c>
    </row>
    <row r="448" s="2" customFormat="1">
      <c r="A448" s="41"/>
      <c r="B448" s="42"/>
      <c r="C448" s="43"/>
      <c r="D448" s="220" t="s">
        <v>134</v>
      </c>
      <c r="E448" s="43"/>
      <c r="F448" s="221" t="s">
        <v>1413</v>
      </c>
      <c r="G448" s="43"/>
      <c r="H448" s="43"/>
      <c r="I448" s="222"/>
      <c r="J448" s="43"/>
      <c r="K448" s="43"/>
      <c r="L448" s="47"/>
      <c r="M448" s="223"/>
      <c r="N448" s="224"/>
      <c r="O448" s="87"/>
      <c r="P448" s="87"/>
      <c r="Q448" s="87"/>
      <c r="R448" s="87"/>
      <c r="S448" s="87"/>
      <c r="T448" s="88"/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T448" s="20" t="s">
        <v>134</v>
      </c>
      <c r="AU448" s="20" t="s">
        <v>146</v>
      </c>
    </row>
    <row r="449" s="2" customFormat="1">
      <c r="A449" s="41"/>
      <c r="B449" s="42"/>
      <c r="C449" s="43"/>
      <c r="D449" s="225" t="s">
        <v>136</v>
      </c>
      <c r="E449" s="43"/>
      <c r="F449" s="226" t="s">
        <v>1414</v>
      </c>
      <c r="G449" s="43"/>
      <c r="H449" s="43"/>
      <c r="I449" s="222"/>
      <c r="J449" s="43"/>
      <c r="K449" s="43"/>
      <c r="L449" s="47"/>
      <c r="M449" s="223"/>
      <c r="N449" s="224"/>
      <c r="O449" s="87"/>
      <c r="P449" s="87"/>
      <c r="Q449" s="87"/>
      <c r="R449" s="87"/>
      <c r="S449" s="87"/>
      <c r="T449" s="88"/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T449" s="20" t="s">
        <v>136</v>
      </c>
      <c r="AU449" s="20" t="s">
        <v>146</v>
      </c>
    </row>
    <row r="450" s="13" customFormat="1">
      <c r="A450" s="13"/>
      <c r="B450" s="227"/>
      <c r="C450" s="228"/>
      <c r="D450" s="220" t="s">
        <v>138</v>
      </c>
      <c r="E450" s="229" t="s">
        <v>19</v>
      </c>
      <c r="F450" s="230" t="s">
        <v>1415</v>
      </c>
      <c r="G450" s="228"/>
      <c r="H450" s="231">
        <v>15</v>
      </c>
      <c r="I450" s="232"/>
      <c r="J450" s="228"/>
      <c r="K450" s="228"/>
      <c r="L450" s="233"/>
      <c r="M450" s="234"/>
      <c r="N450" s="235"/>
      <c r="O450" s="235"/>
      <c r="P450" s="235"/>
      <c r="Q450" s="235"/>
      <c r="R450" s="235"/>
      <c r="S450" s="235"/>
      <c r="T450" s="236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37" t="s">
        <v>138</v>
      </c>
      <c r="AU450" s="237" t="s">
        <v>146</v>
      </c>
      <c r="AV450" s="13" t="s">
        <v>82</v>
      </c>
      <c r="AW450" s="13" t="s">
        <v>33</v>
      </c>
      <c r="AX450" s="13" t="s">
        <v>72</v>
      </c>
      <c r="AY450" s="237" t="s">
        <v>125</v>
      </c>
    </row>
    <row r="451" s="14" customFormat="1">
      <c r="A451" s="14"/>
      <c r="B451" s="238"/>
      <c r="C451" s="239"/>
      <c r="D451" s="220" t="s">
        <v>138</v>
      </c>
      <c r="E451" s="240" t="s">
        <v>19</v>
      </c>
      <c r="F451" s="241" t="s">
        <v>158</v>
      </c>
      <c r="G451" s="239"/>
      <c r="H451" s="242">
        <v>15</v>
      </c>
      <c r="I451" s="243"/>
      <c r="J451" s="239"/>
      <c r="K451" s="239"/>
      <c r="L451" s="244"/>
      <c r="M451" s="245"/>
      <c r="N451" s="246"/>
      <c r="O451" s="246"/>
      <c r="P451" s="246"/>
      <c r="Q451" s="246"/>
      <c r="R451" s="246"/>
      <c r="S451" s="246"/>
      <c r="T451" s="247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48" t="s">
        <v>138</v>
      </c>
      <c r="AU451" s="248" t="s">
        <v>146</v>
      </c>
      <c r="AV451" s="14" t="s">
        <v>132</v>
      </c>
      <c r="AW451" s="14" t="s">
        <v>33</v>
      </c>
      <c r="AX451" s="14" t="s">
        <v>80</v>
      </c>
      <c r="AY451" s="248" t="s">
        <v>125</v>
      </c>
    </row>
    <row r="452" s="2" customFormat="1" ht="16.5" customHeight="1">
      <c r="A452" s="41"/>
      <c r="B452" s="42"/>
      <c r="C452" s="263" t="s">
        <v>962</v>
      </c>
      <c r="D452" s="263" t="s">
        <v>408</v>
      </c>
      <c r="E452" s="264" t="s">
        <v>1416</v>
      </c>
      <c r="F452" s="265" t="s">
        <v>1417</v>
      </c>
      <c r="G452" s="266" t="s">
        <v>1212</v>
      </c>
      <c r="H452" s="267">
        <v>45</v>
      </c>
      <c r="I452" s="268"/>
      <c r="J452" s="269">
        <f>ROUND(I452*H452,2)</f>
        <v>0</v>
      </c>
      <c r="K452" s="265" t="s">
        <v>19</v>
      </c>
      <c r="L452" s="270"/>
      <c r="M452" s="271" t="s">
        <v>19</v>
      </c>
      <c r="N452" s="272" t="s">
        <v>43</v>
      </c>
      <c r="O452" s="87"/>
      <c r="P452" s="216">
        <f>O452*H452</f>
        <v>0</v>
      </c>
      <c r="Q452" s="216">
        <v>0.0015</v>
      </c>
      <c r="R452" s="216">
        <f>Q452*H452</f>
        <v>0.067500000000000004</v>
      </c>
      <c r="S452" s="216">
        <v>0</v>
      </c>
      <c r="T452" s="217">
        <f>S452*H452</f>
        <v>0</v>
      </c>
      <c r="U452" s="41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R452" s="218" t="s">
        <v>175</v>
      </c>
      <c r="AT452" s="218" t="s">
        <v>408</v>
      </c>
      <c r="AU452" s="218" t="s">
        <v>146</v>
      </c>
      <c r="AY452" s="20" t="s">
        <v>125</v>
      </c>
      <c r="BE452" s="219">
        <f>IF(N452="základní",J452,0)</f>
        <v>0</v>
      </c>
      <c r="BF452" s="219">
        <f>IF(N452="snížená",J452,0)</f>
        <v>0</v>
      </c>
      <c r="BG452" s="219">
        <f>IF(N452="zákl. přenesená",J452,0)</f>
        <v>0</v>
      </c>
      <c r="BH452" s="219">
        <f>IF(N452="sníž. přenesená",J452,0)</f>
        <v>0</v>
      </c>
      <c r="BI452" s="219">
        <f>IF(N452="nulová",J452,0)</f>
        <v>0</v>
      </c>
      <c r="BJ452" s="20" t="s">
        <v>80</v>
      </c>
      <c r="BK452" s="219">
        <f>ROUND(I452*H452,2)</f>
        <v>0</v>
      </c>
      <c r="BL452" s="20" t="s">
        <v>132</v>
      </c>
      <c r="BM452" s="218" t="s">
        <v>1418</v>
      </c>
    </row>
    <row r="453" s="2" customFormat="1">
      <c r="A453" s="41"/>
      <c r="B453" s="42"/>
      <c r="C453" s="43"/>
      <c r="D453" s="220" t="s">
        <v>134</v>
      </c>
      <c r="E453" s="43"/>
      <c r="F453" s="221" t="s">
        <v>1419</v>
      </c>
      <c r="G453" s="43"/>
      <c r="H453" s="43"/>
      <c r="I453" s="222"/>
      <c r="J453" s="43"/>
      <c r="K453" s="43"/>
      <c r="L453" s="47"/>
      <c r="M453" s="223"/>
      <c r="N453" s="224"/>
      <c r="O453" s="87"/>
      <c r="P453" s="87"/>
      <c r="Q453" s="87"/>
      <c r="R453" s="87"/>
      <c r="S453" s="87"/>
      <c r="T453" s="88"/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T453" s="20" t="s">
        <v>134</v>
      </c>
      <c r="AU453" s="20" t="s">
        <v>146</v>
      </c>
    </row>
    <row r="454" s="13" customFormat="1">
      <c r="A454" s="13"/>
      <c r="B454" s="227"/>
      <c r="C454" s="228"/>
      <c r="D454" s="220" t="s">
        <v>138</v>
      </c>
      <c r="E454" s="229" t="s">
        <v>19</v>
      </c>
      <c r="F454" s="230" t="s">
        <v>1420</v>
      </c>
      <c r="G454" s="228"/>
      <c r="H454" s="231">
        <v>45</v>
      </c>
      <c r="I454" s="232"/>
      <c r="J454" s="228"/>
      <c r="K454" s="228"/>
      <c r="L454" s="233"/>
      <c r="M454" s="234"/>
      <c r="N454" s="235"/>
      <c r="O454" s="235"/>
      <c r="P454" s="235"/>
      <c r="Q454" s="235"/>
      <c r="R454" s="235"/>
      <c r="S454" s="235"/>
      <c r="T454" s="236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37" t="s">
        <v>138</v>
      </c>
      <c r="AU454" s="237" t="s">
        <v>146</v>
      </c>
      <c r="AV454" s="13" t="s">
        <v>82</v>
      </c>
      <c r="AW454" s="13" t="s">
        <v>33</v>
      </c>
      <c r="AX454" s="13" t="s">
        <v>72</v>
      </c>
      <c r="AY454" s="237" t="s">
        <v>125</v>
      </c>
    </row>
    <row r="455" s="14" customFormat="1">
      <c r="A455" s="14"/>
      <c r="B455" s="238"/>
      <c r="C455" s="239"/>
      <c r="D455" s="220" t="s">
        <v>138</v>
      </c>
      <c r="E455" s="240" t="s">
        <v>19</v>
      </c>
      <c r="F455" s="241" t="s">
        <v>158</v>
      </c>
      <c r="G455" s="239"/>
      <c r="H455" s="242">
        <v>45</v>
      </c>
      <c r="I455" s="243"/>
      <c r="J455" s="239"/>
      <c r="K455" s="239"/>
      <c r="L455" s="244"/>
      <c r="M455" s="245"/>
      <c r="N455" s="246"/>
      <c r="O455" s="246"/>
      <c r="P455" s="246"/>
      <c r="Q455" s="246"/>
      <c r="R455" s="246"/>
      <c r="S455" s="246"/>
      <c r="T455" s="247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248" t="s">
        <v>138</v>
      </c>
      <c r="AU455" s="248" t="s">
        <v>146</v>
      </c>
      <c r="AV455" s="14" t="s">
        <v>132</v>
      </c>
      <c r="AW455" s="14" t="s">
        <v>33</v>
      </c>
      <c r="AX455" s="14" t="s">
        <v>80</v>
      </c>
      <c r="AY455" s="248" t="s">
        <v>125</v>
      </c>
    </row>
    <row r="456" s="2" customFormat="1" ht="16.5" customHeight="1">
      <c r="A456" s="41"/>
      <c r="B456" s="42"/>
      <c r="C456" s="263" t="s">
        <v>968</v>
      </c>
      <c r="D456" s="263" t="s">
        <v>408</v>
      </c>
      <c r="E456" s="264" t="s">
        <v>1406</v>
      </c>
      <c r="F456" s="265" t="s">
        <v>1407</v>
      </c>
      <c r="G456" s="266" t="s">
        <v>1212</v>
      </c>
      <c r="H456" s="267">
        <v>135</v>
      </c>
      <c r="I456" s="268"/>
      <c r="J456" s="269">
        <f>ROUND(I456*H456,2)</f>
        <v>0</v>
      </c>
      <c r="K456" s="265" t="s">
        <v>19</v>
      </c>
      <c r="L456" s="270"/>
      <c r="M456" s="271" t="s">
        <v>19</v>
      </c>
      <c r="N456" s="272" t="s">
        <v>43</v>
      </c>
      <c r="O456" s="87"/>
      <c r="P456" s="216">
        <f>O456*H456</f>
        <v>0</v>
      </c>
      <c r="Q456" s="216">
        <v>0.00050000000000000001</v>
      </c>
      <c r="R456" s="216">
        <f>Q456*H456</f>
        <v>0.067500000000000004</v>
      </c>
      <c r="S456" s="216">
        <v>0</v>
      </c>
      <c r="T456" s="217">
        <f>S456*H456</f>
        <v>0</v>
      </c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R456" s="218" t="s">
        <v>175</v>
      </c>
      <c r="AT456" s="218" t="s">
        <v>408</v>
      </c>
      <c r="AU456" s="218" t="s">
        <v>146</v>
      </c>
      <c r="AY456" s="20" t="s">
        <v>125</v>
      </c>
      <c r="BE456" s="219">
        <f>IF(N456="základní",J456,0)</f>
        <v>0</v>
      </c>
      <c r="BF456" s="219">
        <f>IF(N456="snížená",J456,0)</f>
        <v>0</v>
      </c>
      <c r="BG456" s="219">
        <f>IF(N456="zákl. přenesená",J456,0)</f>
        <v>0</v>
      </c>
      <c r="BH456" s="219">
        <f>IF(N456="sníž. přenesená",J456,0)</f>
        <v>0</v>
      </c>
      <c r="BI456" s="219">
        <f>IF(N456="nulová",J456,0)</f>
        <v>0</v>
      </c>
      <c r="BJ456" s="20" t="s">
        <v>80</v>
      </c>
      <c r="BK456" s="219">
        <f>ROUND(I456*H456,2)</f>
        <v>0</v>
      </c>
      <c r="BL456" s="20" t="s">
        <v>132</v>
      </c>
      <c r="BM456" s="218" t="s">
        <v>1421</v>
      </c>
    </row>
    <row r="457" s="2" customFormat="1">
      <c r="A457" s="41"/>
      <c r="B457" s="42"/>
      <c r="C457" s="43"/>
      <c r="D457" s="220" t="s">
        <v>134</v>
      </c>
      <c r="E457" s="43"/>
      <c r="F457" s="221" t="s">
        <v>1407</v>
      </c>
      <c r="G457" s="43"/>
      <c r="H457" s="43"/>
      <c r="I457" s="222"/>
      <c r="J457" s="43"/>
      <c r="K457" s="43"/>
      <c r="L457" s="47"/>
      <c r="M457" s="223"/>
      <c r="N457" s="224"/>
      <c r="O457" s="87"/>
      <c r="P457" s="87"/>
      <c r="Q457" s="87"/>
      <c r="R457" s="87"/>
      <c r="S457" s="87"/>
      <c r="T457" s="88"/>
      <c r="U457" s="41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  <c r="AT457" s="20" t="s">
        <v>134</v>
      </c>
      <c r="AU457" s="20" t="s">
        <v>146</v>
      </c>
    </row>
    <row r="458" s="13" customFormat="1">
      <c r="A458" s="13"/>
      <c r="B458" s="227"/>
      <c r="C458" s="228"/>
      <c r="D458" s="220" t="s">
        <v>138</v>
      </c>
      <c r="E458" s="229" t="s">
        <v>19</v>
      </c>
      <c r="F458" s="230" t="s">
        <v>1422</v>
      </c>
      <c r="G458" s="228"/>
      <c r="H458" s="231">
        <v>135</v>
      </c>
      <c r="I458" s="232"/>
      <c r="J458" s="228"/>
      <c r="K458" s="228"/>
      <c r="L458" s="233"/>
      <c r="M458" s="234"/>
      <c r="N458" s="235"/>
      <c r="O458" s="235"/>
      <c r="P458" s="235"/>
      <c r="Q458" s="235"/>
      <c r="R458" s="235"/>
      <c r="S458" s="235"/>
      <c r="T458" s="236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37" t="s">
        <v>138</v>
      </c>
      <c r="AU458" s="237" t="s">
        <v>146</v>
      </c>
      <c r="AV458" s="13" t="s">
        <v>82</v>
      </c>
      <c r="AW458" s="13" t="s">
        <v>33</v>
      </c>
      <c r="AX458" s="13" t="s">
        <v>72</v>
      </c>
      <c r="AY458" s="237" t="s">
        <v>125</v>
      </c>
    </row>
    <row r="459" s="14" customFormat="1">
      <c r="A459" s="14"/>
      <c r="B459" s="238"/>
      <c r="C459" s="239"/>
      <c r="D459" s="220" t="s">
        <v>138</v>
      </c>
      <c r="E459" s="240" t="s">
        <v>19</v>
      </c>
      <c r="F459" s="241" t="s">
        <v>158</v>
      </c>
      <c r="G459" s="239"/>
      <c r="H459" s="242">
        <v>135</v>
      </c>
      <c r="I459" s="243"/>
      <c r="J459" s="239"/>
      <c r="K459" s="239"/>
      <c r="L459" s="244"/>
      <c r="M459" s="245"/>
      <c r="N459" s="246"/>
      <c r="O459" s="246"/>
      <c r="P459" s="246"/>
      <c r="Q459" s="246"/>
      <c r="R459" s="246"/>
      <c r="S459" s="246"/>
      <c r="T459" s="247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48" t="s">
        <v>138</v>
      </c>
      <c r="AU459" s="248" t="s">
        <v>146</v>
      </c>
      <c r="AV459" s="14" t="s">
        <v>132</v>
      </c>
      <c r="AW459" s="14" t="s">
        <v>33</v>
      </c>
      <c r="AX459" s="14" t="s">
        <v>80</v>
      </c>
      <c r="AY459" s="248" t="s">
        <v>125</v>
      </c>
    </row>
    <row r="460" s="2" customFormat="1" ht="16.5" customHeight="1">
      <c r="A460" s="41"/>
      <c r="B460" s="42"/>
      <c r="C460" s="207" t="s">
        <v>975</v>
      </c>
      <c r="D460" s="207" t="s">
        <v>127</v>
      </c>
      <c r="E460" s="208" t="s">
        <v>1423</v>
      </c>
      <c r="F460" s="209" t="s">
        <v>1424</v>
      </c>
      <c r="G460" s="210" t="s">
        <v>130</v>
      </c>
      <c r="H460" s="211">
        <v>18.48</v>
      </c>
      <c r="I460" s="212"/>
      <c r="J460" s="213">
        <f>ROUND(I460*H460,2)</f>
        <v>0</v>
      </c>
      <c r="K460" s="209" t="s">
        <v>131</v>
      </c>
      <c r="L460" s="47"/>
      <c r="M460" s="214" t="s">
        <v>19</v>
      </c>
      <c r="N460" s="215" t="s">
        <v>43</v>
      </c>
      <c r="O460" s="87"/>
      <c r="P460" s="216">
        <f>O460*H460</f>
        <v>0</v>
      </c>
      <c r="Q460" s="216">
        <v>3.0000000000000001E-05</v>
      </c>
      <c r="R460" s="216">
        <f>Q460*H460</f>
        <v>0.00055440000000000003</v>
      </c>
      <c r="S460" s="216">
        <v>0</v>
      </c>
      <c r="T460" s="217">
        <f>S460*H460</f>
        <v>0</v>
      </c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R460" s="218" t="s">
        <v>132</v>
      </c>
      <c r="AT460" s="218" t="s">
        <v>127</v>
      </c>
      <c r="AU460" s="218" t="s">
        <v>146</v>
      </c>
      <c r="AY460" s="20" t="s">
        <v>125</v>
      </c>
      <c r="BE460" s="219">
        <f>IF(N460="základní",J460,0)</f>
        <v>0</v>
      </c>
      <c r="BF460" s="219">
        <f>IF(N460="snížená",J460,0)</f>
        <v>0</v>
      </c>
      <c r="BG460" s="219">
        <f>IF(N460="zákl. přenesená",J460,0)</f>
        <v>0</v>
      </c>
      <c r="BH460" s="219">
        <f>IF(N460="sníž. přenesená",J460,0)</f>
        <v>0</v>
      </c>
      <c r="BI460" s="219">
        <f>IF(N460="nulová",J460,0)</f>
        <v>0</v>
      </c>
      <c r="BJ460" s="20" t="s">
        <v>80</v>
      </c>
      <c r="BK460" s="219">
        <f>ROUND(I460*H460,2)</f>
        <v>0</v>
      </c>
      <c r="BL460" s="20" t="s">
        <v>132</v>
      </c>
      <c r="BM460" s="218" t="s">
        <v>1425</v>
      </c>
    </row>
    <row r="461" s="2" customFormat="1">
      <c r="A461" s="41"/>
      <c r="B461" s="42"/>
      <c r="C461" s="43"/>
      <c r="D461" s="220" t="s">
        <v>134</v>
      </c>
      <c r="E461" s="43"/>
      <c r="F461" s="221" t="s">
        <v>1426</v>
      </c>
      <c r="G461" s="43"/>
      <c r="H461" s="43"/>
      <c r="I461" s="222"/>
      <c r="J461" s="43"/>
      <c r="K461" s="43"/>
      <c r="L461" s="47"/>
      <c r="M461" s="223"/>
      <c r="N461" s="224"/>
      <c r="O461" s="87"/>
      <c r="P461" s="87"/>
      <c r="Q461" s="87"/>
      <c r="R461" s="87"/>
      <c r="S461" s="87"/>
      <c r="T461" s="88"/>
      <c r="U461" s="41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  <c r="AT461" s="20" t="s">
        <v>134</v>
      </c>
      <c r="AU461" s="20" t="s">
        <v>146</v>
      </c>
    </row>
    <row r="462" s="2" customFormat="1">
      <c r="A462" s="41"/>
      <c r="B462" s="42"/>
      <c r="C462" s="43"/>
      <c r="D462" s="225" t="s">
        <v>136</v>
      </c>
      <c r="E462" s="43"/>
      <c r="F462" s="226" t="s">
        <v>1427</v>
      </c>
      <c r="G462" s="43"/>
      <c r="H462" s="43"/>
      <c r="I462" s="222"/>
      <c r="J462" s="43"/>
      <c r="K462" s="43"/>
      <c r="L462" s="47"/>
      <c r="M462" s="223"/>
      <c r="N462" s="224"/>
      <c r="O462" s="87"/>
      <c r="P462" s="87"/>
      <c r="Q462" s="87"/>
      <c r="R462" s="87"/>
      <c r="S462" s="87"/>
      <c r="T462" s="88"/>
      <c r="U462" s="41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T462" s="20" t="s">
        <v>136</v>
      </c>
      <c r="AU462" s="20" t="s">
        <v>146</v>
      </c>
    </row>
    <row r="463" s="2" customFormat="1">
      <c r="A463" s="41"/>
      <c r="B463" s="42"/>
      <c r="C463" s="43"/>
      <c r="D463" s="220" t="s">
        <v>612</v>
      </c>
      <c r="E463" s="43"/>
      <c r="F463" s="288" t="s">
        <v>1428</v>
      </c>
      <c r="G463" s="43"/>
      <c r="H463" s="43"/>
      <c r="I463" s="222"/>
      <c r="J463" s="43"/>
      <c r="K463" s="43"/>
      <c r="L463" s="47"/>
      <c r="M463" s="223"/>
      <c r="N463" s="224"/>
      <c r="O463" s="87"/>
      <c r="P463" s="87"/>
      <c r="Q463" s="87"/>
      <c r="R463" s="87"/>
      <c r="S463" s="87"/>
      <c r="T463" s="88"/>
      <c r="U463" s="41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T463" s="20" t="s">
        <v>612</v>
      </c>
      <c r="AU463" s="20" t="s">
        <v>146</v>
      </c>
    </row>
    <row r="464" s="2" customFormat="1" ht="16.5" customHeight="1">
      <c r="A464" s="41"/>
      <c r="B464" s="42"/>
      <c r="C464" s="263" t="s">
        <v>980</v>
      </c>
      <c r="D464" s="263" t="s">
        <v>408</v>
      </c>
      <c r="E464" s="264" t="s">
        <v>1429</v>
      </c>
      <c r="F464" s="265" t="s">
        <v>1430</v>
      </c>
      <c r="G464" s="266" t="s">
        <v>130</v>
      </c>
      <c r="H464" s="267">
        <v>18.48</v>
      </c>
      <c r="I464" s="268"/>
      <c r="J464" s="269">
        <f>ROUND(I464*H464,2)</f>
        <v>0</v>
      </c>
      <c r="K464" s="265" t="s">
        <v>131</v>
      </c>
      <c r="L464" s="270"/>
      <c r="M464" s="271" t="s">
        <v>19</v>
      </c>
      <c r="N464" s="272" t="s">
        <v>43</v>
      </c>
      <c r="O464" s="87"/>
      <c r="P464" s="216">
        <f>O464*H464</f>
        <v>0</v>
      </c>
      <c r="Q464" s="216">
        <v>0.00050000000000000001</v>
      </c>
      <c r="R464" s="216">
        <f>Q464*H464</f>
        <v>0.0092399999999999999</v>
      </c>
      <c r="S464" s="216">
        <v>0</v>
      </c>
      <c r="T464" s="217">
        <f>S464*H464</f>
        <v>0</v>
      </c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R464" s="218" t="s">
        <v>175</v>
      </c>
      <c r="AT464" s="218" t="s">
        <v>408</v>
      </c>
      <c r="AU464" s="218" t="s">
        <v>146</v>
      </c>
      <c r="AY464" s="20" t="s">
        <v>125</v>
      </c>
      <c r="BE464" s="219">
        <f>IF(N464="základní",J464,0)</f>
        <v>0</v>
      </c>
      <c r="BF464" s="219">
        <f>IF(N464="snížená",J464,0)</f>
        <v>0</v>
      </c>
      <c r="BG464" s="219">
        <f>IF(N464="zákl. přenesená",J464,0)</f>
        <v>0</v>
      </c>
      <c r="BH464" s="219">
        <f>IF(N464="sníž. přenesená",J464,0)</f>
        <v>0</v>
      </c>
      <c r="BI464" s="219">
        <f>IF(N464="nulová",J464,0)</f>
        <v>0</v>
      </c>
      <c r="BJ464" s="20" t="s">
        <v>80</v>
      </c>
      <c r="BK464" s="219">
        <f>ROUND(I464*H464,2)</f>
        <v>0</v>
      </c>
      <c r="BL464" s="20" t="s">
        <v>132</v>
      </c>
      <c r="BM464" s="218" t="s">
        <v>1431</v>
      </c>
    </row>
    <row r="465" s="2" customFormat="1">
      <c r="A465" s="41"/>
      <c r="B465" s="42"/>
      <c r="C465" s="43"/>
      <c r="D465" s="220" t="s">
        <v>134</v>
      </c>
      <c r="E465" s="43"/>
      <c r="F465" s="221" t="s">
        <v>1430</v>
      </c>
      <c r="G465" s="43"/>
      <c r="H465" s="43"/>
      <c r="I465" s="222"/>
      <c r="J465" s="43"/>
      <c r="K465" s="43"/>
      <c r="L465" s="47"/>
      <c r="M465" s="223"/>
      <c r="N465" s="224"/>
      <c r="O465" s="87"/>
      <c r="P465" s="87"/>
      <c r="Q465" s="87"/>
      <c r="R465" s="87"/>
      <c r="S465" s="87"/>
      <c r="T465" s="88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T465" s="20" t="s">
        <v>134</v>
      </c>
      <c r="AU465" s="20" t="s">
        <v>146</v>
      </c>
    </row>
    <row r="466" s="2" customFormat="1" ht="16.5" customHeight="1">
      <c r="A466" s="41"/>
      <c r="B466" s="42"/>
      <c r="C466" s="207" t="s">
        <v>1432</v>
      </c>
      <c r="D466" s="207" t="s">
        <v>127</v>
      </c>
      <c r="E466" s="208" t="s">
        <v>1433</v>
      </c>
      <c r="F466" s="209" t="s">
        <v>1434</v>
      </c>
      <c r="G466" s="210" t="s">
        <v>130</v>
      </c>
      <c r="H466" s="211">
        <v>22.5</v>
      </c>
      <c r="I466" s="212"/>
      <c r="J466" s="213">
        <f>ROUND(I466*H466,2)</f>
        <v>0</v>
      </c>
      <c r="K466" s="209" t="s">
        <v>131</v>
      </c>
      <c r="L466" s="47"/>
      <c r="M466" s="214" t="s">
        <v>19</v>
      </c>
      <c r="N466" s="215" t="s">
        <v>43</v>
      </c>
      <c r="O466" s="87"/>
      <c r="P466" s="216">
        <f>O466*H466</f>
        <v>0</v>
      </c>
      <c r="Q466" s="216">
        <v>0.00068999999999999997</v>
      </c>
      <c r="R466" s="216">
        <f>Q466*H466</f>
        <v>0.015524999999999999</v>
      </c>
      <c r="S466" s="216">
        <v>0</v>
      </c>
      <c r="T466" s="217">
        <f>S466*H466</f>
        <v>0</v>
      </c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R466" s="218" t="s">
        <v>132</v>
      </c>
      <c r="AT466" s="218" t="s">
        <v>127</v>
      </c>
      <c r="AU466" s="218" t="s">
        <v>146</v>
      </c>
      <c r="AY466" s="20" t="s">
        <v>125</v>
      </c>
      <c r="BE466" s="219">
        <f>IF(N466="základní",J466,0)</f>
        <v>0</v>
      </c>
      <c r="BF466" s="219">
        <f>IF(N466="snížená",J466,0)</f>
        <v>0</v>
      </c>
      <c r="BG466" s="219">
        <f>IF(N466="zákl. přenesená",J466,0)</f>
        <v>0</v>
      </c>
      <c r="BH466" s="219">
        <f>IF(N466="sníž. přenesená",J466,0)</f>
        <v>0</v>
      </c>
      <c r="BI466" s="219">
        <f>IF(N466="nulová",J466,0)</f>
        <v>0</v>
      </c>
      <c r="BJ466" s="20" t="s">
        <v>80</v>
      </c>
      <c r="BK466" s="219">
        <f>ROUND(I466*H466,2)</f>
        <v>0</v>
      </c>
      <c r="BL466" s="20" t="s">
        <v>132</v>
      </c>
      <c r="BM466" s="218" t="s">
        <v>1435</v>
      </c>
    </row>
    <row r="467" s="2" customFormat="1">
      <c r="A467" s="41"/>
      <c r="B467" s="42"/>
      <c r="C467" s="43"/>
      <c r="D467" s="220" t="s">
        <v>134</v>
      </c>
      <c r="E467" s="43"/>
      <c r="F467" s="221" t="s">
        <v>1436</v>
      </c>
      <c r="G467" s="43"/>
      <c r="H467" s="43"/>
      <c r="I467" s="222"/>
      <c r="J467" s="43"/>
      <c r="K467" s="43"/>
      <c r="L467" s="47"/>
      <c r="M467" s="223"/>
      <c r="N467" s="224"/>
      <c r="O467" s="87"/>
      <c r="P467" s="87"/>
      <c r="Q467" s="87"/>
      <c r="R467" s="87"/>
      <c r="S467" s="87"/>
      <c r="T467" s="88"/>
      <c r="U467" s="41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  <c r="AT467" s="20" t="s">
        <v>134</v>
      </c>
      <c r="AU467" s="20" t="s">
        <v>146</v>
      </c>
    </row>
    <row r="468" s="2" customFormat="1">
      <c r="A468" s="41"/>
      <c r="B468" s="42"/>
      <c r="C468" s="43"/>
      <c r="D468" s="225" t="s">
        <v>136</v>
      </c>
      <c r="E468" s="43"/>
      <c r="F468" s="226" t="s">
        <v>1437</v>
      </c>
      <c r="G468" s="43"/>
      <c r="H468" s="43"/>
      <c r="I468" s="222"/>
      <c r="J468" s="43"/>
      <c r="K468" s="43"/>
      <c r="L468" s="47"/>
      <c r="M468" s="223"/>
      <c r="N468" s="224"/>
      <c r="O468" s="87"/>
      <c r="P468" s="87"/>
      <c r="Q468" s="87"/>
      <c r="R468" s="87"/>
      <c r="S468" s="87"/>
      <c r="T468" s="88"/>
      <c r="U468" s="41"/>
      <c r="V468" s="41"/>
      <c r="W468" s="41"/>
      <c r="X468" s="41"/>
      <c r="Y468" s="41"/>
      <c r="Z468" s="41"/>
      <c r="AA468" s="41"/>
      <c r="AB468" s="41"/>
      <c r="AC468" s="41"/>
      <c r="AD468" s="41"/>
      <c r="AE468" s="41"/>
      <c r="AT468" s="20" t="s">
        <v>136</v>
      </c>
      <c r="AU468" s="20" t="s">
        <v>146</v>
      </c>
    </row>
    <row r="469" s="2" customFormat="1">
      <c r="A469" s="41"/>
      <c r="B469" s="42"/>
      <c r="C469" s="43"/>
      <c r="D469" s="220" t="s">
        <v>612</v>
      </c>
      <c r="E469" s="43"/>
      <c r="F469" s="288" t="s">
        <v>1438</v>
      </c>
      <c r="G469" s="43"/>
      <c r="H469" s="43"/>
      <c r="I469" s="222"/>
      <c r="J469" s="43"/>
      <c r="K469" s="43"/>
      <c r="L469" s="47"/>
      <c r="M469" s="223"/>
      <c r="N469" s="224"/>
      <c r="O469" s="87"/>
      <c r="P469" s="87"/>
      <c r="Q469" s="87"/>
      <c r="R469" s="87"/>
      <c r="S469" s="87"/>
      <c r="T469" s="88"/>
      <c r="U469" s="41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  <c r="AT469" s="20" t="s">
        <v>612</v>
      </c>
      <c r="AU469" s="20" t="s">
        <v>146</v>
      </c>
    </row>
    <row r="470" s="2" customFormat="1" ht="16.5" customHeight="1">
      <c r="A470" s="41"/>
      <c r="B470" s="42"/>
      <c r="C470" s="263" t="s">
        <v>1439</v>
      </c>
      <c r="D470" s="263" t="s">
        <v>408</v>
      </c>
      <c r="E470" s="264" t="s">
        <v>1440</v>
      </c>
      <c r="F470" s="265" t="s">
        <v>1441</v>
      </c>
      <c r="G470" s="266" t="s">
        <v>178</v>
      </c>
      <c r="H470" s="267">
        <v>22.5</v>
      </c>
      <c r="I470" s="268"/>
      <c r="J470" s="269">
        <f>ROUND(I470*H470,2)</f>
        <v>0</v>
      </c>
      <c r="K470" s="265" t="s">
        <v>131</v>
      </c>
      <c r="L470" s="270"/>
      <c r="M470" s="271" t="s">
        <v>19</v>
      </c>
      <c r="N470" s="272" t="s">
        <v>43</v>
      </c>
      <c r="O470" s="87"/>
      <c r="P470" s="216">
        <f>O470*H470</f>
        <v>0</v>
      </c>
      <c r="Q470" s="216">
        <v>2.0000000000000002E-05</v>
      </c>
      <c r="R470" s="216">
        <f>Q470*H470</f>
        <v>0.00045000000000000004</v>
      </c>
      <c r="S470" s="216">
        <v>0</v>
      </c>
      <c r="T470" s="217">
        <f>S470*H470</f>
        <v>0</v>
      </c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R470" s="218" t="s">
        <v>175</v>
      </c>
      <c r="AT470" s="218" t="s">
        <v>408</v>
      </c>
      <c r="AU470" s="218" t="s">
        <v>146</v>
      </c>
      <c r="AY470" s="20" t="s">
        <v>125</v>
      </c>
      <c r="BE470" s="219">
        <f>IF(N470="základní",J470,0)</f>
        <v>0</v>
      </c>
      <c r="BF470" s="219">
        <f>IF(N470="snížená",J470,0)</f>
        <v>0</v>
      </c>
      <c r="BG470" s="219">
        <f>IF(N470="zákl. přenesená",J470,0)</f>
        <v>0</v>
      </c>
      <c r="BH470" s="219">
        <f>IF(N470="sníž. přenesená",J470,0)</f>
        <v>0</v>
      </c>
      <c r="BI470" s="219">
        <f>IF(N470="nulová",J470,0)</f>
        <v>0</v>
      </c>
      <c r="BJ470" s="20" t="s">
        <v>80</v>
      </c>
      <c r="BK470" s="219">
        <f>ROUND(I470*H470,2)</f>
        <v>0</v>
      </c>
      <c r="BL470" s="20" t="s">
        <v>132</v>
      </c>
      <c r="BM470" s="218" t="s">
        <v>1442</v>
      </c>
    </row>
    <row r="471" s="2" customFormat="1">
      <c r="A471" s="41"/>
      <c r="B471" s="42"/>
      <c r="C471" s="43"/>
      <c r="D471" s="220" t="s">
        <v>134</v>
      </c>
      <c r="E471" s="43"/>
      <c r="F471" s="221" t="s">
        <v>1441</v>
      </c>
      <c r="G471" s="43"/>
      <c r="H471" s="43"/>
      <c r="I471" s="222"/>
      <c r="J471" s="43"/>
      <c r="K471" s="43"/>
      <c r="L471" s="47"/>
      <c r="M471" s="223"/>
      <c r="N471" s="224"/>
      <c r="O471" s="87"/>
      <c r="P471" s="87"/>
      <c r="Q471" s="87"/>
      <c r="R471" s="87"/>
      <c r="S471" s="87"/>
      <c r="T471" s="88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T471" s="20" t="s">
        <v>134</v>
      </c>
      <c r="AU471" s="20" t="s">
        <v>146</v>
      </c>
    </row>
    <row r="472" s="13" customFormat="1">
      <c r="A472" s="13"/>
      <c r="B472" s="227"/>
      <c r="C472" s="228"/>
      <c r="D472" s="220" t="s">
        <v>138</v>
      </c>
      <c r="E472" s="229" t="s">
        <v>19</v>
      </c>
      <c r="F472" s="230" t="s">
        <v>1443</v>
      </c>
      <c r="G472" s="228"/>
      <c r="H472" s="231">
        <v>22.5</v>
      </c>
      <c r="I472" s="232"/>
      <c r="J472" s="228"/>
      <c r="K472" s="228"/>
      <c r="L472" s="233"/>
      <c r="M472" s="234"/>
      <c r="N472" s="235"/>
      <c r="O472" s="235"/>
      <c r="P472" s="235"/>
      <c r="Q472" s="235"/>
      <c r="R472" s="235"/>
      <c r="S472" s="235"/>
      <c r="T472" s="236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37" t="s">
        <v>138</v>
      </c>
      <c r="AU472" s="237" t="s">
        <v>146</v>
      </c>
      <c r="AV472" s="13" t="s">
        <v>82</v>
      </c>
      <c r="AW472" s="13" t="s">
        <v>33</v>
      </c>
      <c r="AX472" s="13" t="s">
        <v>72</v>
      </c>
      <c r="AY472" s="237" t="s">
        <v>125</v>
      </c>
    </row>
    <row r="473" s="14" customFormat="1">
      <c r="A473" s="14"/>
      <c r="B473" s="238"/>
      <c r="C473" s="239"/>
      <c r="D473" s="220" t="s">
        <v>138</v>
      </c>
      <c r="E473" s="240" t="s">
        <v>19</v>
      </c>
      <c r="F473" s="241" t="s">
        <v>158</v>
      </c>
      <c r="G473" s="239"/>
      <c r="H473" s="242">
        <v>22.5</v>
      </c>
      <c r="I473" s="243"/>
      <c r="J473" s="239"/>
      <c r="K473" s="239"/>
      <c r="L473" s="244"/>
      <c r="M473" s="245"/>
      <c r="N473" s="246"/>
      <c r="O473" s="246"/>
      <c r="P473" s="246"/>
      <c r="Q473" s="246"/>
      <c r="R473" s="246"/>
      <c r="S473" s="246"/>
      <c r="T473" s="247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248" t="s">
        <v>138</v>
      </c>
      <c r="AU473" s="248" t="s">
        <v>146</v>
      </c>
      <c r="AV473" s="14" t="s">
        <v>132</v>
      </c>
      <c r="AW473" s="14" t="s">
        <v>33</v>
      </c>
      <c r="AX473" s="14" t="s">
        <v>80</v>
      </c>
      <c r="AY473" s="248" t="s">
        <v>125</v>
      </c>
    </row>
    <row r="474" s="2" customFormat="1" ht="16.5" customHeight="1">
      <c r="A474" s="41"/>
      <c r="B474" s="42"/>
      <c r="C474" s="207" t="s">
        <v>1444</v>
      </c>
      <c r="D474" s="207" t="s">
        <v>127</v>
      </c>
      <c r="E474" s="208" t="s">
        <v>1445</v>
      </c>
      <c r="F474" s="209" t="s">
        <v>1446</v>
      </c>
      <c r="G474" s="210" t="s">
        <v>196</v>
      </c>
      <c r="H474" s="211">
        <v>37</v>
      </c>
      <c r="I474" s="212"/>
      <c r="J474" s="213">
        <f>ROUND(I474*H474,2)</f>
        <v>0</v>
      </c>
      <c r="K474" s="209" t="s">
        <v>131</v>
      </c>
      <c r="L474" s="47"/>
      <c r="M474" s="214" t="s">
        <v>19</v>
      </c>
      <c r="N474" s="215" t="s">
        <v>43</v>
      </c>
      <c r="O474" s="87"/>
      <c r="P474" s="216">
        <f>O474*H474</f>
        <v>0</v>
      </c>
      <c r="Q474" s="216">
        <v>0</v>
      </c>
      <c r="R474" s="216">
        <f>Q474*H474</f>
        <v>0</v>
      </c>
      <c r="S474" s="216">
        <v>0</v>
      </c>
      <c r="T474" s="217">
        <f>S474*H474</f>
        <v>0</v>
      </c>
      <c r="U474" s="41"/>
      <c r="V474" s="41"/>
      <c r="W474" s="41"/>
      <c r="X474" s="41"/>
      <c r="Y474" s="41"/>
      <c r="Z474" s="41"/>
      <c r="AA474" s="41"/>
      <c r="AB474" s="41"/>
      <c r="AC474" s="41"/>
      <c r="AD474" s="41"/>
      <c r="AE474" s="41"/>
      <c r="AR474" s="218" t="s">
        <v>132</v>
      </c>
      <c r="AT474" s="218" t="s">
        <v>127</v>
      </c>
      <c r="AU474" s="218" t="s">
        <v>146</v>
      </c>
      <c r="AY474" s="20" t="s">
        <v>125</v>
      </c>
      <c r="BE474" s="219">
        <f>IF(N474="základní",J474,0)</f>
        <v>0</v>
      </c>
      <c r="BF474" s="219">
        <f>IF(N474="snížená",J474,0)</f>
        <v>0</v>
      </c>
      <c r="BG474" s="219">
        <f>IF(N474="zákl. přenesená",J474,0)</f>
        <v>0</v>
      </c>
      <c r="BH474" s="219">
        <f>IF(N474="sníž. přenesená",J474,0)</f>
        <v>0</v>
      </c>
      <c r="BI474" s="219">
        <f>IF(N474="nulová",J474,0)</f>
        <v>0</v>
      </c>
      <c r="BJ474" s="20" t="s">
        <v>80</v>
      </c>
      <c r="BK474" s="219">
        <f>ROUND(I474*H474,2)</f>
        <v>0</v>
      </c>
      <c r="BL474" s="20" t="s">
        <v>132</v>
      </c>
      <c r="BM474" s="218" t="s">
        <v>1447</v>
      </c>
    </row>
    <row r="475" s="2" customFormat="1">
      <c r="A475" s="41"/>
      <c r="B475" s="42"/>
      <c r="C475" s="43"/>
      <c r="D475" s="220" t="s">
        <v>134</v>
      </c>
      <c r="E475" s="43"/>
      <c r="F475" s="221" t="s">
        <v>1448</v>
      </c>
      <c r="G475" s="43"/>
      <c r="H475" s="43"/>
      <c r="I475" s="222"/>
      <c r="J475" s="43"/>
      <c r="K475" s="43"/>
      <c r="L475" s="47"/>
      <c r="M475" s="223"/>
      <c r="N475" s="224"/>
      <c r="O475" s="87"/>
      <c r="P475" s="87"/>
      <c r="Q475" s="87"/>
      <c r="R475" s="87"/>
      <c r="S475" s="87"/>
      <c r="T475" s="88"/>
      <c r="U475" s="41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  <c r="AT475" s="20" t="s">
        <v>134</v>
      </c>
      <c r="AU475" s="20" t="s">
        <v>146</v>
      </c>
    </row>
    <row r="476" s="2" customFormat="1">
      <c r="A476" s="41"/>
      <c r="B476" s="42"/>
      <c r="C476" s="43"/>
      <c r="D476" s="225" t="s">
        <v>136</v>
      </c>
      <c r="E476" s="43"/>
      <c r="F476" s="226" t="s">
        <v>1449</v>
      </c>
      <c r="G476" s="43"/>
      <c r="H476" s="43"/>
      <c r="I476" s="222"/>
      <c r="J476" s="43"/>
      <c r="K476" s="43"/>
      <c r="L476" s="47"/>
      <c r="M476" s="223"/>
      <c r="N476" s="224"/>
      <c r="O476" s="87"/>
      <c r="P476" s="87"/>
      <c r="Q476" s="87"/>
      <c r="R476" s="87"/>
      <c r="S476" s="87"/>
      <c r="T476" s="88"/>
      <c r="U476" s="41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T476" s="20" t="s">
        <v>136</v>
      </c>
      <c r="AU476" s="20" t="s">
        <v>146</v>
      </c>
    </row>
    <row r="477" s="13" customFormat="1">
      <c r="A477" s="13"/>
      <c r="B477" s="227"/>
      <c r="C477" s="228"/>
      <c r="D477" s="220" t="s">
        <v>138</v>
      </c>
      <c r="E477" s="229" t="s">
        <v>19</v>
      </c>
      <c r="F477" s="230" t="s">
        <v>1450</v>
      </c>
      <c r="G477" s="228"/>
      <c r="H477" s="231">
        <v>37</v>
      </c>
      <c r="I477" s="232"/>
      <c r="J477" s="228"/>
      <c r="K477" s="228"/>
      <c r="L477" s="233"/>
      <c r="M477" s="234"/>
      <c r="N477" s="235"/>
      <c r="O477" s="235"/>
      <c r="P477" s="235"/>
      <c r="Q477" s="235"/>
      <c r="R477" s="235"/>
      <c r="S477" s="235"/>
      <c r="T477" s="236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37" t="s">
        <v>138</v>
      </c>
      <c r="AU477" s="237" t="s">
        <v>146</v>
      </c>
      <c r="AV477" s="13" t="s">
        <v>82</v>
      </c>
      <c r="AW477" s="13" t="s">
        <v>33</v>
      </c>
      <c r="AX477" s="13" t="s">
        <v>72</v>
      </c>
      <c r="AY477" s="237" t="s">
        <v>125</v>
      </c>
    </row>
    <row r="478" s="14" customFormat="1">
      <c r="A478" s="14"/>
      <c r="B478" s="238"/>
      <c r="C478" s="239"/>
      <c r="D478" s="220" t="s">
        <v>138</v>
      </c>
      <c r="E478" s="240" t="s">
        <v>19</v>
      </c>
      <c r="F478" s="241" t="s">
        <v>158</v>
      </c>
      <c r="G478" s="239"/>
      <c r="H478" s="242">
        <v>37</v>
      </c>
      <c r="I478" s="243"/>
      <c r="J478" s="239"/>
      <c r="K478" s="239"/>
      <c r="L478" s="244"/>
      <c r="M478" s="245"/>
      <c r="N478" s="246"/>
      <c r="O478" s="246"/>
      <c r="P478" s="246"/>
      <c r="Q478" s="246"/>
      <c r="R478" s="246"/>
      <c r="S478" s="246"/>
      <c r="T478" s="247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T478" s="248" t="s">
        <v>138</v>
      </c>
      <c r="AU478" s="248" t="s">
        <v>146</v>
      </c>
      <c r="AV478" s="14" t="s">
        <v>132</v>
      </c>
      <c r="AW478" s="14" t="s">
        <v>33</v>
      </c>
      <c r="AX478" s="14" t="s">
        <v>80</v>
      </c>
      <c r="AY478" s="248" t="s">
        <v>125</v>
      </c>
    </row>
    <row r="479" s="2" customFormat="1" ht="16.5" customHeight="1">
      <c r="A479" s="41"/>
      <c r="B479" s="42"/>
      <c r="C479" s="263" t="s">
        <v>1451</v>
      </c>
      <c r="D479" s="263" t="s">
        <v>408</v>
      </c>
      <c r="E479" s="264" t="s">
        <v>1452</v>
      </c>
      <c r="F479" s="265" t="s">
        <v>1453</v>
      </c>
      <c r="G479" s="266" t="s">
        <v>187</v>
      </c>
      <c r="H479" s="267">
        <v>4.1820000000000004</v>
      </c>
      <c r="I479" s="268"/>
      <c r="J479" s="269">
        <f>ROUND(I479*H479,2)</f>
        <v>0</v>
      </c>
      <c r="K479" s="265" t="s">
        <v>131</v>
      </c>
      <c r="L479" s="270"/>
      <c r="M479" s="271" t="s">
        <v>19</v>
      </c>
      <c r="N479" s="272" t="s">
        <v>43</v>
      </c>
      <c r="O479" s="87"/>
      <c r="P479" s="216">
        <f>O479*H479</f>
        <v>0</v>
      </c>
      <c r="Q479" s="216">
        <v>0.20000000000000001</v>
      </c>
      <c r="R479" s="216">
        <f>Q479*H479</f>
        <v>0.83640000000000014</v>
      </c>
      <c r="S479" s="216">
        <v>0</v>
      </c>
      <c r="T479" s="217">
        <f>S479*H479</f>
        <v>0</v>
      </c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R479" s="218" t="s">
        <v>175</v>
      </c>
      <c r="AT479" s="218" t="s">
        <v>408</v>
      </c>
      <c r="AU479" s="218" t="s">
        <v>146</v>
      </c>
      <c r="AY479" s="20" t="s">
        <v>125</v>
      </c>
      <c r="BE479" s="219">
        <f>IF(N479="základní",J479,0)</f>
        <v>0</v>
      </c>
      <c r="BF479" s="219">
        <f>IF(N479="snížená",J479,0)</f>
        <v>0</v>
      </c>
      <c r="BG479" s="219">
        <f>IF(N479="zákl. přenesená",J479,0)</f>
        <v>0</v>
      </c>
      <c r="BH479" s="219">
        <f>IF(N479="sníž. přenesená",J479,0)</f>
        <v>0</v>
      </c>
      <c r="BI479" s="219">
        <f>IF(N479="nulová",J479,0)</f>
        <v>0</v>
      </c>
      <c r="BJ479" s="20" t="s">
        <v>80</v>
      </c>
      <c r="BK479" s="219">
        <f>ROUND(I479*H479,2)</f>
        <v>0</v>
      </c>
      <c r="BL479" s="20" t="s">
        <v>132</v>
      </c>
      <c r="BM479" s="218" t="s">
        <v>1454</v>
      </c>
    </row>
    <row r="480" s="2" customFormat="1">
      <c r="A480" s="41"/>
      <c r="B480" s="42"/>
      <c r="C480" s="43"/>
      <c r="D480" s="220" t="s">
        <v>134</v>
      </c>
      <c r="E480" s="43"/>
      <c r="F480" s="221" t="s">
        <v>1453</v>
      </c>
      <c r="G480" s="43"/>
      <c r="H480" s="43"/>
      <c r="I480" s="222"/>
      <c r="J480" s="43"/>
      <c r="K480" s="43"/>
      <c r="L480" s="47"/>
      <c r="M480" s="223"/>
      <c r="N480" s="224"/>
      <c r="O480" s="87"/>
      <c r="P480" s="87"/>
      <c r="Q480" s="87"/>
      <c r="R480" s="87"/>
      <c r="S480" s="87"/>
      <c r="T480" s="88"/>
      <c r="U480" s="41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  <c r="AT480" s="20" t="s">
        <v>134</v>
      </c>
      <c r="AU480" s="20" t="s">
        <v>146</v>
      </c>
    </row>
    <row r="481" s="13" customFormat="1">
      <c r="A481" s="13"/>
      <c r="B481" s="227"/>
      <c r="C481" s="228"/>
      <c r="D481" s="220" t="s">
        <v>138</v>
      </c>
      <c r="E481" s="229" t="s">
        <v>19</v>
      </c>
      <c r="F481" s="230" t="s">
        <v>1455</v>
      </c>
      <c r="G481" s="228"/>
      <c r="H481" s="231">
        <v>4.1820000000000004</v>
      </c>
      <c r="I481" s="232"/>
      <c r="J481" s="228"/>
      <c r="K481" s="228"/>
      <c r="L481" s="233"/>
      <c r="M481" s="234"/>
      <c r="N481" s="235"/>
      <c r="O481" s="235"/>
      <c r="P481" s="235"/>
      <c r="Q481" s="235"/>
      <c r="R481" s="235"/>
      <c r="S481" s="235"/>
      <c r="T481" s="236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37" t="s">
        <v>138</v>
      </c>
      <c r="AU481" s="237" t="s">
        <v>146</v>
      </c>
      <c r="AV481" s="13" t="s">
        <v>82</v>
      </c>
      <c r="AW481" s="13" t="s">
        <v>33</v>
      </c>
      <c r="AX481" s="13" t="s">
        <v>72</v>
      </c>
      <c r="AY481" s="237" t="s">
        <v>125</v>
      </c>
    </row>
    <row r="482" s="14" customFormat="1">
      <c r="A482" s="14"/>
      <c r="B482" s="238"/>
      <c r="C482" s="239"/>
      <c r="D482" s="220" t="s">
        <v>138</v>
      </c>
      <c r="E482" s="240" t="s">
        <v>19</v>
      </c>
      <c r="F482" s="241" t="s">
        <v>158</v>
      </c>
      <c r="G482" s="239"/>
      <c r="H482" s="242">
        <v>4.1820000000000004</v>
      </c>
      <c r="I482" s="243"/>
      <c r="J482" s="239"/>
      <c r="K482" s="239"/>
      <c r="L482" s="244"/>
      <c r="M482" s="245"/>
      <c r="N482" s="246"/>
      <c r="O482" s="246"/>
      <c r="P482" s="246"/>
      <c r="Q482" s="246"/>
      <c r="R482" s="246"/>
      <c r="S482" s="246"/>
      <c r="T482" s="247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T482" s="248" t="s">
        <v>138</v>
      </c>
      <c r="AU482" s="248" t="s">
        <v>146</v>
      </c>
      <c r="AV482" s="14" t="s">
        <v>132</v>
      </c>
      <c r="AW482" s="14" t="s">
        <v>33</v>
      </c>
      <c r="AX482" s="14" t="s">
        <v>80</v>
      </c>
      <c r="AY482" s="248" t="s">
        <v>125</v>
      </c>
    </row>
    <row r="483" s="2" customFormat="1" ht="16.5" customHeight="1">
      <c r="A483" s="41"/>
      <c r="B483" s="42"/>
      <c r="C483" s="207" t="s">
        <v>1456</v>
      </c>
      <c r="D483" s="207" t="s">
        <v>127</v>
      </c>
      <c r="E483" s="208" t="s">
        <v>1457</v>
      </c>
      <c r="F483" s="209" t="s">
        <v>1458</v>
      </c>
      <c r="G483" s="210" t="s">
        <v>196</v>
      </c>
      <c r="H483" s="211">
        <v>37</v>
      </c>
      <c r="I483" s="212"/>
      <c r="J483" s="213">
        <f>ROUND(I483*H483,2)</f>
        <v>0</v>
      </c>
      <c r="K483" s="209" t="s">
        <v>131</v>
      </c>
      <c r="L483" s="47"/>
      <c r="M483" s="214" t="s">
        <v>19</v>
      </c>
      <c r="N483" s="215" t="s">
        <v>43</v>
      </c>
      <c r="O483" s="87"/>
      <c r="P483" s="216">
        <f>O483*H483</f>
        <v>0</v>
      </c>
      <c r="Q483" s="216">
        <v>0</v>
      </c>
      <c r="R483" s="216">
        <f>Q483*H483</f>
        <v>0</v>
      </c>
      <c r="S483" s="216">
        <v>0</v>
      </c>
      <c r="T483" s="217">
        <f>S483*H483</f>
        <v>0</v>
      </c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R483" s="218" t="s">
        <v>132</v>
      </c>
      <c r="AT483" s="218" t="s">
        <v>127</v>
      </c>
      <c r="AU483" s="218" t="s">
        <v>146</v>
      </c>
      <c r="AY483" s="20" t="s">
        <v>125</v>
      </c>
      <c r="BE483" s="219">
        <f>IF(N483="základní",J483,0)</f>
        <v>0</v>
      </c>
      <c r="BF483" s="219">
        <f>IF(N483="snížená",J483,0)</f>
        <v>0</v>
      </c>
      <c r="BG483" s="219">
        <f>IF(N483="zákl. přenesená",J483,0)</f>
        <v>0</v>
      </c>
      <c r="BH483" s="219">
        <f>IF(N483="sníž. přenesená",J483,0)</f>
        <v>0</v>
      </c>
      <c r="BI483" s="219">
        <f>IF(N483="nulová",J483,0)</f>
        <v>0</v>
      </c>
      <c r="BJ483" s="20" t="s">
        <v>80</v>
      </c>
      <c r="BK483" s="219">
        <f>ROUND(I483*H483,2)</f>
        <v>0</v>
      </c>
      <c r="BL483" s="20" t="s">
        <v>132</v>
      </c>
      <c r="BM483" s="218" t="s">
        <v>1459</v>
      </c>
    </row>
    <row r="484" s="2" customFormat="1">
      <c r="A484" s="41"/>
      <c r="B484" s="42"/>
      <c r="C484" s="43"/>
      <c r="D484" s="220" t="s">
        <v>134</v>
      </c>
      <c r="E484" s="43"/>
      <c r="F484" s="221" t="s">
        <v>1458</v>
      </c>
      <c r="G484" s="43"/>
      <c r="H484" s="43"/>
      <c r="I484" s="222"/>
      <c r="J484" s="43"/>
      <c r="K484" s="43"/>
      <c r="L484" s="47"/>
      <c r="M484" s="223"/>
      <c r="N484" s="224"/>
      <c r="O484" s="87"/>
      <c r="P484" s="87"/>
      <c r="Q484" s="87"/>
      <c r="R484" s="87"/>
      <c r="S484" s="87"/>
      <c r="T484" s="88"/>
      <c r="U484" s="41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T484" s="20" t="s">
        <v>134</v>
      </c>
      <c r="AU484" s="20" t="s">
        <v>146</v>
      </c>
    </row>
    <row r="485" s="2" customFormat="1">
      <c r="A485" s="41"/>
      <c r="B485" s="42"/>
      <c r="C485" s="43"/>
      <c r="D485" s="225" t="s">
        <v>136</v>
      </c>
      <c r="E485" s="43"/>
      <c r="F485" s="226" t="s">
        <v>1460</v>
      </c>
      <c r="G485" s="43"/>
      <c r="H485" s="43"/>
      <c r="I485" s="222"/>
      <c r="J485" s="43"/>
      <c r="K485" s="43"/>
      <c r="L485" s="47"/>
      <c r="M485" s="223"/>
      <c r="N485" s="224"/>
      <c r="O485" s="87"/>
      <c r="P485" s="87"/>
      <c r="Q485" s="87"/>
      <c r="R485" s="87"/>
      <c r="S485" s="87"/>
      <c r="T485" s="88"/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T485" s="20" t="s">
        <v>136</v>
      </c>
      <c r="AU485" s="20" t="s">
        <v>146</v>
      </c>
    </row>
    <row r="486" s="2" customFormat="1" ht="16.5" customHeight="1">
      <c r="A486" s="41"/>
      <c r="B486" s="42"/>
      <c r="C486" s="263" t="s">
        <v>1461</v>
      </c>
      <c r="D486" s="263" t="s">
        <v>408</v>
      </c>
      <c r="E486" s="264" t="s">
        <v>1462</v>
      </c>
      <c r="F486" s="265" t="s">
        <v>1463</v>
      </c>
      <c r="G486" s="266" t="s">
        <v>1212</v>
      </c>
      <c r="H486" s="267">
        <v>37</v>
      </c>
      <c r="I486" s="268"/>
      <c r="J486" s="269">
        <f>ROUND(I486*H486,2)</f>
        <v>0</v>
      </c>
      <c r="K486" s="265" t="s">
        <v>19</v>
      </c>
      <c r="L486" s="270"/>
      <c r="M486" s="271" t="s">
        <v>19</v>
      </c>
      <c r="N486" s="272" t="s">
        <v>43</v>
      </c>
      <c r="O486" s="87"/>
      <c r="P486" s="216">
        <f>O486*H486</f>
        <v>0</v>
      </c>
      <c r="Q486" s="216">
        <v>0.0015</v>
      </c>
      <c r="R486" s="216">
        <f>Q486*H486</f>
        <v>0.055500000000000001</v>
      </c>
      <c r="S486" s="216">
        <v>0</v>
      </c>
      <c r="T486" s="217">
        <f>S486*H486</f>
        <v>0</v>
      </c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R486" s="218" t="s">
        <v>175</v>
      </c>
      <c r="AT486" s="218" t="s">
        <v>408</v>
      </c>
      <c r="AU486" s="218" t="s">
        <v>146</v>
      </c>
      <c r="AY486" s="20" t="s">
        <v>125</v>
      </c>
      <c r="BE486" s="219">
        <f>IF(N486="základní",J486,0)</f>
        <v>0</v>
      </c>
      <c r="BF486" s="219">
        <f>IF(N486="snížená",J486,0)</f>
        <v>0</v>
      </c>
      <c r="BG486" s="219">
        <f>IF(N486="zákl. přenesená",J486,0)</f>
        <v>0</v>
      </c>
      <c r="BH486" s="219">
        <f>IF(N486="sníž. přenesená",J486,0)</f>
        <v>0</v>
      </c>
      <c r="BI486" s="219">
        <f>IF(N486="nulová",J486,0)</f>
        <v>0</v>
      </c>
      <c r="BJ486" s="20" t="s">
        <v>80</v>
      </c>
      <c r="BK486" s="219">
        <f>ROUND(I486*H486,2)</f>
        <v>0</v>
      </c>
      <c r="BL486" s="20" t="s">
        <v>132</v>
      </c>
      <c r="BM486" s="218" t="s">
        <v>1464</v>
      </c>
    </row>
    <row r="487" s="2" customFormat="1">
      <c r="A487" s="41"/>
      <c r="B487" s="42"/>
      <c r="C487" s="43"/>
      <c r="D487" s="220" t="s">
        <v>134</v>
      </c>
      <c r="E487" s="43"/>
      <c r="F487" s="221" t="s">
        <v>1463</v>
      </c>
      <c r="G487" s="43"/>
      <c r="H487" s="43"/>
      <c r="I487" s="222"/>
      <c r="J487" s="43"/>
      <c r="K487" s="43"/>
      <c r="L487" s="47"/>
      <c r="M487" s="223"/>
      <c r="N487" s="224"/>
      <c r="O487" s="87"/>
      <c r="P487" s="87"/>
      <c r="Q487" s="87"/>
      <c r="R487" s="87"/>
      <c r="S487" s="87"/>
      <c r="T487" s="88"/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T487" s="20" t="s">
        <v>134</v>
      </c>
      <c r="AU487" s="20" t="s">
        <v>146</v>
      </c>
    </row>
    <row r="488" s="2" customFormat="1">
      <c r="A488" s="41"/>
      <c r="B488" s="42"/>
      <c r="C488" s="43"/>
      <c r="D488" s="220" t="s">
        <v>612</v>
      </c>
      <c r="E488" s="43"/>
      <c r="F488" s="288" t="s">
        <v>1465</v>
      </c>
      <c r="G488" s="43"/>
      <c r="H488" s="43"/>
      <c r="I488" s="222"/>
      <c r="J488" s="43"/>
      <c r="K488" s="43"/>
      <c r="L488" s="47"/>
      <c r="M488" s="223"/>
      <c r="N488" s="224"/>
      <c r="O488" s="87"/>
      <c r="P488" s="87"/>
      <c r="Q488" s="87"/>
      <c r="R488" s="87"/>
      <c r="S488" s="87"/>
      <c r="T488" s="88"/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T488" s="20" t="s">
        <v>612</v>
      </c>
      <c r="AU488" s="20" t="s">
        <v>146</v>
      </c>
    </row>
    <row r="489" s="13" customFormat="1">
      <c r="A489" s="13"/>
      <c r="B489" s="227"/>
      <c r="C489" s="228"/>
      <c r="D489" s="220" t="s">
        <v>138</v>
      </c>
      <c r="E489" s="229" t="s">
        <v>19</v>
      </c>
      <c r="F489" s="230" t="s">
        <v>1466</v>
      </c>
      <c r="G489" s="228"/>
      <c r="H489" s="231">
        <v>37</v>
      </c>
      <c r="I489" s="232"/>
      <c r="J489" s="228"/>
      <c r="K489" s="228"/>
      <c r="L489" s="233"/>
      <c r="M489" s="234"/>
      <c r="N489" s="235"/>
      <c r="O489" s="235"/>
      <c r="P489" s="235"/>
      <c r="Q489" s="235"/>
      <c r="R489" s="235"/>
      <c r="S489" s="235"/>
      <c r="T489" s="236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37" t="s">
        <v>138</v>
      </c>
      <c r="AU489" s="237" t="s">
        <v>146</v>
      </c>
      <c r="AV489" s="13" t="s">
        <v>82</v>
      </c>
      <c r="AW489" s="13" t="s">
        <v>33</v>
      </c>
      <c r="AX489" s="13" t="s">
        <v>72</v>
      </c>
      <c r="AY489" s="237" t="s">
        <v>125</v>
      </c>
    </row>
    <row r="490" s="14" customFormat="1">
      <c r="A490" s="14"/>
      <c r="B490" s="238"/>
      <c r="C490" s="239"/>
      <c r="D490" s="220" t="s">
        <v>138</v>
      </c>
      <c r="E490" s="240" t="s">
        <v>19</v>
      </c>
      <c r="F490" s="241" t="s">
        <v>158</v>
      </c>
      <c r="G490" s="239"/>
      <c r="H490" s="242">
        <v>37</v>
      </c>
      <c r="I490" s="243"/>
      <c r="J490" s="239"/>
      <c r="K490" s="239"/>
      <c r="L490" s="244"/>
      <c r="M490" s="245"/>
      <c r="N490" s="246"/>
      <c r="O490" s="246"/>
      <c r="P490" s="246"/>
      <c r="Q490" s="246"/>
      <c r="R490" s="246"/>
      <c r="S490" s="246"/>
      <c r="T490" s="247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248" t="s">
        <v>138</v>
      </c>
      <c r="AU490" s="248" t="s">
        <v>146</v>
      </c>
      <c r="AV490" s="14" t="s">
        <v>132</v>
      </c>
      <c r="AW490" s="14" t="s">
        <v>33</v>
      </c>
      <c r="AX490" s="14" t="s">
        <v>80</v>
      </c>
      <c r="AY490" s="248" t="s">
        <v>125</v>
      </c>
    </row>
    <row r="491" s="2" customFormat="1" ht="16.5" customHeight="1">
      <c r="A491" s="41"/>
      <c r="B491" s="42"/>
      <c r="C491" s="207" t="s">
        <v>1467</v>
      </c>
      <c r="D491" s="207" t="s">
        <v>127</v>
      </c>
      <c r="E491" s="208" t="s">
        <v>1468</v>
      </c>
      <c r="F491" s="209" t="s">
        <v>1469</v>
      </c>
      <c r="G491" s="210" t="s">
        <v>1212</v>
      </c>
      <c r="H491" s="211">
        <v>37</v>
      </c>
      <c r="I491" s="212"/>
      <c r="J491" s="213">
        <f>ROUND(I491*H491,2)</f>
        <v>0</v>
      </c>
      <c r="K491" s="209" t="s">
        <v>19</v>
      </c>
      <c r="L491" s="47"/>
      <c r="M491" s="214" t="s">
        <v>19</v>
      </c>
      <c r="N491" s="215" t="s">
        <v>43</v>
      </c>
      <c r="O491" s="87"/>
      <c r="P491" s="216">
        <f>O491*H491</f>
        <v>0</v>
      </c>
      <c r="Q491" s="216">
        <v>0</v>
      </c>
      <c r="R491" s="216">
        <f>Q491*H491</f>
        <v>0</v>
      </c>
      <c r="S491" s="216">
        <v>0</v>
      </c>
      <c r="T491" s="217">
        <f>S491*H491</f>
        <v>0</v>
      </c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R491" s="218" t="s">
        <v>132</v>
      </c>
      <c r="AT491" s="218" t="s">
        <v>127</v>
      </c>
      <c r="AU491" s="218" t="s">
        <v>146</v>
      </c>
      <c r="AY491" s="20" t="s">
        <v>125</v>
      </c>
      <c r="BE491" s="219">
        <f>IF(N491="základní",J491,0)</f>
        <v>0</v>
      </c>
      <c r="BF491" s="219">
        <f>IF(N491="snížená",J491,0)</f>
        <v>0</v>
      </c>
      <c r="BG491" s="219">
        <f>IF(N491="zákl. přenesená",J491,0)</f>
        <v>0</v>
      </c>
      <c r="BH491" s="219">
        <f>IF(N491="sníž. přenesená",J491,0)</f>
        <v>0</v>
      </c>
      <c r="BI491" s="219">
        <f>IF(N491="nulová",J491,0)</f>
        <v>0</v>
      </c>
      <c r="BJ491" s="20" t="s">
        <v>80</v>
      </c>
      <c r="BK491" s="219">
        <f>ROUND(I491*H491,2)</f>
        <v>0</v>
      </c>
      <c r="BL491" s="20" t="s">
        <v>132</v>
      </c>
      <c r="BM491" s="218" t="s">
        <v>1470</v>
      </c>
    </row>
    <row r="492" s="2" customFormat="1">
      <c r="A492" s="41"/>
      <c r="B492" s="42"/>
      <c r="C492" s="43"/>
      <c r="D492" s="220" t="s">
        <v>134</v>
      </c>
      <c r="E492" s="43"/>
      <c r="F492" s="221" t="s">
        <v>1469</v>
      </c>
      <c r="G492" s="43"/>
      <c r="H492" s="43"/>
      <c r="I492" s="222"/>
      <c r="J492" s="43"/>
      <c r="K492" s="43"/>
      <c r="L492" s="47"/>
      <c r="M492" s="223"/>
      <c r="N492" s="224"/>
      <c r="O492" s="87"/>
      <c r="P492" s="87"/>
      <c r="Q492" s="87"/>
      <c r="R492" s="87"/>
      <c r="S492" s="87"/>
      <c r="T492" s="88"/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T492" s="20" t="s">
        <v>134</v>
      </c>
      <c r="AU492" s="20" t="s">
        <v>146</v>
      </c>
    </row>
    <row r="493" s="2" customFormat="1" ht="16.5" customHeight="1">
      <c r="A493" s="41"/>
      <c r="B493" s="42"/>
      <c r="C493" s="263" t="s">
        <v>1471</v>
      </c>
      <c r="D493" s="263" t="s">
        <v>408</v>
      </c>
      <c r="E493" s="264" t="s">
        <v>1365</v>
      </c>
      <c r="F493" s="265" t="s">
        <v>1366</v>
      </c>
      <c r="G493" s="266" t="s">
        <v>187</v>
      </c>
      <c r="H493" s="267">
        <v>3.7000000000000002</v>
      </c>
      <c r="I493" s="268"/>
      <c r="J493" s="269">
        <f>ROUND(I493*H493,2)</f>
        <v>0</v>
      </c>
      <c r="K493" s="265" t="s">
        <v>131</v>
      </c>
      <c r="L493" s="270"/>
      <c r="M493" s="271" t="s">
        <v>19</v>
      </c>
      <c r="N493" s="272" t="s">
        <v>43</v>
      </c>
      <c r="O493" s="87"/>
      <c r="P493" s="216">
        <f>O493*H493</f>
        <v>0</v>
      </c>
      <c r="Q493" s="216">
        <v>0</v>
      </c>
      <c r="R493" s="216">
        <f>Q493*H493</f>
        <v>0</v>
      </c>
      <c r="S493" s="216">
        <v>0</v>
      </c>
      <c r="T493" s="217">
        <f>S493*H493</f>
        <v>0</v>
      </c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R493" s="218" t="s">
        <v>175</v>
      </c>
      <c r="AT493" s="218" t="s">
        <v>408</v>
      </c>
      <c r="AU493" s="218" t="s">
        <v>146</v>
      </c>
      <c r="AY493" s="20" t="s">
        <v>125</v>
      </c>
      <c r="BE493" s="219">
        <f>IF(N493="základní",J493,0)</f>
        <v>0</v>
      </c>
      <c r="BF493" s="219">
        <f>IF(N493="snížená",J493,0)</f>
        <v>0</v>
      </c>
      <c r="BG493" s="219">
        <f>IF(N493="zákl. přenesená",J493,0)</f>
        <v>0</v>
      </c>
      <c r="BH493" s="219">
        <f>IF(N493="sníž. přenesená",J493,0)</f>
        <v>0</v>
      </c>
      <c r="BI493" s="219">
        <f>IF(N493="nulová",J493,0)</f>
        <v>0</v>
      </c>
      <c r="BJ493" s="20" t="s">
        <v>80</v>
      </c>
      <c r="BK493" s="219">
        <f>ROUND(I493*H493,2)</f>
        <v>0</v>
      </c>
      <c r="BL493" s="20" t="s">
        <v>132</v>
      </c>
      <c r="BM493" s="218" t="s">
        <v>1472</v>
      </c>
    </row>
    <row r="494" s="2" customFormat="1">
      <c r="A494" s="41"/>
      <c r="B494" s="42"/>
      <c r="C494" s="43"/>
      <c r="D494" s="220" t="s">
        <v>134</v>
      </c>
      <c r="E494" s="43"/>
      <c r="F494" s="221" t="s">
        <v>1366</v>
      </c>
      <c r="G494" s="43"/>
      <c r="H494" s="43"/>
      <c r="I494" s="222"/>
      <c r="J494" s="43"/>
      <c r="K494" s="43"/>
      <c r="L494" s="47"/>
      <c r="M494" s="223"/>
      <c r="N494" s="224"/>
      <c r="O494" s="87"/>
      <c r="P494" s="87"/>
      <c r="Q494" s="87"/>
      <c r="R494" s="87"/>
      <c r="S494" s="87"/>
      <c r="T494" s="88"/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T494" s="20" t="s">
        <v>134</v>
      </c>
      <c r="AU494" s="20" t="s">
        <v>146</v>
      </c>
    </row>
    <row r="495" s="13" customFormat="1">
      <c r="A495" s="13"/>
      <c r="B495" s="227"/>
      <c r="C495" s="228"/>
      <c r="D495" s="220" t="s">
        <v>138</v>
      </c>
      <c r="E495" s="229" t="s">
        <v>19</v>
      </c>
      <c r="F495" s="230" t="s">
        <v>1368</v>
      </c>
      <c r="G495" s="228"/>
      <c r="H495" s="231">
        <v>3.7000000000000002</v>
      </c>
      <c r="I495" s="232"/>
      <c r="J495" s="228"/>
      <c r="K495" s="228"/>
      <c r="L495" s="233"/>
      <c r="M495" s="234"/>
      <c r="N495" s="235"/>
      <c r="O495" s="235"/>
      <c r="P495" s="235"/>
      <c r="Q495" s="235"/>
      <c r="R495" s="235"/>
      <c r="S495" s="235"/>
      <c r="T495" s="236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237" t="s">
        <v>138</v>
      </c>
      <c r="AU495" s="237" t="s">
        <v>146</v>
      </c>
      <c r="AV495" s="13" t="s">
        <v>82</v>
      </c>
      <c r="AW495" s="13" t="s">
        <v>33</v>
      </c>
      <c r="AX495" s="13" t="s">
        <v>72</v>
      </c>
      <c r="AY495" s="237" t="s">
        <v>125</v>
      </c>
    </row>
    <row r="496" s="14" customFormat="1">
      <c r="A496" s="14"/>
      <c r="B496" s="238"/>
      <c r="C496" s="239"/>
      <c r="D496" s="220" t="s">
        <v>138</v>
      </c>
      <c r="E496" s="240" t="s">
        <v>19</v>
      </c>
      <c r="F496" s="241" t="s">
        <v>158</v>
      </c>
      <c r="G496" s="239"/>
      <c r="H496" s="242">
        <v>3.7000000000000002</v>
      </c>
      <c r="I496" s="243"/>
      <c r="J496" s="239"/>
      <c r="K496" s="239"/>
      <c r="L496" s="244"/>
      <c r="M496" s="245"/>
      <c r="N496" s="246"/>
      <c r="O496" s="246"/>
      <c r="P496" s="246"/>
      <c r="Q496" s="246"/>
      <c r="R496" s="246"/>
      <c r="S496" s="246"/>
      <c r="T496" s="247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T496" s="248" t="s">
        <v>138</v>
      </c>
      <c r="AU496" s="248" t="s">
        <v>146</v>
      </c>
      <c r="AV496" s="14" t="s">
        <v>132</v>
      </c>
      <c r="AW496" s="14" t="s">
        <v>33</v>
      </c>
      <c r="AX496" s="14" t="s">
        <v>80</v>
      </c>
      <c r="AY496" s="248" t="s">
        <v>125</v>
      </c>
    </row>
    <row r="497" s="2" customFormat="1" ht="16.5" customHeight="1">
      <c r="A497" s="41"/>
      <c r="B497" s="42"/>
      <c r="C497" s="207" t="s">
        <v>1473</v>
      </c>
      <c r="D497" s="207" t="s">
        <v>127</v>
      </c>
      <c r="E497" s="208" t="s">
        <v>1474</v>
      </c>
      <c r="F497" s="209" t="s">
        <v>1475</v>
      </c>
      <c r="G497" s="210" t="s">
        <v>187</v>
      </c>
      <c r="H497" s="211">
        <v>3.7000000000000002</v>
      </c>
      <c r="I497" s="212"/>
      <c r="J497" s="213">
        <f>ROUND(I497*H497,2)</f>
        <v>0</v>
      </c>
      <c r="K497" s="209" t="s">
        <v>131</v>
      </c>
      <c r="L497" s="47"/>
      <c r="M497" s="214" t="s">
        <v>19</v>
      </c>
      <c r="N497" s="215" t="s">
        <v>43</v>
      </c>
      <c r="O497" s="87"/>
      <c r="P497" s="216">
        <f>O497*H497</f>
        <v>0</v>
      </c>
      <c r="Q497" s="216">
        <v>0</v>
      </c>
      <c r="R497" s="216">
        <f>Q497*H497</f>
        <v>0</v>
      </c>
      <c r="S497" s="216">
        <v>0</v>
      </c>
      <c r="T497" s="217">
        <f>S497*H497</f>
        <v>0</v>
      </c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R497" s="218" t="s">
        <v>132</v>
      </c>
      <c r="AT497" s="218" t="s">
        <v>127</v>
      </c>
      <c r="AU497" s="218" t="s">
        <v>146</v>
      </c>
      <c r="AY497" s="20" t="s">
        <v>125</v>
      </c>
      <c r="BE497" s="219">
        <f>IF(N497="základní",J497,0)</f>
        <v>0</v>
      </c>
      <c r="BF497" s="219">
        <f>IF(N497="snížená",J497,0)</f>
        <v>0</v>
      </c>
      <c r="BG497" s="219">
        <f>IF(N497="zákl. přenesená",J497,0)</f>
        <v>0</v>
      </c>
      <c r="BH497" s="219">
        <f>IF(N497="sníž. přenesená",J497,0)</f>
        <v>0</v>
      </c>
      <c r="BI497" s="219">
        <f>IF(N497="nulová",J497,0)</f>
        <v>0</v>
      </c>
      <c r="BJ497" s="20" t="s">
        <v>80</v>
      </c>
      <c r="BK497" s="219">
        <f>ROUND(I497*H497,2)</f>
        <v>0</v>
      </c>
      <c r="BL497" s="20" t="s">
        <v>132</v>
      </c>
      <c r="BM497" s="218" t="s">
        <v>1476</v>
      </c>
    </row>
    <row r="498" s="2" customFormat="1">
      <c r="A498" s="41"/>
      <c r="B498" s="42"/>
      <c r="C498" s="43"/>
      <c r="D498" s="220" t="s">
        <v>134</v>
      </c>
      <c r="E498" s="43"/>
      <c r="F498" s="221" t="s">
        <v>1477</v>
      </c>
      <c r="G498" s="43"/>
      <c r="H498" s="43"/>
      <c r="I498" s="222"/>
      <c r="J498" s="43"/>
      <c r="K498" s="43"/>
      <c r="L498" s="47"/>
      <c r="M498" s="223"/>
      <c r="N498" s="224"/>
      <c r="O498" s="87"/>
      <c r="P498" s="87"/>
      <c r="Q498" s="87"/>
      <c r="R498" s="87"/>
      <c r="S498" s="87"/>
      <c r="T498" s="88"/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T498" s="20" t="s">
        <v>134</v>
      </c>
      <c r="AU498" s="20" t="s">
        <v>146</v>
      </c>
    </row>
    <row r="499" s="2" customFormat="1">
      <c r="A499" s="41"/>
      <c r="B499" s="42"/>
      <c r="C499" s="43"/>
      <c r="D499" s="225" t="s">
        <v>136</v>
      </c>
      <c r="E499" s="43"/>
      <c r="F499" s="226" t="s">
        <v>1478</v>
      </c>
      <c r="G499" s="43"/>
      <c r="H499" s="43"/>
      <c r="I499" s="222"/>
      <c r="J499" s="43"/>
      <c r="K499" s="43"/>
      <c r="L499" s="47"/>
      <c r="M499" s="223"/>
      <c r="N499" s="224"/>
      <c r="O499" s="87"/>
      <c r="P499" s="87"/>
      <c r="Q499" s="87"/>
      <c r="R499" s="87"/>
      <c r="S499" s="87"/>
      <c r="T499" s="88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T499" s="20" t="s">
        <v>136</v>
      </c>
      <c r="AU499" s="20" t="s">
        <v>146</v>
      </c>
    </row>
    <row r="500" s="2" customFormat="1" ht="16.5" customHeight="1">
      <c r="A500" s="41"/>
      <c r="B500" s="42"/>
      <c r="C500" s="207" t="s">
        <v>1479</v>
      </c>
      <c r="D500" s="207" t="s">
        <v>127</v>
      </c>
      <c r="E500" s="208" t="s">
        <v>1480</v>
      </c>
      <c r="F500" s="209" t="s">
        <v>1481</v>
      </c>
      <c r="G500" s="210" t="s">
        <v>187</v>
      </c>
      <c r="H500" s="211">
        <v>37</v>
      </c>
      <c r="I500" s="212"/>
      <c r="J500" s="213">
        <f>ROUND(I500*H500,2)</f>
        <v>0</v>
      </c>
      <c r="K500" s="209" t="s">
        <v>131</v>
      </c>
      <c r="L500" s="47"/>
      <c r="M500" s="214" t="s">
        <v>19</v>
      </c>
      <c r="N500" s="215" t="s">
        <v>43</v>
      </c>
      <c r="O500" s="87"/>
      <c r="P500" s="216">
        <f>O500*H500</f>
        <v>0</v>
      </c>
      <c r="Q500" s="216">
        <v>0</v>
      </c>
      <c r="R500" s="216">
        <f>Q500*H500</f>
        <v>0</v>
      </c>
      <c r="S500" s="216">
        <v>0</v>
      </c>
      <c r="T500" s="217">
        <f>S500*H500</f>
        <v>0</v>
      </c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R500" s="218" t="s">
        <v>132</v>
      </c>
      <c r="AT500" s="218" t="s">
        <v>127</v>
      </c>
      <c r="AU500" s="218" t="s">
        <v>146</v>
      </c>
      <c r="AY500" s="20" t="s">
        <v>125</v>
      </c>
      <c r="BE500" s="219">
        <f>IF(N500="základní",J500,0)</f>
        <v>0</v>
      </c>
      <c r="BF500" s="219">
        <f>IF(N500="snížená",J500,0)</f>
        <v>0</v>
      </c>
      <c r="BG500" s="219">
        <f>IF(N500="zákl. přenesená",J500,0)</f>
        <v>0</v>
      </c>
      <c r="BH500" s="219">
        <f>IF(N500="sníž. přenesená",J500,0)</f>
        <v>0</v>
      </c>
      <c r="BI500" s="219">
        <f>IF(N500="nulová",J500,0)</f>
        <v>0</v>
      </c>
      <c r="BJ500" s="20" t="s">
        <v>80</v>
      </c>
      <c r="BK500" s="219">
        <f>ROUND(I500*H500,2)</f>
        <v>0</v>
      </c>
      <c r="BL500" s="20" t="s">
        <v>132</v>
      </c>
      <c r="BM500" s="218" t="s">
        <v>1482</v>
      </c>
    </row>
    <row r="501" s="2" customFormat="1">
      <c r="A501" s="41"/>
      <c r="B501" s="42"/>
      <c r="C501" s="43"/>
      <c r="D501" s="220" t="s">
        <v>134</v>
      </c>
      <c r="E501" s="43"/>
      <c r="F501" s="221" t="s">
        <v>1483</v>
      </c>
      <c r="G501" s="43"/>
      <c r="H501" s="43"/>
      <c r="I501" s="222"/>
      <c r="J501" s="43"/>
      <c r="K501" s="43"/>
      <c r="L501" s="47"/>
      <c r="M501" s="223"/>
      <c r="N501" s="224"/>
      <c r="O501" s="87"/>
      <c r="P501" s="87"/>
      <c r="Q501" s="87"/>
      <c r="R501" s="87"/>
      <c r="S501" s="87"/>
      <c r="T501" s="88"/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T501" s="20" t="s">
        <v>134</v>
      </c>
      <c r="AU501" s="20" t="s">
        <v>146</v>
      </c>
    </row>
    <row r="502" s="2" customFormat="1">
      <c r="A502" s="41"/>
      <c r="B502" s="42"/>
      <c r="C502" s="43"/>
      <c r="D502" s="225" t="s">
        <v>136</v>
      </c>
      <c r="E502" s="43"/>
      <c r="F502" s="226" t="s">
        <v>1484</v>
      </c>
      <c r="G502" s="43"/>
      <c r="H502" s="43"/>
      <c r="I502" s="222"/>
      <c r="J502" s="43"/>
      <c r="K502" s="43"/>
      <c r="L502" s="47"/>
      <c r="M502" s="223"/>
      <c r="N502" s="224"/>
      <c r="O502" s="87"/>
      <c r="P502" s="87"/>
      <c r="Q502" s="87"/>
      <c r="R502" s="87"/>
      <c r="S502" s="87"/>
      <c r="T502" s="88"/>
      <c r="U502" s="41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T502" s="20" t="s">
        <v>136</v>
      </c>
      <c r="AU502" s="20" t="s">
        <v>146</v>
      </c>
    </row>
    <row r="503" s="13" customFormat="1">
      <c r="A503" s="13"/>
      <c r="B503" s="227"/>
      <c r="C503" s="228"/>
      <c r="D503" s="220" t="s">
        <v>138</v>
      </c>
      <c r="E503" s="229" t="s">
        <v>19</v>
      </c>
      <c r="F503" s="230" t="s">
        <v>1485</v>
      </c>
      <c r="G503" s="228"/>
      <c r="H503" s="231">
        <v>37</v>
      </c>
      <c r="I503" s="232"/>
      <c r="J503" s="228"/>
      <c r="K503" s="228"/>
      <c r="L503" s="233"/>
      <c r="M503" s="234"/>
      <c r="N503" s="235"/>
      <c r="O503" s="235"/>
      <c r="P503" s="235"/>
      <c r="Q503" s="235"/>
      <c r="R503" s="235"/>
      <c r="S503" s="235"/>
      <c r="T503" s="236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37" t="s">
        <v>138</v>
      </c>
      <c r="AU503" s="237" t="s">
        <v>146</v>
      </c>
      <c r="AV503" s="13" t="s">
        <v>82</v>
      </c>
      <c r="AW503" s="13" t="s">
        <v>33</v>
      </c>
      <c r="AX503" s="13" t="s">
        <v>72</v>
      </c>
      <c r="AY503" s="237" t="s">
        <v>125</v>
      </c>
    </row>
    <row r="504" s="14" customFormat="1">
      <c r="A504" s="14"/>
      <c r="B504" s="238"/>
      <c r="C504" s="239"/>
      <c r="D504" s="220" t="s">
        <v>138</v>
      </c>
      <c r="E504" s="240" t="s">
        <v>19</v>
      </c>
      <c r="F504" s="241" t="s">
        <v>158</v>
      </c>
      <c r="G504" s="239"/>
      <c r="H504" s="242">
        <v>37</v>
      </c>
      <c r="I504" s="243"/>
      <c r="J504" s="239"/>
      <c r="K504" s="239"/>
      <c r="L504" s="244"/>
      <c r="M504" s="245"/>
      <c r="N504" s="246"/>
      <c r="O504" s="246"/>
      <c r="P504" s="246"/>
      <c r="Q504" s="246"/>
      <c r="R504" s="246"/>
      <c r="S504" s="246"/>
      <c r="T504" s="247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T504" s="248" t="s">
        <v>138</v>
      </c>
      <c r="AU504" s="248" t="s">
        <v>146</v>
      </c>
      <c r="AV504" s="14" t="s">
        <v>132</v>
      </c>
      <c r="AW504" s="14" t="s">
        <v>33</v>
      </c>
      <c r="AX504" s="14" t="s">
        <v>80</v>
      </c>
      <c r="AY504" s="248" t="s">
        <v>125</v>
      </c>
    </row>
    <row r="505" s="2" customFormat="1" ht="16.5" customHeight="1">
      <c r="A505" s="41"/>
      <c r="B505" s="42"/>
      <c r="C505" s="207" t="s">
        <v>455</v>
      </c>
      <c r="D505" s="207" t="s">
        <v>127</v>
      </c>
      <c r="E505" s="208" t="s">
        <v>1486</v>
      </c>
      <c r="F505" s="209" t="s">
        <v>1487</v>
      </c>
      <c r="G505" s="210" t="s">
        <v>196</v>
      </c>
      <c r="H505" s="211">
        <v>22</v>
      </c>
      <c r="I505" s="212"/>
      <c r="J505" s="213">
        <f>ROUND(I505*H505,2)</f>
        <v>0</v>
      </c>
      <c r="K505" s="209" t="s">
        <v>131</v>
      </c>
      <c r="L505" s="47"/>
      <c r="M505" s="214" t="s">
        <v>19</v>
      </c>
      <c r="N505" s="215" t="s">
        <v>43</v>
      </c>
      <c r="O505" s="87"/>
      <c r="P505" s="216">
        <f>O505*H505</f>
        <v>0</v>
      </c>
      <c r="Q505" s="216">
        <v>0</v>
      </c>
      <c r="R505" s="216">
        <f>Q505*H505</f>
        <v>0</v>
      </c>
      <c r="S505" s="216">
        <v>0</v>
      </c>
      <c r="T505" s="217">
        <f>S505*H505</f>
        <v>0</v>
      </c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R505" s="218" t="s">
        <v>132</v>
      </c>
      <c r="AT505" s="218" t="s">
        <v>127</v>
      </c>
      <c r="AU505" s="218" t="s">
        <v>146</v>
      </c>
      <c r="AY505" s="20" t="s">
        <v>125</v>
      </c>
      <c r="BE505" s="219">
        <f>IF(N505="základní",J505,0)</f>
        <v>0</v>
      </c>
      <c r="BF505" s="219">
        <f>IF(N505="snížená",J505,0)</f>
        <v>0</v>
      </c>
      <c r="BG505" s="219">
        <f>IF(N505="zákl. přenesená",J505,0)</f>
        <v>0</v>
      </c>
      <c r="BH505" s="219">
        <f>IF(N505="sníž. přenesená",J505,0)</f>
        <v>0</v>
      </c>
      <c r="BI505" s="219">
        <f>IF(N505="nulová",J505,0)</f>
        <v>0</v>
      </c>
      <c r="BJ505" s="20" t="s">
        <v>80</v>
      </c>
      <c r="BK505" s="219">
        <f>ROUND(I505*H505,2)</f>
        <v>0</v>
      </c>
      <c r="BL505" s="20" t="s">
        <v>132</v>
      </c>
      <c r="BM505" s="218" t="s">
        <v>1488</v>
      </c>
    </row>
    <row r="506" s="2" customFormat="1">
      <c r="A506" s="41"/>
      <c r="B506" s="42"/>
      <c r="C506" s="43"/>
      <c r="D506" s="220" t="s">
        <v>134</v>
      </c>
      <c r="E506" s="43"/>
      <c r="F506" s="221" t="s">
        <v>1489</v>
      </c>
      <c r="G506" s="43"/>
      <c r="H506" s="43"/>
      <c r="I506" s="222"/>
      <c r="J506" s="43"/>
      <c r="K506" s="43"/>
      <c r="L506" s="47"/>
      <c r="M506" s="223"/>
      <c r="N506" s="224"/>
      <c r="O506" s="87"/>
      <c r="P506" s="87"/>
      <c r="Q506" s="87"/>
      <c r="R506" s="87"/>
      <c r="S506" s="87"/>
      <c r="T506" s="88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T506" s="20" t="s">
        <v>134</v>
      </c>
      <c r="AU506" s="20" t="s">
        <v>146</v>
      </c>
    </row>
    <row r="507" s="2" customFormat="1">
      <c r="A507" s="41"/>
      <c r="B507" s="42"/>
      <c r="C507" s="43"/>
      <c r="D507" s="225" t="s">
        <v>136</v>
      </c>
      <c r="E507" s="43"/>
      <c r="F507" s="226" t="s">
        <v>1490</v>
      </c>
      <c r="G507" s="43"/>
      <c r="H507" s="43"/>
      <c r="I507" s="222"/>
      <c r="J507" s="43"/>
      <c r="K507" s="43"/>
      <c r="L507" s="47"/>
      <c r="M507" s="223"/>
      <c r="N507" s="224"/>
      <c r="O507" s="87"/>
      <c r="P507" s="87"/>
      <c r="Q507" s="87"/>
      <c r="R507" s="87"/>
      <c r="S507" s="87"/>
      <c r="T507" s="88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T507" s="20" t="s">
        <v>136</v>
      </c>
      <c r="AU507" s="20" t="s">
        <v>146</v>
      </c>
    </row>
    <row r="508" s="13" customFormat="1">
      <c r="A508" s="13"/>
      <c r="B508" s="227"/>
      <c r="C508" s="228"/>
      <c r="D508" s="220" t="s">
        <v>138</v>
      </c>
      <c r="E508" s="229" t="s">
        <v>19</v>
      </c>
      <c r="F508" s="230" t="s">
        <v>1491</v>
      </c>
      <c r="G508" s="228"/>
      <c r="H508" s="231">
        <v>22</v>
      </c>
      <c r="I508" s="232"/>
      <c r="J508" s="228"/>
      <c r="K508" s="228"/>
      <c r="L508" s="233"/>
      <c r="M508" s="234"/>
      <c r="N508" s="235"/>
      <c r="O508" s="235"/>
      <c r="P508" s="235"/>
      <c r="Q508" s="235"/>
      <c r="R508" s="235"/>
      <c r="S508" s="235"/>
      <c r="T508" s="236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37" t="s">
        <v>138</v>
      </c>
      <c r="AU508" s="237" t="s">
        <v>146</v>
      </c>
      <c r="AV508" s="13" t="s">
        <v>82</v>
      </c>
      <c r="AW508" s="13" t="s">
        <v>33</v>
      </c>
      <c r="AX508" s="13" t="s">
        <v>72</v>
      </c>
      <c r="AY508" s="237" t="s">
        <v>125</v>
      </c>
    </row>
    <row r="509" s="14" customFormat="1">
      <c r="A509" s="14"/>
      <c r="B509" s="238"/>
      <c r="C509" s="239"/>
      <c r="D509" s="220" t="s">
        <v>138</v>
      </c>
      <c r="E509" s="240" t="s">
        <v>19</v>
      </c>
      <c r="F509" s="241" t="s">
        <v>158</v>
      </c>
      <c r="G509" s="239"/>
      <c r="H509" s="242">
        <v>22</v>
      </c>
      <c r="I509" s="243"/>
      <c r="J509" s="239"/>
      <c r="K509" s="239"/>
      <c r="L509" s="244"/>
      <c r="M509" s="245"/>
      <c r="N509" s="246"/>
      <c r="O509" s="246"/>
      <c r="P509" s="246"/>
      <c r="Q509" s="246"/>
      <c r="R509" s="246"/>
      <c r="S509" s="246"/>
      <c r="T509" s="247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T509" s="248" t="s">
        <v>138</v>
      </c>
      <c r="AU509" s="248" t="s">
        <v>146</v>
      </c>
      <c r="AV509" s="14" t="s">
        <v>132</v>
      </c>
      <c r="AW509" s="14" t="s">
        <v>33</v>
      </c>
      <c r="AX509" s="14" t="s">
        <v>80</v>
      </c>
      <c r="AY509" s="248" t="s">
        <v>125</v>
      </c>
    </row>
    <row r="510" s="2" customFormat="1" ht="16.5" customHeight="1">
      <c r="A510" s="41"/>
      <c r="B510" s="42"/>
      <c r="C510" s="207" t="s">
        <v>1492</v>
      </c>
      <c r="D510" s="207" t="s">
        <v>127</v>
      </c>
      <c r="E510" s="208" t="s">
        <v>1493</v>
      </c>
      <c r="F510" s="209" t="s">
        <v>1494</v>
      </c>
      <c r="G510" s="210" t="s">
        <v>196</v>
      </c>
      <c r="H510" s="211">
        <v>15</v>
      </c>
      <c r="I510" s="212"/>
      <c r="J510" s="213">
        <f>ROUND(I510*H510,2)</f>
        <v>0</v>
      </c>
      <c r="K510" s="209" t="s">
        <v>131</v>
      </c>
      <c r="L510" s="47"/>
      <c r="M510" s="214" t="s">
        <v>19</v>
      </c>
      <c r="N510" s="215" t="s">
        <v>43</v>
      </c>
      <c r="O510" s="87"/>
      <c r="P510" s="216">
        <f>O510*H510</f>
        <v>0</v>
      </c>
      <c r="Q510" s="216">
        <v>0</v>
      </c>
      <c r="R510" s="216">
        <f>Q510*H510</f>
        <v>0</v>
      </c>
      <c r="S510" s="216">
        <v>0</v>
      </c>
      <c r="T510" s="217">
        <f>S510*H510</f>
        <v>0</v>
      </c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R510" s="218" t="s">
        <v>132</v>
      </c>
      <c r="AT510" s="218" t="s">
        <v>127</v>
      </c>
      <c r="AU510" s="218" t="s">
        <v>146</v>
      </c>
      <c r="AY510" s="20" t="s">
        <v>125</v>
      </c>
      <c r="BE510" s="219">
        <f>IF(N510="základní",J510,0)</f>
        <v>0</v>
      </c>
      <c r="BF510" s="219">
        <f>IF(N510="snížená",J510,0)</f>
        <v>0</v>
      </c>
      <c r="BG510" s="219">
        <f>IF(N510="zákl. přenesená",J510,0)</f>
        <v>0</v>
      </c>
      <c r="BH510" s="219">
        <f>IF(N510="sníž. přenesená",J510,0)</f>
        <v>0</v>
      </c>
      <c r="BI510" s="219">
        <f>IF(N510="nulová",J510,0)</f>
        <v>0</v>
      </c>
      <c r="BJ510" s="20" t="s">
        <v>80</v>
      </c>
      <c r="BK510" s="219">
        <f>ROUND(I510*H510,2)</f>
        <v>0</v>
      </c>
      <c r="BL510" s="20" t="s">
        <v>132</v>
      </c>
      <c r="BM510" s="218" t="s">
        <v>1495</v>
      </c>
    </row>
    <row r="511" s="2" customFormat="1">
      <c r="A511" s="41"/>
      <c r="B511" s="42"/>
      <c r="C511" s="43"/>
      <c r="D511" s="220" t="s">
        <v>134</v>
      </c>
      <c r="E511" s="43"/>
      <c r="F511" s="221" t="s">
        <v>1496</v>
      </c>
      <c r="G511" s="43"/>
      <c r="H511" s="43"/>
      <c r="I511" s="222"/>
      <c r="J511" s="43"/>
      <c r="K511" s="43"/>
      <c r="L511" s="47"/>
      <c r="M511" s="223"/>
      <c r="N511" s="224"/>
      <c r="O511" s="87"/>
      <c r="P511" s="87"/>
      <c r="Q511" s="87"/>
      <c r="R511" s="87"/>
      <c r="S511" s="87"/>
      <c r="T511" s="88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T511" s="20" t="s">
        <v>134</v>
      </c>
      <c r="AU511" s="20" t="s">
        <v>146</v>
      </c>
    </row>
    <row r="512" s="2" customFormat="1">
      <c r="A512" s="41"/>
      <c r="B512" s="42"/>
      <c r="C512" s="43"/>
      <c r="D512" s="225" t="s">
        <v>136</v>
      </c>
      <c r="E512" s="43"/>
      <c r="F512" s="226" t="s">
        <v>1497</v>
      </c>
      <c r="G512" s="43"/>
      <c r="H512" s="43"/>
      <c r="I512" s="222"/>
      <c r="J512" s="43"/>
      <c r="K512" s="43"/>
      <c r="L512" s="47"/>
      <c r="M512" s="223"/>
      <c r="N512" s="224"/>
      <c r="O512" s="87"/>
      <c r="P512" s="87"/>
      <c r="Q512" s="87"/>
      <c r="R512" s="87"/>
      <c r="S512" s="87"/>
      <c r="T512" s="88"/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T512" s="20" t="s">
        <v>136</v>
      </c>
      <c r="AU512" s="20" t="s">
        <v>146</v>
      </c>
    </row>
    <row r="513" s="13" customFormat="1">
      <c r="A513" s="13"/>
      <c r="B513" s="227"/>
      <c r="C513" s="228"/>
      <c r="D513" s="220" t="s">
        <v>138</v>
      </c>
      <c r="E513" s="229" t="s">
        <v>19</v>
      </c>
      <c r="F513" s="230" t="s">
        <v>1498</v>
      </c>
      <c r="G513" s="228"/>
      <c r="H513" s="231">
        <v>15</v>
      </c>
      <c r="I513" s="232"/>
      <c r="J513" s="228"/>
      <c r="K513" s="228"/>
      <c r="L513" s="233"/>
      <c r="M513" s="234"/>
      <c r="N513" s="235"/>
      <c r="O513" s="235"/>
      <c r="P513" s="235"/>
      <c r="Q513" s="235"/>
      <c r="R513" s="235"/>
      <c r="S513" s="235"/>
      <c r="T513" s="236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237" t="s">
        <v>138</v>
      </c>
      <c r="AU513" s="237" t="s">
        <v>146</v>
      </c>
      <c r="AV513" s="13" t="s">
        <v>82</v>
      </c>
      <c r="AW513" s="13" t="s">
        <v>33</v>
      </c>
      <c r="AX513" s="13" t="s">
        <v>72</v>
      </c>
      <c r="AY513" s="237" t="s">
        <v>125</v>
      </c>
    </row>
    <row r="514" s="14" customFormat="1">
      <c r="A514" s="14"/>
      <c r="B514" s="238"/>
      <c r="C514" s="239"/>
      <c r="D514" s="220" t="s">
        <v>138</v>
      </c>
      <c r="E514" s="240" t="s">
        <v>19</v>
      </c>
      <c r="F514" s="241" t="s">
        <v>158</v>
      </c>
      <c r="G514" s="239"/>
      <c r="H514" s="242">
        <v>15</v>
      </c>
      <c r="I514" s="243"/>
      <c r="J514" s="239"/>
      <c r="K514" s="239"/>
      <c r="L514" s="244"/>
      <c r="M514" s="245"/>
      <c r="N514" s="246"/>
      <c r="O514" s="246"/>
      <c r="P514" s="246"/>
      <c r="Q514" s="246"/>
      <c r="R514" s="246"/>
      <c r="S514" s="246"/>
      <c r="T514" s="247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T514" s="248" t="s">
        <v>138</v>
      </c>
      <c r="AU514" s="248" t="s">
        <v>146</v>
      </c>
      <c r="AV514" s="14" t="s">
        <v>132</v>
      </c>
      <c r="AW514" s="14" t="s">
        <v>33</v>
      </c>
      <c r="AX514" s="14" t="s">
        <v>80</v>
      </c>
      <c r="AY514" s="248" t="s">
        <v>125</v>
      </c>
    </row>
    <row r="515" s="2" customFormat="1" ht="16.5" customHeight="1">
      <c r="A515" s="41"/>
      <c r="B515" s="42"/>
      <c r="C515" s="263" t="s">
        <v>640</v>
      </c>
      <c r="D515" s="263" t="s">
        <v>408</v>
      </c>
      <c r="E515" s="264" t="s">
        <v>1499</v>
      </c>
      <c r="F515" s="265" t="s">
        <v>1500</v>
      </c>
      <c r="G515" s="266" t="s">
        <v>1212</v>
      </c>
      <c r="H515" s="267">
        <v>4</v>
      </c>
      <c r="I515" s="268"/>
      <c r="J515" s="269">
        <f>ROUND(I515*H515,2)</f>
        <v>0</v>
      </c>
      <c r="K515" s="265" t="s">
        <v>19</v>
      </c>
      <c r="L515" s="270"/>
      <c r="M515" s="271" t="s">
        <v>19</v>
      </c>
      <c r="N515" s="272" t="s">
        <v>43</v>
      </c>
      <c r="O515" s="87"/>
      <c r="P515" s="216">
        <f>O515*H515</f>
        <v>0</v>
      </c>
      <c r="Q515" s="216">
        <v>0.025000000000000001</v>
      </c>
      <c r="R515" s="216">
        <f>Q515*H515</f>
        <v>0.10000000000000001</v>
      </c>
      <c r="S515" s="216">
        <v>0</v>
      </c>
      <c r="T515" s="217">
        <f>S515*H515</f>
        <v>0</v>
      </c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R515" s="218" t="s">
        <v>175</v>
      </c>
      <c r="AT515" s="218" t="s">
        <v>408</v>
      </c>
      <c r="AU515" s="218" t="s">
        <v>146</v>
      </c>
      <c r="AY515" s="20" t="s">
        <v>125</v>
      </c>
      <c r="BE515" s="219">
        <f>IF(N515="základní",J515,0)</f>
        <v>0</v>
      </c>
      <c r="BF515" s="219">
        <f>IF(N515="snížená",J515,0)</f>
        <v>0</v>
      </c>
      <c r="BG515" s="219">
        <f>IF(N515="zákl. přenesená",J515,0)</f>
        <v>0</v>
      </c>
      <c r="BH515" s="219">
        <f>IF(N515="sníž. přenesená",J515,0)</f>
        <v>0</v>
      </c>
      <c r="BI515" s="219">
        <f>IF(N515="nulová",J515,0)</f>
        <v>0</v>
      </c>
      <c r="BJ515" s="20" t="s">
        <v>80</v>
      </c>
      <c r="BK515" s="219">
        <f>ROUND(I515*H515,2)</f>
        <v>0</v>
      </c>
      <c r="BL515" s="20" t="s">
        <v>132</v>
      </c>
      <c r="BM515" s="218" t="s">
        <v>1501</v>
      </c>
    </row>
    <row r="516" s="2" customFormat="1">
      <c r="A516" s="41"/>
      <c r="B516" s="42"/>
      <c r="C516" s="43"/>
      <c r="D516" s="220" t="s">
        <v>134</v>
      </c>
      <c r="E516" s="43"/>
      <c r="F516" s="221" t="s">
        <v>1500</v>
      </c>
      <c r="G516" s="43"/>
      <c r="H516" s="43"/>
      <c r="I516" s="222"/>
      <c r="J516" s="43"/>
      <c r="K516" s="43"/>
      <c r="L516" s="47"/>
      <c r="M516" s="223"/>
      <c r="N516" s="224"/>
      <c r="O516" s="87"/>
      <c r="P516" s="87"/>
      <c r="Q516" s="87"/>
      <c r="R516" s="87"/>
      <c r="S516" s="87"/>
      <c r="T516" s="88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T516" s="20" t="s">
        <v>134</v>
      </c>
      <c r="AU516" s="20" t="s">
        <v>146</v>
      </c>
    </row>
    <row r="517" s="13" customFormat="1">
      <c r="A517" s="13"/>
      <c r="B517" s="227"/>
      <c r="C517" s="228"/>
      <c r="D517" s="220" t="s">
        <v>138</v>
      </c>
      <c r="E517" s="229" t="s">
        <v>19</v>
      </c>
      <c r="F517" s="230" t="s">
        <v>1502</v>
      </c>
      <c r="G517" s="228"/>
      <c r="H517" s="231">
        <v>4</v>
      </c>
      <c r="I517" s="232"/>
      <c r="J517" s="228"/>
      <c r="K517" s="228"/>
      <c r="L517" s="233"/>
      <c r="M517" s="234"/>
      <c r="N517" s="235"/>
      <c r="O517" s="235"/>
      <c r="P517" s="235"/>
      <c r="Q517" s="235"/>
      <c r="R517" s="235"/>
      <c r="S517" s="235"/>
      <c r="T517" s="236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T517" s="237" t="s">
        <v>138</v>
      </c>
      <c r="AU517" s="237" t="s">
        <v>146</v>
      </c>
      <c r="AV517" s="13" t="s">
        <v>82</v>
      </c>
      <c r="AW517" s="13" t="s">
        <v>33</v>
      </c>
      <c r="AX517" s="13" t="s">
        <v>72</v>
      </c>
      <c r="AY517" s="237" t="s">
        <v>125</v>
      </c>
    </row>
    <row r="518" s="14" customFormat="1">
      <c r="A518" s="14"/>
      <c r="B518" s="238"/>
      <c r="C518" s="239"/>
      <c r="D518" s="220" t="s">
        <v>138</v>
      </c>
      <c r="E518" s="240" t="s">
        <v>19</v>
      </c>
      <c r="F518" s="241" t="s">
        <v>158</v>
      </c>
      <c r="G518" s="239"/>
      <c r="H518" s="242">
        <v>4</v>
      </c>
      <c r="I518" s="243"/>
      <c r="J518" s="239"/>
      <c r="K518" s="239"/>
      <c r="L518" s="244"/>
      <c r="M518" s="245"/>
      <c r="N518" s="246"/>
      <c r="O518" s="246"/>
      <c r="P518" s="246"/>
      <c r="Q518" s="246"/>
      <c r="R518" s="246"/>
      <c r="S518" s="246"/>
      <c r="T518" s="247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T518" s="248" t="s">
        <v>138</v>
      </c>
      <c r="AU518" s="248" t="s">
        <v>146</v>
      </c>
      <c r="AV518" s="14" t="s">
        <v>132</v>
      </c>
      <c r="AW518" s="14" t="s">
        <v>33</v>
      </c>
      <c r="AX518" s="14" t="s">
        <v>80</v>
      </c>
      <c r="AY518" s="248" t="s">
        <v>125</v>
      </c>
    </row>
    <row r="519" s="2" customFormat="1" ht="16.5" customHeight="1">
      <c r="A519" s="41"/>
      <c r="B519" s="42"/>
      <c r="C519" s="263" t="s">
        <v>1503</v>
      </c>
      <c r="D519" s="263" t="s">
        <v>408</v>
      </c>
      <c r="E519" s="264" t="s">
        <v>1504</v>
      </c>
      <c r="F519" s="265" t="s">
        <v>1505</v>
      </c>
      <c r="G519" s="266" t="s">
        <v>1212</v>
      </c>
      <c r="H519" s="267">
        <v>2</v>
      </c>
      <c r="I519" s="268"/>
      <c r="J519" s="269">
        <f>ROUND(I519*H519,2)</f>
        <v>0</v>
      </c>
      <c r="K519" s="265" t="s">
        <v>19</v>
      </c>
      <c r="L519" s="270"/>
      <c r="M519" s="271" t="s">
        <v>19</v>
      </c>
      <c r="N519" s="272" t="s">
        <v>43</v>
      </c>
      <c r="O519" s="87"/>
      <c r="P519" s="216">
        <f>O519*H519</f>
        <v>0</v>
      </c>
      <c r="Q519" s="216">
        <v>0.025000000000000001</v>
      </c>
      <c r="R519" s="216">
        <f>Q519*H519</f>
        <v>0.050000000000000003</v>
      </c>
      <c r="S519" s="216">
        <v>0</v>
      </c>
      <c r="T519" s="217">
        <f>S519*H519</f>
        <v>0</v>
      </c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R519" s="218" t="s">
        <v>175</v>
      </c>
      <c r="AT519" s="218" t="s">
        <v>408</v>
      </c>
      <c r="AU519" s="218" t="s">
        <v>146</v>
      </c>
      <c r="AY519" s="20" t="s">
        <v>125</v>
      </c>
      <c r="BE519" s="219">
        <f>IF(N519="základní",J519,0)</f>
        <v>0</v>
      </c>
      <c r="BF519" s="219">
        <f>IF(N519="snížená",J519,0)</f>
        <v>0</v>
      </c>
      <c r="BG519" s="219">
        <f>IF(N519="zákl. přenesená",J519,0)</f>
        <v>0</v>
      </c>
      <c r="BH519" s="219">
        <f>IF(N519="sníž. přenesená",J519,0)</f>
        <v>0</v>
      </c>
      <c r="BI519" s="219">
        <f>IF(N519="nulová",J519,0)</f>
        <v>0</v>
      </c>
      <c r="BJ519" s="20" t="s">
        <v>80</v>
      </c>
      <c r="BK519" s="219">
        <f>ROUND(I519*H519,2)</f>
        <v>0</v>
      </c>
      <c r="BL519" s="20" t="s">
        <v>132</v>
      </c>
      <c r="BM519" s="218" t="s">
        <v>1506</v>
      </c>
    </row>
    <row r="520" s="2" customFormat="1">
      <c r="A520" s="41"/>
      <c r="B520" s="42"/>
      <c r="C520" s="43"/>
      <c r="D520" s="220" t="s">
        <v>134</v>
      </c>
      <c r="E520" s="43"/>
      <c r="F520" s="221" t="s">
        <v>1505</v>
      </c>
      <c r="G520" s="43"/>
      <c r="H520" s="43"/>
      <c r="I520" s="222"/>
      <c r="J520" s="43"/>
      <c r="K520" s="43"/>
      <c r="L520" s="47"/>
      <c r="M520" s="223"/>
      <c r="N520" s="224"/>
      <c r="O520" s="87"/>
      <c r="P520" s="87"/>
      <c r="Q520" s="87"/>
      <c r="R520" s="87"/>
      <c r="S520" s="87"/>
      <c r="T520" s="88"/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T520" s="20" t="s">
        <v>134</v>
      </c>
      <c r="AU520" s="20" t="s">
        <v>146</v>
      </c>
    </row>
    <row r="521" s="13" customFormat="1">
      <c r="A521" s="13"/>
      <c r="B521" s="227"/>
      <c r="C521" s="228"/>
      <c r="D521" s="220" t="s">
        <v>138</v>
      </c>
      <c r="E521" s="229" t="s">
        <v>19</v>
      </c>
      <c r="F521" s="230" t="s">
        <v>1507</v>
      </c>
      <c r="G521" s="228"/>
      <c r="H521" s="231">
        <v>2</v>
      </c>
      <c r="I521" s="232"/>
      <c r="J521" s="228"/>
      <c r="K521" s="228"/>
      <c r="L521" s="233"/>
      <c r="M521" s="234"/>
      <c r="N521" s="235"/>
      <c r="O521" s="235"/>
      <c r="P521" s="235"/>
      <c r="Q521" s="235"/>
      <c r="R521" s="235"/>
      <c r="S521" s="235"/>
      <c r="T521" s="236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37" t="s">
        <v>138</v>
      </c>
      <c r="AU521" s="237" t="s">
        <v>146</v>
      </c>
      <c r="AV521" s="13" t="s">
        <v>82</v>
      </c>
      <c r="AW521" s="13" t="s">
        <v>33</v>
      </c>
      <c r="AX521" s="13" t="s">
        <v>72</v>
      </c>
      <c r="AY521" s="237" t="s">
        <v>125</v>
      </c>
    </row>
    <row r="522" s="14" customFormat="1">
      <c r="A522" s="14"/>
      <c r="B522" s="238"/>
      <c r="C522" s="239"/>
      <c r="D522" s="220" t="s">
        <v>138</v>
      </c>
      <c r="E522" s="240" t="s">
        <v>19</v>
      </c>
      <c r="F522" s="241" t="s">
        <v>158</v>
      </c>
      <c r="G522" s="239"/>
      <c r="H522" s="242">
        <v>2</v>
      </c>
      <c r="I522" s="243"/>
      <c r="J522" s="239"/>
      <c r="K522" s="239"/>
      <c r="L522" s="244"/>
      <c r="M522" s="245"/>
      <c r="N522" s="246"/>
      <c r="O522" s="246"/>
      <c r="P522" s="246"/>
      <c r="Q522" s="246"/>
      <c r="R522" s="246"/>
      <c r="S522" s="246"/>
      <c r="T522" s="247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T522" s="248" t="s">
        <v>138</v>
      </c>
      <c r="AU522" s="248" t="s">
        <v>146</v>
      </c>
      <c r="AV522" s="14" t="s">
        <v>132</v>
      </c>
      <c r="AW522" s="14" t="s">
        <v>33</v>
      </c>
      <c r="AX522" s="14" t="s">
        <v>80</v>
      </c>
      <c r="AY522" s="248" t="s">
        <v>125</v>
      </c>
    </row>
    <row r="523" s="2" customFormat="1" ht="16.5" customHeight="1">
      <c r="A523" s="41"/>
      <c r="B523" s="42"/>
      <c r="C523" s="263" t="s">
        <v>1508</v>
      </c>
      <c r="D523" s="263" t="s">
        <v>408</v>
      </c>
      <c r="E523" s="264" t="s">
        <v>1509</v>
      </c>
      <c r="F523" s="265" t="s">
        <v>1510</v>
      </c>
      <c r="G523" s="266" t="s">
        <v>1212</v>
      </c>
      <c r="H523" s="267">
        <v>1</v>
      </c>
      <c r="I523" s="268"/>
      <c r="J523" s="269">
        <f>ROUND(I523*H523,2)</f>
        <v>0</v>
      </c>
      <c r="K523" s="265" t="s">
        <v>19</v>
      </c>
      <c r="L523" s="270"/>
      <c r="M523" s="271" t="s">
        <v>19</v>
      </c>
      <c r="N523" s="272" t="s">
        <v>43</v>
      </c>
      <c r="O523" s="87"/>
      <c r="P523" s="216">
        <f>O523*H523</f>
        <v>0</v>
      </c>
      <c r="Q523" s="216">
        <v>0.025000000000000001</v>
      </c>
      <c r="R523" s="216">
        <f>Q523*H523</f>
        <v>0.025000000000000001</v>
      </c>
      <c r="S523" s="216">
        <v>0</v>
      </c>
      <c r="T523" s="217">
        <f>S523*H523</f>
        <v>0</v>
      </c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R523" s="218" t="s">
        <v>175</v>
      </c>
      <c r="AT523" s="218" t="s">
        <v>408</v>
      </c>
      <c r="AU523" s="218" t="s">
        <v>146</v>
      </c>
      <c r="AY523" s="20" t="s">
        <v>125</v>
      </c>
      <c r="BE523" s="219">
        <f>IF(N523="základní",J523,0)</f>
        <v>0</v>
      </c>
      <c r="BF523" s="219">
        <f>IF(N523="snížená",J523,0)</f>
        <v>0</v>
      </c>
      <c r="BG523" s="219">
        <f>IF(N523="zákl. přenesená",J523,0)</f>
        <v>0</v>
      </c>
      <c r="BH523" s="219">
        <f>IF(N523="sníž. přenesená",J523,0)</f>
        <v>0</v>
      </c>
      <c r="BI523" s="219">
        <f>IF(N523="nulová",J523,0)</f>
        <v>0</v>
      </c>
      <c r="BJ523" s="20" t="s">
        <v>80</v>
      </c>
      <c r="BK523" s="219">
        <f>ROUND(I523*H523,2)</f>
        <v>0</v>
      </c>
      <c r="BL523" s="20" t="s">
        <v>132</v>
      </c>
      <c r="BM523" s="218" t="s">
        <v>1511</v>
      </c>
    </row>
    <row r="524" s="2" customFormat="1">
      <c r="A524" s="41"/>
      <c r="B524" s="42"/>
      <c r="C524" s="43"/>
      <c r="D524" s="220" t="s">
        <v>134</v>
      </c>
      <c r="E524" s="43"/>
      <c r="F524" s="221" t="s">
        <v>1510</v>
      </c>
      <c r="G524" s="43"/>
      <c r="H524" s="43"/>
      <c r="I524" s="222"/>
      <c r="J524" s="43"/>
      <c r="K524" s="43"/>
      <c r="L524" s="47"/>
      <c r="M524" s="223"/>
      <c r="N524" s="224"/>
      <c r="O524" s="87"/>
      <c r="P524" s="87"/>
      <c r="Q524" s="87"/>
      <c r="R524" s="87"/>
      <c r="S524" s="87"/>
      <c r="T524" s="88"/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T524" s="20" t="s">
        <v>134</v>
      </c>
      <c r="AU524" s="20" t="s">
        <v>146</v>
      </c>
    </row>
    <row r="525" s="13" customFormat="1">
      <c r="A525" s="13"/>
      <c r="B525" s="227"/>
      <c r="C525" s="228"/>
      <c r="D525" s="220" t="s">
        <v>138</v>
      </c>
      <c r="E525" s="229" t="s">
        <v>19</v>
      </c>
      <c r="F525" s="230" t="s">
        <v>1512</v>
      </c>
      <c r="G525" s="228"/>
      <c r="H525" s="231">
        <v>1</v>
      </c>
      <c r="I525" s="232"/>
      <c r="J525" s="228"/>
      <c r="K525" s="228"/>
      <c r="L525" s="233"/>
      <c r="M525" s="234"/>
      <c r="N525" s="235"/>
      <c r="O525" s="235"/>
      <c r="P525" s="235"/>
      <c r="Q525" s="235"/>
      <c r="R525" s="235"/>
      <c r="S525" s="235"/>
      <c r="T525" s="236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237" t="s">
        <v>138</v>
      </c>
      <c r="AU525" s="237" t="s">
        <v>146</v>
      </c>
      <c r="AV525" s="13" t="s">
        <v>82</v>
      </c>
      <c r="AW525" s="13" t="s">
        <v>33</v>
      </c>
      <c r="AX525" s="13" t="s">
        <v>72</v>
      </c>
      <c r="AY525" s="237" t="s">
        <v>125</v>
      </c>
    </row>
    <row r="526" s="14" customFormat="1">
      <c r="A526" s="14"/>
      <c r="B526" s="238"/>
      <c r="C526" s="239"/>
      <c r="D526" s="220" t="s">
        <v>138</v>
      </c>
      <c r="E526" s="240" t="s">
        <v>19</v>
      </c>
      <c r="F526" s="241" t="s">
        <v>158</v>
      </c>
      <c r="G526" s="239"/>
      <c r="H526" s="242">
        <v>1</v>
      </c>
      <c r="I526" s="243"/>
      <c r="J526" s="239"/>
      <c r="K526" s="239"/>
      <c r="L526" s="244"/>
      <c r="M526" s="245"/>
      <c r="N526" s="246"/>
      <c r="O526" s="246"/>
      <c r="P526" s="246"/>
      <c r="Q526" s="246"/>
      <c r="R526" s="246"/>
      <c r="S526" s="246"/>
      <c r="T526" s="247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T526" s="248" t="s">
        <v>138</v>
      </c>
      <c r="AU526" s="248" t="s">
        <v>146</v>
      </c>
      <c r="AV526" s="14" t="s">
        <v>132</v>
      </c>
      <c r="AW526" s="14" t="s">
        <v>33</v>
      </c>
      <c r="AX526" s="14" t="s">
        <v>80</v>
      </c>
      <c r="AY526" s="248" t="s">
        <v>125</v>
      </c>
    </row>
    <row r="527" s="2" customFormat="1" ht="16.5" customHeight="1">
      <c r="A527" s="41"/>
      <c r="B527" s="42"/>
      <c r="C527" s="263" t="s">
        <v>1513</v>
      </c>
      <c r="D527" s="263" t="s">
        <v>408</v>
      </c>
      <c r="E527" s="264" t="s">
        <v>1514</v>
      </c>
      <c r="F527" s="265" t="s">
        <v>1515</v>
      </c>
      <c r="G527" s="266" t="s">
        <v>1212</v>
      </c>
      <c r="H527" s="267">
        <v>5</v>
      </c>
      <c r="I527" s="268"/>
      <c r="J527" s="269">
        <f>ROUND(I527*H527,2)</f>
        <v>0</v>
      </c>
      <c r="K527" s="265" t="s">
        <v>19</v>
      </c>
      <c r="L527" s="270"/>
      <c r="M527" s="271" t="s">
        <v>19</v>
      </c>
      <c r="N527" s="272" t="s">
        <v>43</v>
      </c>
      <c r="O527" s="87"/>
      <c r="P527" s="216">
        <f>O527*H527</f>
        <v>0</v>
      </c>
      <c r="Q527" s="216">
        <v>0.025000000000000001</v>
      </c>
      <c r="R527" s="216">
        <f>Q527*H527</f>
        <v>0.125</v>
      </c>
      <c r="S527" s="216">
        <v>0</v>
      </c>
      <c r="T527" s="217">
        <f>S527*H527</f>
        <v>0</v>
      </c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R527" s="218" t="s">
        <v>175</v>
      </c>
      <c r="AT527" s="218" t="s">
        <v>408</v>
      </c>
      <c r="AU527" s="218" t="s">
        <v>146</v>
      </c>
      <c r="AY527" s="20" t="s">
        <v>125</v>
      </c>
      <c r="BE527" s="219">
        <f>IF(N527="základní",J527,0)</f>
        <v>0</v>
      </c>
      <c r="BF527" s="219">
        <f>IF(N527="snížená",J527,0)</f>
        <v>0</v>
      </c>
      <c r="BG527" s="219">
        <f>IF(N527="zákl. přenesená",J527,0)</f>
        <v>0</v>
      </c>
      <c r="BH527" s="219">
        <f>IF(N527="sníž. přenesená",J527,0)</f>
        <v>0</v>
      </c>
      <c r="BI527" s="219">
        <f>IF(N527="nulová",J527,0)</f>
        <v>0</v>
      </c>
      <c r="BJ527" s="20" t="s">
        <v>80</v>
      </c>
      <c r="BK527" s="219">
        <f>ROUND(I527*H527,2)</f>
        <v>0</v>
      </c>
      <c r="BL527" s="20" t="s">
        <v>132</v>
      </c>
      <c r="BM527" s="218" t="s">
        <v>1516</v>
      </c>
    </row>
    <row r="528" s="2" customFormat="1">
      <c r="A528" s="41"/>
      <c r="B528" s="42"/>
      <c r="C528" s="43"/>
      <c r="D528" s="220" t="s">
        <v>134</v>
      </c>
      <c r="E528" s="43"/>
      <c r="F528" s="221" t="s">
        <v>1515</v>
      </c>
      <c r="G528" s="43"/>
      <c r="H528" s="43"/>
      <c r="I528" s="222"/>
      <c r="J528" s="43"/>
      <c r="K528" s="43"/>
      <c r="L528" s="47"/>
      <c r="M528" s="223"/>
      <c r="N528" s="224"/>
      <c r="O528" s="87"/>
      <c r="P528" s="87"/>
      <c r="Q528" s="87"/>
      <c r="R528" s="87"/>
      <c r="S528" s="87"/>
      <c r="T528" s="88"/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T528" s="20" t="s">
        <v>134</v>
      </c>
      <c r="AU528" s="20" t="s">
        <v>146</v>
      </c>
    </row>
    <row r="529" s="13" customFormat="1">
      <c r="A529" s="13"/>
      <c r="B529" s="227"/>
      <c r="C529" s="228"/>
      <c r="D529" s="220" t="s">
        <v>138</v>
      </c>
      <c r="E529" s="229" t="s">
        <v>19</v>
      </c>
      <c r="F529" s="230" t="s">
        <v>1517</v>
      </c>
      <c r="G529" s="228"/>
      <c r="H529" s="231">
        <v>5</v>
      </c>
      <c r="I529" s="232"/>
      <c r="J529" s="228"/>
      <c r="K529" s="228"/>
      <c r="L529" s="233"/>
      <c r="M529" s="234"/>
      <c r="N529" s="235"/>
      <c r="O529" s="235"/>
      <c r="P529" s="235"/>
      <c r="Q529" s="235"/>
      <c r="R529" s="235"/>
      <c r="S529" s="235"/>
      <c r="T529" s="236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237" t="s">
        <v>138</v>
      </c>
      <c r="AU529" s="237" t="s">
        <v>146</v>
      </c>
      <c r="AV529" s="13" t="s">
        <v>82</v>
      </c>
      <c r="AW529" s="13" t="s">
        <v>33</v>
      </c>
      <c r="AX529" s="13" t="s">
        <v>72</v>
      </c>
      <c r="AY529" s="237" t="s">
        <v>125</v>
      </c>
    </row>
    <row r="530" s="14" customFormat="1">
      <c r="A530" s="14"/>
      <c r="B530" s="238"/>
      <c r="C530" s="239"/>
      <c r="D530" s="220" t="s">
        <v>138</v>
      </c>
      <c r="E530" s="240" t="s">
        <v>19</v>
      </c>
      <c r="F530" s="241" t="s">
        <v>158</v>
      </c>
      <c r="G530" s="239"/>
      <c r="H530" s="242">
        <v>5</v>
      </c>
      <c r="I530" s="243"/>
      <c r="J530" s="239"/>
      <c r="K530" s="239"/>
      <c r="L530" s="244"/>
      <c r="M530" s="245"/>
      <c r="N530" s="246"/>
      <c r="O530" s="246"/>
      <c r="P530" s="246"/>
      <c r="Q530" s="246"/>
      <c r="R530" s="246"/>
      <c r="S530" s="246"/>
      <c r="T530" s="247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T530" s="248" t="s">
        <v>138</v>
      </c>
      <c r="AU530" s="248" t="s">
        <v>146</v>
      </c>
      <c r="AV530" s="14" t="s">
        <v>132</v>
      </c>
      <c r="AW530" s="14" t="s">
        <v>33</v>
      </c>
      <c r="AX530" s="14" t="s">
        <v>80</v>
      </c>
      <c r="AY530" s="248" t="s">
        <v>125</v>
      </c>
    </row>
    <row r="531" s="2" customFormat="1" ht="16.5" customHeight="1">
      <c r="A531" s="41"/>
      <c r="B531" s="42"/>
      <c r="C531" s="263" t="s">
        <v>1518</v>
      </c>
      <c r="D531" s="263" t="s">
        <v>408</v>
      </c>
      <c r="E531" s="264" t="s">
        <v>1519</v>
      </c>
      <c r="F531" s="265" t="s">
        <v>1520</v>
      </c>
      <c r="G531" s="266" t="s">
        <v>1212</v>
      </c>
      <c r="H531" s="267">
        <v>2</v>
      </c>
      <c r="I531" s="268"/>
      <c r="J531" s="269">
        <f>ROUND(I531*H531,2)</f>
        <v>0</v>
      </c>
      <c r="K531" s="265" t="s">
        <v>19</v>
      </c>
      <c r="L531" s="270"/>
      <c r="M531" s="271" t="s">
        <v>19</v>
      </c>
      <c r="N531" s="272" t="s">
        <v>43</v>
      </c>
      <c r="O531" s="87"/>
      <c r="P531" s="216">
        <f>O531*H531</f>
        <v>0</v>
      </c>
      <c r="Q531" s="216">
        <v>0.025000000000000001</v>
      </c>
      <c r="R531" s="216">
        <f>Q531*H531</f>
        <v>0.050000000000000003</v>
      </c>
      <c r="S531" s="216">
        <v>0</v>
      </c>
      <c r="T531" s="217">
        <f>S531*H531</f>
        <v>0</v>
      </c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R531" s="218" t="s">
        <v>175</v>
      </c>
      <c r="AT531" s="218" t="s">
        <v>408</v>
      </c>
      <c r="AU531" s="218" t="s">
        <v>146</v>
      </c>
      <c r="AY531" s="20" t="s">
        <v>125</v>
      </c>
      <c r="BE531" s="219">
        <f>IF(N531="základní",J531,0)</f>
        <v>0</v>
      </c>
      <c r="BF531" s="219">
        <f>IF(N531="snížená",J531,0)</f>
        <v>0</v>
      </c>
      <c r="BG531" s="219">
        <f>IF(N531="zákl. přenesená",J531,0)</f>
        <v>0</v>
      </c>
      <c r="BH531" s="219">
        <f>IF(N531="sníž. přenesená",J531,0)</f>
        <v>0</v>
      </c>
      <c r="BI531" s="219">
        <f>IF(N531="nulová",J531,0)</f>
        <v>0</v>
      </c>
      <c r="BJ531" s="20" t="s">
        <v>80</v>
      </c>
      <c r="BK531" s="219">
        <f>ROUND(I531*H531,2)</f>
        <v>0</v>
      </c>
      <c r="BL531" s="20" t="s">
        <v>132</v>
      </c>
      <c r="BM531" s="218" t="s">
        <v>1521</v>
      </c>
    </row>
    <row r="532" s="2" customFormat="1">
      <c r="A532" s="41"/>
      <c r="B532" s="42"/>
      <c r="C532" s="43"/>
      <c r="D532" s="220" t="s">
        <v>134</v>
      </c>
      <c r="E532" s="43"/>
      <c r="F532" s="221" t="s">
        <v>1520</v>
      </c>
      <c r="G532" s="43"/>
      <c r="H532" s="43"/>
      <c r="I532" s="222"/>
      <c r="J532" s="43"/>
      <c r="K532" s="43"/>
      <c r="L532" s="47"/>
      <c r="M532" s="223"/>
      <c r="N532" s="224"/>
      <c r="O532" s="87"/>
      <c r="P532" s="87"/>
      <c r="Q532" s="87"/>
      <c r="R532" s="87"/>
      <c r="S532" s="87"/>
      <c r="T532" s="88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T532" s="20" t="s">
        <v>134</v>
      </c>
      <c r="AU532" s="20" t="s">
        <v>146</v>
      </c>
    </row>
    <row r="533" s="13" customFormat="1">
      <c r="A533" s="13"/>
      <c r="B533" s="227"/>
      <c r="C533" s="228"/>
      <c r="D533" s="220" t="s">
        <v>138</v>
      </c>
      <c r="E533" s="229" t="s">
        <v>19</v>
      </c>
      <c r="F533" s="230" t="s">
        <v>1522</v>
      </c>
      <c r="G533" s="228"/>
      <c r="H533" s="231">
        <v>2</v>
      </c>
      <c r="I533" s="232"/>
      <c r="J533" s="228"/>
      <c r="K533" s="228"/>
      <c r="L533" s="233"/>
      <c r="M533" s="234"/>
      <c r="N533" s="235"/>
      <c r="O533" s="235"/>
      <c r="P533" s="235"/>
      <c r="Q533" s="235"/>
      <c r="R533" s="235"/>
      <c r="S533" s="235"/>
      <c r="T533" s="236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T533" s="237" t="s">
        <v>138</v>
      </c>
      <c r="AU533" s="237" t="s">
        <v>146</v>
      </c>
      <c r="AV533" s="13" t="s">
        <v>82</v>
      </c>
      <c r="AW533" s="13" t="s">
        <v>33</v>
      </c>
      <c r="AX533" s="13" t="s">
        <v>72</v>
      </c>
      <c r="AY533" s="237" t="s">
        <v>125</v>
      </c>
    </row>
    <row r="534" s="14" customFormat="1">
      <c r="A534" s="14"/>
      <c r="B534" s="238"/>
      <c r="C534" s="239"/>
      <c r="D534" s="220" t="s">
        <v>138</v>
      </c>
      <c r="E534" s="240" t="s">
        <v>19</v>
      </c>
      <c r="F534" s="241" t="s">
        <v>158</v>
      </c>
      <c r="G534" s="239"/>
      <c r="H534" s="242">
        <v>2</v>
      </c>
      <c r="I534" s="243"/>
      <c r="J534" s="239"/>
      <c r="K534" s="239"/>
      <c r="L534" s="244"/>
      <c r="M534" s="245"/>
      <c r="N534" s="246"/>
      <c r="O534" s="246"/>
      <c r="P534" s="246"/>
      <c r="Q534" s="246"/>
      <c r="R534" s="246"/>
      <c r="S534" s="246"/>
      <c r="T534" s="247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T534" s="248" t="s">
        <v>138</v>
      </c>
      <c r="AU534" s="248" t="s">
        <v>146</v>
      </c>
      <c r="AV534" s="14" t="s">
        <v>132</v>
      </c>
      <c r="AW534" s="14" t="s">
        <v>33</v>
      </c>
      <c r="AX534" s="14" t="s">
        <v>80</v>
      </c>
      <c r="AY534" s="248" t="s">
        <v>125</v>
      </c>
    </row>
    <row r="535" s="2" customFormat="1" ht="16.5" customHeight="1">
      <c r="A535" s="41"/>
      <c r="B535" s="42"/>
      <c r="C535" s="263" t="s">
        <v>1523</v>
      </c>
      <c r="D535" s="263" t="s">
        <v>408</v>
      </c>
      <c r="E535" s="264" t="s">
        <v>1524</v>
      </c>
      <c r="F535" s="265" t="s">
        <v>1525</v>
      </c>
      <c r="G535" s="266" t="s">
        <v>1212</v>
      </c>
      <c r="H535" s="267">
        <v>3</v>
      </c>
      <c r="I535" s="268"/>
      <c r="J535" s="269">
        <f>ROUND(I535*H535,2)</f>
        <v>0</v>
      </c>
      <c r="K535" s="265" t="s">
        <v>19</v>
      </c>
      <c r="L535" s="270"/>
      <c r="M535" s="271" t="s">
        <v>19</v>
      </c>
      <c r="N535" s="272" t="s">
        <v>43</v>
      </c>
      <c r="O535" s="87"/>
      <c r="P535" s="216">
        <f>O535*H535</f>
        <v>0</v>
      </c>
      <c r="Q535" s="216">
        <v>0.025000000000000001</v>
      </c>
      <c r="R535" s="216">
        <f>Q535*H535</f>
        <v>0.075000000000000011</v>
      </c>
      <c r="S535" s="216">
        <v>0</v>
      </c>
      <c r="T535" s="217">
        <f>S535*H535</f>
        <v>0</v>
      </c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R535" s="218" t="s">
        <v>175</v>
      </c>
      <c r="AT535" s="218" t="s">
        <v>408</v>
      </c>
      <c r="AU535" s="218" t="s">
        <v>146</v>
      </c>
      <c r="AY535" s="20" t="s">
        <v>125</v>
      </c>
      <c r="BE535" s="219">
        <f>IF(N535="základní",J535,0)</f>
        <v>0</v>
      </c>
      <c r="BF535" s="219">
        <f>IF(N535="snížená",J535,0)</f>
        <v>0</v>
      </c>
      <c r="BG535" s="219">
        <f>IF(N535="zákl. přenesená",J535,0)</f>
        <v>0</v>
      </c>
      <c r="BH535" s="219">
        <f>IF(N535="sníž. přenesená",J535,0)</f>
        <v>0</v>
      </c>
      <c r="BI535" s="219">
        <f>IF(N535="nulová",J535,0)</f>
        <v>0</v>
      </c>
      <c r="BJ535" s="20" t="s">
        <v>80</v>
      </c>
      <c r="BK535" s="219">
        <f>ROUND(I535*H535,2)</f>
        <v>0</v>
      </c>
      <c r="BL535" s="20" t="s">
        <v>132</v>
      </c>
      <c r="BM535" s="218" t="s">
        <v>1526</v>
      </c>
    </row>
    <row r="536" s="2" customFormat="1">
      <c r="A536" s="41"/>
      <c r="B536" s="42"/>
      <c r="C536" s="43"/>
      <c r="D536" s="220" t="s">
        <v>134</v>
      </c>
      <c r="E536" s="43"/>
      <c r="F536" s="221" t="s">
        <v>1525</v>
      </c>
      <c r="G536" s="43"/>
      <c r="H536" s="43"/>
      <c r="I536" s="222"/>
      <c r="J536" s="43"/>
      <c r="K536" s="43"/>
      <c r="L536" s="47"/>
      <c r="M536" s="223"/>
      <c r="N536" s="224"/>
      <c r="O536" s="87"/>
      <c r="P536" s="87"/>
      <c r="Q536" s="87"/>
      <c r="R536" s="87"/>
      <c r="S536" s="87"/>
      <c r="T536" s="88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T536" s="20" t="s">
        <v>134</v>
      </c>
      <c r="AU536" s="20" t="s">
        <v>146</v>
      </c>
    </row>
    <row r="537" s="13" customFormat="1">
      <c r="A537" s="13"/>
      <c r="B537" s="227"/>
      <c r="C537" s="228"/>
      <c r="D537" s="220" t="s">
        <v>138</v>
      </c>
      <c r="E537" s="229" t="s">
        <v>19</v>
      </c>
      <c r="F537" s="230" t="s">
        <v>1527</v>
      </c>
      <c r="G537" s="228"/>
      <c r="H537" s="231">
        <v>3</v>
      </c>
      <c r="I537" s="232"/>
      <c r="J537" s="228"/>
      <c r="K537" s="228"/>
      <c r="L537" s="233"/>
      <c r="M537" s="234"/>
      <c r="N537" s="235"/>
      <c r="O537" s="235"/>
      <c r="P537" s="235"/>
      <c r="Q537" s="235"/>
      <c r="R537" s="235"/>
      <c r="S537" s="235"/>
      <c r="T537" s="236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237" t="s">
        <v>138</v>
      </c>
      <c r="AU537" s="237" t="s">
        <v>146</v>
      </c>
      <c r="AV537" s="13" t="s">
        <v>82</v>
      </c>
      <c r="AW537" s="13" t="s">
        <v>33</v>
      </c>
      <c r="AX537" s="13" t="s">
        <v>72</v>
      </c>
      <c r="AY537" s="237" t="s">
        <v>125</v>
      </c>
    </row>
    <row r="538" s="14" customFormat="1">
      <c r="A538" s="14"/>
      <c r="B538" s="238"/>
      <c r="C538" s="239"/>
      <c r="D538" s="220" t="s">
        <v>138</v>
      </c>
      <c r="E538" s="240" t="s">
        <v>19</v>
      </c>
      <c r="F538" s="241" t="s">
        <v>158</v>
      </c>
      <c r="G538" s="239"/>
      <c r="H538" s="242">
        <v>3</v>
      </c>
      <c r="I538" s="243"/>
      <c r="J538" s="239"/>
      <c r="K538" s="239"/>
      <c r="L538" s="244"/>
      <c r="M538" s="245"/>
      <c r="N538" s="246"/>
      <c r="O538" s="246"/>
      <c r="P538" s="246"/>
      <c r="Q538" s="246"/>
      <c r="R538" s="246"/>
      <c r="S538" s="246"/>
      <c r="T538" s="247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T538" s="248" t="s">
        <v>138</v>
      </c>
      <c r="AU538" s="248" t="s">
        <v>146</v>
      </c>
      <c r="AV538" s="14" t="s">
        <v>132</v>
      </c>
      <c r="AW538" s="14" t="s">
        <v>33</v>
      </c>
      <c r="AX538" s="14" t="s">
        <v>80</v>
      </c>
      <c r="AY538" s="248" t="s">
        <v>125</v>
      </c>
    </row>
    <row r="539" s="2" customFormat="1" ht="16.5" customHeight="1">
      <c r="A539" s="41"/>
      <c r="B539" s="42"/>
      <c r="C539" s="263" t="s">
        <v>1528</v>
      </c>
      <c r="D539" s="263" t="s">
        <v>408</v>
      </c>
      <c r="E539" s="264" t="s">
        <v>1529</v>
      </c>
      <c r="F539" s="265" t="s">
        <v>1530</v>
      </c>
      <c r="G539" s="266" t="s">
        <v>1212</v>
      </c>
      <c r="H539" s="267">
        <v>1</v>
      </c>
      <c r="I539" s="268"/>
      <c r="J539" s="269">
        <f>ROUND(I539*H539,2)</f>
        <v>0</v>
      </c>
      <c r="K539" s="265" t="s">
        <v>19</v>
      </c>
      <c r="L539" s="270"/>
      <c r="M539" s="271" t="s">
        <v>19</v>
      </c>
      <c r="N539" s="272" t="s">
        <v>43</v>
      </c>
      <c r="O539" s="87"/>
      <c r="P539" s="216">
        <f>O539*H539</f>
        <v>0</v>
      </c>
      <c r="Q539" s="216">
        <v>0.025000000000000001</v>
      </c>
      <c r="R539" s="216">
        <f>Q539*H539</f>
        <v>0.025000000000000001</v>
      </c>
      <c r="S539" s="216">
        <v>0</v>
      </c>
      <c r="T539" s="217">
        <f>S539*H539</f>
        <v>0</v>
      </c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R539" s="218" t="s">
        <v>175</v>
      </c>
      <c r="AT539" s="218" t="s">
        <v>408</v>
      </c>
      <c r="AU539" s="218" t="s">
        <v>146</v>
      </c>
      <c r="AY539" s="20" t="s">
        <v>125</v>
      </c>
      <c r="BE539" s="219">
        <f>IF(N539="základní",J539,0)</f>
        <v>0</v>
      </c>
      <c r="BF539" s="219">
        <f>IF(N539="snížená",J539,0)</f>
        <v>0</v>
      </c>
      <c r="BG539" s="219">
        <f>IF(N539="zákl. přenesená",J539,0)</f>
        <v>0</v>
      </c>
      <c r="BH539" s="219">
        <f>IF(N539="sníž. přenesená",J539,0)</f>
        <v>0</v>
      </c>
      <c r="BI539" s="219">
        <f>IF(N539="nulová",J539,0)</f>
        <v>0</v>
      </c>
      <c r="BJ539" s="20" t="s">
        <v>80</v>
      </c>
      <c r="BK539" s="219">
        <f>ROUND(I539*H539,2)</f>
        <v>0</v>
      </c>
      <c r="BL539" s="20" t="s">
        <v>132</v>
      </c>
      <c r="BM539" s="218" t="s">
        <v>1531</v>
      </c>
    </row>
    <row r="540" s="2" customFormat="1">
      <c r="A540" s="41"/>
      <c r="B540" s="42"/>
      <c r="C540" s="43"/>
      <c r="D540" s="220" t="s">
        <v>134</v>
      </c>
      <c r="E540" s="43"/>
      <c r="F540" s="221" t="s">
        <v>1530</v>
      </c>
      <c r="G540" s="43"/>
      <c r="H540" s="43"/>
      <c r="I540" s="222"/>
      <c r="J540" s="43"/>
      <c r="K540" s="43"/>
      <c r="L540" s="47"/>
      <c r="M540" s="223"/>
      <c r="N540" s="224"/>
      <c r="O540" s="87"/>
      <c r="P540" s="87"/>
      <c r="Q540" s="87"/>
      <c r="R540" s="87"/>
      <c r="S540" s="87"/>
      <c r="T540" s="88"/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T540" s="20" t="s">
        <v>134</v>
      </c>
      <c r="AU540" s="20" t="s">
        <v>146</v>
      </c>
    </row>
    <row r="541" s="13" customFormat="1">
      <c r="A541" s="13"/>
      <c r="B541" s="227"/>
      <c r="C541" s="228"/>
      <c r="D541" s="220" t="s">
        <v>138</v>
      </c>
      <c r="E541" s="229" t="s">
        <v>19</v>
      </c>
      <c r="F541" s="230" t="s">
        <v>1532</v>
      </c>
      <c r="G541" s="228"/>
      <c r="H541" s="231">
        <v>1</v>
      </c>
      <c r="I541" s="232"/>
      <c r="J541" s="228"/>
      <c r="K541" s="228"/>
      <c r="L541" s="233"/>
      <c r="M541" s="234"/>
      <c r="N541" s="235"/>
      <c r="O541" s="235"/>
      <c r="P541" s="235"/>
      <c r="Q541" s="235"/>
      <c r="R541" s="235"/>
      <c r="S541" s="235"/>
      <c r="T541" s="236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T541" s="237" t="s">
        <v>138</v>
      </c>
      <c r="AU541" s="237" t="s">
        <v>146</v>
      </c>
      <c r="AV541" s="13" t="s">
        <v>82</v>
      </c>
      <c r="AW541" s="13" t="s">
        <v>33</v>
      </c>
      <c r="AX541" s="13" t="s">
        <v>72</v>
      </c>
      <c r="AY541" s="237" t="s">
        <v>125</v>
      </c>
    </row>
    <row r="542" s="14" customFormat="1">
      <c r="A542" s="14"/>
      <c r="B542" s="238"/>
      <c r="C542" s="239"/>
      <c r="D542" s="220" t="s">
        <v>138</v>
      </c>
      <c r="E542" s="240" t="s">
        <v>19</v>
      </c>
      <c r="F542" s="241" t="s">
        <v>158</v>
      </c>
      <c r="G542" s="239"/>
      <c r="H542" s="242">
        <v>1</v>
      </c>
      <c r="I542" s="243"/>
      <c r="J542" s="239"/>
      <c r="K542" s="239"/>
      <c r="L542" s="244"/>
      <c r="M542" s="245"/>
      <c r="N542" s="246"/>
      <c r="O542" s="246"/>
      <c r="P542" s="246"/>
      <c r="Q542" s="246"/>
      <c r="R542" s="246"/>
      <c r="S542" s="246"/>
      <c r="T542" s="247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T542" s="248" t="s">
        <v>138</v>
      </c>
      <c r="AU542" s="248" t="s">
        <v>146</v>
      </c>
      <c r="AV542" s="14" t="s">
        <v>132</v>
      </c>
      <c r="AW542" s="14" t="s">
        <v>33</v>
      </c>
      <c r="AX542" s="14" t="s">
        <v>80</v>
      </c>
      <c r="AY542" s="248" t="s">
        <v>125</v>
      </c>
    </row>
    <row r="543" s="2" customFormat="1" ht="16.5" customHeight="1">
      <c r="A543" s="41"/>
      <c r="B543" s="42"/>
      <c r="C543" s="263" t="s">
        <v>1533</v>
      </c>
      <c r="D543" s="263" t="s">
        <v>408</v>
      </c>
      <c r="E543" s="264" t="s">
        <v>1534</v>
      </c>
      <c r="F543" s="265" t="s">
        <v>1535</v>
      </c>
      <c r="G543" s="266" t="s">
        <v>1212</v>
      </c>
      <c r="H543" s="267">
        <v>5</v>
      </c>
      <c r="I543" s="268"/>
      <c r="J543" s="269">
        <f>ROUND(I543*H543,2)</f>
        <v>0</v>
      </c>
      <c r="K543" s="265" t="s">
        <v>19</v>
      </c>
      <c r="L543" s="270"/>
      <c r="M543" s="271" t="s">
        <v>19</v>
      </c>
      <c r="N543" s="272" t="s">
        <v>43</v>
      </c>
      <c r="O543" s="87"/>
      <c r="P543" s="216">
        <f>O543*H543</f>
        <v>0</v>
      </c>
      <c r="Q543" s="216">
        <v>0.025000000000000001</v>
      </c>
      <c r="R543" s="216">
        <f>Q543*H543</f>
        <v>0.125</v>
      </c>
      <c r="S543" s="216">
        <v>0</v>
      </c>
      <c r="T543" s="217">
        <f>S543*H543</f>
        <v>0</v>
      </c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R543" s="218" t="s">
        <v>175</v>
      </c>
      <c r="AT543" s="218" t="s">
        <v>408</v>
      </c>
      <c r="AU543" s="218" t="s">
        <v>146</v>
      </c>
      <c r="AY543" s="20" t="s">
        <v>125</v>
      </c>
      <c r="BE543" s="219">
        <f>IF(N543="základní",J543,0)</f>
        <v>0</v>
      </c>
      <c r="BF543" s="219">
        <f>IF(N543="snížená",J543,0)</f>
        <v>0</v>
      </c>
      <c r="BG543" s="219">
        <f>IF(N543="zákl. přenesená",J543,0)</f>
        <v>0</v>
      </c>
      <c r="BH543" s="219">
        <f>IF(N543="sníž. přenesená",J543,0)</f>
        <v>0</v>
      </c>
      <c r="BI543" s="219">
        <f>IF(N543="nulová",J543,0)</f>
        <v>0</v>
      </c>
      <c r="BJ543" s="20" t="s">
        <v>80</v>
      </c>
      <c r="BK543" s="219">
        <f>ROUND(I543*H543,2)</f>
        <v>0</v>
      </c>
      <c r="BL543" s="20" t="s">
        <v>132</v>
      </c>
      <c r="BM543" s="218" t="s">
        <v>1536</v>
      </c>
    </row>
    <row r="544" s="2" customFormat="1">
      <c r="A544" s="41"/>
      <c r="B544" s="42"/>
      <c r="C544" s="43"/>
      <c r="D544" s="220" t="s">
        <v>134</v>
      </c>
      <c r="E544" s="43"/>
      <c r="F544" s="221" t="s">
        <v>1535</v>
      </c>
      <c r="G544" s="43"/>
      <c r="H544" s="43"/>
      <c r="I544" s="222"/>
      <c r="J544" s="43"/>
      <c r="K544" s="43"/>
      <c r="L544" s="47"/>
      <c r="M544" s="223"/>
      <c r="N544" s="224"/>
      <c r="O544" s="87"/>
      <c r="P544" s="87"/>
      <c r="Q544" s="87"/>
      <c r="R544" s="87"/>
      <c r="S544" s="87"/>
      <c r="T544" s="88"/>
      <c r="U544" s="41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T544" s="20" t="s">
        <v>134</v>
      </c>
      <c r="AU544" s="20" t="s">
        <v>146</v>
      </c>
    </row>
    <row r="545" s="13" customFormat="1">
      <c r="A545" s="13"/>
      <c r="B545" s="227"/>
      <c r="C545" s="228"/>
      <c r="D545" s="220" t="s">
        <v>138</v>
      </c>
      <c r="E545" s="229" t="s">
        <v>19</v>
      </c>
      <c r="F545" s="230" t="s">
        <v>1537</v>
      </c>
      <c r="G545" s="228"/>
      <c r="H545" s="231">
        <v>5</v>
      </c>
      <c r="I545" s="232"/>
      <c r="J545" s="228"/>
      <c r="K545" s="228"/>
      <c r="L545" s="233"/>
      <c r="M545" s="234"/>
      <c r="N545" s="235"/>
      <c r="O545" s="235"/>
      <c r="P545" s="235"/>
      <c r="Q545" s="235"/>
      <c r="R545" s="235"/>
      <c r="S545" s="235"/>
      <c r="T545" s="236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237" t="s">
        <v>138</v>
      </c>
      <c r="AU545" s="237" t="s">
        <v>146</v>
      </c>
      <c r="AV545" s="13" t="s">
        <v>82</v>
      </c>
      <c r="AW545" s="13" t="s">
        <v>33</v>
      </c>
      <c r="AX545" s="13" t="s">
        <v>72</v>
      </c>
      <c r="AY545" s="237" t="s">
        <v>125</v>
      </c>
    </row>
    <row r="546" s="14" customFormat="1">
      <c r="A546" s="14"/>
      <c r="B546" s="238"/>
      <c r="C546" s="239"/>
      <c r="D546" s="220" t="s">
        <v>138</v>
      </c>
      <c r="E546" s="240" t="s">
        <v>19</v>
      </c>
      <c r="F546" s="241" t="s">
        <v>158</v>
      </c>
      <c r="G546" s="239"/>
      <c r="H546" s="242">
        <v>5</v>
      </c>
      <c r="I546" s="243"/>
      <c r="J546" s="239"/>
      <c r="K546" s="239"/>
      <c r="L546" s="244"/>
      <c r="M546" s="245"/>
      <c r="N546" s="246"/>
      <c r="O546" s="246"/>
      <c r="P546" s="246"/>
      <c r="Q546" s="246"/>
      <c r="R546" s="246"/>
      <c r="S546" s="246"/>
      <c r="T546" s="247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T546" s="248" t="s">
        <v>138</v>
      </c>
      <c r="AU546" s="248" t="s">
        <v>146</v>
      </c>
      <c r="AV546" s="14" t="s">
        <v>132</v>
      </c>
      <c r="AW546" s="14" t="s">
        <v>33</v>
      </c>
      <c r="AX546" s="14" t="s">
        <v>80</v>
      </c>
      <c r="AY546" s="248" t="s">
        <v>125</v>
      </c>
    </row>
    <row r="547" s="2" customFormat="1" ht="16.5" customHeight="1">
      <c r="A547" s="41"/>
      <c r="B547" s="42"/>
      <c r="C547" s="263" t="s">
        <v>1538</v>
      </c>
      <c r="D547" s="263" t="s">
        <v>408</v>
      </c>
      <c r="E547" s="264" t="s">
        <v>1539</v>
      </c>
      <c r="F547" s="265" t="s">
        <v>1540</v>
      </c>
      <c r="G547" s="266" t="s">
        <v>1212</v>
      </c>
      <c r="H547" s="267">
        <v>3</v>
      </c>
      <c r="I547" s="268"/>
      <c r="J547" s="269">
        <f>ROUND(I547*H547,2)</f>
        <v>0</v>
      </c>
      <c r="K547" s="265" t="s">
        <v>19</v>
      </c>
      <c r="L547" s="270"/>
      <c r="M547" s="271" t="s">
        <v>19</v>
      </c>
      <c r="N547" s="272" t="s">
        <v>43</v>
      </c>
      <c r="O547" s="87"/>
      <c r="P547" s="216">
        <f>O547*H547</f>
        <v>0</v>
      </c>
      <c r="Q547" s="216">
        <v>0.025000000000000001</v>
      </c>
      <c r="R547" s="216">
        <f>Q547*H547</f>
        <v>0.075000000000000011</v>
      </c>
      <c r="S547" s="216">
        <v>0</v>
      </c>
      <c r="T547" s="217">
        <f>S547*H547</f>
        <v>0</v>
      </c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R547" s="218" t="s">
        <v>175</v>
      </c>
      <c r="AT547" s="218" t="s">
        <v>408</v>
      </c>
      <c r="AU547" s="218" t="s">
        <v>146</v>
      </c>
      <c r="AY547" s="20" t="s">
        <v>125</v>
      </c>
      <c r="BE547" s="219">
        <f>IF(N547="základní",J547,0)</f>
        <v>0</v>
      </c>
      <c r="BF547" s="219">
        <f>IF(N547="snížená",J547,0)</f>
        <v>0</v>
      </c>
      <c r="BG547" s="219">
        <f>IF(N547="zákl. přenesená",J547,0)</f>
        <v>0</v>
      </c>
      <c r="BH547" s="219">
        <f>IF(N547="sníž. přenesená",J547,0)</f>
        <v>0</v>
      </c>
      <c r="BI547" s="219">
        <f>IF(N547="nulová",J547,0)</f>
        <v>0</v>
      </c>
      <c r="BJ547" s="20" t="s">
        <v>80</v>
      </c>
      <c r="BK547" s="219">
        <f>ROUND(I547*H547,2)</f>
        <v>0</v>
      </c>
      <c r="BL547" s="20" t="s">
        <v>132</v>
      </c>
      <c r="BM547" s="218" t="s">
        <v>1541</v>
      </c>
    </row>
    <row r="548" s="2" customFormat="1">
      <c r="A548" s="41"/>
      <c r="B548" s="42"/>
      <c r="C548" s="43"/>
      <c r="D548" s="220" t="s">
        <v>134</v>
      </c>
      <c r="E548" s="43"/>
      <c r="F548" s="221" t="s">
        <v>1540</v>
      </c>
      <c r="G548" s="43"/>
      <c r="H548" s="43"/>
      <c r="I548" s="222"/>
      <c r="J548" s="43"/>
      <c r="K548" s="43"/>
      <c r="L548" s="47"/>
      <c r="M548" s="223"/>
      <c r="N548" s="224"/>
      <c r="O548" s="87"/>
      <c r="P548" s="87"/>
      <c r="Q548" s="87"/>
      <c r="R548" s="87"/>
      <c r="S548" s="87"/>
      <c r="T548" s="88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T548" s="20" t="s">
        <v>134</v>
      </c>
      <c r="AU548" s="20" t="s">
        <v>146</v>
      </c>
    </row>
    <row r="549" s="13" customFormat="1">
      <c r="A549" s="13"/>
      <c r="B549" s="227"/>
      <c r="C549" s="228"/>
      <c r="D549" s="220" t="s">
        <v>138</v>
      </c>
      <c r="E549" s="229" t="s">
        <v>19</v>
      </c>
      <c r="F549" s="230" t="s">
        <v>1542</v>
      </c>
      <c r="G549" s="228"/>
      <c r="H549" s="231">
        <v>3</v>
      </c>
      <c r="I549" s="232"/>
      <c r="J549" s="228"/>
      <c r="K549" s="228"/>
      <c r="L549" s="233"/>
      <c r="M549" s="234"/>
      <c r="N549" s="235"/>
      <c r="O549" s="235"/>
      <c r="P549" s="235"/>
      <c r="Q549" s="235"/>
      <c r="R549" s="235"/>
      <c r="S549" s="235"/>
      <c r="T549" s="236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T549" s="237" t="s">
        <v>138</v>
      </c>
      <c r="AU549" s="237" t="s">
        <v>146</v>
      </c>
      <c r="AV549" s="13" t="s">
        <v>82</v>
      </c>
      <c r="AW549" s="13" t="s">
        <v>33</v>
      </c>
      <c r="AX549" s="13" t="s">
        <v>72</v>
      </c>
      <c r="AY549" s="237" t="s">
        <v>125</v>
      </c>
    </row>
    <row r="550" s="14" customFormat="1">
      <c r="A550" s="14"/>
      <c r="B550" s="238"/>
      <c r="C550" s="239"/>
      <c r="D550" s="220" t="s">
        <v>138</v>
      </c>
      <c r="E550" s="240" t="s">
        <v>19</v>
      </c>
      <c r="F550" s="241" t="s">
        <v>158</v>
      </c>
      <c r="G550" s="239"/>
      <c r="H550" s="242">
        <v>3</v>
      </c>
      <c r="I550" s="243"/>
      <c r="J550" s="239"/>
      <c r="K550" s="239"/>
      <c r="L550" s="244"/>
      <c r="M550" s="245"/>
      <c r="N550" s="246"/>
      <c r="O550" s="246"/>
      <c r="P550" s="246"/>
      <c r="Q550" s="246"/>
      <c r="R550" s="246"/>
      <c r="S550" s="246"/>
      <c r="T550" s="247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T550" s="248" t="s">
        <v>138</v>
      </c>
      <c r="AU550" s="248" t="s">
        <v>146</v>
      </c>
      <c r="AV550" s="14" t="s">
        <v>132</v>
      </c>
      <c r="AW550" s="14" t="s">
        <v>33</v>
      </c>
      <c r="AX550" s="14" t="s">
        <v>80</v>
      </c>
      <c r="AY550" s="248" t="s">
        <v>125</v>
      </c>
    </row>
    <row r="551" s="2" customFormat="1" ht="21.75" customHeight="1">
      <c r="A551" s="41"/>
      <c r="B551" s="42"/>
      <c r="C551" s="263" t="s">
        <v>1543</v>
      </c>
      <c r="D551" s="263" t="s">
        <v>408</v>
      </c>
      <c r="E551" s="264" t="s">
        <v>1544</v>
      </c>
      <c r="F551" s="265" t="s">
        <v>1545</v>
      </c>
      <c r="G551" s="266" t="s">
        <v>1212</v>
      </c>
      <c r="H551" s="267">
        <v>2</v>
      </c>
      <c r="I551" s="268"/>
      <c r="J551" s="269">
        <f>ROUND(I551*H551,2)</f>
        <v>0</v>
      </c>
      <c r="K551" s="265" t="s">
        <v>19</v>
      </c>
      <c r="L551" s="270"/>
      <c r="M551" s="271" t="s">
        <v>19</v>
      </c>
      <c r="N551" s="272" t="s">
        <v>43</v>
      </c>
      <c r="O551" s="87"/>
      <c r="P551" s="216">
        <f>O551*H551</f>
        <v>0</v>
      </c>
      <c r="Q551" s="216">
        <v>0.025000000000000001</v>
      </c>
      <c r="R551" s="216">
        <f>Q551*H551</f>
        <v>0.050000000000000003</v>
      </c>
      <c r="S551" s="216">
        <v>0</v>
      </c>
      <c r="T551" s="217">
        <f>S551*H551</f>
        <v>0</v>
      </c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R551" s="218" t="s">
        <v>175</v>
      </c>
      <c r="AT551" s="218" t="s">
        <v>408</v>
      </c>
      <c r="AU551" s="218" t="s">
        <v>146</v>
      </c>
      <c r="AY551" s="20" t="s">
        <v>125</v>
      </c>
      <c r="BE551" s="219">
        <f>IF(N551="základní",J551,0)</f>
        <v>0</v>
      </c>
      <c r="BF551" s="219">
        <f>IF(N551="snížená",J551,0)</f>
        <v>0</v>
      </c>
      <c r="BG551" s="219">
        <f>IF(N551="zákl. přenesená",J551,0)</f>
        <v>0</v>
      </c>
      <c r="BH551" s="219">
        <f>IF(N551="sníž. přenesená",J551,0)</f>
        <v>0</v>
      </c>
      <c r="BI551" s="219">
        <f>IF(N551="nulová",J551,0)</f>
        <v>0</v>
      </c>
      <c r="BJ551" s="20" t="s">
        <v>80</v>
      </c>
      <c r="BK551" s="219">
        <f>ROUND(I551*H551,2)</f>
        <v>0</v>
      </c>
      <c r="BL551" s="20" t="s">
        <v>132</v>
      </c>
      <c r="BM551" s="218" t="s">
        <v>1546</v>
      </c>
    </row>
    <row r="552" s="2" customFormat="1">
      <c r="A552" s="41"/>
      <c r="B552" s="42"/>
      <c r="C552" s="43"/>
      <c r="D552" s="220" t="s">
        <v>134</v>
      </c>
      <c r="E552" s="43"/>
      <c r="F552" s="221" t="s">
        <v>1545</v>
      </c>
      <c r="G552" s="43"/>
      <c r="H552" s="43"/>
      <c r="I552" s="222"/>
      <c r="J552" s="43"/>
      <c r="K552" s="43"/>
      <c r="L552" s="47"/>
      <c r="M552" s="223"/>
      <c r="N552" s="224"/>
      <c r="O552" s="87"/>
      <c r="P552" s="87"/>
      <c r="Q552" s="87"/>
      <c r="R552" s="87"/>
      <c r="S552" s="87"/>
      <c r="T552" s="88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T552" s="20" t="s">
        <v>134</v>
      </c>
      <c r="AU552" s="20" t="s">
        <v>146</v>
      </c>
    </row>
    <row r="553" s="13" customFormat="1">
      <c r="A553" s="13"/>
      <c r="B553" s="227"/>
      <c r="C553" s="228"/>
      <c r="D553" s="220" t="s">
        <v>138</v>
      </c>
      <c r="E553" s="229" t="s">
        <v>19</v>
      </c>
      <c r="F553" s="230" t="s">
        <v>1547</v>
      </c>
      <c r="G553" s="228"/>
      <c r="H553" s="231">
        <v>2</v>
      </c>
      <c r="I553" s="232"/>
      <c r="J553" s="228"/>
      <c r="K553" s="228"/>
      <c r="L553" s="233"/>
      <c r="M553" s="234"/>
      <c r="N553" s="235"/>
      <c r="O553" s="235"/>
      <c r="P553" s="235"/>
      <c r="Q553" s="235"/>
      <c r="R553" s="235"/>
      <c r="S553" s="235"/>
      <c r="T553" s="236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37" t="s">
        <v>138</v>
      </c>
      <c r="AU553" s="237" t="s">
        <v>146</v>
      </c>
      <c r="AV553" s="13" t="s">
        <v>82</v>
      </c>
      <c r="AW553" s="13" t="s">
        <v>33</v>
      </c>
      <c r="AX553" s="13" t="s">
        <v>72</v>
      </c>
      <c r="AY553" s="237" t="s">
        <v>125</v>
      </c>
    </row>
    <row r="554" s="14" customFormat="1">
      <c r="A554" s="14"/>
      <c r="B554" s="238"/>
      <c r="C554" s="239"/>
      <c r="D554" s="220" t="s">
        <v>138</v>
      </c>
      <c r="E554" s="240" t="s">
        <v>19</v>
      </c>
      <c r="F554" s="241" t="s">
        <v>158</v>
      </c>
      <c r="G554" s="239"/>
      <c r="H554" s="242">
        <v>2</v>
      </c>
      <c r="I554" s="243"/>
      <c r="J554" s="239"/>
      <c r="K554" s="239"/>
      <c r="L554" s="244"/>
      <c r="M554" s="245"/>
      <c r="N554" s="246"/>
      <c r="O554" s="246"/>
      <c r="P554" s="246"/>
      <c r="Q554" s="246"/>
      <c r="R554" s="246"/>
      <c r="S554" s="246"/>
      <c r="T554" s="247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T554" s="248" t="s">
        <v>138</v>
      </c>
      <c r="AU554" s="248" t="s">
        <v>146</v>
      </c>
      <c r="AV554" s="14" t="s">
        <v>132</v>
      </c>
      <c r="AW554" s="14" t="s">
        <v>33</v>
      </c>
      <c r="AX554" s="14" t="s">
        <v>80</v>
      </c>
      <c r="AY554" s="248" t="s">
        <v>125</v>
      </c>
    </row>
    <row r="555" s="2" customFormat="1" ht="16.5" customHeight="1">
      <c r="A555" s="41"/>
      <c r="B555" s="42"/>
      <c r="C555" s="263" t="s">
        <v>1548</v>
      </c>
      <c r="D555" s="263" t="s">
        <v>408</v>
      </c>
      <c r="E555" s="264" t="s">
        <v>1549</v>
      </c>
      <c r="F555" s="265" t="s">
        <v>1550</v>
      </c>
      <c r="G555" s="266" t="s">
        <v>1212</v>
      </c>
      <c r="H555" s="267">
        <v>4</v>
      </c>
      <c r="I555" s="268"/>
      <c r="J555" s="269">
        <f>ROUND(I555*H555,2)</f>
        <v>0</v>
      </c>
      <c r="K555" s="265" t="s">
        <v>19</v>
      </c>
      <c r="L555" s="270"/>
      <c r="M555" s="271" t="s">
        <v>19</v>
      </c>
      <c r="N555" s="272" t="s">
        <v>43</v>
      </c>
      <c r="O555" s="87"/>
      <c r="P555" s="216">
        <f>O555*H555</f>
        <v>0</v>
      </c>
      <c r="Q555" s="216">
        <v>0.025000000000000001</v>
      </c>
      <c r="R555" s="216">
        <f>Q555*H555</f>
        <v>0.10000000000000001</v>
      </c>
      <c r="S555" s="216">
        <v>0</v>
      </c>
      <c r="T555" s="217">
        <f>S555*H555</f>
        <v>0</v>
      </c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R555" s="218" t="s">
        <v>175</v>
      </c>
      <c r="AT555" s="218" t="s">
        <v>408</v>
      </c>
      <c r="AU555" s="218" t="s">
        <v>146</v>
      </c>
      <c r="AY555" s="20" t="s">
        <v>125</v>
      </c>
      <c r="BE555" s="219">
        <f>IF(N555="základní",J555,0)</f>
        <v>0</v>
      </c>
      <c r="BF555" s="219">
        <f>IF(N555="snížená",J555,0)</f>
        <v>0</v>
      </c>
      <c r="BG555" s="219">
        <f>IF(N555="zákl. přenesená",J555,0)</f>
        <v>0</v>
      </c>
      <c r="BH555" s="219">
        <f>IF(N555="sníž. přenesená",J555,0)</f>
        <v>0</v>
      </c>
      <c r="BI555" s="219">
        <f>IF(N555="nulová",J555,0)</f>
        <v>0</v>
      </c>
      <c r="BJ555" s="20" t="s">
        <v>80</v>
      </c>
      <c r="BK555" s="219">
        <f>ROUND(I555*H555,2)</f>
        <v>0</v>
      </c>
      <c r="BL555" s="20" t="s">
        <v>132</v>
      </c>
      <c r="BM555" s="218" t="s">
        <v>1551</v>
      </c>
    </row>
    <row r="556" s="2" customFormat="1">
      <c r="A556" s="41"/>
      <c r="B556" s="42"/>
      <c r="C556" s="43"/>
      <c r="D556" s="220" t="s">
        <v>134</v>
      </c>
      <c r="E556" s="43"/>
      <c r="F556" s="221" t="s">
        <v>1550</v>
      </c>
      <c r="G556" s="43"/>
      <c r="H556" s="43"/>
      <c r="I556" s="222"/>
      <c r="J556" s="43"/>
      <c r="K556" s="43"/>
      <c r="L556" s="47"/>
      <c r="M556" s="223"/>
      <c r="N556" s="224"/>
      <c r="O556" s="87"/>
      <c r="P556" s="87"/>
      <c r="Q556" s="87"/>
      <c r="R556" s="87"/>
      <c r="S556" s="87"/>
      <c r="T556" s="88"/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T556" s="20" t="s">
        <v>134</v>
      </c>
      <c r="AU556" s="20" t="s">
        <v>146</v>
      </c>
    </row>
    <row r="557" s="13" customFormat="1">
      <c r="A557" s="13"/>
      <c r="B557" s="227"/>
      <c r="C557" s="228"/>
      <c r="D557" s="220" t="s">
        <v>138</v>
      </c>
      <c r="E557" s="229" t="s">
        <v>19</v>
      </c>
      <c r="F557" s="230" t="s">
        <v>1552</v>
      </c>
      <c r="G557" s="228"/>
      <c r="H557" s="231">
        <v>4</v>
      </c>
      <c r="I557" s="232"/>
      <c r="J557" s="228"/>
      <c r="K557" s="228"/>
      <c r="L557" s="233"/>
      <c r="M557" s="234"/>
      <c r="N557" s="235"/>
      <c r="O557" s="235"/>
      <c r="P557" s="235"/>
      <c r="Q557" s="235"/>
      <c r="R557" s="235"/>
      <c r="S557" s="235"/>
      <c r="T557" s="236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37" t="s">
        <v>138</v>
      </c>
      <c r="AU557" s="237" t="s">
        <v>146</v>
      </c>
      <c r="AV557" s="13" t="s">
        <v>82</v>
      </c>
      <c r="AW557" s="13" t="s">
        <v>33</v>
      </c>
      <c r="AX557" s="13" t="s">
        <v>72</v>
      </c>
      <c r="AY557" s="237" t="s">
        <v>125</v>
      </c>
    </row>
    <row r="558" s="14" customFormat="1">
      <c r="A558" s="14"/>
      <c r="B558" s="238"/>
      <c r="C558" s="239"/>
      <c r="D558" s="220" t="s">
        <v>138</v>
      </c>
      <c r="E558" s="240" t="s">
        <v>19</v>
      </c>
      <c r="F558" s="241" t="s">
        <v>158</v>
      </c>
      <c r="G558" s="239"/>
      <c r="H558" s="242">
        <v>4</v>
      </c>
      <c r="I558" s="243"/>
      <c r="J558" s="239"/>
      <c r="K558" s="239"/>
      <c r="L558" s="244"/>
      <c r="M558" s="245"/>
      <c r="N558" s="246"/>
      <c r="O558" s="246"/>
      <c r="P558" s="246"/>
      <c r="Q558" s="246"/>
      <c r="R558" s="246"/>
      <c r="S558" s="246"/>
      <c r="T558" s="247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T558" s="248" t="s">
        <v>138</v>
      </c>
      <c r="AU558" s="248" t="s">
        <v>146</v>
      </c>
      <c r="AV558" s="14" t="s">
        <v>132</v>
      </c>
      <c r="AW558" s="14" t="s">
        <v>33</v>
      </c>
      <c r="AX558" s="14" t="s">
        <v>80</v>
      </c>
      <c r="AY558" s="248" t="s">
        <v>125</v>
      </c>
    </row>
    <row r="559" s="2" customFormat="1" ht="16.5" customHeight="1">
      <c r="A559" s="41"/>
      <c r="B559" s="42"/>
      <c r="C559" s="263" t="s">
        <v>1553</v>
      </c>
      <c r="D559" s="263" t="s">
        <v>408</v>
      </c>
      <c r="E559" s="264" t="s">
        <v>1554</v>
      </c>
      <c r="F559" s="265" t="s">
        <v>1555</v>
      </c>
      <c r="G559" s="266" t="s">
        <v>1212</v>
      </c>
      <c r="H559" s="267">
        <v>2</v>
      </c>
      <c r="I559" s="268"/>
      <c r="J559" s="269">
        <f>ROUND(I559*H559,2)</f>
        <v>0</v>
      </c>
      <c r="K559" s="265" t="s">
        <v>19</v>
      </c>
      <c r="L559" s="270"/>
      <c r="M559" s="271" t="s">
        <v>19</v>
      </c>
      <c r="N559" s="272" t="s">
        <v>43</v>
      </c>
      <c r="O559" s="87"/>
      <c r="P559" s="216">
        <f>O559*H559</f>
        <v>0</v>
      </c>
      <c r="Q559" s="216">
        <v>0.025000000000000001</v>
      </c>
      <c r="R559" s="216">
        <f>Q559*H559</f>
        <v>0.050000000000000003</v>
      </c>
      <c r="S559" s="216">
        <v>0</v>
      </c>
      <c r="T559" s="217">
        <f>S559*H559</f>
        <v>0</v>
      </c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R559" s="218" t="s">
        <v>175</v>
      </c>
      <c r="AT559" s="218" t="s">
        <v>408</v>
      </c>
      <c r="AU559" s="218" t="s">
        <v>146</v>
      </c>
      <c r="AY559" s="20" t="s">
        <v>125</v>
      </c>
      <c r="BE559" s="219">
        <f>IF(N559="základní",J559,0)</f>
        <v>0</v>
      </c>
      <c r="BF559" s="219">
        <f>IF(N559="snížená",J559,0)</f>
        <v>0</v>
      </c>
      <c r="BG559" s="219">
        <f>IF(N559="zákl. přenesená",J559,0)</f>
        <v>0</v>
      </c>
      <c r="BH559" s="219">
        <f>IF(N559="sníž. přenesená",J559,0)</f>
        <v>0</v>
      </c>
      <c r="BI559" s="219">
        <f>IF(N559="nulová",J559,0)</f>
        <v>0</v>
      </c>
      <c r="BJ559" s="20" t="s">
        <v>80</v>
      </c>
      <c r="BK559" s="219">
        <f>ROUND(I559*H559,2)</f>
        <v>0</v>
      </c>
      <c r="BL559" s="20" t="s">
        <v>132</v>
      </c>
      <c r="BM559" s="218" t="s">
        <v>1556</v>
      </c>
    </row>
    <row r="560" s="2" customFormat="1">
      <c r="A560" s="41"/>
      <c r="B560" s="42"/>
      <c r="C560" s="43"/>
      <c r="D560" s="220" t="s">
        <v>134</v>
      </c>
      <c r="E560" s="43"/>
      <c r="F560" s="221" t="s">
        <v>1555</v>
      </c>
      <c r="G560" s="43"/>
      <c r="H560" s="43"/>
      <c r="I560" s="222"/>
      <c r="J560" s="43"/>
      <c r="K560" s="43"/>
      <c r="L560" s="47"/>
      <c r="M560" s="223"/>
      <c r="N560" s="224"/>
      <c r="O560" s="87"/>
      <c r="P560" s="87"/>
      <c r="Q560" s="87"/>
      <c r="R560" s="87"/>
      <c r="S560" s="87"/>
      <c r="T560" s="88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T560" s="20" t="s">
        <v>134</v>
      </c>
      <c r="AU560" s="20" t="s">
        <v>146</v>
      </c>
    </row>
    <row r="561" s="13" customFormat="1">
      <c r="A561" s="13"/>
      <c r="B561" s="227"/>
      <c r="C561" s="228"/>
      <c r="D561" s="220" t="s">
        <v>138</v>
      </c>
      <c r="E561" s="229" t="s">
        <v>19</v>
      </c>
      <c r="F561" s="230" t="s">
        <v>1557</v>
      </c>
      <c r="G561" s="228"/>
      <c r="H561" s="231">
        <v>2</v>
      </c>
      <c r="I561" s="232"/>
      <c r="J561" s="228"/>
      <c r="K561" s="228"/>
      <c r="L561" s="233"/>
      <c r="M561" s="234"/>
      <c r="N561" s="235"/>
      <c r="O561" s="235"/>
      <c r="P561" s="235"/>
      <c r="Q561" s="235"/>
      <c r="R561" s="235"/>
      <c r="S561" s="235"/>
      <c r="T561" s="236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T561" s="237" t="s">
        <v>138</v>
      </c>
      <c r="AU561" s="237" t="s">
        <v>146</v>
      </c>
      <c r="AV561" s="13" t="s">
        <v>82</v>
      </c>
      <c r="AW561" s="13" t="s">
        <v>33</v>
      </c>
      <c r="AX561" s="13" t="s">
        <v>72</v>
      </c>
      <c r="AY561" s="237" t="s">
        <v>125</v>
      </c>
    </row>
    <row r="562" s="14" customFormat="1">
      <c r="A562" s="14"/>
      <c r="B562" s="238"/>
      <c r="C562" s="239"/>
      <c r="D562" s="220" t="s">
        <v>138</v>
      </c>
      <c r="E562" s="240" t="s">
        <v>19</v>
      </c>
      <c r="F562" s="241" t="s">
        <v>158</v>
      </c>
      <c r="G562" s="239"/>
      <c r="H562" s="242">
        <v>2</v>
      </c>
      <c r="I562" s="243"/>
      <c r="J562" s="239"/>
      <c r="K562" s="239"/>
      <c r="L562" s="244"/>
      <c r="M562" s="245"/>
      <c r="N562" s="246"/>
      <c r="O562" s="246"/>
      <c r="P562" s="246"/>
      <c r="Q562" s="246"/>
      <c r="R562" s="246"/>
      <c r="S562" s="246"/>
      <c r="T562" s="247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T562" s="248" t="s">
        <v>138</v>
      </c>
      <c r="AU562" s="248" t="s">
        <v>146</v>
      </c>
      <c r="AV562" s="14" t="s">
        <v>132</v>
      </c>
      <c r="AW562" s="14" t="s">
        <v>33</v>
      </c>
      <c r="AX562" s="14" t="s">
        <v>80</v>
      </c>
      <c r="AY562" s="248" t="s">
        <v>125</v>
      </c>
    </row>
    <row r="563" s="2" customFormat="1" ht="16.5" customHeight="1">
      <c r="A563" s="41"/>
      <c r="B563" s="42"/>
      <c r="C563" s="263" t="s">
        <v>1558</v>
      </c>
      <c r="D563" s="263" t="s">
        <v>408</v>
      </c>
      <c r="E563" s="264" t="s">
        <v>1559</v>
      </c>
      <c r="F563" s="265" t="s">
        <v>1560</v>
      </c>
      <c r="G563" s="266" t="s">
        <v>1212</v>
      </c>
      <c r="H563" s="267">
        <v>3</v>
      </c>
      <c r="I563" s="268"/>
      <c r="J563" s="269">
        <f>ROUND(I563*H563,2)</f>
        <v>0</v>
      </c>
      <c r="K563" s="265" t="s">
        <v>19</v>
      </c>
      <c r="L563" s="270"/>
      <c r="M563" s="271" t="s">
        <v>19</v>
      </c>
      <c r="N563" s="272" t="s">
        <v>43</v>
      </c>
      <c r="O563" s="87"/>
      <c r="P563" s="216">
        <f>O563*H563</f>
        <v>0</v>
      </c>
      <c r="Q563" s="216">
        <v>0.025000000000000001</v>
      </c>
      <c r="R563" s="216">
        <f>Q563*H563</f>
        <v>0.075000000000000011</v>
      </c>
      <c r="S563" s="216">
        <v>0</v>
      </c>
      <c r="T563" s="217">
        <f>S563*H563</f>
        <v>0</v>
      </c>
      <c r="U563" s="41"/>
      <c r="V563" s="41"/>
      <c r="W563" s="41"/>
      <c r="X563" s="41"/>
      <c r="Y563" s="41"/>
      <c r="Z563" s="41"/>
      <c r="AA563" s="41"/>
      <c r="AB563" s="41"/>
      <c r="AC563" s="41"/>
      <c r="AD563" s="41"/>
      <c r="AE563" s="41"/>
      <c r="AR563" s="218" t="s">
        <v>175</v>
      </c>
      <c r="AT563" s="218" t="s">
        <v>408</v>
      </c>
      <c r="AU563" s="218" t="s">
        <v>146</v>
      </c>
      <c r="AY563" s="20" t="s">
        <v>125</v>
      </c>
      <c r="BE563" s="219">
        <f>IF(N563="základní",J563,0)</f>
        <v>0</v>
      </c>
      <c r="BF563" s="219">
        <f>IF(N563="snížená",J563,0)</f>
        <v>0</v>
      </c>
      <c r="BG563" s="219">
        <f>IF(N563="zákl. přenesená",J563,0)</f>
        <v>0</v>
      </c>
      <c r="BH563" s="219">
        <f>IF(N563="sníž. přenesená",J563,0)</f>
        <v>0</v>
      </c>
      <c r="BI563" s="219">
        <f>IF(N563="nulová",J563,0)</f>
        <v>0</v>
      </c>
      <c r="BJ563" s="20" t="s">
        <v>80</v>
      </c>
      <c r="BK563" s="219">
        <f>ROUND(I563*H563,2)</f>
        <v>0</v>
      </c>
      <c r="BL563" s="20" t="s">
        <v>132</v>
      </c>
      <c r="BM563" s="218" t="s">
        <v>1561</v>
      </c>
    </row>
    <row r="564" s="2" customFormat="1">
      <c r="A564" s="41"/>
      <c r="B564" s="42"/>
      <c r="C564" s="43"/>
      <c r="D564" s="220" t="s">
        <v>134</v>
      </c>
      <c r="E564" s="43"/>
      <c r="F564" s="221" t="s">
        <v>1560</v>
      </c>
      <c r="G564" s="43"/>
      <c r="H564" s="43"/>
      <c r="I564" s="222"/>
      <c r="J564" s="43"/>
      <c r="K564" s="43"/>
      <c r="L564" s="47"/>
      <c r="M564" s="223"/>
      <c r="N564" s="224"/>
      <c r="O564" s="87"/>
      <c r="P564" s="87"/>
      <c r="Q564" s="87"/>
      <c r="R564" s="87"/>
      <c r="S564" s="87"/>
      <c r="T564" s="88"/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T564" s="20" t="s">
        <v>134</v>
      </c>
      <c r="AU564" s="20" t="s">
        <v>146</v>
      </c>
    </row>
    <row r="565" s="13" customFormat="1">
      <c r="A565" s="13"/>
      <c r="B565" s="227"/>
      <c r="C565" s="228"/>
      <c r="D565" s="220" t="s">
        <v>138</v>
      </c>
      <c r="E565" s="229" t="s">
        <v>19</v>
      </c>
      <c r="F565" s="230" t="s">
        <v>1562</v>
      </c>
      <c r="G565" s="228"/>
      <c r="H565" s="231">
        <v>3</v>
      </c>
      <c r="I565" s="232"/>
      <c r="J565" s="228"/>
      <c r="K565" s="228"/>
      <c r="L565" s="233"/>
      <c r="M565" s="234"/>
      <c r="N565" s="235"/>
      <c r="O565" s="235"/>
      <c r="P565" s="235"/>
      <c r="Q565" s="235"/>
      <c r="R565" s="235"/>
      <c r="S565" s="235"/>
      <c r="T565" s="236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T565" s="237" t="s">
        <v>138</v>
      </c>
      <c r="AU565" s="237" t="s">
        <v>146</v>
      </c>
      <c r="AV565" s="13" t="s">
        <v>82</v>
      </c>
      <c r="AW565" s="13" t="s">
        <v>33</v>
      </c>
      <c r="AX565" s="13" t="s">
        <v>72</v>
      </c>
      <c r="AY565" s="237" t="s">
        <v>125</v>
      </c>
    </row>
    <row r="566" s="14" customFormat="1">
      <c r="A566" s="14"/>
      <c r="B566" s="238"/>
      <c r="C566" s="239"/>
      <c r="D566" s="220" t="s">
        <v>138</v>
      </c>
      <c r="E566" s="240" t="s">
        <v>19</v>
      </c>
      <c r="F566" s="241" t="s">
        <v>158</v>
      </c>
      <c r="G566" s="239"/>
      <c r="H566" s="242">
        <v>3</v>
      </c>
      <c r="I566" s="243"/>
      <c r="J566" s="239"/>
      <c r="K566" s="239"/>
      <c r="L566" s="244"/>
      <c r="M566" s="245"/>
      <c r="N566" s="246"/>
      <c r="O566" s="246"/>
      <c r="P566" s="246"/>
      <c r="Q566" s="246"/>
      <c r="R566" s="246"/>
      <c r="S566" s="246"/>
      <c r="T566" s="247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T566" s="248" t="s">
        <v>138</v>
      </c>
      <c r="AU566" s="248" t="s">
        <v>146</v>
      </c>
      <c r="AV566" s="14" t="s">
        <v>132</v>
      </c>
      <c r="AW566" s="14" t="s">
        <v>33</v>
      </c>
      <c r="AX566" s="14" t="s">
        <v>80</v>
      </c>
      <c r="AY566" s="248" t="s">
        <v>125</v>
      </c>
    </row>
    <row r="567" s="12" customFormat="1" ht="20.88" customHeight="1">
      <c r="A567" s="12"/>
      <c r="B567" s="191"/>
      <c r="C567" s="192"/>
      <c r="D567" s="193" t="s">
        <v>71</v>
      </c>
      <c r="E567" s="205" t="s">
        <v>1563</v>
      </c>
      <c r="F567" s="205" t="s">
        <v>1564</v>
      </c>
      <c r="G567" s="192"/>
      <c r="H567" s="192"/>
      <c r="I567" s="195"/>
      <c r="J567" s="206">
        <f>BK567</f>
        <v>0</v>
      </c>
      <c r="K567" s="192"/>
      <c r="L567" s="197"/>
      <c r="M567" s="198"/>
      <c r="N567" s="199"/>
      <c r="O567" s="199"/>
      <c r="P567" s="200">
        <f>SUM(P568:P657)</f>
        <v>0</v>
      </c>
      <c r="Q567" s="199"/>
      <c r="R567" s="200">
        <f>SUM(R568:R657)</f>
        <v>22.682592</v>
      </c>
      <c r="S567" s="199"/>
      <c r="T567" s="201">
        <f>SUM(T568:T657)</f>
        <v>0</v>
      </c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R567" s="202" t="s">
        <v>80</v>
      </c>
      <c r="AT567" s="203" t="s">
        <v>71</v>
      </c>
      <c r="AU567" s="203" t="s">
        <v>82</v>
      </c>
      <c r="AY567" s="202" t="s">
        <v>125</v>
      </c>
      <c r="BK567" s="204">
        <f>SUM(BK568:BK657)</f>
        <v>0</v>
      </c>
    </row>
    <row r="568" s="2" customFormat="1" ht="21.75" customHeight="1">
      <c r="A568" s="41"/>
      <c r="B568" s="42"/>
      <c r="C568" s="207" t="s">
        <v>1565</v>
      </c>
      <c r="D568" s="207" t="s">
        <v>127</v>
      </c>
      <c r="E568" s="208" t="s">
        <v>1566</v>
      </c>
      <c r="F568" s="209" t="s">
        <v>1567</v>
      </c>
      <c r="G568" s="210" t="s">
        <v>130</v>
      </c>
      <c r="H568" s="211">
        <v>184.5</v>
      </c>
      <c r="I568" s="212"/>
      <c r="J568" s="213">
        <f>ROUND(I568*H568,2)</f>
        <v>0</v>
      </c>
      <c r="K568" s="209" t="s">
        <v>131</v>
      </c>
      <c r="L568" s="47"/>
      <c r="M568" s="214" t="s">
        <v>19</v>
      </c>
      <c r="N568" s="215" t="s">
        <v>43</v>
      </c>
      <c r="O568" s="87"/>
      <c r="P568" s="216">
        <f>O568*H568</f>
        <v>0</v>
      </c>
      <c r="Q568" s="216">
        <v>0</v>
      </c>
      <c r="R568" s="216">
        <f>Q568*H568</f>
        <v>0</v>
      </c>
      <c r="S568" s="216">
        <v>0</v>
      </c>
      <c r="T568" s="217">
        <f>S568*H568</f>
        <v>0</v>
      </c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R568" s="218" t="s">
        <v>132</v>
      </c>
      <c r="AT568" s="218" t="s">
        <v>127</v>
      </c>
      <c r="AU568" s="218" t="s">
        <v>146</v>
      </c>
      <c r="AY568" s="20" t="s">
        <v>125</v>
      </c>
      <c r="BE568" s="219">
        <f>IF(N568="základní",J568,0)</f>
        <v>0</v>
      </c>
      <c r="BF568" s="219">
        <f>IF(N568="snížená",J568,0)</f>
        <v>0</v>
      </c>
      <c r="BG568" s="219">
        <f>IF(N568="zákl. přenesená",J568,0)</f>
        <v>0</v>
      </c>
      <c r="BH568" s="219">
        <f>IF(N568="sníž. přenesená",J568,0)</f>
        <v>0</v>
      </c>
      <c r="BI568" s="219">
        <f>IF(N568="nulová",J568,0)</f>
        <v>0</v>
      </c>
      <c r="BJ568" s="20" t="s">
        <v>80</v>
      </c>
      <c r="BK568" s="219">
        <f>ROUND(I568*H568,2)</f>
        <v>0</v>
      </c>
      <c r="BL568" s="20" t="s">
        <v>132</v>
      </c>
      <c r="BM568" s="218" t="s">
        <v>1568</v>
      </c>
    </row>
    <row r="569" s="2" customFormat="1">
      <c r="A569" s="41"/>
      <c r="B569" s="42"/>
      <c r="C569" s="43"/>
      <c r="D569" s="220" t="s">
        <v>134</v>
      </c>
      <c r="E569" s="43"/>
      <c r="F569" s="221" t="s">
        <v>1569</v>
      </c>
      <c r="G569" s="43"/>
      <c r="H569" s="43"/>
      <c r="I569" s="222"/>
      <c r="J569" s="43"/>
      <c r="K569" s="43"/>
      <c r="L569" s="47"/>
      <c r="M569" s="223"/>
      <c r="N569" s="224"/>
      <c r="O569" s="87"/>
      <c r="P569" s="87"/>
      <c r="Q569" s="87"/>
      <c r="R569" s="87"/>
      <c r="S569" s="87"/>
      <c r="T569" s="88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T569" s="20" t="s">
        <v>134</v>
      </c>
      <c r="AU569" s="20" t="s">
        <v>146</v>
      </c>
    </row>
    <row r="570" s="2" customFormat="1">
      <c r="A570" s="41"/>
      <c r="B570" s="42"/>
      <c r="C570" s="43"/>
      <c r="D570" s="225" t="s">
        <v>136</v>
      </c>
      <c r="E570" s="43"/>
      <c r="F570" s="226" t="s">
        <v>1570</v>
      </c>
      <c r="G570" s="43"/>
      <c r="H570" s="43"/>
      <c r="I570" s="222"/>
      <c r="J570" s="43"/>
      <c r="K570" s="43"/>
      <c r="L570" s="47"/>
      <c r="M570" s="223"/>
      <c r="N570" s="224"/>
      <c r="O570" s="87"/>
      <c r="P570" s="87"/>
      <c r="Q570" s="87"/>
      <c r="R570" s="87"/>
      <c r="S570" s="87"/>
      <c r="T570" s="88"/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T570" s="20" t="s">
        <v>136</v>
      </c>
      <c r="AU570" s="20" t="s">
        <v>146</v>
      </c>
    </row>
    <row r="571" s="13" customFormat="1">
      <c r="A571" s="13"/>
      <c r="B571" s="227"/>
      <c r="C571" s="228"/>
      <c r="D571" s="220" t="s">
        <v>138</v>
      </c>
      <c r="E571" s="229" t="s">
        <v>19</v>
      </c>
      <c r="F571" s="230" t="s">
        <v>1571</v>
      </c>
      <c r="G571" s="228"/>
      <c r="H571" s="231">
        <v>184.5</v>
      </c>
      <c r="I571" s="232"/>
      <c r="J571" s="228"/>
      <c r="K571" s="228"/>
      <c r="L571" s="233"/>
      <c r="M571" s="234"/>
      <c r="N571" s="235"/>
      <c r="O571" s="235"/>
      <c r="P571" s="235"/>
      <c r="Q571" s="235"/>
      <c r="R571" s="235"/>
      <c r="S571" s="235"/>
      <c r="T571" s="236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T571" s="237" t="s">
        <v>138</v>
      </c>
      <c r="AU571" s="237" t="s">
        <v>146</v>
      </c>
      <c r="AV571" s="13" t="s">
        <v>82</v>
      </c>
      <c r="AW571" s="13" t="s">
        <v>33</v>
      </c>
      <c r="AX571" s="13" t="s">
        <v>72</v>
      </c>
      <c r="AY571" s="237" t="s">
        <v>125</v>
      </c>
    </row>
    <row r="572" s="14" customFormat="1">
      <c r="A572" s="14"/>
      <c r="B572" s="238"/>
      <c r="C572" s="239"/>
      <c r="D572" s="220" t="s">
        <v>138</v>
      </c>
      <c r="E572" s="240" t="s">
        <v>19</v>
      </c>
      <c r="F572" s="241" t="s">
        <v>158</v>
      </c>
      <c r="G572" s="239"/>
      <c r="H572" s="242">
        <v>184.5</v>
      </c>
      <c r="I572" s="243"/>
      <c r="J572" s="239"/>
      <c r="K572" s="239"/>
      <c r="L572" s="244"/>
      <c r="M572" s="245"/>
      <c r="N572" s="246"/>
      <c r="O572" s="246"/>
      <c r="P572" s="246"/>
      <c r="Q572" s="246"/>
      <c r="R572" s="246"/>
      <c r="S572" s="246"/>
      <c r="T572" s="247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T572" s="248" t="s">
        <v>138</v>
      </c>
      <c r="AU572" s="248" t="s">
        <v>146</v>
      </c>
      <c r="AV572" s="14" t="s">
        <v>132</v>
      </c>
      <c r="AW572" s="14" t="s">
        <v>33</v>
      </c>
      <c r="AX572" s="14" t="s">
        <v>80</v>
      </c>
      <c r="AY572" s="248" t="s">
        <v>125</v>
      </c>
    </row>
    <row r="573" s="2" customFormat="1" ht="16.5" customHeight="1">
      <c r="A573" s="41"/>
      <c r="B573" s="42"/>
      <c r="C573" s="263" t="s">
        <v>1572</v>
      </c>
      <c r="D573" s="263" t="s">
        <v>408</v>
      </c>
      <c r="E573" s="264" t="s">
        <v>1573</v>
      </c>
      <c r="F573" s="265" t="s">
        <v>1574</v>
      </c>
      <c r="G573" s="266" t="s">
        <v>1575</v>
      </c>
      <c r="H573" s="267">
        <v>0.091999999999999998</v>
      </c>
      <c r="I573" s="268"/>
      <c r="J573" s="269">
        <f>ROUND(I573*H573,2)</f>
        <v>0</v>
      </c>
      <c r="K573" s="265" t="s">
        <v>131</v>
      </c>
      <c r="L573" s="270"/>
      <c r="M573" s="271" t="s">
        <v>19</v>
      </c>
      <c r="N573" s="272" t="s">
        <v>43</v>
      </c>
      <c r="O573" s="87"/>
      <c r="P573" s="216">
        <f>O573*H573</f>
        <v>0</v>
      </c>
      <c r="Q573" s="216">
        <v>0.001</v>
      </c>
      <c r="R573" s="216">
        <f>Q573*H573</f>
        <v>9.2E-05</v>
      </c>
      <c r="S573" s="216">
        <v>0</v>
      </c>
      <c r="T573" s="217">
        <f>S573*H573</f>
        <v>0</v>
      </c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R573" s="218" t="s">
        <v>175</v>
      </c>
      <c r="AT573" s="218" t="s">
        <v>408</v>
      </c>
      <c r="AU573" s="218" t="s">
        <v>146</v>
      </c>
      <c r="AY573" s="20" t="s">
        <v>125</v>
      </c>
      <c r="BE573" s="219">
        <f>IF(N573="základní",J573,0)</f>
        <v>0</v>
      </c>
      <c r="BF573" s="219">
        <f>IF(N573="snížená",J573,0)</f>
        <v>0</v>
      </c>
      <c r="BG573" s="219">
        <f>IF(N573="zákl. přenesená",J573,0)</f>
        <v>0</v>
      </c>
      <c r="BH573" s="219">
        <f>IF(N573="sníž. přenesená",J573,0)</f>
        <v>0</v>
      </c>
      <c r="BI573" s="219">
        <f>IF(N573="nulová",J573,0)</f>
        <v>0</v>
      </c>
      <c r="BJ573" s="20" t="s">
        <v>80</v>
      </c>
      <c r="BK573" s="219">
        <f>ROUND(I573*H573,2)</f>
        <v>0</v>
      </c>
      <c r="BL573" s="20" t="s">
        <v>132</v>
      </c>
      <c r="BM573" s="218" t="s">
        <v>1576</v>
      </c>
    </row>
    <row r="574" s="2" customFormat="1">
      <c r="A574" s="41"/>
      <c r="B574" s="42"/>
      <c r="C574" s="43"/>
      <c r="D574" s="220" t="s">
        <v>134</v>
      </c>
      <c r="E574" s="43"/>
      <c r="F574" s="221" t="s">
        <v>1574</v>
      </c>
      <c r="G574" s="43"/>
      <c r="H574" s="43"/>
      <c r="I574" s="222"/>
      <c r="J574" s="43"/>
      <c r="K574" s="43"/>
      <c r="L574" s="47"/>
      <c r="M574" s="223"/>
      <c r="N574" s="224"/>
      <c r="O574" s="87"/>
      <c r="P574" s="87"/>
      <c r="Q574" s="87"/>
      <c r="R574" s="87"/>
      <c r="S574" s="87"/>
      <c r="T574" s="88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T574" s="20" t="s">
        <v>134</v>
      </c>
      <c r="AU574" s="20" t="s">
        <v>146</v>
      </c>
    </row>
    <row r="575" s="13" customFormat="1">
      <c r="A575" s="13"/>
      <c r="B575" s="227"/>
      <c r="C575" s="228"/>
      <c r="D575" s="220" t="s">
        <v>138</v>
      </c>
      <c r="E575" s="229" t="s">
        <v>19</v>
      </c>
      <c r="F575" s="230" t="s">
        <v>1577</v>
      </c>
      <c r="G575" s="228"/>
      <c r="H575" s="231">
        <v>0.091999999999999998</v>
      </c>
      <c r="I575" s="232"/>
      <c r="J575" s="228"/>
      <c r="K575" s="228"/>
      <c r="L575" s="233"/>
      <c r="M575" s="234"/>
      <c r="N575" s="235"/>
      <c r="O575" s="235"/>
      <c r="P575" s="235"/>
      <c r="Q575" s="235"/>
      <c r="R575" s="235"/>
      <c r="S575" s="235"/>
      <c r="T575" s="236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T575" s="237" t="s">
        <v>138</v>
      </c>
      <c r="AU575" s="237" t="s">
        <v>146</v>
      </c>
      <c r="AV575" s="13" t="s">
        <v>82</v>
      </c>
      <c r="AW575" s="13" t="s">
        <v>33</v>
      </c>
      <c r="AX575" s="13" t="s">
        <v>72</v>
      </c>
      <c r="AY575" s="237" t="s">
        <v>125</v>
      </c>
    </row>
    <row r="576" s="14" customFormat="1">
      <c r="A576" s="14"/>
      <c r="B576" s="238"/>
      <c r="C576" s="239"/>
      <c r="D576" s="220" t="s">
        <v>138</v>
      </c>
      <c r="E576" s="240" t="s">
        <v>19</v>
      </c>
      <c r="F576" s="241" t="s">
        <v>158</v>
      </c>
      <c r="G576" s="239"/>
      <c r="H576" s="242">
        <v>0.091999999999999998</v>
      </c>
      <c r="I576" s="243"/>
      <c r="J576" s="239"/>
      <c r="K576" s="239"/>
      <c r="L576" s="244"/>
      <c r="M576" s="245"/>
      <c r="N576" s="246"/>
      <c r="O576" s="246"/>
      <c r="P576" s="246"/>
      <c r="Q576" s="246"/>
      <c r="R576" s="246"/>
      <c r="S576" s="246"/>
      <c r="T576" s="247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T576" s="248" t="s">
        <v>138</v>
      </c>
      <c r="AU576" s="248" t="s">
        <v>146</v>
      </c>
      <c r="AV576" s="14" t="s">
        <v>132</v>
      </c>
      <c r="AW576" s="14" t="s">
        <v>33</v>
      </c>
      <c r="AX576" s="14" t="s">
        <v>80</v>
      </c>
      <c r="AY576" s="248" t="s">
        <v>125</v>
      </c>
    </row>
    <row r="577" s="2" customFormat="1" ht="16.5" customHeight="1">
      <c r="A577" s="41"/>
      <c r="B577" s="42"/>
      <c r="C577" s="207" t="s">
        <v>1578</v>
      </c>
      <c r="D577" s="207" t="s">
        <v>127</v>
      </c>
      <c r="E577" s="208" t="s">
        <v>1579</v>
      </c>
      <c r="F577" s="209" t="s">
        <v>1580</v>
      </c>
      <c r="G577" s="210" t="s">
        <v>130</v>
      </c>
      <c r="H577" s="211">
        <v>184.5</v>
      </c>
      <c r="I577" s="212"/>
      <c r="J577" s="213">
        <f>ROUND(I577*H577,2)</f>
        <v>0</v>
      </c>
      <c r="K577" s="209" t="s">
        <v>19</v>
      </c>
      <c r="L577" s="47"/>
      <c r="M577" s="214" t="s">
        <v>19</v>
      </c>
      <c r="N577" s="215" t="s">
        <v>43</v>
      </c>
      <c r="O577" s="87"/>
      <c r="P577" s="216">
        <f>O577*H577</f>
        <v>0</v>
      </c>
      <c r="Q577" s="216">
        <v>0</v>
      </c>
      <c r="R577" s="216">
        <f>Q577*H577</f>
        <v>0</v>
      </c>
      <c r="S577" s="216">
        <v>0</v>
      </c>
      <c r="T577" s="217">
        <f>S577*H577</f>
        <v>0</v>
      </c>
      <c r="U577" s="41"/>
      <c r="V577" s="41"/>
      <c r="W577" s="41"/>
      <c r="X577" s="41"/>
      <c r="Y577" s="41"/>
      <c r="Z577" s="41"/>
      <c r="AA577" s="41"/>
      <c r="AB577" s="41"/>
      <c r="AC577" s="41"/>
      <c r="AD577" s="41"/>
      <c r="AE577" s="41"/>
      <c r="AR577" s="218" t="s">
        <v>132</v>
      </c>
      <c r="AT577" s="218" t="s">
        <v>127</v>
      </c>
      <c r="AU577" s="218" t="s">
        <v>146</v>
      </c>
      <c r="AY577" s="20" t="s">
        <v>125</v>
      </c>
      <c r="BE577" s="219">
        <f>IF(N577="základní",J577,0)</f>
        <v>0</v>
      </c>
      <c r="BF577" s="219">
        <f>IF(N577="snížená",J577,0)</f>
        <v>0</v>
      </c>
      <c r="BG577" s="219">
        <f>IF(N577="zákl. přenesená",J577,0)</f>
        <v>0</v>
      </c>
      <c r="BH577" s="219">
        <f>IF(N577="sníž. přenesená",J577,0)</f>
        <v>0</v>
      </c>
      <c r="BI577" s="219">
        <f>IF(N577="nulová",J577,0)</f>
        <v>0</v>
      </c>
      <c r="BJ577" s="20" t="s">
        <v>80</v>
      </c>
      <c r="BK577" s="219">
        <f>ROUND(I577*H577,2)</f>
        <v>0</v>
      </c>
      <c r="BL577" s="20" t="s">
        <v>132</v>
      </c>
      <c r="BM577" s="218" t="s">
        <v>1581</v>
      </c>
    </row>
    <row r="578" s="2" customFormat="1">
      <c r="A578" s="41"/>
      <c r="B578" s="42"/>
      <c r="C578" s="43"/>
      <c r="D578" s="220" t="s">
        <v>134</v>
      </c>
      <c r="E578" s="43"/>
      <c r="F578" s="221" t="s">
        <v>1580</v>
      </c>
      <c r="G578" s="43"/>
      <c r="H578" s="43"/>
      <c r="I578" s="222"/>
      <c r="J578" s="43"/>
      <c r="K578" s="43"/>
      <c r="L578" s="47"/>
      <c r="M578" s="223"/>
      <c r="N578" s="224"/>
      <c r="O578" s="87"/>
      <c r="P578" s="87"/>
      <c r="Q578" s="87"/>
      <c r="R578" s="87"/>
      <c r="S578" s="87"/>
      <c r="T578" s="88"/>
      <c r="U578" s="41"/>
      <c r="V578" s="41"/>
      <c r="W578" s="41"/>
      <c r="X578" s="41"/>
      <c r="Y578" s="41"/>
      <c r="Z578" s="41"/>
      <c r="AA578" s="41"/>
      <c r="AB578" s="41"/>
      <c r="AC578" s="41"/>
      <c r="AD578" s="41"/>
      <c r="AE578" s="41"/>
      <c r="AT578" s="20" t="s">
        <v>134</v>
      </c>
      <c r="AU578" s="20" t="s">
        <v>146</v>
      </c>
    </row>
    <row r="579" s="13" customFormat="1">
      <c r="A579" s="13"/>
      <c r="B579" s="227"/>
      <c r="C579" s="228"/>
      <c r="D579" s="220" t="s">
        <v>138</v>
      </c>
      <c r="E579" s="229" t="s">
        <v>19</v>
      </c>
      <c r="F579" s="230" t="s">
        <v>1582</v>
      </c>
      <c r="G579" s="228"/>
      <c r="H579" s="231">
        <v>184.5</v>
      </c>
      <c r="I579" s="232"/>
      <c r="J579" s="228"/>
      <c r="K579" s="228"/>
      <c r="L579" s="233"/>
      <c r="M579" s="234"/>
      <c r="N579" s="235"/>
      <c r="O579" s="235"/>
      <c r="P579" s="235"/>
      <c r="Q579" s="235"/>
      <c r="R579" s="235"/>
      <c r="S579" s="235"/>
      <c r="T579" s="236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T579" s="237" t="s">
        <v>138</v>
      </c>
      <c r="AU579" s="237" t="s">
        <v>146</v>
      </c>
      <c r="AV579" s="13" t="s">
        <v>82</v>
      </c>
      <c r="AW579" s="13" t="s">
        <v>33</v>
      </c>
      <c r="AX579" s="13" t="s">
        <v>72</v>
      </c>
      <c r="AY579" s="237" t="s">
        <v>125</v>
      </c>
    </row>
    <row r="580" s="14" customFormat="1">
      <c r="A580" s="14"/>
      <c r="B580" s="238"/>
      <c r="C580" s="239"/>
      <c r="D580" s="220" t="s">
        <v>138</v>
      </c>
      <c r="E580" s="240" t="s">
        <v>19</v>
      </c>
      <c r="F580" s="241" t="s">
        <v>158</v>
      </c>
      <c r="G580" s="239"/>
      <c r="H580" s="242">
        <v>184.5</v>
      </c>
      <c r="I580" s="243"/>
      <c r="J580" s="239"/>
      <c r="K580" s="239"/>
      <c r="L580" s="244"/>
      <c r="M580" s="245"/>
      <c r="N580" s="246"/>
      <c r="O580" s="246"/>
      <c r="P580" s="246"/>
      <c r="Q580" s="246"/>
      <c r="R580" s="246"/>
      <c r="S580" s="246"/>
      <c r="T580" s="247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T580" s="248" t="s">
        <v>138</v>
      </c>
      <c r="AU580" s="248" t="s">
        <v>146</v>
      </c>
      <c r="AV580" s="14" t="s">
        <v>132</v>
      </c>
      <c r="AW580" s="14" t="s">
        <v>33</v>
      </c>
      <c r="AX580" s="14" t="s">
        <v>80</v>
      </c>
      <c r="AY580" s="248" t="s">
        <v>125</v>
      </c>
    </row>
    <row r="581" s="2" customFormat="1" ht="16.5" customHeight="1">
      <c r="A581" s="41"/>
      <c r="B581" s="42"/>
      <c r="C581" s="207" t="s">
        <v>1583</v>
      </c>
      <c r="D581" s="207" t="s">
        <v>127</v>
      </c>
      <c r="E581" s="208" t="s">
        <v>1584</v>
      </c>
      <c r="F581" s="209" t="s">
        <v>1585</v>
      </c>
      <c r="G581" s="210" t="s">
        <v>130</v>
      </c>
      <c r="H581" s="211">
        <v>184.5</v>
      </c>
      <c r="I581" s="212"/>
      <c r="J581" s="213">
        <f>ROUND(I581*H581,2)</f>
        <v>0</v>
      </c>
      <c r="K581" s="209" t="s">
        <v>131</v>
      </c>
      <c r="L581" s="47"/>
      <c r="M581" s="214" t="s">
        <v>19</v>
      </c>
      <c r="N581" s="215" t="s">
        <v>43</v>
      </c>
      <c r="O581" s="87"/>
      <c r="P581" s="216">
        <f>O581*H581</f>
        <v>0</v>
      </c>
      <c r="Q581" s="216">
        <v>0</v>
      </c>
      <c r="R581" s="216">
        <f>Q581*H581</f>
        <v>0</v>
      </c>
      <c r="S581" s="216">
        <v>0</v>
      </c>
      <c r="T581" s="217">
        <f>S581*H581</f>
        <v>0</v>
      </c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R581" s="218" t="s">
        <v>132</v>
      </c>
      <c r="AT581" s="218" t="s">
        <v>127</v>
      </c>
      <c r="AU581" s="218" t="s">
        <v>146</v>
      </c>
      <c r="AY581" s="20" t="s">
        <v>125</v>
      </c>
      <c r="BE581" s="219">
        <f>IF(N581="základní",J581,0)</f>
        <v>0</v>
      </c>
      <c r="BF581" s="219">
        <f>IF(N581="snížená",J581,0)</f>
        <v>0</v>
      </c>
      <c r="BG581" s="219">
        <f>IF(N581="zákl. přenesená",J581,0)</f>
        <v>0</v>
      </c>
      <c r="BH581" s="219">
        <f>IF(N581="sníž. přenesená",J581,0)</f>
        <v>0</v>
      </c>
      <c r="BI581" s="219">
        <f>IF(N581="nulová",J581,0)</f>
        <v>0</v>
      </c>
      <c r="BJ581" s="20" t="s">
        <v>80</v>
      </c>
      <c r="BK581" s="219">
        <f>ROUND(I581*H581,2)</f>
        <v>0</v>
      </c>
      <c r="BL581" s="20" t="s">
        <v>132</v>
      </c>
      <c r="BM581" s="218" t="s">
        <v>1586</v>
      </c>
    </row>
    <row r="582" s="2" customFormat="1">
      <c r="A582" s="41"/>
      <c r="B582" s="42"/>
      <c r="C582" s="43"/>
      <c r="D582" s="220" t="s">
        <v>134</v>
      </c>
      <c r="E582" s="43"/>
      <c r="F582" s="221" t="s">
        <v>1587</v>
      </c>
      <c r="G582" s="43"/>
      <c r="H582" s="43"/>
      <c r="I582" s="222"/>
      <c r="J582" s="43"/>
      <c r="K582" s="43"/>
      <c r="L582" s="47"/>
      <c r="M582" s="223"/>
      <c r="N582" s="224"/>
      <c r="O582" s="87"/>
      <c r="P582" s="87"/>
      <c r="Q582" s="87"/>
      <c r="R582" s="87"/>
      <c r="S582" s="87"/>
      <c r="T582" s="88"/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T582" s="20" t="s">
        <v>134</v>
      </c>
      <c r="AU582" s="20" t="s">
        <v>146</v>
      </c>
    </row>
    <row r="583" s="2" customFormat="1">
      <c r="A583" s="41"/>
      <c r="B583" s="42"/>
      <c r="C583" s="43"/>
      <c r="D583" s="225" t="s">
        <v>136</v>
      </c>
      <c r="E583" s="43"/>
      <c r="F583" s="226" t="s">
        <v>1588</v>
      </c>
      <c r="G583" s="43"/>
      <c r="H583" s="43"/>
      <c r="I583" s="222"/>
      <c r="J583" s="43"/>
      <c r="K583" s="43"/>
      <c r="L583" s="47"/>
      <c r="M583" s="223"/>
      <c r="N583" s="224"/>
      <c r="O583" s="87"/>
      <c r="P583" s="87"/>
      <c r="Q583" s="87"/>
      <c r="R583" s="87"/>
      <c r="S583" s="87"/>
      <c r="T583" s="88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T583" s="20" t="s">
        <v>136</v>
      </c>
      <c r="AU583" s="20" t="s">
        <v>146</v>
      </c>
    </row>
    <row r="584" s="2" customFormat="1" ht="16.5" customHeight="1">
      <c r="A584" s="41"/>
      <c r="B584" s="42"/>
      <c r="C584" s="207" t="s">
        <v>1589</v>
      </c>
      <c r="D584" s="207" t="s">
        <v>127</v>
      </c>
      <c r="E584" s="208" t="s">
        <v>1590</v>
      </c>
      <c r="F584" s="209" t="s">
        <v>1591</v>
      </c>
      <c r="G584" s="210" t="s">
        <v>130</v>
      </c>
      <c r="H584" s="211">
        <v>184.5</v>
      </c>
      <c r="I584" s="212"/>
      <c r="J584" s="213">
        <f>ROUND(I584*H584,2)</f>
        <v>0</v>
      </c>
      <c r="K584" s="209" t="s">
        <v>19</v>
      </c>
      <c r="L584" s="47"/>
      <c r="M584" s="214" t="s">
        <v>19</v>
      </c>
      <c r="N584" s="215" t="s">
        <v>43</v>
      </c>
      <c r="O584" s="87"/>
      <c r="P584" s="216">
        <f>O584*H584</f>
        <v>0</v>
      </c>
      <c r="Q584" s="216">
        <v>0</v>
      </c>
      <c r="R584" s="216">
        <f>Q584*H584</f>
        <v>0</v>
      </c>
      <c r="S584" s="216">
        <v>0</v>
      </c>
      <c r="T584" s="217">
        <f>S584*H584</f>
        <v>0</v>
      </c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R584" s="218" t="s">
        <v>132</v>
      </c>
      <c r="AT584" s="218" t="s">
        <v>127</v>
      </c>
      <c r="AU584" s="218" t="s">
        <v>146</v>
      </c>
      <c r="AY584" s="20" t="s">
        <v>125</v>
      </c>
      <c r="BE584" s="219">
        <f>IF(N584="základní",J584,0)</f>
        <v>0</v>
      </c>
      <c r="BF584" s="219">
        <f>IF(N584="snížená",J584,0)</f>
        <v>0</v>
      </c>
      <c r="BG584" s="219">
        <f>IF(N584="zákl. přenesená",J584,0)</f>
        <v>0</v>
      </c>
      <c r="BH584" s="219">
        <f>IF(N584="sníž. přenesená",J584,0)</f>
        <v>0</v>
      </c>
      <c r="BI584" s="219">
        <f>IF(N584="nulová",J584,0)</f>
        <v>0</v>
      </c>
      <c r="BJ584" s="20" t="s">
        <v>80</v>
      </c>
      <c r="BK584" s="219">
        <f>ROUND(I584*H584,2)</f>
        <v>0</v>
      </c>
      <c r="BL584" s="20" t="s">
        <v>132</v>
      </c>
      <c r="BM584" s="218" t="s">
        <v>1592</v>
      </c>
    </row>
    <row r="585" s="2" customFormat="1">
      <c r="A585" s="41"/>
      <c r="B585" s="42"/>
      <c r="C585" s="43"/>
      <c r="D585" s="220" t="s">
        <v>134</v>
      </c>
      <c r="E585" s="43"/>
      <c r="F585" s="221" t="s">
        <v>1591</v>
      </c>
      <c r="G585" s="43"/>
      <c r="H585" s="43"/>
      <c r="I585" s="222"/>
      <c r="J585" s="43"/>
      <c r="K585" s="43"/>
      <c r="L585" s="47"/>
      <c r="M585" s="223"/>
      <c r="N585" s="224"/>
      <c r="O585" s="87"/>
      <c r="P585" s="87"/>
      <c r="Q585" s="87"/>
      <c r="R585" s="87"/>
      <c r="S585" s="87"/>
      <c r="T585" s="88"/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T585" s="20" t="s">
        <v>134</v>
      </c>
      <c r="AU585" s="20" t="s">
        <v>146</v>
      </c>
    </row>
    <row r="586" s="2" customFormat="1" ht="16.5" customHeight="1">
      <c r="A586" s="41"/>
      <c r="B586" s="42"/>
      <c r="C586" s="207" t="s">
        <v>1593</v>
      </c>
      <c r="D586" s="207" t="s">
        <v>127</v>
      </c>
      <c r="E586" s="208" t="s">
        <v>1594</v>
      </c>
      <c r="F586" s="209" t="s">
        <v>1595</v>
      </c>
      <c r="G586" s="210" t="s">
        <v>582</v>
      </c>
      <c r="H586" s="211">
        <v>1</v>
      </c>
      <c r="I586" s="212"/>
      <c r="J586" s="213">
        <f>ROUND(I586*H586,2)</f>
        <v>0</v>
      </c>
      <c r="K586" s="209" t="s">
        <v>19</v>
      </c>
      <c r="L586" s="47"/>
      <c r="M586" s="214" t="s">
        <v>19</v>
      </c>
      <c r="N586" s="215" t="s">
        <v>43</v>
      </c>
      <c r="O586" s="87"/>
      <c r="P586" s="216">
        <f>O586*H586</f>
        <v>0</v>
      </c>
      <c r="Q586" s="216">
        <v>0</v>
      </c>
      <c r="R586" s="216">
        <f>Q586*H586</f>
        <v>0</v>
      </c>
      <c r="S586" s="216">
        <v>0</v>
      </c>
      <c r="T586" s="217">
        <f>S586*H586</f>
        <v>0</v>
      </c>
      <c r="U586" s="41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R586" s="218" t="s">
        <v>132</v>
      </c>
      <c r="AT586" s="218" t="s">
        <v>127</v>
      </c>
      <c r="AU586" s="218" t="s">
        <v>146</v>
      </c>
      <c r="AY586" s="20" t="s">
        <v>125</v>
      </c>
      <c r="BE586" s="219">
        <f>IF(N586="základní",J586,0)</f>
        <v>0</v>
      </c>
      <c r="BF586" s="219">
        <f>IF(N586="snížená",J586,0)</f>
        <v>0</v>
      </c>
      <c r="BG586" s="219">
        <f>IF(N586="zákl. přenesená",J586,0)</f>
        <v>0</v>
      </c>
      <c r="BH586" s="219">
        <f>IF(N586="sníž. přenesená",J586,0)</f>
        <v>0</v>
      </c>
      <c r="BI586" s="219">
        <f>IF(N586="nulová",J586,0)</f>
        <v>0</v>
      </c>
      <c r="BJ586" s="20" t="s">
        <v>80</v>
      </c>
      <c r="BK586" s="219">
        <f>ROUND(I586*H586,2)</f>
        <v>0</v>
      </c>
      <c r="BL586" s="20" t="s">
        <v>132</v>
      </c>
      <c r="BM586" s="218" t="s">
        <v>1596</v>
      </c>
    </row>
    <row r="587" s="2" customFormat="1">
      <c r="A587" s="41"/>
      <c r="B587" s="42"/>
      <c r="C587" s="43"/>
      <c r="D587" s="220" t="s">
        <v>134</v>
      </c>
      <c r="E587" s="43"/>
      <c r="F587" s="221" t="s">
        <v>1595</v>
      </c>
      <c r="G587" s="43"/>
      <c r="H587" s="43"/>
      <c r="I587" s="222"/>
      <c r="J587" s="43"/>
      <c r="K587" s="43"/>
      <c r="L587" s="47"/>
      <c r="M587" s="223"/>
      <c r="N587" s="224"/>
      <c r="O587" s="87"/>
      <c r="P587" s="87"/>
      <c r="Q587" s="87"/>
      <c r="R587" s="87"/>
      <c r="S587" s="87"/>
      <c r="T587" s="88"/>
      <c r="U587" s="41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  <c r="AT587" s="20" t="s">
        <v>134</v>
      </c>
      <c r="AU587" s="20" t="s">
        <v>146</v>
      </c>
    </row>
    <row r="588" s="2" customFormat="1" ht="16.5" customHeight="1">
      <c r="A588" s="41"/>
      <c r="B588" s="42"/>
      <c r="C588" s="207" t="s">
        <v>1597</v>
      </c>
      <c r="D588" s="207" t="s">
        <v>127</v>
      </c>
      <c r="E588" s="208" t="s">
        <v>1598</v>
      </c>
      <c r="F588" s="209" t="s">
        <v>1599</v>
      </c>
      <c r="G588" s="210" t="s">
        <v>130</v>
      </c>
      <c r="H588" s="211">
        <v>184.5</v>
      </c>
      <c r="I588" s="212"/>
      <c r="J588" s="213">
        <f>ROUND(I588*H588,2)</f>
        <v>0</v>
      </c>
      <c r="K588" s="209" t="s">
        <v>131</v>
      </c>
      <c r="L588" s="47"/>
      <c r="M588" s="214" t="s">
        <v>19</v>
      </c>
      <c r="N588" s="215" t="s">
        <v>43</v>
      </c>
      <c r="O588" s="87"/>
      <c r="P588" s="216">
        <f>O588*H588</f>
        <v>0</v>
      </c>
      <c r="Q588" s="216">
        <v>0</v>
      </c>
      <c r="R588" s="216">
        <f>Q588*H588</f>
        <v>0</v>
      </c>
      <c r="S588" s="216">
        <v>0</v>
      </c>
      <c r="T588" s="217">
        <f>S588*H588</f>
        <v>0</v>
      </c>
      <c r="U588" s="41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  <c r="AR588" s="218" t="s">
        <v>132</v>
      </c>
      <c r="AT588" s="218" t="s">
        <v>127</v>
      </c>
      <c r="AU588" s="218" t="s">
        <v>146</v>
      </c>
      <c r="AY588" s="20" t="s">
        <v>125</v>
      </c>
      <c r="BE588" s="219">
        <f>IF(N588="základní",J588,0)</f>
        <v>0</v>
      </c>
      <c r="BF588" s="219">
        <f>IF(N588="snížená",J588,0)</f>
        <v>0</v>
      </c>
      <c r="BG588" s="219">
        <f>IF(N588="zákl. přenesená",J588,0)</f>
        <v>0</v>
      </c>
      <c r="BH588" s="219">
        <f>IF(N588="sníž. přenesená",J588,0)</f>
        <v>0</v>
      </c>
      <c r="BI588" s="219">
        <f>IF(N588="nulová",J588,0)</f>
        <v>0</v>
      </c>
      <c r="BJ588" s="20" t="s">
        <v>80</v>
      </c>
      <c r="BK588" s="219">
        <f>ROUND(I588*H588,2)</f>
        <v>0</v>
      </c>
      <c r="BL588" s="20" t="s">
        <v>132</v>
      </c>
      <c r="BM588" s="218" t="s">
        <v>1600</v>
      </c>
    </row>
    <row r="589" s="2" customFormat="1">
      <c r="A589" s="41"/>
      <c r="B589" s="42"/>
      <c r="C589" s="43"/>
      <c r="D589" s="220" t="s">
        <v>134</v>
      </c>
      <c r="E589" s="43"/>
      <c r="F589" s="221" t="s">
        <v>1601</v>
      </c>
      <c r="G589" s="43"/>
      <c r="H589" s="43"/>
      <c r="I589" s="222"/>
      <c r="J589" s="43"/>
      <c r="K589" s="43"/>
      <c r="L589" s="47"/>
      <c r="M589" s="223"/>
      <c r="N589" s="224"/>
      <c r="O589" s="87"/>
      <c r="P589" s="87"/>
      <c r="Q589" s="87"/>
      <c r="R589" s="87"/>
      <c r="S589" s="87"/>
      <c r="T589" s="88"/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T589" s="20" t="s">
        <v>134</v>
      </c>
      <c r="AU589" s="20" t="s">
        <v>146</v>
      </c>
    </row>
    <row r="590" s="2" customFormat="1">
      <c r="A590" s="41"/>
      <c r="B590" s="42"/>
      <c r="C590" s="43"/>
      <c r="D590" s="225" t="s">
        <v>136</v>
      </c>
      <c r="E590" s="43"/>
      <c r="F590" s="226" t="s">
        <v>1602</v>
      </c>
      <c r="G590" s="43"/>
      <c r="H590" s="43"/>
      <c r="I590" s="222"/>
      <c r="J590" s="43"/>
      <c r="K590" s="43"/>
      <c r="L590" s="47"/>
      <c r="M590" s="223"/>
      <c r="N590" s="224"/>
      <c r="O590" s="87"/>
      <c r="P590" s="87"/>
      <c r="Q590" s="87"/>
      <c r="R590" s="87"/>
      <c r="S590" s="87"/>
      <c r="T590" s="88"/>
      <c r="U590" s="41"/>
      <c r="V590" s="41"/>
      <c r="W590" s="41"/>
      <c r="X590" s="41"/>
      <c r="Y590" s="41"/>
      <c r="Z590" s="41"/>
      <c r="AA590" s="41"/>
      <c r="AB590" s="41"/>
      <c r="AC590" s="41"/>
      <c r="AD590" s="41"/>
      <c r="AE590" s="41"/>
      <c r="AT590" s="20" t="s">
        <v>136</v>
      </c>
      <c r="AU590" s="20" t="s">
        <v>146</v>
      </c>
    </row>
    <row r="591" s="13" customFormat="1">
      <c r="A591" s="13"/>
      <c r="B591" s="227"/>
      <c r="C591" s="228"/>
      <c r="D591" s="220" t="s">
        <v>138</v>
      </c>
      <c r="E591" s="229" t="s">
        <v>19</v>
      </c>
      <c r="F591" s="230" t="s">
        <v>1603</v>
      </c>
      <c r="G591" s="228"/>
      <c r="H591" s="231">
        <v>184.5</v>
      </c>
      <c r="I591" s="232"/>
      <c r="J591" s="228"/>
      <c r="K591" s="228"/>
      <c r="L591" s="233"/>
      <c r="M591" s="234"/>
      <c r="N591" s="235"/>
      <c r="O591" s="235"/>
      <c r="P591" s="235"/>
      <c r="Q591" s="235"/>
      <c r="R591" s="235"/>
      <c r="S591" s="235"/>
      <c r="T591" s="236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T591" s="237" t="s">
        <v>138</v>
      </c>
      <c r="AU591" s="237" t="s">
        <v>146</v>
      </c>
      <c r="AV591" s="13" t="s">
        <v>82</v>
      </c>
      <c r="AW591" s="13" t="s">
        <v>33</v>
      </c>
      <c r="AX591" s="13" t="s">
        <v>72</v>
      </c>
      <c r="AY591" s="237" t="s">
        <v>125</v>
      </c>
    </row>
    <row r="592" s="14" customFormat="1">
      <c r="A592" s="14"/>
      <c r="B592" s="238"/>
      <c r="C592" s="239"/>
      <c r="D592" s="220" t="s">
        <v>138</v>
      </c>
      <c r="E592" s="240" t="s">
        <v>19</v>
      </c>
      <c r="F592" s="241" t="s">
        <v>158</v>
      </c>
      <c r="G592" s="239"/>
      <c r="H592" s="242">
        <v>184.5</v>
      </c>
      <c r="I592" s="243"/>
      <c r="J592" s="239"/>
      <c r="K592" s="239"/>
      <c r="L592" s="244"/>
      <c r="M592" s="245"/>
      <c r="N592" s="246"/>
      <c r="O592" s="246"/>
      <c r="P592" s="246"/>
      <c r="Q592" s="246"/>
      <c r="R592" s="246"/>
      <c r="S592" s="246"/>
      <c r="T592" s="247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T592" s="248" t="s">
        <v>138</v>
      </c>
      <c r="AU592" s="248" t="s">
        <v>146</v>
      </c>
      <c r="AV592" s="14" t="s">
        <v>132</v>
      </c>
      <c r="AW592" s="14" t="s">
        <v>33</v>
      </c>
      <c r="AX592" s="14" t="s">
        <v>80</v>
      </c>
      <c r="AY592" s="248" t="s">
        <v>125</v>
      </c>
    </row>
    <row r="593" s="2" customFormat="1" ht="16.5" customHeight="1">
      <c r="A593" s="41"/>
      <c r="B593" s="42"/>
      <c r="C593" s="263" t="s">
        <v>1604</v>
      </c>
      <c r="D593" s="263" t="s">
        <v>408</v>
      </c>
      <c r="E593" s="264" t="s">
        <v>1605</v>
      </c>
      <c r="F593" s="265" t="s">
        <v>1606</v>
      </c>
      <c r="G593" s="266" t="s">
        <v>187</v>
      </c>
      <c r="H593" s="267">
        <v>9.2249999999999996</v>
      </c>
      <c r="I593" s="268"/>
      <c r="J593" s="269">
        <f>ROUND(I593*H593,2)</f>
        <v>0</v>
      </c>
      <c r="K593" s="265" t="s">
        <v>19</v>
      </c>
      <c r="L593" s="270"/>
      <c r="M593" s="271" t="s">
        <v>19</v>
      </c>
      <c r="N593" s="272" t="s">
        <v>43</v>
      </c>
      <c r="O593" s="87"/>
      <c r="P593" s="216">
        <f>O593*H593</f>
        <v>0</v>
      </c>
      <c r="Q593" s="216">
        <v>1.7</v>
      </c>
      <c r="R593" s="216">
        <f>Q593*H593</f>
        <v>15.682499999999999</v>
      </c>
      <c r="S593" s="216">
        <v>0</v>
      </c>
      <c r="T593" s="217">
        <f>S593*H593</f>
        <v>0</v>
      </c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R593" s="218" t="s">
        <v>175</v>
      </c>
      <c r="AT593" s="218" t="s">
        <v>408</v>
      </c>
      <c r="AU593" s="218" t="s">
        <v>146</v>
      </c>
      <c r="AY593" s="20" t="s">
        <v>125</v>
      </c>
      <c r="BE593" s="219">
        <f>IF(N593="základní",J593,0)</f>
        <v>0</v>
      </c>
      <c r="BF593" s="219">
        <f>IF(N593="snížená",J593,0)</f>
        <v>0</v>
      </c>
      <c r="BG593" s="219">
        <f>IF(N593="zákl. přenesená",J593,0)</f>
        <v>0</v>
      </c>
      <c r="BH593" s="219">
        <f>IF(N593="sníž. přenesená",J593,0)</f>
        <v>0</v>
      </c>
      <c r="BI593" s="219">
        <f>IF(N593="nulová",J593,0)</f>
        <v>0</v>
      </c>
      <c r="BJ593" s="20" t="s">
        <v>80</v>
      </c>
      <c r="BK593" s="219">
        <f>ROUND(I593*H593,2)</f>
        <v>0</v>
      </c>
      <c r="BL593" s="20" t="s">
        <v>132</v>
      </c>
      <c r="BM593" s="218" t="s">
        <v>1607</v>
      </c>
    </row>
    <row r="594" s="2" customFormat="1">
      <c r="A594" s="41"/>
      <c r="B594" s="42"/>
      <c r="C594" s="43"/>
      <c r="D594" s="220" t="s">
        <v>134</v>
      </c>
      <c r="E594" s="43"/>
      <c r="F594" s="221" t="s">
        <v>1606</v>
      </c>
      <c r="G594" s="43"/>
      <c r="H594" s="43"/>
      <c r="I594" s="222"/>
      <c r="J594" s="43"/>
      <c r="K594" s="43"/>
      <c r="L594" s="47"/>
      <c r="M594" s="223"/>
      <c r="N594" s="224"/>
      <c r="O594" s="87"/>
      <c r="P594" s="87"/>
      <c r="Q594" s="87"/>
      <c r="R594" s="87"/>
      <c r="S594" s="87"/>
      <c r="T594" s="88"/>
      <c r="U594" s="41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T594" s="20" t="s">
        <v>134</v>
      </c>
      <c r="AU594" s="20" t="s">
        <v>146</v>
      </c>
    </row>
    <row r="595" s="2" customFormat="1" ht="24.15" customHeight="1">
      <c r="A595" s="41"/>
      <c r="B595" s="42"/>
      <c r="C595" s="207" t="s">
        <v>1608</v>
      </c>
      <c r="D595" s="207" t="s">
        <v>127</v>
      </c>
      <c r="E595" s="208" t="s">
        <v>1609</v>
      </c>
      <c r="F595" s="209" t="s">
        <v>1610</v>
      </c>
      <c r="G595" s="210" t="s">
        <v>130</v>
      </c>
      <c r="H595" s="211">
        <v>184.5</v>
      </c>
      <c r="I595" s="212"/>
      <c r="J595" s="213">
        <f>ROUND(I595*H595,2)</f>
        <v>0</v>
      </c>
      <c r="K595" s="209" t="s">
        <v>19</v>
      </c>
      <c r="L595" s="47"/>
      <c r="M595" s="214" t="s">
        <v>19</v>
      </c>
      <c r="N595" s="215" t="s">
        <v>43</v>
      </c>
      <c r="O595" s="87"/>
      <c r="P595" s="216">
        <f>O595*H595</f>
        <v>0</v>
      </c>
      <c r="Q595" s="216">
        <v>0</v>
      </c>
      <c r="R595" s="216">
        <f>Q595*H595</f>
        <v>0</v>
      </c>
      <c r="S595" s="216">
        <v>0</v>
      </c>
      <c r="T595" s="217">
        <f>S595*H595</f>
        <v>0</v>
      </c>
      <c r="U595" s="41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  <c r="AR595" s="218" t="s">
        <v>132</v>
      </c>
      <c r="AT595" s="218" t="s">
        <v>127</v>
      </c>
      <c r="AU595" s="218" t="s">
        <v>146</v>
      </c>
      <c r="AY595" s="20" t="s">
        <v>125</v>
      </c>
      <c r="BE595" s="219">
        <f>IF(N595="základní",J595,0)</f>
        <v>0</v>
      </c>
      <c r="BF595" s="219">
        <f>IF(N595="snížená",J595,0)</f>
        <v>0</v>
      </c>
      <c r="BG595" s="219">
        <f>IF(N595="zákl. přenesená",J595,0)</f>
        <v>0</v>
      </c>
      <c r="BH595" s="219">
        <f>IF(N595="sníž. přenesená",J595,0)</f>
        <v>0</v>
      </c>
      <c r="BI595" s="219">
        <f>IF(N595="nulová",J595,0)</f>
        <v>0</v>
      </c>
      <c r="BJ595" s="20" t="s">
        <v>80</v>
      </c>
      <c r="BK595" s="219">
        <f>ROUND(I595*H595,2)</f>
        <v>0</v>
      </c>
      <c r="BL595" s="20" t="s">
        <v>132</v>
      </c>
      <c r="BM595" s="218" t="s">
        <v>1611</v>
      </c>
    </row>
    <row r="596" s="2" customFormat="1">
      <c r="A596" s="41"/>
      <c r="B596" s="42"/>
      <c r="C596" s="43"/>
      <c r="D596" s="220" t="s">
        <v>134</v>
      </c>
      <c r="E596" s="43"/>
      <c r="F596" s="221" t="s">
        <v>1610</v>
      </c>
      <c r="G596" s="43"/>
      <c r="H596" s="43"/>
      <c r="I596" s="222"/>
      <c r="J596" s="43"/>
      <c r="K596" s="43"/>
      <c r="L596" s="47"/>
      <c r="M596" s="223"/>
      <c r="N596" s="224"/>
      <c r="O596" s="87"/>
      <c r="P596" s="87"/>
      <c r="Q596" s="87"/>
      <c r="R596" s="87"/>
      <c r="S596" s="87"/>
      <c r="T596" s="88"/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T596" s="20" t="s">
        <v>134</v>
      </c>
      <c r="AU596" s="20" t="s">
        <v>146</v>
      </c>
    </row>
    <row r="597" s="2" customFormat="1" ht="16.5" customHeight="1">
      <c r="A597" s="41"/>
      <c r="B597" s="42"/>
      <c r="C597" s="207" t="s">
        <v>1612</v>
      </c>
      <c r="D597" s="207" t="s">
        <v>127</v>
      </c>
      <c r="E597" s="208" t="s">
        <v>1613</v>
      </c>
      <c r="F597" s="209" t="s">
        <v>1614</v>
      </c>
      <c r="G597" s="210" t="s">
        <v>130</v>
      </c>
      <c r="H597" s="211">
        <v>184.5</v>
      </c>
      <c r="I597" s="212"/>
      <c r="J597" s="213">
        <f>ROUND(I597*H597,2)</f>
        <v>0</v>
      </c>
      <c r="K597" s="209" t="s">
        <v>131</v>
      </c>
      <c r="L597" s="47"/>
      <c r="M597" s="214" t="s">
        <v>19</v>
      </c>
      <c r="N597" s="215" t="s">
        <v>43</v>
      </c>
      <c r="O597" s="87"/>
      <c r="P597" s="216">
        <f>O597*H597</f>
        <v>0</v>
      </c>
      <c r="Q597" s="216">
        <v>0</v>
      </c>
      <c r="R597" s="216">
        <f>Q597*H597</f>
        <v>0</v>
      </c>
      <c r="S597" s="216">
        <v>0</v>
      </c>
      <c r="T597" s="217">
        <f>S597*H597</f>
        <v>0</v>
      </c>
      <c r="U597" s="41"/>
      <c r="V597" s="41"/>
      <c r="W597" s="41"/>
      <c r="X597" s="41"/>
      <c r="Y597" s="41"/>
      <c r="Z597" s="41"/>
      <c r="AA597" s="41"/>
      <c r="AB597" s="41"/>
      <c r="AC597" s="41"/>
      <c r="AD597" s="41"/>
      <c r="AE597" s="41"/>
      <c r="AR597" s="218" t="s">
        <v>132</v>
      </c>
      <c r="AT597" s="218" t="s">
        <v>127</v>
      </c>
      <c r="AU597" s="218" t="s">
        <v>146</v>
      </c>
      <c r="AY597" s="20" t="s">
        <v>125</v>
      </c>
      <c r="BE597" s="219">
        <f>IF(N597="základní",J597,0)</f>
        <v>0</v>
      </c>
      <c r="BF597" s="219">
        <f>IF(N597="snížená",J597,0)</f>
        <v>0</v>
      </c>
      <c r="BG597" s="219">
        <f>IF(N597="zákl. přenesená",J597,0)</f>
        <v>0</v>
      </c>
      <c r="BH597" s="219">
        <f>IF(N597="sníž. přenesená",J597,0)</f>
        <v>0</v>
      </c>
      <c r="BI597" s="219">
        <f>IF(N597="nulová",J597,0)</f>
        <v>0</v>
      </c>
      <c r="BJ597" s="20" t="s">
        <v>80</v>
      </c>
      <c r="BK597" s="219">
        <f>ROUND(I597*H597,2)</f>
        <v>0</v>
      </c>
      <c r="BL597" s="20" t="s">
        <v>132</v>
      </c>
      <c r="BM597" s="218" t="s">
        <v>1615</v>
      </c>
    </row>
    <row r="598" s="2" customFormat="1">
      <c r="A598" s="41"/>
      <c r="B598" s="42"/>
      <c r="C598" s="43"/>
      <c r="D598" s="220" t="s">
        <v>134</v>
      </c>
      <c r="E598" s="43"/>
      <c r="F598" s="221" t="s">
        <v>1616</v>
      </c>
      <c r="G598" s="43"/>
      <c r="H598" s="43"/>
      <c r="I598" s="222"/>
      <c r="J598" s="43"/>
      <c r="K598" s="43"/>
      <c r="L598" s="47"/>
      <c r="M598" s="223"/>
      <c r="N598" s="224"/>
      <c r="O598" s="87"/>
      <c r="P598" s="87"/>
      <c r="Q598" s="87"/>
      <c r="R598" s="87"/>
      <c r="S598" s="87"/>
      <c r="T598" s="88"/>
      <c r="U598" s="41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T598" s="20" t="s">
        <v>134</v>
      </c>
      <c r="AU598" s="20" t="s">
        <v>146</v>
      </c>
    </row>
    <row r="599" s="2" customFormat="1">
      <c r="A599" s="41"/>
      <c r="B599" s="42"/>
      <c r="C599" s="43"/>
      <c r="D599" s="225" t="s">
        <v>136</v>
      </c>
      <c r="E599" s="43"/>
      <c r="F599" s="226" t="s">
        <v>1617</v>
      </c>
      <c r="G599" s="43"/>
      <c r="H599" s="43"/>
      <c r="I599" s="222"/>
      <c r="J599" s="43"/>
      <c r="K599" s="43"/>
      <c r="L599" s="47"/>
      <c r="M599" s="223"/>
      <c r="N599" s="224"/>
      <c r="O599" s="87"/>
      <c r="P599" s="87"/>
      <c r="Q599" s="87"/>
      <c r="R599" s="87"/>
      <c r="S599" s="87"/>
      <c r="T599" s="88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T599" s="20" t="s">
        <v>136</v>
      </c>
      <c r="AU599" s="20" t="s">
        <v>146</v>
      </c>
    </row>
    <row r="600" s="13" customFormat="1">
      <c r="A600" s="13"/>
      <c r="B600" s="227"/>
      <c r="C600" s="228"/>
      <c r="D600" s="220" t="s">
        <v>138</v>
      </c>
      <c r="E600" s="229" t="s">
        <v>19</v>
      </c>
      <c r="F600" s="230" t="s">
        <v>1618</v>
      </c>
      <c r="G600" s="228"/>
      <c r="H600" s="231">
        <v>184.5</v>
      </c>
      <c r="I600" s="232"/>
      <c r="J600" s="228"/>
      <c r="K600" s="228"/>
      <c r="L600" s="233"/>
      <c r="M600" s="234"/>
      <c r="N600" s="235"/>
      <c r="O600" s="235"/>
      <c r="P600" s="235"/>
      <c r="Q600" s="235"/>
      <c r="R600" s="235"/>
      <c r="S600" s="235"/>
      <c r="T600" s="236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T600" s="237" t="s">
        <v>138</v>
      </c>
      <c r="AU600" s="237" t="s">
        <v>146</v>
      </c>
      <c r="AV600" s="13" t="s">
        <v>82</v>
      </c>
      <c r="AW600" s="13" t="s">
        <v>33</v>
      </c>
      <c r="AX600" s="13" t="s">
        <v>72</v>
      </c>
      <c r="AY600" s="237" t="s">
        <v>125</v>
      </c>
    </row>
    <row r="601" s="14" customFormat="1">
      <c r="A601" s="14"/>
      <c r="B601" s="238"/>
      <c r="C601" s="239"/>
      <c r="D601" s="220" t="s">
        <v>138</v>
      </c>
      <c r="E601" s="240" t="s">
        <v>19</v>
      </c>
      <c r="F601" s="241" t="s">
        <v>158</v>
      </c>
      <c r="G601" s="239"/>
      <c r="H601" s="242">
        <v>184.5</v>
      </c>
      <c r="I601" s="243"/>
      <c r="J601" s="239"/>
      <c r="K601" s="239"/>
      <c r="L601" s="244"/>
      <c r="M601" s="245"/>
      <c r="N601" s="246"/>
      <c r="O601" s="246"/>
      <c r="P601" s="246"/>
      <c r="Q601" s="246"/>
      <c r="R601" s="246"/>
      <c r="S601" s="246"/>
      <c r="T601" s="247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T601" s="248" t="s">
        <v>138</v>
      </c>
      <c r="AU601" s="248" t="s">
        <v>146</v>
      </c>
      <c r="AV601" s="14" t="s">
        <v>132</v>
      </c>
      <c r="AW601" s="14" t="s">
        <v>33</v>
      </c>
      <c r="AX601" s="14" t="s">
        <v>80</v>
      </c>
      <c r="AY601" s="248" t="s">
        <v>125</v>
      </c>
    </row>
    <row r="602" s="2" customFormat="1" ht="16.5" customHeight="1">
      <c r="A602" s="41"/>
      <c r="B602" s="42"/>
      <c r="C602" s="263" t="s">
        <v>1619</v>
      </c>
      <c r="D602" s="263" t="s">
        <v>408</v>
      </c>
      <c r="E602" s="264" t="s">
        <v>1452</v>
      </c>
      <c r="F602" s="265" t="s">
        <v>1453</v>
      </c>
      <c r="G602" s="266" t="s">
        <v>187</v>
      </c>
      <c r="H602" s="267">
        <v>15.35</v>
      </c>
      <c r="I602" s="268"/>
      <c r="J602" s="269">
        <f>ROUND(I602*H602,2)</f>
        <v>0</v>
      </c>
      <c r="K602" s="265" t="s">
        <v>131</v>
      </c>
      <c r="L602" s="270"/>
      <c r="M602" s="271" t="s">
        <v>19</v>
      </c>
      <c r="N602" s="272" t="s">
        <v>43</v>
      </c>
      <c r="O602" s="87"/>
      <c r="P602" s="216">
        <f>O602*H602</f>
        <v>0</v>
      </c>
      <c r="Q602" s="216">
        <v>0.20000000000000001</v>
      </c>
      <c r="R602" s="216">
        <f>Q602*H602</f>
        <v>3.0700000000000003</v>
      </c>
      <c r="S602" s="216">
        <v>0</v>
      </c>
      <c r="T602" s="217">
        <f>S602*H602</f>
        <v>0</v>
      </c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R602" s="218" t="s">
        <v>175</v>
      </c>
      <c r="AT602" s="218" t="s">
        <v>408</v>
      </c>
      <c r="AU602" s="218" t="s">
        <v>146</v>
      </c>
      <c r="AY602" s="20" t="s">
        <v>125</v>
      </c>
      <c r="BE602" s="219">
        <f>IF(N602="základní",J602,0)</f>
        <v>0</v>
      </c>
      <c r="BF602" s="219">
        <f>IF(N602="snížená",J602,0)</f>
        <v>0</v>
      </c>
      <c r="BG602" s="219">
        <f>IF(N602="zákl. přenesená",J602,0)</f>
        <v>0</v>
      </c>
      <c r="BH602" s="219">
        <f>IF(N602="sníž. přenesená",J602,0)</f>
        <v>0</v>
      </c>
      <c r="BI602" s="219">
        <f>IF(N602="nulová",J602,0)</f>
        <v>0</v>
      </c>
      <c r="BJ602" s="20" t="s">
        <v>80</v>
      </c>
      <c r="BK602" s="219">
        <f>ROUND(I602*H602,2)</f>
        <v>0</v>
      </c>
      <c r="BL602" s="20" t="s">
        <v>132</v>
      </c>
      <c r="BM602" s="218" t="s">
        <v>1620</v>
      </c>
    </row>
    <row r="603" s="2" customFormat="1">
      <c r="A603" s="41"/>
      <c r="B603" s="42"/>
      <c r="C603" s="43"/>
      <c r="D603" s="220" t="s">
        <v>134</v>
      </c>
      <c r="E603" s="43"/>
      <c r="F603" s="221" t="s">
        <v>1453</v>
      </c>
      <c r="G603" s="43"/>
      <c r="H603" s="43"/>
      <c r="I603" s="222"/>
      <c r="J603" s="43"/>
      <c r="K603" s="43"/>
      <c r="L603" s="47"/>
      <c r="M603" s="223"/>
      <c r="N603" s="224"/>
      <c r="O603" s="87"/>
      <c r="P603" s="87"/>
      <c r="Q603" s="87"/>
      <c r="R603" s="87"/>
      <c r="S603" s="87"/>
      <c r="T603" s="88"/>
      <c r="U603" s="41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T603" s="20" t="s">
        <v>134</v>
      </c>
      <c r="AU603" s="20" t="s">
        <v>146</v>
      </c>
    </row>
    <row r="604" s="13" customFormat="1">
      <c r="A604" s="13"/>
      <c r="B604" s="227"/>
      <c r="C604" s="228"/>
      <c r="D604" s="220" t="s">
        <v>138</v>
      </c>
      <c r="E604" s="229" t="s">
        <v>19</v>
      </c>
      <c r="F604" s="230" t="s">
        <v>1621</v>
      </c>
      <c r="G604" s="228"/>
      <c r="H604" s="231">
        <v>15.35</v>
      </c>
      <c r="I604" s="232"/>
      <c r="J604" s="228"/>
      <c r="K604" s="228"/>
      <c r="L604" s="233"/>
      <c r="M604" s="234"/>
      <c r="N604" s="235"/>
      <c r="O604" s="235"/>
      <c r="P604" s="235"/>
      <c r="Q604" s="235"/>
      <c r="R604" s="235"/>
      <c r="S604" s="235"/>
      <c r="T604" s="236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T604" s="237" t="s">
        <v>138</v>
      </c>
      <c r="AU604" s="237" t="s">
        <v>146</v>
      </c>
      <c r="AV604" s="13" t="s">
        <v>82</v>
      </c>
      <c r="AW604" s="13" t="s">
        <v>33</v>
      </c>
      <c r="AX604" s="13" t="s">
        <v>72</v>
      </c>
      <c r="AY604" s="237" t="s">
        <v>125</v>
      </c>
    </row>
    <row r="605" s="14" customFormat="1">
      <c r="A605" s="14"/>
      <c r="B605" s="238"/>
      <c r="C605" s="239"/>
      <c r="D605" s="220" t="s">
        <v>138</v>
      </c>
      <c r="E605" s="240" t="s">
        <v>19</v>
      </c>
      <c r="F605" s="241" t="s">
        <v>158</v>
      </c>
      <c r="G605" s="239"/>
      <c r="H605" s="242">
        <v>15.35</v>
      </c>
      <c r="I605" s="243"/>
      <c r="J605" s="239"/>
      <c r="K605" s="239"/>
      <c r="L605" s="244"/>
      <c r="M605" s="245"/>
      <c r="N605" s="246"/>
      <c r="O605" s="246"/>
      <c r="P605" s="246"/>
      <c r="Q605" s="246"/>
      <c r="R605" s="246"/>
      <c r="S605" s="246"/>
      <c r="T605" s="247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T605" s="248" t="s">
        <v>138</v>
      </c>
      <c r="AU605" s="248" t="s">
        <v>146</v>
      </c>
      <c r="AV605" s="14" t="s">
        <v>132</v>
      </c>
      <c r="AW605" s="14" t="s">
        <v>33</v>
      </c>
      <c r="AX605" s="14" t="s">
        <v>80</v>
      </c>
      <c r="AY605" s="248" t="s">
        <v>125</v>
      </c>
    </row>
    <row r="606" s="2" customFormat="1" ht="16.5" customHeight="1">
      <c r="A606" s="41"/>
      <c r="B606" s="42"/>
      <c r="C606" s="207" t="s">
        <v>1622</v>
      </c>
      <c r="D606" s="207" t="s">
        <v>127</v>
      </c>
      <c r="E606" s="208" t="s">
        <v>1623</v>
      </c>
      <c r="F606" s="209" t="s">
        <v>1624</v>
      </c>
      <c r="G606" s="210" t="s">
        <v>196</v>
      </c>
      <c r="H606" s="211">
        <v>393</v>
      </c>
      <c r="I606" s="212"/>
      <c r="J606" s="213">
        <f>ROUND(I606*H606,2)</f>
        <v>0</v>
      </c>
      <c r="K606" s="209" t="s">
        <v>131</v>
      </c>
      <c r="L606" s="47"/>
      <c r="M606" s="214" t="s">
        <v>19</v>
      </c>
      <c r="N606" s="215" t="s">
        <v>43</v>
      </c>
      <c r="O606" s="87"/>
      <c r="P606" s="216">
        <f>O606*H606</f>
        <v>0</v>
      </c>
      <c r="Q606" s="216">
        <v>0</v>
      </c>
      <c r="R606" s="216">
        <f>Q606*H606</f>
        <v>0</v>
      </c>
      <c r="S606" s="216">
        <v>0</v>
      </c>
      <c r="T606" s="217">
        <f>S606*H606</f>
        <v>0</v>
      </c>
      <c r="U606" s="41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  <c r="AR606" s="218" t="s">
        <v>132</v>
      </c>
      <c r="AT606" s="218" t="s">
        <v>127</v>
      </c>
      <c r="AU606" s="218" t="s">
        <v>146</v>
      </c>
      <c r="AY606" s="20" t="s">
        <v>125</v>
      </c>
      <c r="BE606" s="219">
        <f>IF(N606="základní",J606,0)</f>
        <v>0</v>
      </c>
      <c r="BF606" s="219">
        <f>IF(N606="snížená",J606,0)</f>
        <v>0</v>
      </c>
      <c r="BG606" s="219">
        <f>IF(N606="zákl. přenesená",J606,0)</f>
        <v>0</v>
      </c>
      <c r="BH606" s="219">
        <f>IF(N606="sníž. přenesená",J606,0)</f>
        <v>0</v>
      </c>
      <c r="BI606" s="219">
        <f>IF(N606="nulová",J606,0)</f>
        <v>0</v>
      </c>
      <c r="BJ606" s="20" t="s">
        <v>80</v>
      </c>
      <c r="BK606" s="219">
        <f>ROUND(I606*H606,2)</f>
        <v>0</v>
      </c>
      <c r="BL606" s="20" t="s">
        <v>132</v>
      </c>
      <c r="BM606" s="218" t="s">
        <v>1625</v>
      </c>
    </row>
    <row r="607" s="2" customFormat="1">
      <c r="A607" s="41"/>
      <c r="B607" s="42"/>
      <c r="C607" s="43"/>
      <c r="D607" s="220" t="s">
        <v>134</v>
      </c>
      <c r="E607" s="43"/>
      <c r="F607" s="221" t="s">
        <v>1626</v>
      </c>
      <c r="G607" s="43"/>
      <c r="H607" s="43"/>
      <c r="I607" s="222"/>
      <c r="J607" s="43"/>
      <c r="K607" s="43"/>
      <c r="L607" s="47"/>
      <c r="M607" s="223"/>
      <c r="N607" s="224"/>
      <c r="O607" s="87"/>
      <c r="P607" s="87"/>
      <c r="Q607" s="87"/>
      <c r="R607" s="87"/>
      <c r="S607" s="87"/>
      <c r="T607" s="88"/>
      <c r="U607" s="41"/>
      <c r="V607" s="41"/>
      <c r="W607" s="41"/>
      <c r="X607" s="41"/>
      <c r="Y607" s="41"/>
      <c r="Z607" s="41"/>
      <c r="AA607" s="41"/>
      <c r="AB607" s="41"/>
      <c r="AC607" s="41"/>
      <c r="AD607" s="41"/>
      <c r="AE607" s="41"/>
      <c r="AT607" s="20" t="s">
        <v>134</v>
      </c>
      <c r="AU607" s="20" t="s">
        <v>146</v>
      </c>
    </row>
    <row r="608" s="2" customFormat="1">
      <c r="A608" s="41"/>
      <c r="B608" s="42"/>
      <c r="C608" s="43"/>
      <c r="D608" s="225" t="s">
        <v>136</v>
      </c>
      <c r="E608" s="43"/>
      <c r="F608" s="226" t="s">
        <v>1627</v>
      </c>
      <c r="G608" s="43"/>
      <c r="H608" s="43"/>
      <c r="I608" s="222"/>
      <c r="J608" s="43"/>
      <c r="K608" s="43"/>
      <c r="L608" s="47"/>
      <c r="M608" s="223"/>
      <c r="N608" s="224"/>
      <c r="O608" s="87"/>
      <c r="P608" s="87"/>
      <c r="Q608" s="87"/>
      <c r="R608" s="87"/>
      <c r="S608" s="87"/>
      <c r="T608" s="88"/>
      <c r="U608" s="41"/>
      <c r="V608" s="41"/>
      <c r="W608" s="41"/>
      <c r="X608" s="41"/>
      <c r="Y608" s="41"/>
      <c r="Z608" s="41"/>
      <c r="AA608" s="41"/>
      <c r="AB608" s="41"/>
      <c r="AC608" s="41"/>
      <c r="AD608" s="41"/>
      <c r="AE608" s="41"/>
      <c r="AT608" s="20" t="s">
        <v>136</v>
      </c>
      <c r="AU608" s="20" t="s">
        <v>146</v>
      </c>
    </row>
    <row r="609" s="2" customFormat="1" ht="16.5" customHeight="1">
      <c r="A609" s="41"/>
      <c r="B609" s="42"/>
      <c r="C609" s="207" t="s">
        <v>1628</v>
      </c>
      <c r="D609" s="207" t="s">
        <v>127</v>
      </c>
      <c r="E609" s="208" t="s">
        <v>1629</v>
      </c>
      <c r="F609" s="209" t="s">
        <v>1630</v>
      </c>
      <c r="G609" s="210" t="s">
        <v>196</v>
      </c>
      <c r="H609" s="211">
        <v>393</v>
      </c>
      <c r="I609" s="212"/>
      <c r="J609" s="213">
        <f>ROUND(I609*H609,2)</f>
        <v>0</v>
      </c>
      <c r="K609" s="209" t="s">
        <v>131</v>
      </c>
      <c r="L609" s="47"/>
      <c r="M609" s="214" t="s">
        <v>19</v>
      </c>
      <c r="N609" s="215" t="s">
        <v>43</v>
      </c>
      <c r="O609" s="87"/>
      <c r="P609" s="216">
        <f>O609*H609</f>
        <v>0</v>
      </c>
      <c r="Q609" s="216">
        <v>0</v>
      </c>
      <c r="R609" s="216">
        <f>Q609*H609</f>
        <v>0</v>
      </c>
      <c r="S609" s="216">
        <v>0</v>
      </c>
      <c r="T609" s="217">
        <f>S609*H609</f>
        <v>0</v>
      </c>
      <c r="U609" s="41"/>
      <c r="V609" s="41"/>
      <c r="W609" s="41"/>
      <c r="X609" s="41"/>
      <c r="Y609" s="41"/>
      <c r="Z609" s="41"/>
      <c r="AA609" s="41"/>
      <c r="AB609" s="41"/>
      <c r="AC609" s="41"/>
      <c r="AD609" s="41"/>
      <c r="AE609" s="41"/>
      <c r="AR609" s="218" t="s">
        <v>132</v>
      </c>
      <c r="AT609" s="218" t="s">
        <v>127</v>
      </c>
      <c r="AU609" s="218" t="s">
        <v>146</v>
      </c>
      <c r="AY609" s="20" t="s">
        <v>125</v>
      </c>
      <c r="BE609" s="219">
        <f>IF(N609="základní",J609,0)</f>
        <v>0</v>
      </c>
      <c r="BF609" s="219">
        <f>IF(N609="snížená",J609,0)</f>
        <v>0</v>
      </c>
      <c r="BG609" s="219">
        <f>IF(N609="zákl. přenesená",J609,0)</f>
        <v>0</v>
      </c>
      <c r="BH609" s="219">
        <f>IF(N609="sníž. přenesená",J609,0)</f>
        <v>0</v>
      </c>
      <c r="BI609" s="219">
        <f>IF(N609="nulová",J609,0)</f>
        <v>0</v>
      </c>
      <c r="BJ609" s="20" t="s">
        <v>80</v>
      </c>
      <c r="BK609" s="219">
        <f>ROUND(I609*H609,2)</f>
        <v>0</v>
      </c>
      <c r="BL609" s="20" t="s">
        <v>132</v>
      </c>
      <c r="BM609" s="218" t="s">
        <v>1631</v>
      </c>
    </row>
    <row r="610" s="2" customFormat="1">
      <c r="A610" s="41"/>
      <c r="B610" s="42"/>
      <c r="C610" s="43"/>
      <c r="D610" s="220" t="s">
        <v>134</v>
      </c>
      <c r="E610" s="43"/>
      <c r="F610" s="221" t="s">
        <v>1632</v>
      </c>
      <c r="G610" s="43"/>
      <c r="H610" s="43"/>
      <c r="I610" s="222"/>
      <c r="J610" s="43"/>
      <c r="K610" s="43"/>
      <c r="L610" s="47"/>
      <c r="M610" s="223"/>
      <c r="N610" s="224"/>
      <c r="O610" s="87"/>
      <c r="P610" s="87"/>
      <c r="Q610" s="87"/>
      <c r="R610" s="87"/>
      <c r="S610" s="87"/>
      <c r="T610" s="88"/>
      <c r="U610" s="41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T610" s="20" t="s">
        <v>134</v>
      </c>
      <c r="AU610" s="20" t="s">
        <v>146</v>
      </c>
    </row>
    <row r="611" s="2" customFormat="1">
      <c r="A611" s="41"/>
      <c r="B611" s="42"/>
      <c r="C611" s="43"/>
      <c r="D611" s="225" t="s">
        <v>136</v>
      </c>
      <c r="E611" s="43"/>
      <c r="F611" s="226" t="s">
        <v>1633</v>
      </c>
      <c r="G611" s="43"/>
      <c r="H611" s="43"/>
      <c r="I611" s="222"/>
      <c r="J611" s="43"/>
      <c r="K611" s="43"/>
      <c r="L611" s="47"/>
      <c r="M611" s="223"/>
      <c r="N611" s="224"/>
      <c r="O611" s="87"/>
      <c r="P611" s="87"/>
      <c r="Q611" s="87"/>
      <c r="R611" s="87"/>
      <c r="S611" s="87"/>
      <c r="T611" s="88"/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T611" s="20" t="s">
        <v>136</v>
      </c>
      <c r="AU611" s="20" t="s">
        <v>146</v>
      </c>
    </row>
    <row r="612" s="2" customFormat="1" ht="16.5" customHeight="1">
      <c r="A612" s="41"/>
      <c r="B612" s="42"/>
      <c r="C612" s="207" t="s">
        <v>1634</v>
      </c>
      <c r="D612" s="207" t="s">
        <v>127</v>
      </c>
      <c r="E612" s="208" t="s">
        <v>1635</v>
      </c>
      <c r="F612" s="209" t="s">
        <v>1636</v>
      </c>
      <c r="G612" s="210" t="s">
        <v>187</v>
      </c>
      <c r="H612" s="211">
        <v>6.7560000000000002</v>
      </c>
      <c r="I612" s="212"/>
      <c r="J612" s="213">
        <f>ROUND(I612*H612,2)</f>
        <v>0</v>
      </c>
      <c r="K612" s="209" t="s">
        <v>131</v>
      </c>
      <c r="L612" s="47"/>
      <c r="M612" s="214" t="s">
        <v>19</v>
      </c>
      <c r="N612" s="215" t="s">
        <v>43</v>
      </c>
      <c r="O612" s="87"/>
      <c r="P612" s="216">
        <f>O612*H612</f>
        <v>0</v>
      </c>
      <c r="Q612" s="216">
        <v>0</v>
      </c>
      <c r="R612" s="216">
        <f>Q612*H612</f>
        <v>0</v>
      </c>
      <c r="S612" s="216">
        <v>0</v>
      </c>
      <c r="T612" s="217">
        <f>S612*H612</f>
        <v>0</v>
      </c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R612" s="218" t="s">
        <v>132</v>
      </c>
      <c r="AT612" s="218" t="s">
        <v>127</v>
      </c>
      <c r="AU612" s="218" t="s">
        <v>146</v>
      </c>
      <c r="AY612" s="20" t="s">
        <v>125</v>
      </c>
      <c r="BE612" s="219">
        <f>IF(N612="základní",J612,0)</f>
        <v>0</v>
      </c>
      <c r="BF612" s="219">
        <f>IF(N612="snížená",J612,0)</f>
        <v>0</v>
      </c>
      <c r="BG612" s="219">
        <f>IF(N612="zákl. přenesená",J612,0)</f>
        <v>0</v>
      </c>
      <c r="BH612" s="219">
        <f>IF(N612="sníž. přenesená",J612,0)</f>
        <v>0</v>
      </c>
      <c r="BI612" s="219">
        <f>IF(N612="nulová",J612,0)</f>
        <v>0</v>
      </c>
      <c r="BJ612" s="20" t="s">
        <v>80</v>
      </c>
      <c r="BK612" s="219">
        <f>ROUND(I612*H612,2)</f>
        <v>0</v>
      </c>
      <c r="BL612" s="20" t="s">
        <v>132</v>
      </c>
      <c r="BM612" s="218" t="s">
        <v>1637</v>
      </c>
    </row>
    <row r="613" s="2" customFormat="1">
      <c r="A613" s="41"/>
      <c r="B613" s="42"/>
      <c r="C613" s="43"/>
      <c r="D613" s="220" t="s">
        <v>134</v>
      </c>
      <c r="E613" s="43"/>
      <c r="F613" s="221" t="s">
        <v>1638</v>
      </c>
      <c r="G613" s="43"/>
      <c r="H613" s="43"/>
      <c r="I613" s="222"/>
      <c r="J613" s="43"/>
      <c r="K613" s="43"/>
      <c r="L613" s="47"/>
      <c r="M613" s="223"/>
      <c r="N613" s="224"/>
      <c r="O613" s="87"/>
      <c r="P613" s="87"/>
      <c r="Q613" s="87"/>
      <c r="R613" s="87"/>
      <c r="S613" s="87"/>
      <c r="T613" s="88"/>
      <c r="U613" s="41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T613" s="20" t="s">
        <v>134</v>
      </c>
      <c r="AU613" s="20" t="s">
        <v>146</v>
      </c>
    </row>
    <row r="614" s="2" customFormat="1">
      <c r="A614" s="41"/>
      <c r="B614" s="42"/>
      <c r="C614" s="43"/>
      <c r="D614" s="225" t="s">
        <v>136</v>
      </c>
      <c r="E614" s="43"/>
      <c r="F614" s="226" t="s">
        <v>1639</v>
      </c>
      <c r="G614" s="43"/>
      <c r="H614" s="43"/>
      <c r="I614" s="222"/>
      <c r="J614" s="43"/>
      <c r="K614" s="43"/>
      <c r="L614" s="47"/>
      <c r="M614" s="223"/>
      <c r="N614" s="224"/>
      <c r="O614" s="87"/>
      <c r="P614" s="87"/>
      <c r="Q614" s="87"/>
      <c r="R614" s="87"/>
      <c r="S614" s="87"/>
      <c r="T614" s="88"/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T614" s="20" t="s">
        <v>136</v>
      </c>
      <c r="AU614" s="20" t="s">
        <v>146</v>
      </c>
    </row>
    <row r="615" s="2" customFormat="1" ht="16.5" customHeight="1">
      <c r="A615" s="41"/>
      <c r="B615" s="42"/>
      <c r="C615" s="207" t="s">
        <v>1640</v>
      </c>
      <c r="D615" s="207" t="s">
        <v>127</v>
      </c>
      <c r="E615" s="208" t="s">
        <v>1641</v>
      </c>
      <c r="F615" s="209" t="s">
        <v>1475</v>
      </c>
      <c r="G615" s="210" t="s">
        <v>187</v>
      </c>
      <c r="H615" s="211">
        <v>45.240000000000002</v>
      </c>
      <c r="I615" s="212"/>
      <c r="J615" s="213">
        <f>ROUND(I615*H615,2)</f>
        <v>0</v>
      </c>
      <c r="K615" s="209" t="s">
        <v>131</v>
      </c>
      <c r="L615" s="47"/>
      <c r="M615" s="214" t="s">
        <v>19</v>
      </c>
      <c r="N615" s="215" t="s">
        <v>43</v>
      </c>
      <c r="O615" s="87"/>
      <c r="P615" s="216">
        <f>O615*H615</f>
        <v>0</v>
      </c>
      <c r="Q615" s="216">
        <v>0</v>
      </c>
      <c r="R615" s="216">
        <f>Q615*H615</f>
        <v>0</v>
      </c>
      <c r="S615" s="216">
        <v>0</v>
      </c>
      <c r="T615" s="217">
        <f>S615*H615</f>
        <v>0</v>
      </c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R615" s="218" t="s">
        <v>132</v>
      </c>
      <c r="AT615" s="218" t="s">
        <v>127</v>
      </c>
      <c r="AU615" s="218" t="s">
        <v>146</v>
      </c>
      <c r="AY615" s="20" t="s">
        <v>125</v>
      </c>
      <c r="BE615" s="219">
        <f>IF(N615="základní",J615,0)</f>
        <v>0</v>
      </c>
      <c r="BF615" s="219">
        <f>IF(N615="snížená",J615,0)</f>
        <v>0</v>
      </c>
      <c r="BG615" s="219">
        <f>IF(N615="zákl. přenesená",J615,0)</f>
        <v>0</v>
      </c>
      <c r="BH615" s="219">
        <f>IF(N615="sníž. přenesená",J615,0)</f>
        <v>0</v>
      </c>
      <c r="BI615" s="219">
        <f>IF(N615="nulová",J615,0)</f>
        <v>0</v>
      </c>
      <c r="BJ615" s="20" t="s">
        <v>80</v>
      </c>
      <c r="BK615" s="219">
        <f>ROUND(I615*H615,2)</f>
        <v>0</v>
      </c>
      <c r="BL615" s="20" t="s">
        <v>132</v>
      </c>
      <c r="BM615" s="218" t="s">
        <v>1642</v>
      </c>
    </row>
    <row r="616" s="2" customFormat="1">
      <c r="A616" s="41"/>
      <c r="B616" s="42"/>
      <c r="C616" s="43"/>
      <c r="D616" s="220" t="s">
        <v>134</v>
      </c>
      <c r="E616" s="43"/>
      <c r="F616" s="221" t="s">
        <v>1477</v>
      </c>
      <c r="G616" s="43"/>
      <c r="H616" s="43"/>
      <c r="I616" s="222"/>
      <c r="J616" s="43"/>
      <c r="K616" s="43"/>
      <c r="L616" s="47"/>
      <c r="M616" s="223"/>
      <c r="N616" s="224"/>
      <c r="O616" s="87"/>
      <c r="P616" s="87"/>
      <c r="Q616" s="87"/>
      <c r="R616" s="87"/>
      <c r="S616" s="87"/>
      <c r="T616" s="88"/>
      <c r="U616" s="41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T616" s="20" t="s">
        <v>134</v>
      </c>
      <c r="AU616" s="20" t="s">
        <v>146</v>
      </c>
    </row>
    <row r="617" s="2" customFormat="1">
      <c r="A617" s="41"/>
      <c r="B617" s="42"/>
      <c r="C617" s="43"/>
      <c r="D617" s="225" t="s">
        <v>136</v>
      </c>
      <c r="E617" s="43"/>
      <c r="F617" s="226" t="s">
        <v>1643</v>
      </c>
      <c r="G617" s="43"/>
      <c r="H617" s="43"/>
      <c r="I617" s="222"/>
      <c r="J617" s="43"/>
      <c r="K617" s="43"/>
      <c r="L617" s="47"/>
      <c r="M617" s="223"/>
      <c r="N617" s="224"/>
      <c r="O617" s="87"/>
      <c r="P617" s="87"/>
      <c r="Q617" s="87"/>
      <c r="R617" s="87"/>
      <c r="S617" s="87"/>
      <c r="T617" s="88"/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T617" s="20" t="s">
        <v>136</v>
      </c>
      <c r="AU617" s="20" t="s">
        <v>146</v>
      </c>
    </row>
    <row r="618" s="2" customFormat="1" ht="16.5" customHeight="1">
      <c r="A618" s="41"/>
      <c r="B618" s="42"/>
      <c r="C618" s="207" t="s">
        <v>1644</v>
      </c>
      <c r="D618" s="207" t="s">
        <v>127</v>
      </c>
      <c r="E618" s="208" t="s">
        <v>1480</v>
      </c>
      <c r="F618" s="209" t="s">
        <v>1481</v>
      </c>
      <c r="G618" s="210" t="s">
        <v>187</v>
      </c>
      <c r="H618" s="211">
        <v>452.39999999999998</v>
      </c>
      <c r="I618" s="212"/>
      <c r="J618" s="213">
        <f>ROUND(I618*H618,2)</f>
        <v>0</v>
      </c>
      <c r="K618" s="209" t="s">
        <v>131</v>
      </c>
      <c r="L618" s="47"/>
      <c r="M618" s="214" t="s">
        <v>19</v>
      </c>
      <c r="N618" s="215" t="s">
        <v>43</v>
      </c>
      <c r="O618" s="87"/>
      <c r="P618" s="216">
        <f>O618*H618</f>
        <v>0</v>
      </c>
      <c r="Q618" s="216">
        <v>0</v>
      </c>
      <c r="R618" s="216">
        <f>Q618*H618</f>
        <v>0</v>
      </c>
      <c r="S618" s="216">
        <v>0</v>
      </c>
      <c r="T618" s="217">
        <f>S618*H618</f>
        <v>0</v>
      </c>
      <c r="U618" s="41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R618" s="218" t="s">
        <v>132</v>
      </c>
      <c r="AT618" s="218" t="s">
        <v>127</v>
      </c>
      <c r="AU618" s="218" t="s">
        <v>146</v>
      </c>
      <c r="AY618" s="20" t="s">
        <v>125</v>
      </c>
      <c r="BE618" s="219">
        <f>IF(N618="základní",J618,0)</f>
        <v>0</v>
      </c>
      <c r="BF618" s="219">
        <f>IF(N618="snížená",J618,0)</f>
        <v>0</v>
      </c>
      <c r="BG618" s="219">
        <f>IF(N618="zákl. přenesená",J618,0)</f>
        <v>0</v>
      </c>
      <c r="BH618" s="219">
        <f>IF(N618="sníž. přenesená",J618,0)</f>
        <v>0</v>
      </c>
      <c r="BI618" s="219">
        <f>IF(N618="nulová",J618,0)</f>
        <v>0</v>
      </c>
      <c r="BJ618" s="20" t="s">
        <v>80</v>
      </c>
      <c r="BK618" s="219">
        <f>ROUND(I618*H618,2)</f>
        <v>0</v>
      </c>
      <c r="BL618" s="20" t="s">
        <v>132</v>
      </c>
      <c r="BM618" s="218" t="s">
        <v>1645</v>
      </c>
    </row>
    <row r="619" s="2" customFormat="1">
      <c r="A619" s="41"/>
      <c r="B619" s="42"/>
      <c r="C619" s="43"/>
      <c r="D619" s="220" t="s">
        <v>134</v>
      </c>
      <c r="E619" s="43"/>
      <c r="F619" s="221" t="s">
        <v>1483</v>
      </c>
      <c r="G619" s="43"/>
      <c r="H619" s="43"/>
      <c r="I619" s="222"/>
      <c r="J619" s="43"/>
      <c r="K619" s="43"/>
      <c r="L619" s="47"/>
      <c r="M619" s="223"/>
      <c r="N619" s="224"/>
      <c r="O619" s="87"/>
      <c r="P619" s="87"/>
      <c r="Q619" s="87"/>
      <c r="R619" s="87"/>
      <c r="S619" s="87"/>
      <c r="T619" s="88"/>
      <c r="U619" s="41"/>
      <c r="V619" s="41"/>
      <c r="W619" s="41"/>
      <c r="X619" s="41"/>
      <c r="Y619" s="41"/>
      <c r="Z619" s="41"/>
      <c r="AA619" s="41"/>
      <c r="AB619" s="41"/>
      <c r="AC619" s="41"/>
      <c r="AD619" s="41"/>
      <c r="AE619" s="41"/>
      <c r="AT619" s="20" t="s">
        <v>134</v>
      </c>
      <c r="AU619" s="20" t="s">
        <v>146</v>
      </c>
    </row>
    <row r="620" s="2" customFormat="1">
      <c r="A620" s="41"/>
      <c r="B620" s="42"/>
      <c r="C620" s="43"/>
      <c r="D620" s="225" t="s">
        <v>136</v>
      </c>
      <c r="E620" s="43"/>
      <c r="F620" s="226" t="s">
        <v>1484</v>
      </c>
      <c r="G620" s="43"/>
      <c r="H620" s="43"/>
      <c r="I620" s="222"/>
      <c r="J620" s="43"/>
      <c r="K620" s="43"/>
      <c r="L620" s="47"/>
      <c r="M620" s="223"/>
      <c r="N620" s="224"/>
      <c r="O620" s="87"/>
      <c r="P620" s="87"/>
      <c r="Q620" s="87"/>
      <c r="R620" s="87"/>
      <c r="S620" s="87"/>
      <c r="T620" s="88"/>
      <c r="U620" s="41"/>
      <c r="V620" s="41"/>
      <c r="W620" s="41"/>
      <c r="X620" s="41"/>
      <c r="Y620" s="41"/>
      <c r="Z620" s="41"/>
      <c r="AA620" s="41"/>
      <c r="AB620" s="41"/>
      <c r="AC620" s="41"/>
      <c r="AD620" s="41"/>
      <c r="AE620" s="41"/>
      <c r="AT620" s="20" t="s">
        <v>136</v>
      </c>
      <c r="AU620" s="20" t="s">
        <v>146</v>
      </c>
    </row>
    <row r="621" s="13" customFormat="1">
      <c r="A621" s="13"/>
      <c r="B621" s="227"/>
      <c r="C621" s="228"/>
      <c r="D621" s="220" t="s">
        <v>138</v>
      </c>
      <c r="E621" s="229" t="s">
        <v>19</v>
      </c>
      <c r="F621" s="230" t="s">
        <v>1646</v>
      </c>
      <c r="G621" s="228"/>
      <c r="H621" s="231">
        <v>452.39999999999998</v>
      </c>
      <c r="I621" s="232"/>
      <c r="J621" s="228"/>
      <c r="K621" s="228"/>
      <c r="L621" s="233"/>
      <c r="M621" s="234"/>
      <c r="N621" s="235"/>
      <c r="O621" s="235"/>
      <c r="P621" s="235"/>
      <c r="Q621" s="235"/>
      <c r="R621" s="235"/>
      <c r="S621" s="235"/>
      <c r="T621" s="236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T621" s="237" t="s">
        <v>138</v>
      </c>
      <c r="AU621" s="237" t="s">
        <v>146</v>
      </c>
      <c r="AV621" s="13" t="s">
        <v>82</v>
      </c>
      <c r="AW621" s="13" t="s">
        <v>33</v>
      </c>
      <c r="AX621" s="13" t="s">
        <v>72</v>
      </c>
      <c r="AY621" s="237" t="s">
        <v>125</v>
      </c>
    </row>
    <row r="622" s="14" customFormat="1">
      <c r="A622" s="14"/>
      <c r="B622" s="238"/>
      <c r="C622" s="239"/>
      <c r="D622" s="220" t="s">
        <v>138</v>
      </c>
      <c r="E622" s="240" t="s">
        <v>19</v>
      </c>
      <c r="F622" s="241" t="s">
        <v>158</v>
      </c>
      <c r="G622" s="239"/>
      <c r="H622" s="242">
        <v>452.39999999999998</v>
      </c>
      <c r="I622" s="243"/>
      <c r="J622" s="239"/>
      <c r="K622" s="239"/>
      <c r="L622" s="244"/>
      <c r="M622" s="245"/>
      <c r="N622" s="246"/>
      <c r="O622" s="246"/>
      <c r="P622" s="246"/>
      <c r="Q622" s="246"/>
      <c r="R622" s="246"/>
      <c r="S622" s="246"/>
      <c r="T622" s="247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T622" s="248" t="s">
        <v>138</v>
      </c>
      <c r="AU622" s="248" t="s">
        <v>146</v>
      </c>
      <c r="AV622" s="14" t="s">
        <v>132</v>
      </c>
      <c r="AW622" s="14" t="s">
        <v>33</v>
      </c>
      <c r="AX622" s="14" t="s">
        <v>80</v>
      </c>
      <c r="AY622" s="248" t="s">
        <v>125</v>
      </c>
    </row>
    <row r="623" s="2" customFormat="1" ht="16.5" customHeight="1">
      <c r="A623" s="41"/>
      <c r="B623" s="42"/>
      <c r="C623" s="263" t="s">
        <v>1647</v>
      </c>
      <c r="D623" s="263" t="s">
        <v>408</v>
      </c>
      <c r="E623" s="264" t="s">
        <v>1648</v>
      </c>
      <c r="F623" s="265" t="s">
        <v>1366</v>
      </c>
      <c r="G623" s="266" t="s">
        <v>187</v>
      </c>
      <c r="H623" s="267">
        <v>45.240000000000002</v>
      </c>
      <c r="I623" s="268"/>
      <c r="J623" s="269">
        <f>ROUND(I623*H623,2)</f>
        <v>0</v>
      </c>
      <c r="K623" s="265" t="s">
        <v>131</v>
      </c>
      <c r="L623" s="270"/>
      <c r="M623" s="271" t="s">
        <v>19</v>
      </c>
      <c r="N623" s="272" t="s">
        <v>43</v>
      </c>
      <c r="O623" s="87"/>
      <c r="P623" s="216">
        <f>O623*H623</f>
        <v>0</v>
      </c>
      <c r="Q623" s="216">
        <v>0</v>
      </c>
      <c r="R623" s="216">
        <f>Q623*H623</f>
        <v>0</v>
      </c>
      <c r="S623" s="216">
        <v>0</v>
      </c>
      <c r="T623" s="217">
        <f>S623*H623</f>
        <v>0</v>
      </c>
      <c r="U623" s="41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R623" s="218" t="s">
        <v>175</v>
      </c>
      <c r="AT623" s="218" t="s">
        <v>408</v>
      </c>
      <c r="AU623" s="218" t="s">
        <v>146</v>
      </c>
      <c r="AY623" s="20" t="s">
        <v>125</v>
      </c>
      <c r="BE623" s="219">
        <f>IF(N623="základní",J623,0)</f>
        <v>0</v>
      </c>
      <c r="BF623" s="219">
        <f>IF(N623="snížená",J623,0)</f>
        <v>0</v>
      </c>
      <c r="BG623" s="219">
        <f>IF(N623="zákl. přenesená",J623,0)</f>
        <v>0</v>
      </c>
      <c r="BH623" s="219">
        <f>IF(N623="sníž. přenesená",J623,0)</f>
        <v>0</v>
      </c>
      <c r="BI623" s="219">
        <f>IF(N623="nulová",J623,0)</f>
        <v>0</v>
      </c>
      <c r="BJ623" s="20" t="s">
        <v>80</v>
      </c>
      <c r="BK623" s="219">
        <f>ROUND(I623*H623,2)</f>
        <v>0</v>
      </c>
      <c r="BL623" s="20" t="s">
        <v>132</v>
      </c>
      <c r="BM623" s="218" t="s">
        <v>1649</v>
      </c>
    </row>
    <row r="624" s="2" customFormat="1">
      <c r="A624" s="41"/>
      <c r="B624" s="42"/>
      <c r="C624" s="43"/>
      <c r="D624" s="220" t="s">
        <v>134</v>
      </c>
      <c r="E624" s="43"/>
      <c r="F624" s="221" t="s">
        <v>1366</v>
      </c>
      <c r="G624" s="43"/>
      <c r="H624" s="43"/>
      <c r="I624" s="222"/>
      <c r="J624" s="43"/>
      <c r="K624" s="43"/>
      <c r="L624" s="47"/>
      <c r="M624" s="223"/>
      <c r="N624" s="224"/>
      <c r="O624" s="87"/>
      <c r="P624" s="87"/>
      <c r="Q624" s="87"/>
      <c r="R624" s="87"/>
      <c r="S624" s="87"/>
      <c r="T624" s="88"/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T624" s="20" t="s">
        <v>134</v>
      </c>
      <c r="AU624" s="20" t="s">
        <v>146</v>
      </c>
    </row>
    <row r="625" s="2" customFormat="1" ht="16.5" customHeight="1">
      <c r="A625" s="41"/>
      <c r="B625" s="42"/>
      <c r="C625" s="207" t="s">
        <v>1650</v>
      </c>
      <c r="D625" s="207" t="s">
        <v>127</v>
      </c>
      <c r="E625" s="208" t="s">
        <v>1651</v>
      </c>
      <c r="F625" s="209" t="s">
        <v>1652</v>
      </c>
      <c r="G625" s="210" t="s">
        <v>196</v>
      </c>
      <c r="H625" s="211">
        <v>393</v>
      </c>
      <c r="I625" s="212"/>
      <c r="J625" s="213">
        <f>ROUND(I625*H625,2)</f>
        <v>0</v>
      </c>
      <c r="K625" s="209" t="s">
        <v>131</v>
      </c>
      <c r="L625" s="47"/>
      <c r="M625" s="214" t="s">
        <v>19</v>
      </c>
      <c r="N625" s="215" t="s">
        <v>43</v>
      </c>
      <c r="O625" s="87"/>
      <c r="P625" s="216">
        <f>O625*H625</f>
        <v>0</v>
      </c>
      <c r="Q625" s="216">
        <v>0</v>
      </c>
      <c r="R625" s="216">
        <f>Q625*H625</f>
        <v>0</v>
      </c>
      <c r="S625" s="216">
        <v>0</v>
      </c>
      <c r="T625" s="217">
        <f>S625*H625</f>
        <v>0</v>
      </c>
      <c r="U625" s="41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  <c r="AR625" s="218" t="s">
        <v>132</v>
      </c>
      <c r="AT625" s="218" t="s">
        <v>127</v>
      </c>
      <c r="AU625" s="218" t="s">
        <v>146</v>
      </c>
      <c r="AY625" s="20" t="s">
        <v>125</v>
      </c>
      <c r="BE625" s="219">
        <f>IF(N625="základní",J625,0)</f>
        <v>0</v>
      </c>
      <c r="BF625" s="219">
        <f>IF(N625="snížená",J625,0)</f>
        <v>0</v>
      </c>
      <c r="BG625" s="219">
        <f>IF(N625="zákl. přenesená",J625,0)</f>
        <v>0</v>
      </c>
      <c r="BH625" s="219">
        <f>IF(N625="sníž. přenesená",J625,0)</f>
        <v>0</v>
      </c>
      <c r="BI625" s="219">
        <f>IF(N625="nulová",J625,0)</f>
        <v>0</v>
      </c>
      <c r="BJ625" s="20" t="s">
        <v>80</v>
      </c>
      <c r="BK625" s="219">
        <f>ROUND(I625*H625,2)</f>
        <v>0</v>
      </c>
      <c r="BL625" s="20" t="s">
        <v>132</v>
      </c>
      <c r="BM625" s="218" t="s">
        <v>1653</v>
      </c>
    </row>
    <row r="626" s="2" customFormat="1">
      <c r="A626" s="41"/>
      <c r="B626" s="42"/>
      <c r="C626" s="43"/>
      <c r="D626" s="220" t="s">
        <v>134</v>
      </c>
      <c r="E626" s="43"/>
      <c r="F626" s="221" t="s">
        <v>1654</v>
      </c>
      <c r="G626" s="43"/>
      <c r="H626" s="43"/>
      <c r="I626" s="222"/>
      <c r="J626" s="43"/>
      <c r="K626" s="43"/>
      <c r="L626" s="47"/>
      <c r="M626" s="223"/>
      <c r="N626" s="224"/>
      <c r="O626" s="87"/>
      <c r="P626" s="87"/>
      <c r="Q626" s="87"/>
      <c r="R626" s="87"/>
      <c r="S626" s="87"/>
      <c r="T626" s="88"/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T626" s="20" t="s">
        <v>134</v>
      </c>
      <c r="AU626" s="20" t="s">
        <v>146</v>
      </c>
    </row>
    <row r="627" s="2" customFormat="1">
      <c r="A627" s="41"/>
      <c r="B627" s="42"/>
      <c r="C627" s="43"/>
      <c r="D627" s="225" t="s">
        <v>136</v>
      </c>
      <c r="E627" s="43"/>
      <c r="F627" s="226" t="s">
        <v>1655</v>
      </c>
      <c r="G627" s="43"/>
      <c r="H627" s="43"/>
      <c r="I627" s="222"/>
      <c r="J627" s="43"/>
      <c r="K627" s="43"/>
      <c r="L627" s="47"/>
      <c r="M627" s="223"/>
      <c r="N627" s="224"/>
      <c r="O627" s="87"/>
      <c r="P627" s="87"/>
      <c r="Q627" s="87"/>
      <c r="R627" s="87"/>
      <c r="S627" s="87"/>
      <c r="T627" s="88"/>
      <c r="U627" s="41"/>
      <c r="V627" s="41"/>
      <c r="W627" s="41"/>
      <c r="X627" s="41"/>
      <c r="Y627" s="41"/>
      <c r="Z627" s="41"/>
      <c r="AA627" s="41"/>
      <c r="AB627" s="41"/>
      <c r="AC627" s="41"/>
      <c r="AD627" s="41"/>
      <c r="AE627" s="41"/>
      <c r="AT627" s="20" t="s">
        <v>136</v>
      </c>
      <c r="AU627" s="20" t="s">
        <v>146</v>
      </c>
    </row>
    <row r="628" s="2" customFormat="1" ht="16.5" customHeight="1">
      <c r="A628" s="41"/>
      <c r="B628" s="42"/>
      <c r="C628" s="263" t="s">
        <v>1656</v>
      </c>
      <c r="D628" s="263" t="s">
        <v>408</v>
      </c>
      <c r="E628" s="264" t="s">
        <v>1657</v>
      </c>
      <c r="F628" s="265" t="s">
        <v>1658</v>
      </c>
      <c r="G628" s="266" t="s">
        <v>1212</v>
      </c>
      <c r="H628" s="267">
        <v>5</v>
      </c>
      <c r="I628" s="268"/>
      <c r="J628" s="269">
        <f>ROUND(I628*H628,2)</f>
        <v>0</v>
      </c>
      <c r="K628" s="265" t="s">
        <v>19</v>
      </c>
      <c r="L628" s="270"/>
      <c r="M628" s="271" t="s">
        <v>19</v>
      </c>
      <c r="N628" s="272" t="s">
        <v>43</v>
      </c>
      <c r="O628" s="87"/>
      <c r="P628" s="216">
        <f>O628*H628</f>
        <v>0</v>
      </c>
      <c r="Q628" s="216">
        <v>0.01</v>
      </c>
      <c r="R628" s="216">
        <f>Q628*H628</f>
        <v>0.050000000000000003</v>
      </c>
      <c r="S628" s="216">
        <v>0</v>
      </c>
      <c r="T628" s="217">
        <f>S628*H628</f>
        <v>0</v>
      </c>
      <c r="U628" s="41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  <c r="AR628" s="218" t="s">
        <v>175</v>
      </c>
      <c r="AT628" s="218" t="s">
        <v>408</v>
      </c>
      <c r="AU628" s="218" t="s">
        <v>146</v>
      </c>
      <c r="AY628" s="20" t="s">
        <v>125</v>
      </c>
      <c r="BE628" s="219">
        <f>IF(N628="základní",J628,0)</f>
        <v>0</v>
      </c>
      <c r="BF628" s="219">
        <f>IF(N628="snížená",J628,0)</f>
        <v>0</v>
      </c>
      <c r="BG628" s="219">
        <f>IF(N628="zákl. přenesená",J628,0)</f>
        <v>0</v>
      </c>
      <c r="BH628" s="219">
        <f>IF(N628="sníž. přenesená",J628,0)</f>
        <v>0</v>
      </c>
      <c r="BI628" s="219">
        <f>IF(N628="nulová",J628,0)</f>
        <v>0</v>
      </c>
      <c r="BJ628" s="20" t="s">
        <v>80</v>
      </c>
      <c r="BK628" s="219">
        <f>ROUND(I628*H628,2)</f>
        <v>0</v>
      </c>
      <c r="BL628" s="20" t="s">
        <v>132</v>
      </c>
      <c r="BM628" s="218" t="s">
        <v>1659</v>
      </c>
    </row>
    <row r="629" s="2" customFormat="1">
      <c r="A629" s="41"/>
      <c r="B629" s="42"/>
      <c r="C629" s="43"/>
      <c r="D629" s="220" t="s">
        <v>134</v>
      </c>
      <c r="E629" s="43"/>
      <c r="F629" s="221" t="s">
        <v>1658</v>
      </c>
      <c r="G629" s="43"/>
      <c r="H629" s="43"/>
      <c r="I629" s="222"/>
      <c r="J629" s="43"/>
      <c r="K629" s="43"/>
      <c r="L629" s="47"/>
      <c r="M629" s="223"/>
      <c r="N629" s="224"/>
      <c r="O629" s="87"/>
      <c r="P629" s="87"/>
      <c r="Q629" s="87"/>
      <c r="R629" s="87"/>
      <c r="S629" s="87"/>
      <c r="T629" s="88"/>
      <c r="U629" s="41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  <c r="AT629" s="20" t="s">
        <v>134</v>
      </c>
      <c r="AU629" s="20" t="s">
        <v>146</v>
      </c>
    </row>
    <row r="630" s="2" customFormat="1" ht="16.5" customHeight="1">
      <c r="A630" s="41"/>
      <c r="B630" s="42"/>
      <c r="C630" s="263" t="s">
        <v>1660</v>
      </c>
      <c r="D630" s="263" t="s">
        <v>408</v>
      </c>
      <c r="E630" s="264" t="s">
        <v>1661</v>
      </c>
      <c r="F630" s="265" t="s">
        <v>1662</v>
      </c>
      <c r="G630" s="266" t="s">
        <v>1212</v>
      </c>
      <c r="H630" s="267">
        <v>40</v>
      </c>
      <c r="I630" s="268"/>
      <c r="J630" s="269">
        <f>ROUND(I630*H630,2)</f>
        <v>0</v>
      </c>
      <c r="K630" s="265" t="s">
        <v>19</v>
      </c>
      <c r="L630" s="270"/>
      <c r="M630" s="271" t="s">
        <v>19</v>
      </c>
      <c r="N630" s="272" t="s">
        <v>43</v>
      </c>
      <c r="O630" s="87"/>
      <c r="P630" s="216">
        <f>O630*H630</f>
        <v>0</v>
      </c>
      <c r="Q630" s="216">
        <v>0.01</v>
      </c>
      <c r="R630" s="216">
        <f>Q630*H630</f>
        <v>0.40000000000000002</v>
      </c>
      <c r="S630" s="216">
        <v>0</v>
      </c>
      <c r="T630" s="217">
        <f>S630*H630</f>
        <v>0</v>
      </c>
      <c r="U630" s="41"/>
      <c r="V630" s="41"/>
      <c r="W630" s="41"/>
      <c r="X630" s="41"/>
      <c r="Y630" s="41"/>
      <c r="Z630" s="41"/>
      <c r="AA630" s="41"/>
      <c r="AB630" s="41"/>
      <c r="AC630" s="41"/>
      <c r="AD630" s="41"/>
      <c r="AE630" s="41"/>
      <c r="AR630" s="218" t="s">
        <v>175</v>
      </c>
      <c r="AT630" s="218" t="s">
        <v>408</v>
      </c>
      <c r="AU630" s="218" t="s">
        <v>146</v>
      </c>
      <c r="AY630" s="20" t="s">
        <v>125</v>
      </c>
      <c r="BE630" s="219">
        <f>IF(N630="základní",J630,0)</f>
        <v>0</v>
      </c>
      <c r="BF630" s="219">
        <f>IF(N630="snížená",J630,0)</f>
        <v>0</v>
      </c>
      <c r="BG630" s="219">
        <f>IF(N630="zákl. přenesená",J630,0)</f>
        <v>0</v>
      </c>
      <c r="BH630" s="219">
        <f>IF(N630="sníž. přenesená",J630,0)</f>
        <v>0</v>
      </c>
      <c r="BI630" s="219">
        <f>IF(N630="nulová",J630,0)</f>
        <v>0</v>
      </c>
      <c r="BJ630" s="20" t="s">
        <v>80</v>
      </c>
      <c r="BK630" s="219">
        <f>ROUND(I630*H630,2)</f>
        <v>0</v>
      </c>
      <c r="BL630" s="20" t="s">
        <v>132</v>
      </c>
      <c r="BM630" s="218" t="s">
        <v>1663</v>
      </c>
    </row>
    <row r="631" s="2" customFormat="1">
      <c r="A631" s="41"/>
      <c r="B631" s="42"/>
      <c r="C631" s="43"/>
      <c r="D631" s="220" t="s">
        <v>134</v>
      </c>
      <c r="E631" s="43"/>
      <c r="F631" s="221" t="s">
        <v>1662</v>
      </c>
      <c r="G631" s="43"/>
      <c r="H631" s="43"/>
      <c r="I631" s="222"/>
      <c r="J631" s="43"/>
      <c r="K631" s="43"/>
      <c r="L631" s="47"/>
      <c r="M631" s="223"/>
      <c r="N631" s="224"/>
      <c r="O631" s="87"/>
      <c r="P631" s="87"/>
      <c r="Q631" s="87"/>
      <c r="R631" s="87"/>
      <c r="S631" s="87"/>
      <c r="T631" s="88"/>
      <c r="U631" s="41"/>
      <c r="V631" s="41"/>
      <c r="W631" s="41"/>
      <c r="X631" s="41"/>
      <c r="Y631" s="41"/>
      <c r="Z631" s="41"/>
      <c r="AA631" s="41"/>
      <c r="AB631" s="41"/>
      <c r="AC631" s="41"/>
      <c r="AD631" s="41"/>
      <c r="AE631" s="41"/>
      <c r="AT631" s="20" t="s">
        <v>134</v>
      </c>
      <c r="AU631" s="20" t="s">
        <v>146</v>
      </c>
    </row>
    <row r="632" s="2" customFormat="1" ht="16.5" customHeight="1">
      <c r="A632" s="41"/>
      <c r="B632" s="42"/>
      <c r="C632" s="263" t="s">
        <v>1664</v>
      </c>
      <c r="D632" s="263" t="s">
        <v>408</v>
      </c>
      <c r="E632" s="264" t="s">
        <v>1665</v>
      </c>
      <c r="F632" s="265" t="s">
        <v>1666</v>
      </c>
      <c r="G632" s="266" t="s">
        <v>1212</v>
      </c>
      <c r="H632" s="267">
        <v>30</v>
      </c>
      <c r="I632" s="268"/>
      <c r="J632" s="269">
        <f>ROUND(I632*H632,2)</f>
        <v>0</v>
      </c>
      <c r="K632" s="265" t="s">
        <v>19</v>
      </c>
      <c r="L632" s="270"/>
      <c r="M632" s="271" t="s">
        <v>19</v>
      </c>
      <c r="N632" s="272" t="s">
        <v>43</v>
      </c>
      <c r="O632" s="87"/>
      <c r="P632" s="216">
        <f>O632*H632</f>
        <v>0</v>
      </c>
      <c r="Q632" s="216">
        <v>0.01</v>
      </c>
      <c r="R632" s="216">
        <f>Q632*H632</f>
        <v>0.29999999999999999</v>
      </c>
      <c r="S632" s="216">
        <v>0</v>
      </c>
      <c r="T632" s="217">
        <f>S632*H632</f>
        <v>0</v>
      </c>
      <c r="U632" s="41"/>
      <c r="V632" s="41"/>
      <c r="W632" s="41"/>
      <c r="X632" s="41"/>
      <c r="Y632" s="41"/>
      <c r="Z632" s="41"/>
      <c r="AA632" s="41"/>
      <c r="AB632" s="41"/>
      <c r="AC632" s="41"/>
      <c r="AD632" s="41"/>
      <c r="AE632" s="41"/>
      <c r="AR632" s="218" t="s">
        <v>175</v>
      </c>
      <c r="AT632" s="218" t="s">
        <v>408</v>
      </c>
      <c r="AU632" s="218" t="s">
        <v>146</v>
      </c>
      <c r="AY632" s="20" t="s">
        <v>125</v>
      </c>
      <c r="BE632" s="219">
        <f>IF(N632="základní",J632,0)</f>
        <v>0</v>
      </c>
      <c r="BF632" s="219">
        <f>IF(N632="snížená",J632,0)</f>
        <v>0</v>
      </c>
      <c r="BG632" s="219">
        <f>IF(N632="zákl. přenesená",J632,0)</f>
        <v>0</v>
      </c>
      <c r="BH632" s="219">
        <f>IF(N632="sníž. přenesená",J632,0)</f>
        <v>0</v>
      </c>
      <c r="BI632" s="219">
        <f>IF(N632="nulová",J632,0)</f>
        <v>0</v>
      </c>
      <c r="BJ632" s="20" t="s">
        <v>80</v>
      </c>
      <c r="BK632" s="219">
        <f>ROUND(I632*H632,2)</f>
        <v>0</v>
      </c>
      <c r="BL632" s="20" t="s">
        <v>132</v>
      </c>
      <c r="BM632" s="218" t="s">
        <v>1667</v>
      </c>
    </row>
    <row r="633" s="2" customFormat="1">
      <c r="A633" s="41"/>
      <c r="B633" s="42"/>
      <c r="C633" s="43"/>
      <c r="D633" s="220" t="s">
        <v>134</v>
      </c>
      <c r="E633" s="43"/>
      <c r="F633" s="221" t="s">
        <v>1666</v>
      </c>
      <c r="G633" s="43"/>
      <c r="H633" s="43"/>
      <c r="I633" s="222"/>
      <c r="J633" s="43"/>
      <c r="K633" s="43"/>
      <c r="L633" s="47"/>
      <c r="M633" s="223"/>
      <c r="N633" s="224"/>
      <c r="O633" s="87"/>
      <c r="P633" s="87"/>
      <c r="Q633" s="87"/>
      <c r="R633" s="87"/>
      <c r="S633" s="87"/>
      <c r="T633" s="88"/>
      <c r="U633" s="41"/>
      <c r="V633" s="41"/>
      <c r="W633" s="41"/>
      <c r="X633" s="41"/>
      <c r="Y633" s="41"/>
      <c r="Z633" s="41"/>
      <c r="AA633" s="41"/>
      <c r="AB633" s="41"/>
      <c r="AC633" s="41"/>
      <c r="AD633" s="41"/>
      <c r="AE633" s="41"/>
      <c r="AT633" s="20" t="s">
        <v>134</v>
      </c>
      <c r="AU633" s="20" t="s">
        <v>146</v>
      </c>
    </row>
    <row r="634" s="2" customFormat="1" ht="16.5" customHeight="1">
      <c r="A634" s="41"/>
      <c r="B634" s="42"/>
      <c r="C634" s="263" t="s">
        <v>1668</v>
      </c>
      <c r="D634" s="263" t="s">
        <v>408</v>
      </c>
      <c r="E634" s="264" t="s">
        <v>1669</v>
      </c>
      <c r="F634" s="265" t="s">
        <v>1670</v>
      </c>
      <c r="G634" s="266" t="s">
        <v>1212</v>
      </c>
      <c r="H634" s="267">
        <v>70</v>
      </c>
      <c r="I634" s="268"/>
      <c r="J634" s="269">
        <f>ROUND(I634*H634,2)</f>
        <v>0</v>
      </c>
      <c r="K634" s="265" t="s">
        <v>19</v>
      </c>
      <c r="L634" s="270"/>
      <c r="M634" s="271" t="s">
        <v>19</v>
      </c>
      <c r="N634" s="272" t="s">
        <v>43</v>
      </c>
      <c r="O634" s="87"/>
      <c r="P634" s="216">
        <f>O634*H634</f>
        <v>0</v>
      </c>
      <c r="Q634" s="216">
        <v>0.01</v>
      </c>
      <c r="R634" s="216">
        <f>Q634*H634</f>
        <v>0.70000000000000007</v>
      </c>
      <c r="S634" s="216">
        <v>0</v>
      </c>
      <c r="T634" s="217">
        <f>S634*H634</f>
        <v>0</v>
      </c>
      <c r="U634" s="41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  <c r="AR634" s="218" t="s">
        <v>175</v>
      </c>
      <c r="AT634" s="218" t="s">
        <v>408</v>
      </c>
      <c r="AU634" s="218" t="s">
        <v>146</v>
      </c>
      <c r="AY634" s="20" t="s">
        <v>125</v>
      </c>
      <c r="BE634" s="219">
        <f>IF(N634="základní",J634,0)</f>
        <v>0</v>
      </c>
      <c r="BF634" s="219">
        <f>IF(N634="snížená",J634,0)</f>
        <v>0</v>
      </c>
      <c r="BG634" s="219">
        <f>IF(N634="zákl. přenesená",J634,0)</f>
        <v>0</v>
      </c>
      <c r="BH634" s="219">
        <f>IF(N634="sníž. přenesená",J634,0)</f>
        <v>0</v>
      </c>
      <c r="BI634" s="219">
        <f>IF(N634="nulová",J634,0)</f>
        <v>0</v>
      </c>
      <c r="BJ634" s="20" t="s">
        <v>80</v>
      </c>
      <c r="BK634" s="219">
        <f>ROUND(I634*H634,2)</f>
        <v>0</v>
      </c>
      <c r="BL634" s="20" t="s">
        <v>132</v>
      </c>
      <c r="BM634" s="218" t="s">
        <v>1671</v>
      </c>
    </row>
    <row r="635" s="2" customFormat="1">
      <c r="A635" s="41"/>
      <c r="B635" s="42"/>
      <c r="C635" s="43"/>
      <c r="D635" s="220" t="s">
        <v>134</v>
      </c>
      <c r="E635" s="43"/>
      <c r="F635" s="221" t="s">
        <v>1670</v>
      </c>
      <c r="G635" s="43"/>
      <c r="H635" s="43"/>
      <c r="I635" s="222"/>
      <c r="J635" s="43"/>
      <c r="K635" s="43"/>
      <c r="L635" s="47"/>
      <c r="M635" s="223"/>
      <c r="N635" s="224"/>
      <c r="O635" s="87"/>
      <c r="P635" s="87"/>
      <c r="Q635" s="87"/>
      <c r="R635" s="87"/>
      <c r="S635" s="87"/>
      <c r="T635" s="88"/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T635" s="20" t="s">
        <v>134</v>
      </c>
      <c r="AU635" s="20" t="s">
        <v>146</v>
      </c>
    </row>
    <row r="636" s="2" customFormat="1" ht="16.5" customHeight="1">
      <c r="A636" s="41"/>
      <c r="B636" s="42"/>
      <c r="C636" s="263" t="s">
        <v>1672</v>
      </c>
      <c r="D636" s="263" t="s">
        <v>408</v>
      </c>
      <c r="E636" s="264" t="s">
        <v>1673</v>
      </c>
      <c r="F636" s="265" t="s">
        <v>1674</v>
      </c>
      <c r="G636" s="266" t="s">
        <v>1212</v>
      </c>
      <c r="H636" s="267">
        <v>75</v>
      </c>
      <c r="I636" s="268"/>
      <c r="J636" s="269">
        <f>ROUND(I636*H636,2)</f>
        <v>0</v>
      </c>
      <c r="K636" s="265" t="s">
        <v>19</v>
      </c>
      <c r="L636" s="270"/>
      <c r="M636" s="271" t="s">
        <v>19</v>
      </c>
      <c r="N636" s="272" t="s">
        <v>43</v>
      </c>
      <c r="O636" s="87"/>
      <c r="P636" s="216">
        <f>O636*H636</f>
        <v>0</v>
      </c>
      <c r="Q636" s="216">
        <v>0.01</v>
      </c>
      <c r="R636" s="216">
        <f>Q636*H636</f>
        <v>0.75</v>
      </c>
      <c r="S636" s="216">
        <v>0</v>
      </c>
      <c r="T636" s="217">
        <f>S636*H636</f>
        <v>0</v>
      </c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R636" s="218" t="s">
        <v>175</v>
      </c>
      <c r="AT636" s="218" t="s">
        <v>408</v>
      </c>
      <c r="AU636" s="218" t="s">
        <v>146</v>
      </c>
      <c r="AY636" s="20" t="s">
        <v>125</v>
      </c>
      <c r="BE636" s="219">
        <f>IF(N636="základní",J636,0)</f>
        <v>0</v>
      </c>
      <c r="BF636" s="219">
        <f>IF(N636="snížená",J636,0)</f>
        <v>0</v>
      </c>
      <c r="BG636" s="219">
        <f>IF(N636="zákl. přenesená",J636,0)</f>
        <v>0</v>
      </c>
      <c r="BH636" s="219">
        <f>IF(N636="sníž. přenesená",J636,0)</f>
        <v>0</v>
      </c>
      <c r="BI636" s="219">
        <f>IF(N636="nulová",J636,0)</f>
        <v>0</v>
      </c>
      <c r="BJ636" s="20" t="s">
        <v>80</v>
      </c>
      <c r="BK636" s="219">
        <f>ROUND(I636*H636,2)</f>
        <v>0</v>
      </c>
      <c r="BL636" s="20" t="s">
        <v>132</v>
      </c>
      <c r="BM636" s="218" t="s">
        <v>1675</v>
      </c>
    </row>
    <row r="637" s="2" customFormat="1">
      <c r="A637" s="41"/>
      <c r="B637" s="42"/>
      <c r="C637" s="43"/>
      <c r="D637" s="220" t="s">
        <v>134</v>
      </c>
      <c r="E637" s="43"/>
      <c r="F637" s="221" t="s">
        <v>1674</v>
      </c>
      <c r="G637" s="43"/>
      <c r="H637" s="43"/>
      <c r="I637" s="222"/>
      <c r="J637" s="43"/>
      <c r="K637" s="43"/>
      <c r="L637" s="47"/>
      <c r="M637" s="223"/>
      <c r="N637" s="224"/>
      <c r="O637" s="87"/>
      <c r="P637" s="87"/>
      <c r="Q637" s="87"/>
      <c r="R637" s="87"/>
      <c r="S637" s="87"/>
      <c r="T637" s="88"/>
      <c r="U637" s="41"/>
      <c r="V637" s="41"/>
      <c r="W637" s="41"/>
      <c r="X637" s="41"/>
      <c r="Y637" s="41"/>
      <c r="Z637" s="41"/>
      <c r="AA637" s="41"/>
      <c r="AB637" s="41"/>
      <c r="AC637" s="41"/>
      <c r="AD637" s="41"/>
      <c r="AE637" s="41"/>
      <c r="AT637" s="20" t="s">
        <v>134</v>
      </c>
      <c r="AU637" s="20" t="s">
        <v>146</v>
      </c>
    </row>
    <row r="638" s="2" customFormat="1" ht="16.5" customHeight="1">
      <c r="A638" s="41"/>
      <c r="B638" s="42"/>
      <c r="C638" s="263" t="s">
        <v>1676</v>
      </c>
      <c r="D638" s="263" t="s">
        <v>408</v>
      </c>
      <c r="E638" s="264" t="s">
        <v>1677</v>
      </c>
      <c r="F638" s="265" t="s">
        <v>1678</v>
      </c>
      <c r="G638" s="266" t="s">
        <v>1212</v>
      </c>
      <c r="H638" s="267">
        <v>35</v>
      </c>
      <c r="I638" s="268"/>
      <c r="J638" s="269">
        <f>ROUND(I638*H638,2)</f>
        <v>0</v>
      </c>
      <c r="K638" s="265" t="s">
        <v>19</v>
      </c>
      <c r="L638" s="270"/>
      <c r="M638" s="271" t="s">
        <v>19</v>
      </c>
      <c r="N638" s="272" t="s">
        <v>43</v>
      </c>
      <c r="O638" s="87"/>
      <c r="P638" s="216">
        <f>O638*H638</f>
        <v>0</v>
      </c>
      <c r="Q638" s="216">
        <v>0.01</v>
      </c>
      <c r="R638" s="216">
        <f>Q638*H638</f>
        <v>0.35000000000000003</v>
      </c>
      <c r="S638" s="216">
        <v>0</v>
      </c>
      <c r="T638" s="217">
        <f>S638*H638</f>
        <v>0</v>
      </c>
      <c r="U638" s="41"/>
      <c r="V638" s="41"/>
      <c r="W638" s="41"/>
      <c r="X638" s="41"/>
      <c r="Y638" s="41"/>
      <c r="Z638" s="41"/>
      <c r="AA638" s="41"/>
      <c r="AB638" s="41"/>
      <c r="AC638" s="41"/>
      <c r="AD638" s="41"/>
      <c r="AE638" s="41"/>
      <c r="AR638" s="218" t="s">
        <v>175</v>
      </c>
      <c r="AT638" s="218" t="s">
        <v>408</v>
      </c>
      <c r="AU638" s="218" t="s">
        <v>146</v>
      </c>
      <c r="AY638" s="20" t="s">
        <v>125</v>
      </c>
      <c r="BE638" s="219">
        <f>IF(N638="základní",J638,0)</f>
        <v>0</v>
      </c>
      <c r="BF638" s="219">
        <f>IF(N638="snížená",J638,0)</f>
        <v>0</v>
      </c>
      <c r="BG638" s="219">
        <f>IF(N638="zákl. přenesená",J638,0)</f>
        <v>0</v>
      </c>
      <c r="BH638" s="219">
        <f>IF(N638="sníž. přenesená",J638,0)</f>
        <v>0</v>
      </c>
      <c r="BI638" s="219">
        <f>IF(N638="nulová",J638,0)</f>
        <v>0</v>
      </c>
      <c r="BJ638" s="20" t="s">
        <v>80</v>
      </c>
      <c r="BK638" s="219">
        <f>ROUND(I638*H638,2)</f>
        <v>0</v>
      </c>
      <c r="BL638" s="20" t="s">
        <v>132</v>
      </c>
      <c r="BM638" s="218" t="s">
        <v>1679</v>
      </c>
    </row>
    <row r="639" s="2" customFormat="1">
      <c r="A639" s="41"/>
      <c r="B639" s="42"/>
      <c r="C639" s="43"/>
      <c r="D639" s="220" t="s">
        <v>134</v>
      </c>
      <c r="E639" s="43"/>
      <c r="F639" s="221" t="s">
        <v>1678</v>
      </c>
      <c r="G639" s="43"/>
      <c r="H639" s="43"/>
      <c r="I639" s="222"/>
      <c r="J639" s="43"/>
      <c r="K639" s="43"/>
      <c r="L639" s="47"/>
      <c r="M639" s="223"/>
      <c r="N639" s="224"/>
      <c r="O639" s="87"/>
      <c r="P639" s="87"/>
      <c r="Q639" s="87"/>
      <c r="R639" s="87"/>
      <c r="S639" s="87"/>
      <c r="T639" s="88"/>
      <c r="U639" s="41"/>
      <c r="V639" s="41"/>
      <c r="W639" s="41"/>
      <c r="X639" s="41"/>
      <c r="Y639" s="41"/>
      <c r="Z639" s="41"/>
      <c r="AA639" s="41"/>
      <c r="AB639" s="41"/>
      <c r="AC639" s="41"/>
      <c r="AD639" s="41"/>
      <c r="AE639" s="41"/>
      <c r="AT639" s="20" t="s">
        <v>134</v>
      </c>
      <c r="AU639" s="20" t="s">
        <v>146</v>
      </c>
    </row>
    <row r="640" s="2" customFormat="1" ht="21.75" customHeight="1">
      <c r="A640" s="41"/>
      <c r="B640" s="42"/>
      <c r="C640" s="263" t="s">
        <v>1680</v>
      </c>
      <c r="D640" s="263" t="s">
        <v>408</v>
      </c>
      <c r="E640" s="264" t="s">
        <v>1681</v>
      </c>
      <c r="F640" s="265" t="s">
        <v>1682</v>
      </c>
      <c r="G640" s="266" t="s">
        <v>1212</v>
      </c>
      <c r="H640" s="267">
        <v>35</v>
      </c>
      <c r="I640" s="268"/>
      <c r="J640" s="269">
        <f>ROUND(I640*H640,2)</f>
        <v>0</v>
      </c>
      <c r="K640" s="265" t="s">
        <v>19</v>
      </c>
      <c r="L640" s="270"/>
      <c r="M640" s="271" t="s">
        <v>19</v>
      </c>
      <c r="N640" s="272" t="s">
        <v>43</v>
      </c>
      <c r="O640" s="87"/>
      <c r="P640" s="216">
        <f>O640*H640</f>
        <v>0</v>
      </c>
      <c r="Q640" s="216">
        <v>0.01</v>
      </c>
      <c r="R640" s="216">
        <f>Q640*H640</f>
        <v>0.35000000000000003</v>
      </c>
      <c r="S640" s="216">
        <v>0</v>
      </c>
      <c r="T640" s="217">
        <f>S640*H640</f>
        <v>0</v>
      </c>
      <c r="U640" s="41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  <c r="AR640" s="218" t="s">
        <v>175</v>
      </c>
      <c r="AT640" s="218" t="s">
        <v>408</v>
      </c>
      <c r="AU640" s="218" t="s">
        <v>146</v>
      </c>
      <c r="AY640" s="20" t="s">
        <v>125</v>
      </c>
      <c r="BE640" s="219">
        <f>IF(N640="základní",J640,0)</f>
        <v>0</v>
      </c>
      <c r="BF640" s="219">
        <f>IF(N640="snížená",J640,0)</f>
        <v>0</v>
      </c>
      <c r="BG640" s="219">
        <f>IF(N640="zákl. přenesená",J640,0)</f>
        <v>0</v>
      </c>
      <c r="BH640" s="219">
        <f>IF(N640="sníž. přenesená",J640,0)</f>
        <v>0</v>
      </c>
      <c r="BI640" s="219">
        <f>IF(N640="nulová",J640,0)</f>
        <v>0</v>
      </c>
      <c r="BJ640" s="20" t="s">
        <v>80</v>
      </c>
      <c r="BK640" s="219">
        <f>ROUND(I640*H640,2)</f>
        <v>0</v>
      </c>
      <c r="BL640" s="20" t="s">
        <v>132</v>
      </c>
      <c r="BM640" s="218" t="s">
        <v>1683</v>
      </c>
    </row>
    <row r="641" s="2" customFormat="1">
      <c r="A641" s="41"/>
      <c r="B641" s="42"/>
      <c r="C641" s="43"/>
      <c r="D641" s="220" t="s">
        <v>134</v>
      </c>
      <c r="E641" s="43"/>
      <c r="F641" s="221" t="s">
        <v>1682</v>
      </c>
      <c r="G641" s="43"/>
      <c r="H641" s="43"/>
      <c r="I641" s="222"/>
      <c r="J641" s="43"/>
      <c r="K641" s="43"/>
      <c r="L641" s="47"/>
      <c r="M641" s="223"/>
      <c r="N641" s="224"/>
      <c r="O641" s="87"/>
      <c r="P641" s="87"/>
      <c r="Q641" s="87"/>
      <c r="R641" s="87"/>
      <c r="S641" s="87"/>
      <c r="T641" s="88"/>
      <c r="U641" s="41"/>
      <c r="V641" s="41"/>
      <c r="W641" s="41"/>
      <c r="X641" s="41"/>
      <c r="Y641" s="41"/>
      <c r="Z641" s="41"/>
      <c r="AA641" s="41"/>
      <c r="AB641" s="41"/>
      <c r="AC641" s="41"/>
      <c r="AD641" s="41"/>
      <c r="AE641" s="41"/>
      <c r="AT641" s="20" t="s">
        <v>134</v>
      </c>
      <c r="AU641" s="20" t="s">
        <v>146</v>
      </c>
    </row>
    <row r="642" s="2" customFormat="1" ht="16.5" customHeight="1">
      <c r="A642" s="41"/>
      <c r="B642" s="42"/>
      <c r="C642" s="263" t="s">
        <v>1684</v>
      </c>
      <c r="D642" s="263" t="s">
        <v>408</v>
      </c>
      <c r="E642" s="264" t="s">
        <v>1685</v>
      </c>
      <c r="F642" s="265" t="s">
        <v>1686</v>
      </c>
      <c r="G642" s="266" t="s">
        <v>1212</v>
      </c>
      <c r="H642" s="267">
        <v>10</v>
      </c>
      <c r="I642" s="268"/>
      <c r="J642" s="269">
        <f>ROUND(I642*H642,2)</f>
        <v>0</v>
      </c>
      <c r="K642" s="265" t="s">
        <v>19</v>
      </c>
      <c r="L642" s="270"/>
      <c r="M642" s="271" t="s">
        <v>19</v>
      </c>
      <c r="N642" s="272" t="s">
        <v>43</v>
      </c>
      <c r="O642" s="87"/>
      <c r="P642" s="216">
        <f>O642*H642</f>
        <v>0</v>
      </c>
      <c r="Q642" s="216">
        <v>0.01</v>
      </c>
      <c r="R642" s="216">
        <f>Q642*H642</f>
        <v>0.10000000000000001</v>
      </c>
      <c r="S642" s="216">
        <v>0</v>
      </c>
      <c r="T642" s="217">
        <f>S642*H642</f>
        <v>0</v>
      </c>
      <c r="U642" s="41"/>
      <c r="V642" s="41"/>
      <c r="W642" s="41"/>
      <c r="X642" s="41"/>
      <c r="Y642" s="41"/>
      <c r="Z642" s="41"/>
      <c r="AA642" s="41"/>
      <c r="AB642" s="41"/>
      <c r="AC642" s="41"/>
      <c r="AD642" s="41"/>
      <c r="AE642" s="41"/>
      <c r="AR642" s="218" t="s">
        <v>175</v>
      </c>
      <c r="AT642" s="218" t="s">
        <v>408</v>
      </c>
      <c r="AU642" s="218" t="s">
        <v>146</v>
      </c>
      <c r="AY642" s="20" t="s">
        <v>125</v>
      </c>
      <c r="BE642" s="219">
        <f>IF(N642="základní",J642,0)</f>
        <v>0</v>
      </c>
      <c r="BF642" s="219">
        <f>IF(N642="snížená",J642,0)</f>
        <v>0</v>
      </c>
      <c r="BG642" s="219">
        <f>IF(N642="zákl. přenesená",J642,0)</f>
        <v>0</v>
      </c>
      <c r="BH642" s="219">
        <f>IF(N642="sníž. přenesená",J642,0)</f>
        <v>0</v>
      </c>
      <c r="BI642" s="219">
        <f>IF(N642="nulová",J642,0)</f>
        <v>0</v>
      </c>
      <c r="BJ642" s="20" t="s">
        <v>80</v>
      </c>
      <c r="BK642" s="219">
        <f>ROUND(I642*H642,2)</f>
        <v>0</v>
      </c>
      <c r="BL642" s="20" t="s">
        <v>132</v>
      </c>
      <c r="BM642" s="218" t="s">
        <v>1687</v>
      </c>
    </row>
    <row r="643" s="2" customFormat="1">
      <c r="A643" s="41"/>
      <c r="B643" s="42"/>
      <c r="C643" s="43"/>
      <c r="D643" s="220" t="s">
        <v>134</v>
      </c>
      <c r="E643" s="43"/>
      <c r="F643" s="221" t="s">
        <v>1686</v>
      </c>
      <c r="G643" s="43"/>
      <c r="H643" s="43"/>
      <c r="I643" s="222"/>
      <c r="J643" s="43"/>
      <c r="K643" s="43"/>
      <c r="L643" s="47"/>
      <c r="M643" s="223"/>
      <c r="N643" s="224"/>
      <c r="O643" s="87"/>
      <c r="P643" s="87"/>
      <c r="Q643" s="87"/>
      <c r="R643" s="87"/>
      <c r="S643" s="87"/>
      <c r="T643" s="88"/>
      <c r="U643" s="41"/>
      <c r="V643" s="41"/>
      <c r="W643" s="41"/>
      <c r="X643" s="41"/>
      <c r="Y643" s="41"/>
      <c r="Z643" s="41"/>
      <c r="AA643" s="41"/>
      <c r="AB643" s="41"/>
      <c r="AC643" s="41"/>
      <c r="AD643" s="41"/>
      <c r="AE643" s="41"/>
      <c r="AT643" s="20" t="s">
        <v>134</v>
      </c>
      <c r="AU643" s="20" t="s">
        <v>146</v>
      </c>
    </row>
    <row r="644" s="2" customFormat="1" ht="16.5" customHeight="1">
      <c r="A644" s="41"/>
      <c r="B644" s="42"/>
      <c r="C644" s="263" t="s">
        <v>1688</v>
      </c>
      <c r="D644" s="263" t="s">
        <v>408</v>
      </c>
      <c r="E644" s="264" t="s">
        <v>1689</v>
      </c>
      <c r="F644" s="265" t="s">
        <v>1690</v>
      </c>
      <c r="G644" s="266" t="s">
        <v>1212</v>
      </c>
      <c r="H644" s="267">
        <v>5</v>
      </c>
      <c r="I644" s="268"/>
      <c r="J644" s="269">
        <f>ROUND(I644*H644,2)</f>
        <v>0</v>
      </c>
      <c r="K644" s="265" t="s">
        <v>19</v>
      </c>
      <c r="L644" s="270"/>
      <c r="M644" s="271" t="s">
        <v>19</v>
      </c>
      <c r="N644" s="272" t="s">
        <v>43</v>
      </c>
      <c r="O644" s="87"/>
      <c r="P644" s="216">
        <f>O644*H644</f>
        <v>0</v>
      </c>
      <c r="Q644" s="216">
        <v>0.01</v>
      </c>
      <c r="R644" s="216">
        <f>Q644*H644</f>
        <v>0.050000000000000003</v>
      </c>
      <c r="S644" s="216">
        <v>0</v>
      </c>
      <c r="T644" s="217">
        <f>S644*H644</f>
        <v>0</v>
      </c>
      <c r="U644" s="41"/>
      <c r="V644" s="41"/>
      <c r="W644" s="41"/>
      <c r="X644" s="41"/>
      <c r="Y644" s="41"/>
      <c r="Z644" s="41"/>
      <c r="AA644" s="41"/>
      <c r="AB644" s="41"/>
      <c r="AC644" s="41"/>
      <c r="AD644" s="41"/>
      <c r="AE644" s="41"/>
      <c r="AR644" s="218" t="s">
        <v>175</v>
      </c>
      <c r="AT644" s="218" t="s">
        <v>408</v>
      </c>
      <c r="AU644" s="218" t="s">
        <v>146</v>
      </c>
      <c r="AY644" s="20" t="s">
        <v>125</v>
      </c>
      <c r="BE644" s="219">
        <f>IF(N644="základní",J644,0)</f>
        <v>0</v>
      </c>
      <c r="BF644" s="219">
        <f>IF(N644="snížená",J644,0)</f>
        <v>0</v>
      </c>
      <c r="BG644" s="219">
        <f>IF(N644="zákl. přenesená",J644,0)</f>
        <v>0</v>
      </c>
      <c r="BH644" s="219">
        <f>IF(N644="sníž. přenesená",J644,0)</f>
        <v>0</v>
      </c>
      <c r="BI644" s="219">
        <f>IF(N644="nulová",J644,0)</f>
        <v>0</v>
      </c>
      <c r="BJ644" s="20" t="s">
        <v>80</v>
      </c>
      <c r="BK644" s="219">
        <f>ROUND(I644*H644,2)</f>
        <v>0</v>
      </c>
      <c r="BL644" s="20" t="s">
        <v>132</v>
      </c>
      <c r="BM644" s="218" t="s">
        <v>1691</v>
      </c>
    </row>
    <row r="645" s="2" customFormat="1">
      <c r="A645" s="41"/>
      <c r="B645" s="42"/>
      <c r="C645" s="43"/>
      <c r="D645" s="220" t="s">
        <v>134</v>
      </c>
      <c r="E645" s="43"/>
      <c r="F645" s="221" t="s">
        <v>1690</v>
      </c>
      <c r="G645" s="43"/>
      <c r="H645" s="43"/>
      <c r="I645" s="222"/>
      <c r="J645" s="43"/>
      <c r="K645" s="43"/>
      <c r="L645" s="47"/>
      <c r="M645" s="223"/>
      <c r="N645" s="224"/>
      <c r="O645" s="87"/>
      <c r="P645" s="87"/>
      <c r="Q645" s="87"/>
      <c r="R645" s="87"/>
      <c r="S645" s="87"/>
      <c r="T645" s="88"/>
      <c r="U645" s="41"/>
      <c r="V645" s="41"/>
      <c r="W645" s="41"/>
      <c r="X645" s="41"/>
      <c r="Y645" s="41"/>
      <c r="Z645" s="41"/>
      <c r="AA645" s="41"/>
      <c r="AB645" s="41"/>
      <c r="AC645" s="41"/>
      <c r="AD645" s="41"/>
      <c r="AE645" s="41"/>
      <c r="AT645" s="20" t="s">
        <v>134</v>
      </c>
      <c r="AU645" s="20" t="s">
        <v>146</v>
      </c>
    </row>
    <row r="646" s="2" customFormat="1" ht="21.75" customHeight="1">
      <c r="A646" s="41"/>
      <c r="B646" s="42"/>
      <c r="C646" s="263" t="s">
        <v>1692</v>
      </c>
      <c r="D646" s="263" t="s">
        <v>408</v>
      </c>
      <c r="E646" s="264" t="s">
        <v>1693</v>
      </c>
      <c r="F646" s="265" t="s">
        <v>1694</v>
      </c>
      <c r="G646" s="266" t="s">
        <v>1212</v>
      </c>
      <c r="H646" s="267">
        <v>10</v>
      </c>
      <c r="I646" s="268"/>
      <c r="J646" s="269">
        <f>ROUND(I646*H646,2)</f>
        <v>0</v>
      </c>
      <c r="K646" s="265" t="s">
        <v>19</v>
      </c>
      <c r="L646" s="270"/>
      <c r="M646" s="271" t="s">
        <v>19</v>
      </c>
      <c r="N646" s="272" t="s">
        <v>43</v>
      </c>
      <c r="O646" s="87"/>
      <c r="P646" s="216">
        <f>O646*H646</f>
        <v>0</v>
      </c>
      <c r="Q646" s="216">
        <v>0.01</v>
      </c>
      <c r="R646" s="216">
        <f>Q646*H646</f>
        <v>0.10000000000000001</v>
      </c>
      <c r="S646" s="216">
        <v>0</v>
      </c>
      <c r="T646" s="217">
        <f>S646*H646</f>
        <v>0</v>
      </c>
      <c r="U646" s="41"/>
      <c r="V646" s="41"/>
      <c r="W646" s="41"/>
      <c r="X646" s="41"/>
      <c r="Y646" s="41"/>
      <c r="Z646" s="41"/>
      <c r="AA646" s="41"/>
      <c r="AB646" s="41"/>
      <c r="AC646" s="41"/>
      <c r="AD646" s="41"/>
      <c r="AE646" s="41"/>
      <c r="AR646" s="218" t="s">
        <v>175</v>
      </c>
      <c r="AT646" s="218" t="s">
        <v>408</v>
      </c>
      <c r="AU646" s="218" t="s">
        <v>146</v>
      </c>
      <c r="AY646" s="20" t="s">
        <v>125</v>
      </c>
      <c r="BE646" s="219">
        <f>IF(N646="základní",J646,0)</f>
        <v>0</v>
      </c>
      <c r="BF646" s="219">
        <f>IF(N646="snížená",J646,0)</f>
        <v>0</v>
      </c>
      <c r="BG646" s="219">
        <f>IF(N646="zákl. přenesená",J646,0)</f>
        <v>0</v>
      </c>
      <c r="BH646" s="219">
        <f>IF(N646="sníž. přenesená",J646,0)</f>
        <v>0</v>
      </c>
      <c r="BI646" s="219">
        <f>IF(N646="nulová",J646,0)</f>
        <v>0</v>
      </c>
      <c r="BJ646" s="20" t="s">
        <v>80</v>
      </c>
      <c r="BK646" s="219">
        <f>ROUND(I646*H646,2)</f>
        <v>0</v>
      </c>
      <c r="BL646" s="20" t="s">
        <v>132</v>
      </c>
      <c r="BM646" s="218" t="s">
        <v>1695</v>
      </c>
    </row>
    <row r="647" s="2" customFormat="1">
      <c r="A647" s="41"/>
      <c r="B647" s="42"/>
      <c r="C647" s="43"/>
      <c r="D647" s="220" t="s">
        <v>134</v>
      </c>
      <c r="E647" s="43"/>
      <c r="F647" s="221" t="s">
        <v>1694</v>
      </c>
      <c r="G647" s="43"/>
      <c r="H647" s="43"/>
      <c r="I647" s="222"/>
      <c r="J647" s="43"/>
      <c r="K647" s="43"/>
      <c r="L647" s="47"/>
      <c r="M647" s="223"/>
      <c r="N647" s="224"/>
      <c r="O647" s="87"/>
      <c r="P647" s="87"/>
      <c r="Q647" s="87"/>
      <c r="R647" s="87"/>
      <c r="S647" s="87"/>
      <c r="T647" s="88"/>
      <c r="U647" s="41"/>
      <c r="V647" s="41"/>
      <c r="W647" s="41"/>
      <c r="X647" s="41"/>
      <c r="Y647" s="41"/>
      <c r="Z647" s="41"/>
      <c r="AA647" s="41"/>
      <c r="AB647" s="41"/>
      <c r="AC647" s="41"/>
      <c r="AD647" s="41"/>
      <c r="AE647" s="41"/>
      <c r="AT647" s="20" t="s">
        <v>134</v>
      </c>
      <c r="AU647" s="20" t="s">
        <v>146</v>
      </c>
    </row>
    <row r="648" s="2" customFormat="1" ht="16.5" customHeight="1">
      <c r="A648" s="41"/>
      <c r="B648" s="42"/>
      <c r="C648" s="263" t="s">
        <v>1696</v>
      </c>
      <c r="D648" s="263" t="s">
        <v>408</v>
      </c>
      <c r="E648" s="264" t="s">
        <v>1697</v>
      </c>
      <c r="F648" s="265" t="s">
        <v>1698</v>
      </c>
      <c r="G648" s="266" t="s">
        <v>1212</v>
      </c>
      <c r="H648" s="267">
        <v>10</v>
      </c>
      <c r="I648" s="268"/>
      <c r="J648" s="269">
        <f>ROUND(I648*H648,2)</f>
        <v>0</v>
      </c>
      <c r="K648" s="265" t="s">
        <v>19</v>
      </c>
      <c r="L648" s="270"/>
      <c r="M648" s="271" t="s">
        <v>19</v>
      </c>
      <c r="N648" s="272" t="s">
        <v>43</v>
      </c>
      <c r="O648" s="87"/>
      <c r="P648" s="216">
        <f>O648*H648</f>
        <v>0</v>
      </c>
      <c r="Q648" s="216">
        <v>0.01</v>
      </c>
      <c r="R648" s="216">
        <f>Q648*H648</f>
        <v>0.10000000000000001</v>
      </c>
      <c r="S648" s="216">
        <v>0</v>
      </c>
      <c r="T648" s="217">
        <f>S648*H648</f>
        <v>0</v>
      </c>
      <c r="U648" s="41"/>
      <c r="V648" s="41"/>
      <c r="W648" s="41"/>
      <c r="X648" s="41"/>
      <c r="Y648" s="41"/>
      <c r="Z648" s="41"/>
      <c r="AA648" s="41"/>
      <c r="AB648" s="41"/>
      <c r="AC648" s="41"/>
      <c r="AD648" s="41"/>
      <c r="AE648" s="41"/>
      <c r="AR648" s="218" t="s">
        <v>175</v>
      </c>
      <c r="AT648" s="218" t="s">
        <v>408</v>
      </c>
      <c r="AU648" s="218" t="s">
        <v>146</v>
      </c>
      <c r="AY648" s="20" t="s">
        <v>125</v>
      </c>
      <c r="BE648" s="219">
        <f>IF(N648="základní",J648,0)</f>
        <v>0</v>
      </c>
      <c r="BF648" s="219">
        <f>IF(N648="snížená",J648,0)</f>
        <v>0</v>
      </c>
      <c r="BG648" s="219">
        <f>IF(N648="zákl. přenesená",J648,0)</f>
        <v>0</v>
      </c>
      <c r="BH648" s="219">
        <f>IF(N648="sníž. přenesená",J648,0)</f>
        <v>0</v>
      </c>
      <c r="BI648" s="219">
        <f>IF(N648="nulová",J648,0)</f>
        <v>0</v>
      </c>
      <c r="BJ648" s="20" t="s">
        <v>80</v>
      </c>
      <c r="BK648" s="219">
        <f>ROUND(I648*H648,2)</f>
        <v>0</v>
      </c>
      <c r="BL648" s="20" t="s">
        <v>132</v>
      </c>
      <c r="BM648" s="218" t="s">
        <v>1699</v>
      </c>
    </row>
    <row r="649" s="2" customFormat="1">
      <c r="A649" s="41"/>
      <c r="B649" s="42"/>
      <c r="C649" s="43"/>
      <c r="D649" s="220" t="s">
        <v>134</v>
      </c>
      <c r="E649" s="43"/>
      <c r="F649" s="221" t="s">
        <v>1698</v>
      </c>
      <c r="G649" s="43"/>
      <c r="H649" s="43"/>
      <c r="I649" s="222"/>
      <c r="J649" s="43"/>
      <c r="K649" s="43"/>
      <c r="L649" s="47"/>
      <c r="M649" s="223"/>
      <c r="N649" s="224"/>
      <c r="O649" s="87"/>
      <c r="P649" s="87"/>
      <c r="Q649" s="87"/>
      <c r="R649" s="87"/>
      <c r="S649" s="87"/>
      <c r="T649" s="88"/>
      <c r="U649" s="41"/>
      <c r="V649" s="41"/>
      <c r="W649" s="41"/>
      <c r="X649" s="41"/>
      <c r="Y649" s="41"/>
      <c r="Z649" s="41"/>
      <c r="AA649" s="41"/>
      <c r="AB649" s="41"/>
      <c r="AC649" s="41"/>
      <c r="AD649" s="41"/>
      <c r="AE649" s="41"/>
      <c r="AT649" s="20" t="s">
        <v>134</v>
      </c>
      <c r="AU649" s="20" t="s">
        <v>146</v>
      </c>
    </row>
    <row r="650" s="2" customFormat="1" ht="16.5" customHeight="1">
      <c r="A650" s="41"/>
      <c r="B650" s="42"/>
      <c r="C650" s="263" t="s">
        <v>1700</v>
      </c>
      <c r="D650" s="263" t="s">
        <v>408</v>
      </c>
      <c r="E650" s="264" t="s">
        <v>1701</v>
      </c>
      <c r="F650" s="265" t="s">
        <v>1702</v>
      </c>
      <c r="G650" s="266" t="s">
        <v>1212</v>
      </c>
      <c r="H650" s="267">
        <v>20</v>
      </c>
      <c r="I650" s="268"/>
      <c r="J650" s="269">
        <f>ROUND(I650*H650,2)</f>
        <v>0</v>
      </c>
      <c r="K650" s="265" t="s">
        <v>19</v>
      </c>
      <c r="L650" s="270"/>
      <c r="M650" s="271" t="s">
        <v>19</v>
      </c>
      <c r="N650" s="272" t="s">
        <v>43</v>
      </c>
      <c r="O650" s="87"/>
      <c r="P650" s="216">
        <f>O650*H650</f>
        <v>0</v>
      </c>
      <c r="Q650" s="216">
        <v>0.01</v>
      </c>
      <c r="R650" s="216">
        <f>Q650*H650</f>
        <v>0.20000000000000001</v>
      </c>
      <c r="S650" s="216">
        <v>0</v>
      </c>
      <c r="T650" s="217">
        <f>S650*H650</f>
        <v>0</v>
      </c>
      <c r="U650" s="41"/>
      <c r="V650" s="41"/>
      <c r="W650" s="41"/>
      <c r="X650" s="41"/>
      <c r="Y650" s="41"/>
      <c r="Z650" s="41"/>
      <c r="AA650" s="41"/>
      <c r="AB650" s="41"/>
      <c r="AC650" s="41"/>
      <c r="AD650" s="41"/>
      <c r="AE650" s="41"/>
      <c r="AR650" s="218" t="s">
        <v>175</v>
      </c>
      <c r="AT650" s="218" t="s">
        <v>408</v>
      </c>
      <c r="AU650" s="218" t="s">
        <v>146</v>
      </c>
      <c r="AY650" s="20" t="s">
        <v>125</v>
      </c>
      <c r="BE650" s="219">
        <f>IF(N650="základní",J650,0)</f>
        <v>0</v>
      </c>
      <c r="BF650" s="219">
        <f>IF(N650="snížená",J650,0)</f>
        <v>0</v>
      </c>
      <c r="BG650" s="219">
        <f>IF(N650="zákl. přenesená",J650,0)</f>
        <v>0</v>
      </c>
      <c r="BH650" s="219">
        <f>IF(N650="sníž. přenesená",J650,0)</f>
        <v>0</v>
      </c>
      <c r="BI650" s="219">
        <f>IF(N650="nulová",J650,0)</f>
        <v>0</v>
      </c>
      <c r="BJ650" s="20" t="s">
        <v>80</v>
      </c>
      <c r="BK650" s="219">
        <f>ROUND(I650*H650,2)</f>
        <v>0</v>
      </c>
      <c r="BL650" s="20" t="s">
        <v>132</v>
      </c>
      <c r="BM650" s="218" t="s">
        <v>1703</v>
      </c>
    </row>
    <row r="651" s="2" customFormat="1">
      <c r="A651" s="41"/>
      <c r="B651" s="42"/>
      <c r="C651" s="43"/>
      <c r="D651" s="220" t="s">
        <v>134</v>
      </c>
      <c r="E651" s="43"/>
      <c r="F651" s="221" t="s">
        <v>1702</v>
      </c>
      <c r="G651" s="43"/>
      <c r="H651" s="43"/>
      <c r="I651" s="222"/>
      <c r="J651" s="43"/>
      <c r="K651" s="43"/>
      <c r="L651" s="47"/>
      <c r="M651" s="223"/>
      <c r="N651" s="224"/>
      <c r="O651" s="87"/>
      <c r="P651" s="87"/>
      <c r="Q651" s="87"/>
      <c r="R651" s="87"/>
      <c r="S651" s="87"/>
      <c r="T651" s="88"/>
      <c r="U651" s="41"/>
      <c r="V651" s="41"/>
      <c r="W651" s="41"/>
      <c r="X651" s="41"/>
      <c r="Y651" s="41"/>
      <c r="Z651" s="41"/>
      <c r="AA651" s="41"/>
      <c r="AB651" s="41"/>
      <c r="AC651" s="41"/>
      <c r="AD651" s="41"/>
      <c r="AE651" s="41"/>
      <c r="AT651" s="20" t="s">
        <v>134</v>
      </c>
      <c r="AU651" s="20" t="s">
        <v>146</v>
      </c>
    </row>
    <row r="652" s="2" customFormat="1" ht="16.5" customHeight="1">
      <c r="A652" s="41"/>
      <c r="B652" s="42"/>
      <c r="C652" s="263" t="s">
        <v>1704</v>
      </c>
      <c r="D652" s="263" t="s">
        <v>408</v>
      </c>
      <c r="E652" s="264" t="s">
        <v>1705</v>
      </c>
      <c r="F652" s="265" t="s">
        <v>1706</v>
      </c>
      <c r="G652" s="266" t="s">
        <v>1212</v>
      </c>
      <c r="H652" s="267">
        <v>3</v>
      </c>
      <c r="I652" s="268"/>
      <c r="J652" s="269">
        <f>ROUND(I652*H652,2)</f>
        <v>0</v>
      </c>
      <c r="K652" s="265" t="s">
        <v>19</v>
      </c>
      <c r="L652" s="270"/>
      <c r="M652" s="271" t="s">
        <v>19</v>
      </c>
      <c r="N652" s="272" t="s">
        <v>43</v>
      </c>
      <c r="O652" s="87"/>
      <c r="P652" s="216">
        <f>O652*H652</f>
        <v>0</v>
      </c>
      <c r="Q652" s="216">
        <v>0.01</v>
      </c>
      <c r="R652" s="216">
        <f>Q652*H652</f>
        <v>0.029999999999999999</v>
      </c>
      <c r="S652" s="216">
        <v>0</v>
      </c>
      <c r="T652" s="217">
        <f>S652*H652</f>
        <v>0</v>
      </c>
      <c r="U652" s="41"/>
      <c r="V652" s="41"/>
      <c r="W652" s="41"/>
      <c r="X652" s="41"/>
      <c r="Y652" s="41"/>
      <c r="Z652" s="41"/>
      <c r="AA652" s="41"/>
      <c r="AB652" s="41"/>
      <c r="AC652" s="41"/>
      <c r="AD652" s="41"/>
      <c r="AE652" s="41"/>
      <c r="AR652" s="218" t="s">
        <v>175</v>
      </c>
      <c r="AT652" s="218" t="s">
        <v>408</v>
      </c>
      <c r="AU652" s="218" t="s">
        <v>146</v>
      </c>
      <c r="AY652" s="20" t="s">
        <v>125</v>
      </c>
      <c r="BE652" s="219">
        <f>IF(N652="základní",J652,0)</f>
        <v>0</v>
      </c>
      <c r="BF652" s="219">
        <f>IF(N652="snížená",J652,0)</f>
        <v>0</v>
      </c>
      <c r="BG652" s="219">
        <f>IF(N652="zákl. přenesená",J652,0)</f>
        <v>0</v>
      </c>
      <c r="BH652" s="219">
        <f>IF(N652="sníž. přenesená",J652,0)</f>
        <v>0</v>
      </c>
      <c r="BI652" s="219">
        <f>IF(N652="nulová",J652,0)</f>
        <v>0</v>
      </c>
      <c r="BJ652" s="20" t="s">
        <v>80</v>
      </c>
      <c r="BK652" s="219">
        <f>ROUND(I652*H652,2)</f>
        <v>0</v>
      </c>
      <c r="BL652" s="20" t="s">
        <v>132</v>
      </c>
      <c r="BM652" s="218" t="s">
        <v>1707</v>
      </c>
    </row>
    <row r="653" s="2" customFormat="1">
      <c r="A653" s="41"/>
      <c r="B653" s="42"/>
      <c r="C653" s="43"/>
      <c r="D653" s="220" t="s">
        <v>134</v>
      </c>
      <c r="E653" s="43"/>
      <c r="F653" s="221" t="s">
        <v>1706</v>
      </c>
      <c r="G653" s="43"/>
      <c r="H653" s="43"/>
      <c r="I653" s="222"/>
      <c r="J653" s="43"/>
      <c r="K653" s="43"/>
      <c r="L653" s="47"/>
      <c r="M653" s="223"/>
      <c r="N653" s="224"/>
      <c r="O653" s="87"/>
      <c r="P653" s="87"/>
      <c r="Q653" s="87"/>
      <c r="R653" s="87"/>
      <c r="S653" s="87"/>
      <c r="T653" s="88"/>
      <c r="U653" s="41"/>
      <c r="V653" s="41"/>
      <c r="W653" s="41"/>
      <c r="X653" s="41"/>
      <c r="Y653" s="41"/>
      <c r="Z653" s="41"/>
      <c r="AA653" s="41"/>
      <c r="AB653" s="41"/>
      <c r="AC653" s="41"/>
      <c r="AD653" s="41"/>
      <c r="AE653" s="41"/>
      <c r="AT653" s="20" t="s">
        <v>134</v>
      </c>
      <c r="AU653" s="20" t="s">
        <v>146</v>
      </c>
    </row>
    <row r="654" s="2" customFormat="1" ht="16.5" customHeight="1">
      <c r="A654" s="41"/>
      <c r="B654" s="42"/>
      <c r="C654" s="263" t="s">
        <v>1708</v>
      </c>
      <c r="D654" s="263" t="s">
        <v>408</v>
      </c>
      <c r="E654" s="264" t="s">
        <v>1709</v>
      </c>
      <c r="F654" s="265" t="s">
        <v>1710</v>
      </c>
      <c r="G654" s="266" t="s">
        <v>1212</v>
      </c>
      <c r="H654" s="267">
        <v>5</v>
      </c>
      <c r="I654" s="268"/>
      <c r="J654" s="269">
        <f>ROUND(I654*H654,2)</f>
        <v>0</v>
      </c>
      <c r="K654" s="265" t="s">
        <v>19</v>
      </c>
      <c r="L654" s="270"/>
      <c r="M654" s="271" t="s">
        <v>19</v>
      </c>
      <c r="N654" s="272" t="s">
        <v>43</v>
      </c>
      <c r="O654" s="87"/>
      <c r="P654" s="216">
        <f>O654*H654</f>
        <v>0</v>
      </c>
      <c r="Q654" s="216">
        <v>0.01</v>
      </c>
      <c r="R654" s="216">
        <f>Q654*H654</f>
        <v>0.050000000000000003</v>
      </c>
      <c r="S654" s="216">
        <v>0</v>
      </c>
      <c r="T654" s="217">
        <f>S654*H654</f>
        <v>0</v>
      </c>
      <c r="U654" s="41"/>
      <c r="V654" s="41"/>
      <c r="W654" s="41"/>
      <c r="X654" s="41"/>
      <c r="Y654" s="41"/>
      <c r="Z654" s="41"/>
      <c r="AA654" s="41"/>
      <c r="AB654" s="41"/>
      <c r="AC654" s="41"/>
      <c r="AD654" s="41"/>
      <c r="AE654" s="41"/>
      <c r="AR654" s="218" t="s">
        <v>175</v>
      </c>
      <c r="AT654" s="218" t="s">
        <v>408</v>
      </c>
      <c r="AU654" s="218" t="s">
        <v>146</v>
      </c>
      <c r="AY654" s="20" t="s">
        <v>125</v>
      </c>
      <c r="BE654" s="219">
        <f>IF(N654="základní",J654,0)</f>
        <v>0</v>
      </c>
      <c r="BF654" s="219">
        <f>IF(N654="snížená",J654,0)</f>
        <v>0</v>
      </c>
      <c r="BG654" s="219">
        <f>IF(N654="zákl. přenesená",J654,0)</f>
        <v>0</v>
      </c>
      <c r="BH654" s="219">
        <f>IF(N654="sníž. přenesená",J654,0)</f>
        <v>0</v>
      </c>
      <c r="BI654" s="219">
        <f>IF(N654="nulová",J654,0)</f>
        <v>0</v>
      </c>
      <c r="BJ654" s="20" t="s">
        <v>80</v>
      </c>
      <c r="BK654" s="219">
        <f>ROUND(I654*H654,2)</f>
        <v>0</v>
      </c>
      <c r="BL654" s="20" t="s">
        <v>132</v>
      </c>
      <c r="BM654" s="218" t="s">
        <v>1711</v>
      </c>
    </row>
    <row r="655" s="2" customFormat="1">
      <c r="A655" s="41"/>
      <c r="B655" s="42"/>
      <c r="C655" s="43"/>
      <c r="D655" s="220" t="s">
        <v>134</v>
      </c>
      <c r="E655" s="43"/>
      <c r="F655" s="221" t="s">
        <v>1710</v>
      </c>
      <c r="G655" s="43"/>
      <c r="H655" s="43"/>
      <c r="I655" s="222"/>
      <c r="J655" s="43"/>
      <c r="K655" s="43"/>
      <c r="L655" s="47"/>
      <c r="M655" s="223"/>
      <c r="N655" s="224"/>
      <c r="O655" s="87"/>
      <c r="P655" s="87"/>
      <c r="Q655" s="87"/>
      <c r="R655" s="87"/>
      <c r="S655" s="87"/>
      <c r="T655" s="88"/>
      <c r="U655" s="41"/>
      <c r="V655" s="41"/>
      <c r="W655" s="41"/>
      <c r="X655" s="41"/>
      <c r="Y655" s="41"/>
      <c r="Z655" s="41"/>
      <c r="AA655" s="41"/>
      <c r="AB655" s="41"/>
      <c r="AC655" s="41"/>
      <c r="AD655" s="41"/>
      <c r="AE655" s="41"/>
      <c r="AT655" s="20" t="s">
        <v>134</v>
      </c>
      <c r="AU655" s="20" t="s">
        <v>146</v>
      </c>
    </row>
    <row r="656" s="2" customFormat="1" ht="16.5" customHeight="1">
      <c r="A656" s="41"/>
      <c r="B656" s="42"/>
      <c r="C656" s="263" t="s">
        <v>1712</v>
      </c>
      <c r="D656" s="263" t="s">
        <v>408</v>
      </c>
      <c r="E656" s="264" t="s">
        <v>1713</v>
      </c>
      <c r="F656" s="265" t="s">
        <v>1714</v>
      </c>
      <c r="G656" s="266" t="s">
        <v>1212</v>
      </c>
      <c r="H656" s="267">
        <v>40</v>
      </c>
      <c r="I656" s="268"/>
      <c r="J656" s="269">
        <f>ROUND(I656*H656,2)</f>
        <v>0</v>
      </c>
      <c r="K656" s="265" t="s">
        <v>19</v>
      </c>
      <c r="L656" s="270"/>
      <c r="M656" s="271" t="s">
        <v>19</v>
      </c>
      <c r="N656" s="272" t="s">
        <v>43</v>
      </c>
      <c r="O656" s="87"/>
      <c r="P656" s="216">
        <f>O656*H656</f>
        <v>0</v>
      </c>
      <c r="Q656" s="216">
        <v>0.01</v>
      </c>
      <c r="R656" s="216">
        <f>Q656*H656</f>
        <v>0.40000000000000002</v>
      </c>
      <c r="S656" s="216">
        <v>0</v>
      </c>
      <c r="T656" s="217">
        <f>S656*H656</f>
        <v>0</v>
      </c>
      <c r="U656" s="41"/>
      <c r="V656" s="41"/>
      <c r="W656" s="41"/>
      <c r="X656" s="41"/>
      <c r="Y656" s="41"/>
      <c r="Z656" s="41"/>
      <c r="AA656" s="41"/>
      <c r="AB656" s="41"/>
      <c r="AC656" s="41"/>
      <c r="AD656" s="41"/>
      <c r="AE656" s="41"/>
      <c r="AR656" s="218" t="s">
        <v>175</v>
      </c>
      <c r="AT656" s="218" t="s">
        <v>408</v>
      </c>
      <c r="AU656" s="218" t="s">
        <v>146</v>
      </c>
      <c r="AY656" s="20" t="s">
        <v>125</v>
      </c>
      <c r="BE656" s="219">
        <f>IF(N656="základní",J656,0)</f>
        <v>0</v>
      </c>
      <c r="BF656" s="219">
        <f>IF(N656="snížená",J656,0)</f>
        <v>0</v>
      </c>
      <c r="BG656" s="219">
        <f>IF(N656="zákl. přenesená",J656,0)</f>
        <v>0</v>
      </c>
      <c r="BH656" s="219">
        <f>IF(N656="sníž. přenesená",J656,0)</f>
        <v>0</v>
      </c>
      <c r="BI656" s="219">
        <f>IF(N656="nulová",J656,0)</f>
        <v>0</v>
      </c>
      <c r="BJ656" s="20" t="s">
        <v>80</v>
      </c>
      <c r="BK656" s="219">
        <f>ROUND(I656*H656,2)</f>
        <v>0</v>
      </c>
      <c r="BL656" s="20" t="s">
        <v>132</v>
      </c>
      <c r="BM656" s="218" t="s">
        <v>1715</v>
      </c>
    </row>
    <row r="657" s="2" customFormat="1">
      <c r="A657" s="41"/>
      <c r="B657" s="42"/>
      <c r="C657" s="43"/>
      <c r="D657" s="220" t="s">
        <v>134</v>
      </c>
      <c r="E657" s="43"/>
      <c r="F657" s="221" t="s">
        <v>1714</v>
      </c>
      <c r="G657" s="43"/>
      <c r="H657" s="43"/>
      <c r="I657" s="222"/>
      <c r="J657" s="43"/>
      <c r="K657" s="43"/>
      <c r="L657" s="47"/>
      <c r="M657" s="223"/>
      <c r="N657" s="224"/>
      <c r="O657" s="87"/>
      <c r="P657" s="87"/>
      <c r="Q657" s="87"/>
      <c r="R657" s="87"/>
      <c r="S657" s="87"/>
      <c r="T657" s="88"/>
      <c r="U657" s="41"/>
      <c r="V657" s="41"/>
      <c r="W657" s="41"/>
      <c r="X657" s="41"/>
      <c r="Y657" s="41"/>
      <c r="Z657" s="41"/>
      <c r="AA657" s="41"/>
      <c r="AB657" s="41"/>
      <c r="AC657" s="41"/>
      <c r="AD657" s="41"/>
      <c r="AE657" s="41"/>
      <c r="AT657" s="20" t="s">
        <v>134</v>
      </c>
      <c r="AU657" s="20" t="s">
        <v>146</v>
      </c>
    </row>
    <row r="658" s="12" customFormat="1" ht="20.88" customHeight="1">
      <c r="A658" s="12"/>
      <c r="B658" s="191"/>
      <c r="C658" s="192"/>
      <c r="D658" s="193" t="s">
        <v>71</v>
      </c>
      <c r="E658" s="205" t="s">
        <v>1716</v>
      </c>
      <c r="F658" s="205" t="s">
        <v>1717</v>
      </c>
      <c r="G658" s="192"/>
      <c r="H658" s="192"/>
      <c r="I658" s="195"/>
      <c r="J658" s="206">
        <f>BK658</f>
        <v>0</v>
      </c>
      <c r="K658" s="192"/>
      <c r="L658" s="197"/>
      <c r="M658" s="198"/>
      <c r="N658" s="199"/>
      <c r="O658" s="199"/>
      <c r="P658" s="200">
        <f>SUM(P659:P697)</f>
        <v>0</v>
      </c>
      <c r="Q658" s="199"/>
      <c r="R658" s="200">
        <f>SUM(R659:R697)</f>
        <v>0.68600000000000005</v>
      </c>
      <c r="S658" s="199"/>
      <c r="T658" s="201">
        <f>SUM(T659:T697)</f>
        <v>0</v>
      </c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R658" s="202" t="s">
        <v>80</v>
      </c>
      <c r="AT658" s="203" t="s">
        <v>71</v>
      </c>
      <c r="AU658" s="203" t="s">
        <v>82</v>
      </c>
      <c r="AY658" s="202" t="s">
        <v>125</v>
      </c>
      <c r="BK658" s="204">
        <f>SUM(BK659:BK697)</f>
        <v>0</v>
      </c>
    </row>
    <row r="659" s="2" customFormat="1" ht="16.5" customHeight="1">
      <c r="A659" s="41"/>
      <c r="B659" s="42"/>
      <c r="C659" s="207" t="s">
        <v>1718</v>
      </c>
      <c r="D659" s="207" t="s">
        <v>127</v>
      </c>
      <c r="E659" s="208" t="s">
        <v>1623</v>
      </c>
      <c r="F659" s="209" t="s">
        <v>1624</v>
      </c>
      <c r="G659" s="210" t="s">
        <v>196</v>
      </c>
      <c r="H659" s="211">
        <v>40</v>
      </c>
      <c r="I659" s="212"/>
      <c r="J659" s="213">
        <f>ROUND(I659*H659,2)</f>
        <v>0</v>
      </c>
      <c r="K659" s="209" t="s">
        <v>131</v>
      </c>
      <c r="L659" s="47"/>
      <c r="M659" s="214" t="s">
        <v>19</v>
      </c>
      <c r="N659" s="215" t="s">
        <v>43</v>
      </c>
      <c r="O659" s="87"/>
      <c r="P659" s="216">
        <f>O659*H659</f>
        <v>0</v>
      </c>
      <c r="Q659" s="216">
        <v>0</v>
      </c>
      <c r="R659" s="216">
        <f>Q659*H659</f>
        <v>0</v>
      </c>
      <c r="S659" s="216">
        <v>0</v>
      </c>
      <c r="T659" s="217">
        <f>S659*H659</f>
        <v>0</v>
      </c>
      <c r="U659" s="41"/>
      <c r="V659" s="41"/>
      <c r="W659" s="41"/>
      <c r="X659" s="41"/>
      <c r="Y659" s="41"/>
      <c r="Z659" s="41"/>
      <c r="AA659" s="41"/>
      <c r="AB659" s="41"/>
      <c r="AC659" s="41"/>
      <c r="AD659" s="41"/>
      <c r="AE659" s="41"/>
      <c r="AR659" s="218" t="s">
        <v>132</v>
      </c>
      <c r="AT659" s="218" t="s">
        <v>127</v>
      </c>
      <c r="AU659" s="218" t="s">
        <v>146</v>
      </c>
      <c r="AY659" s="20" t="s">
        <v>125</v>
      </c>
      <c r="BE659" s="219">
        <f>IF(N659="základní",J659,0)</f>
        <v>0</v>
      </c>
      <c r="BF659" s="219">
        <f>IF(N659="snížená",J659,0)</f>
        <v>0</v>
      </c>
      <c r="BG659" s="219">
        <f>IF(N659="zákl. přenesená",J659,0)</f>
        <v>0</v>
      </c>
      <c r="BH659" s="219">
        <f>IF(N659="sníž. přenesená",J659,0)</f>
        <v>0</v>
      </c>
      <c r="BI659" s="219">
        <f>IF(N659="nulová",J659,0)</f>
        <v>0</v>
      </c>
      <c r="BJ659" s="20" t="s">
        <v>80</v>
      </c>
      <c r="BK659" s="219">
        <f>ROUND(I659*H659,2)</f>
        <v>0</v>
      </c>
      <c r="BL659" s="20" t="s">
        <v>132</v>
      </c>
      <c r="BM659" s="218" t="s">
        <v>1719</v>
      </c>
    </row>
    <row r="660" s="2" customFormat="1">
      <c r="A660" s="41"/>
      <c r="B660" s="42"/>
      <c r="C660" s="43"/>
      <c r="D660" s="220" t="s">
        <v>134</v>
      </c>
      <c r="E660" s="43"/>
      <c r="F660" s="221" t="s">
        <v>1626</v>
      </c>
      <c r="G660" s="43"/>
      <c r="H660" s="43"/>
      <c r="I660" s="222"/>
      <c r="J660" s="43"/>
      <c r="K660" s="43"/>
      <c r="L660" s="47"/>
      <c r="M660" s="223"/>
      <c r="N660" s="224"/>
      <c r="O660" s="87"/>
      <c r="P660" s="87"/>
      <c r="Q660" s="87"/>
      <c r="R660" s="87"/>
      <c r="S660" s="87"/>
      <c r="T660" s="88"/>
      <c r="U660" s="41"/>
      <c r="V660" s="41"/>
      <c r="W660" s="41"/>
      <c r="X660" s="41"/>
      <c r="Y660" s="41"/>
      <c r="Z660" s="41"/>
      <c r="AA660" s="41"/>
      <c r="AB660" s="41"/>
      <c r="AC660" s="41"/>
      <c r="AD660" s="41"/>
      <c r="AE660" s="41"/>
      <c r="AT660" s="20" t="s">
        <v>134</v>
      </c>
      <c r="AU660" s="20" t="s">
        <v>146</v>
      </c>
    </row>
    <row r="661" s="2" customFormat="1">
      <c r="A661" s="41"/>
      <c r="B661" s="42"/>
      <c r="C661" s="43"/>
      <c r="D661" s="225" t="s">
        <v>136</v>
      </c>
      <c r="E661" s="43"/>
      <c r="F661" s="226" t="s">
        <v>1627</v>
      </c>
      <c r="G661" s="43"/>
      <c r="H661" s="43"/>
      <c r="I661" s="222"/>
      <c r="J661" s="43"/>
      <c r="K661" s="43"/>
      <c r="L661" s="47"/>
      <c r="M661" s="223"/>
      <c r="N661" s="224"/>
      <c r="O661" s="87"/>
      <c r="P661" s="87"/>
      <c r="Q661" s="87"/>
      <c r="R661" s="87"/>
      <c r="S661" s="87"/>
      <c r="T661" s="88"/>
      <c r="U661" s="41"/>
      <c r="V661" s="41"/>
      <c r="W661" s="41"/>
      <c r="X661" s="41"/>
      <c r="Y661" s="41"/>
      <c r="Z661" s="41"/>
      <c r="AA661" s="41"/>
      <c r="AB661" s="41"/>
      <c r="AC661" s="41"/>
      <c r="AD661" s="41"/>
      <c r="AE661" s="41"/>
      <c r="AT661" s="20" t="s">
        <v>136</v>
      </c>
      <c r="AU661" s="20" t="s">
        <v>146</v>
      </c>
    </row>
    <row r="662" s="2" customFormat="1" ht="16.5" customHeight="1">
      <c r="A662" s="41"/>
      <c r="B662" s="42"/>
      <c r="C662" s="207" t="s">
        <v>1720</v>
      </c>
      <c r="D662" s="207" t="s">
        <v>127</v>
      </c>
      <c r="E662" s="208" t="s">
        <v>1629</v>
      </c>
      <c r="F662" s="209" t="s">
        <v>1630</v>
      </c>
      <c r="G662" s="210" t="s">
        <v>196</v>
      </c>
      <c r="H662" s="211">
        <v>40</v>
      </c>
      <c r="I662" s="212"/>
      <c r="J662" s="213">
        <f>ROUND(I662*H662,2)</f>
        <v>0</v>
      </c>
      <c r="K662" s="209" t="s">
        <v>131</v>
      </c>
      <c r="L662" s="47"/>
      <c r="M662" s="214" t="s">
        <v>19</v>
      </c>
      <c r="N662" s="215" t="s">
        <v>43</v>
      </c>
      <c r="O662" s="87"/>
      <c r="P662" s="216">
        <f>O662*H662</f>
        <v>0</v>
      </c>
      <c r="Q662" s="216">
        <v>0</v>
      </c>
      <c r="R662" s="216">
        <f>Q662*H662</f>
        <v>0</v>
      </c>
      <c r="S662" s="216">
        <v>0</v>
      </c>
      <c r="T662" s="217">
        <f>S662*H662</f>
        <v>0</v>
      </c>
      <c r="U662" s="41"/>
      <c r="V662" s="41"/>
      <c r="W662" s="41"/>
      <c r="X662" s="41"/>
      <c r="Y662" s="41"/>
      <c r="Z662" s="41"/>
      <c r="AA662" s="41"/>
      <c r="AB662" s="41"/>
      <c r="AC662" s="41"/>
      <c r="AD662" s="41"/>
      <c r="AE662" s="41"/>
      <c r="AR662" s="218" t="s">
        <v>132</v>
      </c>
      <c r="AT662" s="218" t="s">
        <v>127</v>
      </c>
      <c r="AU662" s="218" t="s">
        <v>146</v>
      </c>
      <c r="AY662" s="20" t="s">
        <v>125</v>
      </c>
      <c r="BE662" s="219">
        <f>IF(N662="základní",J662,0)</f>
        <v>0</v>
      </c>
      <c r="BF662" s="219">
        <f>IF(N662="snížená",J662,0)</f>
        <v>0</v>
      </c>
      <c r="BG662" s="219">
        <f>IF(N662="zákl. přenesená",J662,0)</f>
        <v>0</v>
      </c>
      <c r="BH662" s="219">
        <f>IF(N662="sníž. přenesená",J662,0)</f>
        <v>0</v>
      </c>
      <c r="BI662" s="219">
        <f>IF(N662="nulová",J662,0)</f>
        <v>0</v>
      </c>
      <c r="BJ662" s="20" t="s">
        <v>80</v>
      </c>
      <c r="BK662" s="219">
        <f>ROUND(I662*H662,2)</f>
        <v>0</v>
      </c>
      <c r="BL662" s="20" t="s">
        <v>132</v>
      </c>
      <c r="BM662" s="218" t="s">
        <v>1721</v>
      </c>
    </row>
    <row r="663" s="2" customFormat="1">
      <c r="A663" s="41"/>
      <c r="B663" s="42"/>
      <c r="C663" s="43"/>
      <c r="D663" s="220" t="s">
        <v>134</v>
      </c>
      <c r="E663" s="43"/>
      <c r="F663" s="221" t="s">
        <v>1632</v>
      </c>
      <c r="G663" s="43"/>
      <c r="H663" s="43"/>
      <c r="I663" s="222"/>
      <c r="J663" s="43"/>
      <c r="K663" s="43"/>
      <c r="L663" s="47"/>
      <c r="M663" s="223"/>
      <c r="N663" s="224"/>
      <c r="O663" s="87"/>
      <c r="P663" s="87"/>
      <c r="Q663" s="87"/>
      <c r="R663" s="87"/>
      <c r="S663" s="87"/>
      <c r="T663" s="88"/>
      <c r="U663" s="41"/>
      <c r="V663" s="41"/>
      <c r="W663" s="41"/>
      <c r="X663" s="41"/>
      <c r="Y663" s="41"/>
      <c r="Z663" s="41"/>
      <c r="AA663" s="41"/>
      <c r="AB663" s="41"/>
      <c r="AC663" s="41"/>
      <c r="AD663" s="41"/>
      <c r="AE663" s="41"/>
      <c r="AT663" s="20" t="s">
        <v>134</v>
      </c>
      <c r="AU663" s="20" t="s">
        <v>146</v>
      </c>
    </row>
    <row r="664" s="2" customFormat="1">
      <c r="A664" s="41"/>
      <c r="B664" s="42"/>
      <c r="C664" s="43"/>
      <c r="D664" s="225" t="s">
        <v>136</v>
      </c>
      <c r="E664" s="43"/>
      <c r="F664" s="226" t="s">
        <v>1633</v>
      </c>
      <c r="G664" s="43"/>
      <c r="H664" s="43"/>
      <c r="I664" s="222"/>
      <c r="J664" s="43"/>
      <c r="K664" s="43"/>
      <c r="L664" s="47"/>
      <c r="M664" s="223"/>
      <c r="N664" s="224"/>
      <c r="O664" s="87"/>
      <c r="P664" s="87"/>
      <c r="Q664" s="87"/>
      <c r="R664" s="87"/>
      <c r="S664" s="87"/>
      <c r="T664" s="88"/>
      <c r="U664" s="41"/>
      <c r="V664" s="41"/>
      <c r="W664" s="41"/>
      <c r="X664" s="41"/>
      <c r="Y664" s="41"/>
      <c r="Z664" s="41"/>
      <c r="AA664" s="41"/>
      <c r="AB664" s="41"/>
      <c r="AC664" s="41"/>
      <c r="AD664" s="41"/>
      <c r="AE664" s="41"/>
      <c r="AT664" s="20" t="s">
        <v>136</v>
      </c>
      <c r="AU664" s="20" t="s">
        <v>146</v>
      </c>
    </row>
    <row r="665" s="2" customFormat="1" ht="21.75" customHeight="1">
      <c r="A665" s="41"/>
      <c r="B665" s="42"/>
      <c r="C665" s="263" t="s">
        <v>1722</v>
      </c>
      <c r="D665" s="263" t="s">
        <v>408</v>
      </c>
      <c r="E665" s="264" t="s">
        <v>1723</v>
      </c>
      <c r="F665" s="265" t="s">
        <v>1724</v>
      </c>
      <c r="G665" s="266" t="s">
        <v>1212</v>
      </c>
      <c r="H665" s="267">
        <v>120</v>
      </c>
      <c r="I665" s="268"/>
      <c r="J665" s="269">
        <f>ROUND(I665*H665,2)</f>
        <v>0</v>
      </c>
      <c r="K665" s="265" t="s">
        <v>19</v>
      </c>
      <c r="L665" s="270"/>
      <c r="M665" s="271" t="s">
        <v>19</v>
      </c>
      <c r="N665" s="272" t="s">
        <v>43</v>
      </c>
      <c r="O665" s="87"/>
      <c r="P665" s="216">
        <f>O665*H665</f>
        <v>0</v>
      </c>
      <c r="Q665" s="216">
        <v>0.00014999999999999999</v>
      </c>
      <c r="R665" s="216">
        <f>Q665*H665</f>
        <v>0.017999999999999999</v>
      </c>
      <c r="S665" s="216">
        <v>0</v>
      </c>
      <c r="T665" s="217">
        <f>S665*H665</f>
        <v>0</v>
      </c>
      <c r="U665" s="41"/>
      <c r="V665" s="41"/>
      <c r="W665" s="41"/>
      <c r="X665" s="41"/>
      <c r="Y665" s="41"/>
      <c r="Z665" s="41"/>
      <c r="AA665" s="41"/>
      <c r="AB665" s="41"/>
      <c r="AC665" s="41"/>
      <c r="AD665" s="41"/>
      <c r="AE665" s="41"/>
      <c r="AR665" s="218" t="s">
        <v>175</v>
      </c>
      <c r="AT665" s="218" t="s">
        <v>408</v>
      </c>
      <c r="AU665" s="218" t="s">
        <v>146</v>
      </c>
      <c r="AY665" s="20" t="s">
        <v>125</v>
      </c>
      <c r="BE665" s="219">
        <f>IF(N665="základní",J665,0)</f>
        <v>0</v>
      </c>
      <c r="BF665" s="219">
        <f>IF(N665="snížená",J665,0)</f>
        <v>0</v>
      </c>
      <c r="BG665" s="219">
        <f>IF(N665="zákl. přenesená",J665,0)</f>
        <v>0</v>
      </c>
      <c r="BH665" s="219">
        <f>IF(N665="sníž. přenesená",J665,0)</f>
        <v>0</v>
      </c>
      <c r="BI665" s="219">
        <f>IF(N665="nulová",J665,0)</f>
        <v>0</v>
      </c>
      <c r="BJ665" s="20" t="s">
        <v>80</v>
      </c>
      <c r="BK665" s="219">
        <f>ROUND(I665*H665,2)</f>
        <v>0</v>
      </c>
      <c r="BL665" s="20" t="s">
        <v>132</v>
      </c>
      <c r="BM665" s="218" t="s">
        <v>1725</v>
      </c>
    </row>
    <row r="666" s="2" customFormat="1">
      <c r="A666" s="41"/>
      <c r="B666" s="42"/>
      <c r="C666" s="43"/>
      <c r="D666" s="220" t="s">
        <v>134</v>
      </c>
      <c r="E666" s="43"/>
      <c r="F666" s="221" t="s">
        <v>1724</v>
      </c>
      <c r="G666" s="43"/>
      <c r="H666" s="43"/>
      <c r="I666" s="222"/>
      <c r="J666" s="43"/>
      <c r="K666" s="43"/>
      <c r="L666" s="47"/>
      <c r="M666" s="223"/>
      <c r="N666" s="224"/>
      <c r="O666" s="87"/>
      <c r="P666" s="87"/>
      <c r="Q666" s="87"/>
      <c r="R666" s="87"/>
      <c r="S666" s="87"/>
      <c r="T666" s="88"/>
      <c r="U666" s="41"/>
      <c r="V666" s="41"/>
      <c r="W666" s="41"/>
      <c r="X666" s="41"/>
      <c r="Y666" s="41"/>
      <c r="Z666" s="41"/>
      <c r="AA666" s="41"/>
      <c r="AB666" s="41"/>
      <c r="AC666" s="41"/>
      <c r="AD666" s="41"/>
      <c r="AE666" s="41"/>
      <c r="AT666" s="20" t="s">
        <v>134</v>
      </c>
      <c r="AU666" s="20" t="s">
        <v>146</v>
      </c>
    </row>
    <row r="667" s="2" customFormat="1" ht="16.5" customHeight="1">
      <c r="A667" s="41"/>
      <c r="B667" s="42"/>
      <c r="C667" s="207" t="s">
        <v>1726</v>
      </c>
      <c r="D667" s="207" t="s">
        <v>127</v>
      </c>
      <c r="E667" s="208" t="s">
        <v>1727</v>
      </c>
      <c r="F667" s="209" t="s">
        <v>1728</v>
      </c>
      <c r="G667" s="210" t="s">
        <v>1212</v>
      </c>
      <c r="H667" s="211">
        <v>40</v>
      </c>
      <c r="I667" s="212"/>
      <c r="J667" s="213">
        <f>ROUND(I667*H667,2)</f>
        <v>0</v>
      </c>
      <c r="K667" s="209" t="s">
        <v>19</v>
      </c>
      <c r="L667" s="47"/>
      <c r="M667" s="214" t="s">
        <v>19</v>
      </c>
      <c r="N667" s="215" t="s">
        <v>43</v>
      </c>
      <c r="O667" s="87"/>
      <c r="P667" s="216">
        <f>O667*H667</f>
        <v>0</v>
      </c>
      <c r="Q667" s="216">
        <v>0</v>
      </c>
      <c r="R667" s="216">
        <f>Q667*H667</f>
        <v>0</v>
      </c>
      <c r="S667" s="216">
        <v>0</v>
      </c>
      <c r="T667" s="217">
        <f>S667*H667</f>
        <v>0</v>
      </c>
      <c r="U667" s="41"/>
      <c r="V667" s="41"/>
      <c r="W667" s="41"/>
      <c r="X667" s="41"/>
      <c r="Y667" s="41"/>
      <c r="Z667" s="41"/>
      <c r="AA667" s="41"/>
      <c r="AB667" s="41"/>
      <c r="AC667" s="41"/>
      <c r="AD667" s="41"/>
      <c r="AE667" s="41"/>
      <c r="AR667" s="218" t="s">
        <v>132</v>
      </c>
      <c r="AT667" s="218" t="s">
        <v>127</v>
      </c>
      <c r="AU667" s="218" t="s">
        <v>146</v>
      </c>
      <c r="AY667" s="20" t="s">
        <v>125</v>
      </c>
      <c r="BE667" s="219">
        <f>IF(N667="základní",J667,0)</f>
        <v>0</v>
      </c>
      <c r="BF667" s="219">
        <f>IF(N667="snížená",J667,0)</f>
        <v>0</v>
      </c>
      <c r="BG667" s="219">
        <f>IF(N667="zákl. přenesená",J667,0)</f>
        <v>0</v>
      </c>
      <c r="BH667" s="219">
        <f>IF(N667="sníž. přenesená",J667,0)</f>
        <v>0</v>
      </c>
      <c r="BI667" s="219">
        <f>IF(N667="nulová",J667,0)</f>
        <v>0</v>
      </c>
      <c r="BJ667" s="20" t="s">
        <v>80</v>
      </c>
      <c r="BK667" s="219">
        <f>ROUND(I667*H667,2)</f>
        <v>0</v>
      </c>
      <c r="BL667" s="20" t="s">
        <v>132</v>
      </c>
      <c r="BM667" s="218" t="s">
        <v>1729</v>
      </c>
    </row>
    <row r="668" s="2" customFormat="1">
      <c r="A668" s="41"/>
      <c r="B668" s="42"/>
      <c r="C668" s="43"/>
      <c r="D668" s="220" t="s">
        <v>134</v>
      </c>
      <c r="E668" s="43"/>
      <c r="F668" s="221" t="s">
        <v>1728</v>
      </c>
      <c r="G668" s="43"/>
      <c r="H668" s="43"/>
      <c r="I668" s="222"/>
      <c r="J668" s="43"/>
      <c r="K668" s="43"/>
      <c r="L668" s="47"/>
      <c r="M668" s="223"/>
      <c r="N668" s="224"/>
      <c r="O668" s="87"/>
      <c r="P668" s="87"/>
      <c r="Q668" s="87"/>
      <c r="R668" s="87"/>
      <c r="S668" s="87"/>
      <c r="T668" s="88"/>
      <c r="U668" s="41"/>
      <c r="V668" s="41"/>
      <c r="W668" s="41"/>
      <c r="X668" s="41"/>
      <c r="Y668" s="41"/>
      <c r="Z668" s="41"/>
      <c r="AA668" s="41"/>
      <c r="AB668" s="41"/>
      <c r="AC668" s="41"/>
      <c r="AD668" s="41"/>
      <c r="AE668" s="41"/>
      <c r="AT668" s="20" t="s">
        <v>134</v>
      </c>
      <c r="AU668" s="20" t="s">
        <v>146</v>
      </c>
    </row>
    <row r="669" s="2" customFormat="1" ht="24.15" customHeight="1">
      <c r="A669" s="41"/>
      <c r="B669" s="42"/>
      <c r="C669" s="207" t="s">
        <v>1730</v>
      </c>
      <c r="D669" s="207" t="s">
        <v>127</v>
      </c>
      <c r="E669" s="208" t="s">
        <v>1731</v>
      </c>
      <c r="F669" s="209" t="s">
        <v>1732</v>
      </c>
      <c r="G669" s="210" t="s">
        <v>1212</v>
      </c>
      <c r="H669" s="211">
        <v>40</v>
      </c>
      <c r="I669" s="212"/>
      <c r="J669" s="213">
        <f>ROUND(I669*H669,2)</f>
        <v>0</v>
      </c>
      <c r="K669" s="209" t="s">
        <v>19</v>
      </c>
      <c r="L669" s="47"/>
      <c r="M669" s="214" t="s">
        <v>19</v>
      </c>
      <c r="N669" s="215" t="s">
        <v>43</v>
      </c>
      <c r="O669" s="87"/>
      <c r="P669" s="216">
        <f>O669*H669</f>
        <v>0</v>
      </c>
      <c r="Q669" s="216">
        <v>0</v>
      </c>
      <c r="R669" s="216">
        <f>Q669*H669</f>
        <v>0</v>
      </c>
      <c r="S669" s="216">
        <v>0</v>
      </c>
      <c r="T669" s="217">
        <f>S669*H669</f>
        <v>0</v>
      </c>
      <c r="U669" s="41"/>
      <c r="V669" s="41"/>
      <c r="W669" s="41"/>
      <c r="X669" s="41"/>
      <c r="Y669" s="41"/>
      <c r="Z669" s="41"/>
      <c r="AA669" s="41"/>
      <c r="AB669" s="41"/>
      <c r="AC669" s="41"/>
      <c r="AD669" s="41"/>
      <c r="AE669" s="41"/>
      <c r="AR669" s="218" t="s">
        <v>132</v>
      </c>
      <c r="AT669" s="218" t="s">
        <v>127</v>
      </c>
      <c r="AU669" s="218" t="s">
        <v>146</v>
      </c>
      <c r="AY669" s="20" t="s">
        <v>125</v>
      </c>
      <c r="BE669" s="219">
        <f>IF(N669="základní",J669,0)</f>
        <v>0</v>
      </c>
      <c r="BF669" s="219">
        <f>IF(N669="snížená",J669,0)</f>
        <v>0</v>
      </c>
      <c r="BG669" s="219">
        <f>IF(N669="zákl. přenesená",J669,0)</f>
        <v>0</v>
      </c>
      <c r="BH669" s="219">
        <f>IF(N669="sníž. přenesená",J669,0)</f>
        <v>0</v>
      </c>
      <c r="BI669" s="219">
        <f>IF(N669="nulová",J669,0)</f>
        <v>0</v>
      </c>
      <c r="BJ669" s="20" t="s">
        <v>80</v>
      </c>
      <c r="BK669" s="219">
        <f>ROUND(I669*H669,2)</f>
        <v>0</v>
      </c>
      <c r="BL669" s="20" t="s">
        <v>132</v>
      </c>
      <c r="BM669" s="218" t="s">
        <v>1733</v>
      </c>
    </row>
    <row r="670" s="2" customFormat="1">
      <c r="A670" s="41"/>
      <c r="B670" s="42"/>
      <c r="C670" s="43"/>
      <c r="D670" s="220" t="s">
        <v>134</v>
      </c>
      <c r="E670" s="43"/>
      <c r="F670" s="221" t="s">
        <v>1732</v>
      </c>
      <c r="G670" s="43"/>
      <c r="H670" s="43"/>
      <c r="I670" s="222"/>
      <c r="J670" s="43"/>
      <c r="K670" s="43"/>
      <c r="L670" s="47"/>
      <c r="M670" s="223"/>
      <c r="N670" s="224"/>
      <c r="O670" s="87"/>
      <c r="P670" s="87"/>
      <c r="Q670" s="87"/>
      <c r="R670" s="87"/>
      <c r="S670" s="87"/>
      <c r="T670" s="88"/>
      <c r="U670" s="41"/>
      <c r="V670" s="41"/>
      <c r="W670" s="41"/>
      <c r="X670" s="41"/>
      <c r="Y670" s="41"/>
      <c r="Z670" s="41"/>
      <c r="AA670" s="41"/>
      <c r="AB670" s="41"/>
      <c r="AC670" s="41"/>
      <c r="AD670" s="41"/>
      <c r="AE670" s="41"/>
      <c r="AT670" s="20" t="s">
        <v>134</v>
      </c>
      <c r="AU670" s="20" t="s">
        <v>146</v>
      </c>
    </row>
    <row r="671" s="2" customFormat="1" ht="16.5" customHeight="1">
      <c r="A671" s="41"/>
      <c r="B671" s="42"/>
      <c r="C671" s="263" t="s">
        <v>1734</v>
      </c>
      <c r="D671" s="263" t="s">
        <v>408</v>
      </c>
      <c r="E671" s="264" t="s">
        <v>1735</v>
      </c>
      <c r="F671" s="265" t="s">
        <v>1736</v>
      </c>
      <c r="G671" s="266" t="s">
        <v>1212</v>
      </c>
      <c r="H671" s="267">
        <v>40</v>
      </c>
      <c r="I671" s="268"/>
      <c r="J671" s="269">
        <f>ROUND(I671*H671,2)</f>
        <v>0</v>
      </c>
      <c r="K671" s="265" t="s">
        <v>19</v>
      </c>
      <c r="L671" s="270"/>
      <c r="M671" s="271" t="s">
        <v>19</v>
      </c>
      <c r="N671" s="272" t="s">
        <v>43</v>
      </c>
      <c r="O671" s="87"/>
      <c r="P671" s="216">
        <f>O671*H671</f>
        <v>0</v>
      </c>
      <c r="Q671" s="216">
        <v>0.0015</v>
      </c>
      <c r="R671" s="216">
        <f>Q671*H671</f>
        <v>0.059999999999999998</v>
      </c>
      <c r="S671" s="216">
        <v>0</v>
      </c>
      <c r="T671" s="217">
        <f>S671*H671</f>
        <v>0</v>
      </c>
      <c r="U671" s="41"/>
      <c r="V671" s="41"/>
      <c r="W671" s="41"/>
      <c r="X671" s="41"/>
      <c r="Y671" s="41"/>
      <c r="Z671" s="41"/>
      <c r="AA671" s="41"/>
      <c r="AB671" s="41"/>
      <c r="AC671" s="41"/>
      <c r="AD671" s="41"/>
      <c r="AE671" s="41"/>
      <c r="AR671" s="218" t="s">
        <v>175</v>
      </c>
      <c r="AT671" s="218" t="s">
        <v>408</v>
      </c>
      <c r="AU671" s="218" t="s">
        <v>146</v>
      </c>
      <c r="AY671" s="20" t="s">
        <v>125</v>
      </c>
      <c r="BE671" s="219">
        <f>IF(N671="základní",J671,0)</f>
        <v>0</v>
      </c>
      <c r="BF671" s="219">
        <f>IF(N671="snížená",J671,0)</f>
        <v>0</v>
      </c>
      <c r="BG671" s="219">
        <f>IF(N671="zákl. přenesená",J671,0)</f>
        <v>0</v>
      </c>
      <c r="BH671" s="219">
        <f>IF(N671="sníž. přenesená",J671,0)</f>
        <v>0</v>
      </c>
      <c r="BI671" s="219">
        <f>IF(N671="nulová",J671,0)</f>
        <v>0</v>
      </c>
      <c r="BJ671" s="20" t="s">
        <v>80</v>
      </c>
      <c r="BK671" s="219">
        <f>ROUND(I671*H671,2)</f>
        <v>0</v>
      </c>
      <c r="BL671" s="20" t="s">
        <v>132</v>
      </c>
      <c r="BM671" s="218" t="s">
        <v>1737</v>
      </c>
    </row>
    <row r="672" s="2" customFormat="1">
      <c r="A672" s="41"/>
      <c r="B672" s="42"/>
      <c r="C672" s="43"/>
      <c r="D672" s="220" t="s">
        <v>134</v>
      </c>
      <c r="E672" s="43"/>
      <c r="F672" s="221" t="s">
        <v>1736</v>
      </c>
      <c r="G672" s="43"/>
      <c r="H672" s="43"/>
      <c r="I672" s="222"/>
      <c r="J672" s="43"/>
      <c r="K672" s="43"/>
      <c r="L672" s="47"/>
      <c r="M672" s="223"/>
      <c r="N672" s="224"/>
      <c r="O672" s="87"/>
      <c r="P672" s="87"/>
      <c r="Q672" s="87"/>
      <c r="R672" s="87"/>
      <c r="S672" s="87"/>
      <c r="T672" s="88"/>
      <c r="U672" s="41"/>
      <c r="V672" s="41"/>
      <c r="W672" s="41"/>
      <c r="X672" s="41"/>
      <c r="Y672" s="41"/>
      <c r="Z672" s="41"/>
      <c r="AA672" s="41"/>
      <c r="AB672" s="41"/>
      <c r="AC672" s="41"/>
      <c r="AD672" s="41"/>
      <c r="AE672" s="41"/>
      <c r="AT672" s="20" t="s">
        <v>134</v>
      </c>
      <c r="AU672" s="20" t="s">
        <v>146</v>
      </c>
    </row>
    <row r="673" s="2" customFormat="1" ht="16.5" customHeight="1">
      <c r="A673" s="41"/>
      <c r="B673" s="42"/>
      <c r="C673" s="207" t="s">
        <v>1738</v>
      </c>
      <c r="D673" s="207" t="s">
        <v>127</v>
      </c>
      <c r="E673" s="208" t="s">
        <v>1739</v>
      </c>
      <c r="F673" s="209" t="s">
        <v>1740</v>
      </c>
      <c r="G673" s="210" t="s">
        <v>187</v>
      </c>
      <c r="H673" s="211">
        <v>1.2</v>
      </c>
      <c r="I673" s="212"/>
      <c r="J673" s="213">
        <f>ROUND(I673*H673,2)</f>
        <v>0</v>
      </c>
      <c r="K673" s="209" t="s">
        <v>131</v>
      </c>
      <c r="L673" s="47"/>
      <c r="M673" s="214" t="s">
        <v>19</v>
      </c>
      <c r="N673" s="215" t="s">
        <v>43</v>
      </c>
      <c r="O673" s="87"/>
      <c r="P673" s="216">
        <f>O673*H673</f>
        <v>0</v>
      </c>
      <c r="Q673" s="216">
        <v>0</v>
      </c>
      <c r="R673" s="216">
        <f>Q673*H673</f>
        <v>0</v>
      </c>
      <c r="S673" s="216">
        <v>0</v>
      </c>
      <c r="T673" s="217">
        <f>S673*H673</f>
        <v>0</v>
      </c>
      <c r="U673" s="41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R673" s="218" t="s">
        <v>132</v>
      </c>
      <c r="AT673" s="218" t="s">
        <v>127</v>
      </c>
      <c r="AU673" s="218" t="s">
        <v>146</v>
      </c>
      <c r="AY673" s="20" t="s">
        <v>125</v>
      </c>
      <c r="BE673" s="219">
        <f>IF(N673="základní",J673,0)</f>
        <v>0</v>
      </c>
      <c r="BF673" s="219">
        <f>IF(N673="snížená",J673,0)</f>
        <v>0</v>
      </c>
      <c r="BG673" s="219">
        <f>IF(N673="zákl. přenesená",J673,0)</f>
        <v>0</v>
      </c>
      <c r="BH673" s="219">
        <f>IF(N673="sníž. přenesená",J673,0)</f>
        <v>0</v>
      </c>
      <c r="BI673" s="219">
        <f>IF(N673="nulová",J673,0)</f>
        <v>0</v>
      </c>
      <c r="BJ673" s="20" t="s">
        <v>80</v>
      </c>
      <c r="BK673" s="219">
        <f>ROUND(I673*H673,2)</f>
        <v>0</v>
      </c>
      <c r="BL673" s="20" t="s">
        <v>132</v>
      </c>
      <c r="BM673" s="218" t="s">
        <v>1741</v>
      </c>
    </row>
    <row r="674" s="2" customFormat="1">
      <c r="A674" s="41"/>
      <c r="B674" s="42"/>
      <c r="C674" s="43"/>
      <c r="D674" s="220" t="s">
        <v>134</v>
      </c>
      <c r="E674" s="43"/>
      <c r="F674" s="221" t="s">
        <v>1742</v>
      </c>
      <c r="G674" s="43"/>
      <c r="H674" s="43"/>
      <c r="I674" s="222"/>
      <c r="J674" s="43"/>
      <c r="K674" s="43"/>
      <c r="L674" s="47"/>
      <c r="M674" s="223"/>
      <c r="N674" s="224"/>
      <c r="O674" s="87"/>
      <c r="P674" s="87"/>
      <c r="Q674" s="87"/>
      <c r="R674" s="87"/>
      <c r="S674" s="87"/>
      <c r="T674" s="88"/>
      <c r="U674" s="41"/>
      <c r="V674" s="41"/>
      <c r="W674" s="41"/>
      <c r="X674" s="41"/>
      <c r="Y674" s="41"/>
      <c r="Z674" s="41"/>
      <c r="AA674" s="41"/>
      <c r="AB674" s="41"/>
      <c r="AC674" s="41"/>
      <c r="AD674" s="41"/>
      <c r="AE674" s="41"/>
      <c r="AT674" s="20" t="s">
        <v>134</v>
      </c>
      <c r="AU674" s="20" t="s">
        <v>146</v>
      </c>
    </row>
    <row r="675" s="2" customFormat="1">
      <c r="A675" s="41"/>
      <c r="B675" s="42"/>
      <c r="C675" s="43"/>
      <c r="D675" s="225" t="s">
        <v>136</v>
      </c>
      <c r="E675" s="43"/>
      <c r="F675" s="226" t="s">
        <v>1743</v>
      </c>
      <c r="G675" s="43"/>
      <c r="H675" s="43"/>
      <c r="I675" s="222"/>
      <c r="J675" s="43"/>
      <c r="K675" s="43"/>
      <c r="L675" s="47"/>
      <c r="M675" s="223"/>
      <c r="N675" s="224"/>
      <c r="O675" s="87"/>
      <c r="P675" s="87"/>
      <c r="Q675" s="87"/>
      <c r="R675" s="87"/>
      <c r="S675" s="87"/>
      <c r="T675" s="88"/>
      <c r="U675" s="41"/>
      <c r="V675" s="41"/>
      <c r="W675" s="41"/>
      <c r="X675" s="41"/>
      <c r="Y675" s="41"/>
      <c r="Z675" s="41"/>
      <c r="AA675" s="41"/>
      <c r="AB675" s="41"/>
      <c r="AC675" s="41"/>
      <c r="AD675" s="41"/>
      <c r="AE675" s="41"/>
      <c r="AT675" s="20" t="s">
        <v>136</v>
      </c>
      <c r="AU675" s="20" t="s">
        <v>146</v>
      </c>
    </row>
    <row r="676" s="13" customFormat="1">
      <c r="A676" s="13"/>
      <c r="B676" s="227"/>
      <c r="C676" s="228"/>
      <c r="D676" s="220" t="s">
        <v>138</v>
      </c>
      <c r="E676" s="229" t="s">
        <v>19</v>
      </c>
      <c r="F676" s="230" t="s">
        <v>1744</v>
      </c>
      <c r="G676" s="228"/>
      <c r="H676" s="231">
        <v>1.2</v>
      </c>
      <c r="I676" s="232"/>
      <c r="J676" s="228"/>
      <c r="K676" s="228"/>
      <c r="L676" s="233"/>
      <c r="M676" s="234"/>
      <c r="N676" s="235"/>
      <c r="O676" s="235"/>
      <c r="P676" s="235"/>
      <c r="Q676" s="235"/>
      <c r="R676" s="235"/>
      <c r="S676" s="235"/>
      <c r="T676" s="236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T676" s="237" t="s">
        <v>138</v>
      </c>
      <c r="AU676" s="237" t="s">
        <v>146</v>
      </c>
      <c r="AV676" s="13" t="s">
        <v>82</v>
      </c>
      <c r="AW676" s="13" t="s">
        <v>33</v>
      </c>
      <c r="AX676" s="13" t="s">
        <v>72</v>
      </c>
      <c r="AY676" s="237" t="s">
        <v>125</v>
      </c>
    </row>
    <row r="677" s="14" customFormat="1">
      <c r="A677" s="14"/>
      <c r="B677" s="238"/>
      <c r="C677" s="239"/>
      <c r="D677" s="220" t="s">
        <v>138</v>
      </c>
      <c r="E677" s="240" t="s">
        <v>19</v>
      </c>
      <c r="F677" s="241" t="s">
        <v>158</v>
      </c>
      <c r="G677" s="239"/>
      <c r="H677" s="242">
        <v>1.2</v>
      </c>
      <c r="I677" s="243"/>
      <c r="J677" s="239"/>
      <c r="K677" s="239"/>
      <c r="L677" s="244"/>
      <c r="M677" s="245"/>
      <c r="N677" s="246"/>
      <c r="O677" s="246"/>
      <c r="P677" s="246"/>
      <c r="Q677" s="246"/>
      <c r="R677" s="246"/>
      <c r="S677" s="246"/>
      <c r="T677" s="247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T677" s="248" t="s">
        <v>138</v>
      </c>
      <c r="AU677" s="248" t="s">
        <v>146</v>
      </c>
      <c r="AV677" s="14" t="s">
        <v>132</v>
      </c>
      <c r="AW677" s="14" t="s">
        <v>33</v>
      </c>
      <c r="AX677" s="14" t="s">
        <v>80</v>
      </c>
      <c r="AY677" s="248" t="s">
        <v>125</v>
      </c>
    </row>
    <row r="678" s="2" customFormat="1" ht="16.5" customHeight="1">
      <c r="A678" s="41"/>
      <c r="B678" s="42"/>
      <c r="C678" s="207" t="s">
        <v>1745</v>
      </c>
      <c r="D678" s="207" t="s">
        <v>127</v>
      </c>
      <c r="E678" s="208" t="s">
        <v>1746</v>
      </c>
      <c r="F678" s="209" t="s">
        <v>1475</v>
      </c>
      <c r="G678" s="210" t="s">
        <v>187</v>
      </c>
      <c r="H678" s="211">
        <v>1.2</v>
      </c>
      <c r="I678" s="212"/>
      <c r="J678" s="213">
        <f>ROUND(I678*H678,2)</f>
        <v>0</v>
      </c>
      <c r="K678" s="209" t="s">
        <v>131</v>
      </c>
      <c r="L678" s="47"/>
      <c r="M678" s="214" t="s">
        <v>19</v>
      </c>
      <c r="N678" s="215" t="s">
        <v>43</v>
      </c>
      <c r="O678" s="87"/>
      <c r="P678" s="216">
        <f>O678*H678</f>
        <v>0</v>
      </c>
      <c r="Q678" s="216">
        <v>0</v>
      </c>
      <c r="R678" s="216">
        <f>Q678*H678</f>
        <v>0</v>
      </c>
      <c r="S678" s="216">
        <v>0</v>
      </c>
      <c r="T678" s="217">
        <f>S678*H678</f>
        <v>0</v>
      </c>
      <c r="U678" s="41"/>
      <c r="V678" s="41"/>
      <c r="W678" s="41"/>
      <c r="X678" s="41"/>
      <c r="Y678" s="41"/>
      <c r="Z678" s="41"/>
      <c r="AA678" s="41"/>
      <c r="AB678" s="41"/>
      <c r="AC678" s="41"/>
      <c r="AD678" s="41"/>
      <c r="AE678" s="41"/>
      <c r="AR678" s="218" t="s">
        <v>132</v>
      </c>
      <c r="AT678" s="218" t="s">
        <v>127</v>
      </c>
      <c r="AU678" s="218" t="s">
        <v>146</v>
      </c>
      <c r="AY678" s="20" t="s">
        <v>125</v>
      </c>
      <c r="BE678" s="219">
        <f>IF(N678="základní",J678,0)</f>
        <v>0</v>
      </c>
      <c r="BF678" s="219">
        <f>IF(N678="snížená",J678,0)</f>
        <v>0</v>
      </c>
      <c r="BG678" s="219">
        <f>IF(N678="zákl. přenesená",J678,0)</f>
        <v>0</v>
      </c>
      <c r="BH678" s="219">
        <f>IF(N678="sníž. přenesená",J678,0)</f>
        <v>0</v>
      </c>
      <c r="BI678" s="219">
        <f>IF(N678="nulová",J678,0)</f>
        <v>0</v>
      </c>
      <c r="BJ678" s="20" t="s">
        <v>80</v>
      </c>
      <c r="BK678" s="219">
        <f>ROUND(I678*H678,2)</f>
        <v>0</v>
      </c>
      <c r="BL678" s="20" t="s">
        <v>132</v>
      </c>
      <c r="BM678" s="218" t="s">
        <v>1747</v>
      </c>
    </row>
    <row r="679" s="2" customFormat="1">
      <c r="A679" s="41"/>
      <c r="B679" s="42"/>
      <c r="C679" s="43"/>
      <c r="D679" s="220" t="s">
        <v>134</v>
      </c>
      <c r="E679" s="43"/>
      <c r="F679" s="221" t="s">
        <v>1477</v>
      </c>
      <c r="G679" s="43"/>
      <c r="H679" s="43"/>
      <c r="I679" s="222"/>
      <c r="J679" s="43"/>
      <c r="K679" s="43"/>
      <c r="L679" s="47"/>
      <c r="M679" s="223"/>
      <c r="N679" s="224"/>
      <c r="O679" s="87"/>
      <c r="P679" s="87"/>
      <c r="Q679" s="87"/>
      <c r="R679" s="87"/>
      <c r="S679" s="87"/>
      <c r="T679" s="88"/>
      <c r="U679" s="41"/>
      <c r="V679" s="41"/>
      <c r="W679" s="41"/>
      <c r="X679" s="41"/>
      <c r="Y679" s="41"/>
      <c r="Z679" s="41"/>
      <c r="AA679" s="41"/>
      <c r="AB679" s="41"/>
      <c r="AC679" s="41"/>
      <c r="AD679" s="41"/>
      <c r="AE679" s="41"/>
      <c r="AT679" s="20" t="s">
        <v>134</v>
      </c>
      <c r="AU679" s="20" t="s">
        <v>146</v>
      </c>
    </row>
    <row r="680" s="2" customFormat="1">
      <c r="A680" s="41"/>
      <c r="B680" s="42"/>
      <c r="C680" s="43"/>
      <c r="D680" s="225" t="s">
        <v>136</v>
      </c>
      <c r="E680" s="43"/>
      <c r="F680" s="226" t="s">
        <v>1748</v>
      </c>
      <c r="G680" s="43"/>
      <c r="H680" s="43"/>
      <c r="I680" s="222"/>
      <c r="J680" s="43"/>
      <c r="K680" s="43"/>
      <c r="L680" s="47"/>
      <c r="M680" s="223"/>
      <c r="N680" s="224"/>
      <c r="O680" s="87"/>
      <c r="P680" s="87"/>
      <c r="Q680" s="87"/>
      <c r="R680" s="87"/>
      <c r="S680" s="87"/>
      <c r="T680" s="88"/>
      <c r="U680" s="41"/>
      <c r="V680" s="41"/>
      <c r="W680" s="41"/>
      <c r="X680" s="41"/>
      <c r="Y680" s="41"/>
      <c r="Z680" s="41"/>
      <c r="AA680" s="41"/>
      <c r="AB680" s="41"/>
      <c r="AC680" s="41"/>
      <c r="AD680" s="41"/>
      <c r="AE680" s="41"/>
      <c r="AT680" s="20" t="s">
        <v>136</v>
      </c>
      <c r="AU680" s="20" t="s">
        <v>146</v>
      </c>
    </row>
    <row r="681" s="2" customFormat="1" ht="16.5" customHeight="1">
      <c r="A681" s="41"/>
      <c r="B681" s="42"/>
      <c r="C681" s="207" t="s">
        <v>1749</v>
      </c>
      <c r="D681" s="207" t="s">
        <v>127</v>
      </c>
      <c r="E681" s="208" t="s">
        <v>1480</v>
      </c>
      <c r="F681" s="209" t="s">
        <v>1481</v>
      </c>
      <c r="G681" s="210" t="s">
        <v>187</v>
      </c>
      <c r="H681" s="211">
        <v>12</v>
      </c>
      <c r="I681" s="212"/>
      <c r="J681" s="213">
        <f>ROUND(I681*H681,2)</f>
        <v>0</v>
      </c>
      <c r="K681" s="209" t="s">
        <v>131</v>
      </c>
      <c r="L681" s="47"/>
      <c r="M681" s="214" t="s">
        <v>19</v>
      </c>
      <c r="N681" s="215" t="s">
        <v>43</v>
      </c>
      <c r="O681" s="87"/>
      <c r="P681" s="216">
        <f>O681*H681</f>
        <v>0</v>
      </c>
      <c r="Q681" s="216">
        <v>0</v>
      </c>
      <c r="R681" s="216">
        <f>Q681*H681</f>
        <v>0</v>
      </c>
      <c r="S681" s="216">
        <v>0</v>
      </c>
      <c r="T681" s="217">
        <f>S681*H681</f>
        <v>0</v>
      </c>
      <c r="U681" s="41"/>
      <c r="V681" s="41"/>
      <c r="W681" s="41"/>
      <c r="X681" s="41"/>
      <c r="Y681" s="41"/>
      <c r="Z681" s="41"/>
      <c r="AA681" s="41"/>
      <c r="AB681" s="41"/>
      <c r="AC681" s="41"/>
      <c r="AD681" s="41"/>
      <c r="AE681" s="41"/>
      <c r="AR681" s="218" t="s">
        <v>132</v>
      </c>
      <c r="AT681" s="218" t="s">
        <v>127</v>
      </c>
      <c r="AU681" s="218" t="s">
        <v>146</v>
      </c>
      <c r="AY681" s="20" t="s">
        <v>125</v>
      </c>
      <c r="BE681" s="219">
        <f>IF(N681="základní",J681,0)</f>
        <v>0</v>
      </c>
      <c r="BF681" s="219">
        <f>IF(N681="snížená",J681,0)</f>
        <v>0</v>
      </c>
      <c r="BG681" s="219">
        <f>IF(N681="zákl. přenesená",J681,0)</f>
        <v>0</v>
      </c>
      <c r="BH681" s="219">
        <f>IF(N681="sníž. přenesená",J681,0)</f>
        <v>0</v>
      </c>
      <c r="BI681" s="219">
        <f>IF(N681="nulová",J681,0)</f>
        <v>0</v>
      </c>
      <c r="BJ681" s="20" t="s">
        <v>80</v>
      </c>
      <c r="BK681" s="219">
        <f>ROUND(I681*H681,2)</f>
        <v>0</v>
      </c>
      <c r="BL681" s="20" t="s">
        <v>132</v>
      </c>
      <c r="BM681" s="218" t="s">
        <v>1750</v>
      </c>
    </row>
    <row r="682" s="2" customFormat="1">
      <c r="A682" s="41"/>
      <c r="B682" s="42"/>
      <c r="C682" s="43"/>
      <c r="D682" s="220" t="s">
        <v>134</v>
      </c>
      <c r="E682" s="43"/>
      <c r="F682" s="221" t="s">
        <v>1483</v>
      </c>
      <c r="G682" s="43"/>
      <c r="H682" s="43"/>
      <c r="I682" s="222"/>
      <c r="J682" s="43"/>
      <c r="K682" s="43"/>
      <c r="L682" s="47"/>
      <c r="M682" s="223"/>
      <c r="N682" s="224"/>
      <c r="O682" s="87"/>
      <c r="P682" s="87"/>
      <c r="Q682" s="87"/>
      <c r="R682" s="87"/>
      <c r="S682" s="87"/>
      <c r="T682" s="88"/>
      <c r="U682" s="41"/>
      <c r="V682" s="41"/>
      <c r="W682" s="41"/>
      <c r="X682" s="41"/>
      <c r="Y682" s="41"/>
      <c r="Z682" s="41"/>
      <c r="AA682" s="41"/>
      <c r="AB682" s="41"/>
      <c r="AC682" s="41"/>
      <c r="AD682" s="41"/>
      <c r="AE682" s="41"/>
      <c r="AT682" s="20" t="s">
        <v>134</v>
      </c>
      <c r="AU682" s="20" t="s">
        <v>146</v>
      </c>
    </row>
    <row r="683" s="2" customFormat="1">
      <c r="A683" s="41"/>
      <c r="B683" s="42"/>
      <c r="C683" s="43"/>
      <c r="D683" s="225" t="s">
        <v>136</v>
      </c>
      <c r="E683" s="43"/>
      <c r="F683" s="226" t="s">
        <v>1484</v>
      </c>
      <c r="G683" s="43"/>
      <c r="H683" s="43"/>
      <c r="I683" s="222"/>
      <c r="J683" s="43"/>
      <c r="K683" s="43"/>
      <c r="L683" s="47"/>
      <c r="M683" s="223"/>
      <c r="N683" s="224"/>
      <c r="O683" s="87"/>
      <c r="P683" s="87"/>
      <c r="Q683" s="87"/>
      <c r="R683" s="87"/>
      <c r="S683" s="87"/>
      <c r="T683" s="88"/>
      <c r="U683" s="41"/>
      <c r="V683" s="41"/>
      <c r="W683" s="41"/>
      <c r="X683" s="41"/>
      <c r="Y683" s="41"/>
      <c r="Z683" s="41"/>
      <c r="AA683" s="41"/>
      <c r="AB683" s="41"/>
      <c r="AC683" s="41"/>
      <c r="AD683" s="41"/>
      <c r="AE683" s="41"/>
      <c r="AT683" s="20" t="s">
        <v>136</v>
      </c>
      <c r="AU683" s="20" t="s">
        <v>146</v>
      </c>
    </row>
    <row r="684" s="13" customFormat="1">
      <c r="A684" s="13"/>
      <c r="B684" s="227"/>
      <c r="C684" s="228"/>
      <c r="D684" s="220" t="s">
        <v>138</v>
      </c>
      <c r="E684" s="229" t="s">
        <v>19</v>
      </c>
      <c r="F684" s="230" t="s">
        <v>1751</v>
      </c>
      <c r="G684" s="228"/>
      <c r="H684" s="231">
        <v>12</v>
      </c>
      <c r="I684" s="232"/>
      <c r="J684" s="228"/>
      <c r="K684" s="228"/>
      <c r="L684" s="233"/>
      <c r="M684" s="234"/>
      <c r="N684" s="235"/>
      <c r="O684" s="235"/>
      <c r="P684" s="235"/>
      <c r="Q684" s="235"/>
      <c r="R684" s="235"/>
      <c r="S684" s="235"/>
      <c r="T684" s="236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T684" s="237" t="s">
        <v>138</v>
      </c>
      <c r="AU684" s="237" t="s">
        <v>146</v>
      </c>
      <c r="AV684" s="13" t="s">
        <v>82</v>
      </c>
      <c r="AW684" s="13" t="s">
        <v>33</v>
      </c>
      <c r="AX684" s="13" t="s">
        <v>72</v>
      </c>
      <c r="AY684" s="237" t="s">
        <v>125</v>
      </c>
    </row>
    <row r="685" s="14" customFormat="1">
      <c r="A685" s="14"/>
      <c r="B685" s="238"/>
      <c r="C685" s="239"/>
      <c r="D685" s="220" t="s">
        <v>138</v>
      </c>
      <c r="E685" s="240" t="s">
        <v>19</v>
      </c>
      <c r="F685" s="241" t="s">
        <v>158</v>
      </c>
      <c r="G685" s="239"/>
      <c r="H685" s="242">
        <v>12</v>
      </c>
      <c r="I685" s="243"/>
      <c r="J685" s="239"/>
      <c r="K685" s="239"/>
      <c r="L685" s="244"/>
      <c r="M685" s="245"/>
      <c r="N685" s="246"/>
      <c r="O685" s="246"/>
      <c r="P685" s="246"/>
      <c r="Q685" s="246"/>
      <c r="R685" s="246"/>
      <c r="S685" s="246"/>
      <c r="T685" s="247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T685" s="248" t="s">
        <v>138</v>
      </c>
      <c r="AU685" s="248" t="s">
        <v>146</v>
      </c>
      <c r="AV685" s="14" t="s">
        <v>132</v>
      </c>
      <c r="AW685" s="14" t="s">
        <v>33</v>
      </c>
      <c r="AX685" s="14" t="s">
        <v>80</v>
      </c>
      <c r="AY685" s="248" t="s">
        <v>125</v>
      </c>
    </row>
    <row r="686" s="2" customFormat="1" ht="16.5" customHeight="1">
      <c r="A686" s="41"/>
      <c r="B686" s="42"/>
      <c r="C686" s="207" t="s">
        <v>1752</v>
      </c>
      <c r="D686" s="207" t="s">
        <v>127</v>
      </c>
      <c r="E686" s="208" t="s">
        <v>1753</v>
      </c>
      <c r="F686" s="209" t="s">
        <v>1754</v>
      </c>
      <c r="G686" s="210" t="s">
        <v>1755</v>
      </c>
      <c r="H686" s="211">
        <v>80</v>
      </c>
      <c r="I686" s="212"/>
      <c r="J686" s="213">
        <f>ROUND(I686*H686,2)</f>
        <v>0</v>
      </c>
      <c r="K686" s="209" t="s">
        <v>19</v>
      </c>
      <c r="L686" s="47"/>
      <c r="M686" s="214" t="s">
        <v>19</v>
      </c>
      <c r="N686" s="215" t="s">
        <v>43</v>
      </c>
      <c r="O686" s="87"/>
      <c r="P686" s="216">
        <f>O686*H686</f>
        <v>0</v>
      </c>
      <c r="Q686" s="216">
        <v>0</v>
      </c>
      <c r="R686" s="216">
        <f>Q686*H686</f>
        <v>0</v>
      </c>
      <c r="S686" s="216">
        <v>0</v>
      </c>
      <c r="T686" s="217">
        <f>S686*H686</f>
        <v>0</v>
      </c>
      <c r="U686" s="41"/>
      <c r="V686" s="41"/>
      <c r="W686" s="41"/>
      <c r="X686" s="41"/>
      <c r="Y686" s="41"/>
      <c r="Z686" s="41"/>
      <c r="AA686" s="41"/>
      <c r="AB686" s="41"/>
      <c r="AC686" s="41"/>
      <c r="AD686" s="41"/>
      <c r="AE686" s="41"/>
      <c r="AR686" s="218" t="s">
        <v>132</v>
      </c>
      <c r="AT686" s="218" t="s">
        <v>127</v>
      </c>
      <c r="AU686" s="218" t="s">
        <v>146</v>
      </c>
      <c r="AY686" s="20" t="s">
        <v>125</v>
      </c>
      <c r="BE686" s="219">
        <f>IF(N686="základní",J686,0)</f>
        <v>0</v>
      </c>
      <c r="BF686" s="219">
        <f>IF(N686="snížená",J686,0)</f>
        <v>0</v>
      </c>
      <c r="BG686" s="219">
        <f>IF(N686="zákl. přenesená",J686,0)</f>
        <v>0</v>
      </c>
      <c r="BH686" s="219">
        <f>IF(N686="sníž. přenesená",J686,0)</f>
        <v>0</v>
      </c>
      <c r="BI686" s="219">
        <f>IF(N686="nulová",J686,0)</f>
        <v>0</v>
      </c>
      <c r="BJ686" s="20" t="s">
        <v>80</v>
      </c>
      <c r="BK686" s="219">
        <f>ROUND(I686*H686,2)</f>
        <v>0</v>
      </c>
      <c r="BL686" s="20" t="s">
        <v>132</v>
      </c>
      <c r="BM686" s="218" t="s">
        <v>1756</v>
      </c>
    </row>
    <row r="687" s="2" customFormat="1">
      <c r="A687" s="41"/>
      <c r="B687" s="42"/>
      <c r="C687" s="43"/>
      <c r="D687" s="220" t="s">
        <v>134</v>
      </c>
      <c r="E687" s="43"/>
      <c r="F687" s="221" t="s">
        <v>1754</v>
      </c>
      <c r="G687" s="43"/>
      <c r="H687" s="43"/>
      <c r="I687" s="222"/>
      <c r="J687" s="43"/>
      <c r="K687" s="43"/>
      <c r="L687" s="47"/>
      <c r="M687" s="223"/>
      <c r="N687" s="224"/>
      <c r="O687" s="87"/>
      <c r="P687" s="87"/>
      <c r="Q687" s="87"/>
      <c r="R687" s="87"/>
      <c r="S687" s="87"/>
      <c r="T687" s="88"/>
      <c r="U687" s="41"/>
      <c r="V687" s="41"/>
      <c r="W687" s="41"/>
      <c r="X687" s="41"/>
      <c r="Y687" s="41"/>
      <c r="Z687" s="41"/>
      <c r="AA687" s="41"/>
      <c r="AB687" s="41"/>
      <c r="AC687" s="41"/>
      <c r="AD687" s="41"/>
      <c r="AE687" s="41"/>
      <c r="AT687" s="20" t="s">
        <v>134</v>
      </c>
      <c r="AU687" s="20" t="s">
        <v>146</v>
      </c>
    </row>
    <row r="688" s="2" customFormat="1" ht="16.5" customHeight="1">
      <c r="A688" s="41"/>
      <c r="B688" s="42"/>
      <c r="C688" s="263" t="s">
        <v>1757</v>
      </c>
      <c r="D688" s="263" t="s">
        <v>408</v>
      </c>
      <c r="E688" s="264" t="s">
        <v>1758</v>
      </c>
      <c r="F688" s="265" t="s">
        <v>1759</v>
      </c>
      <c r="G688" s="266" t="s">
        <v>1755</v>
      </c>
      <c r="H688" s="267">
        <v>83.200000000000003</v>
      </c>
      <c r="I688" s="268"/>
      <c r="J688" s="269">
        <f>ROUND(I688*H688,2)</f>
        <v>0</v>
      </c>
      <c r="K688" s="265" t="s">
        <v>19</v>
      </c>
      <c r="L688" s="270"/>
      <c r="M688" s="271" t="s">
        <v>19</v>
      </c>
      <c r="N688" s="272" t="s">
        <v>43</v>
      </c>
      <c r="O688" s="87"/>
      <c r="P688" s="216">
        <f>O688*H688</f>
        <v>0</v>
      </c>
      <c r="Q688" s="216">
        <v>0.0025000000000000001</v>
      </c>
      <c r="R688" s="216">
        <f>Q688*H688</f>
        <v>0.20800000000000002</v>
      </c>
      <c r="S688" s="216">
        <v>0</v>
      </c>
      <c r="T688" s="217">
        <f>S688*H688</f>
        <v>0</v>
      </c>
      <c r="U688" s="41"/>
      <c r="V688" s="41"/>
      <c r="W688" s="41"/>
      <c r="X688" s="41"/>
      <c r="Y688" s="41"/>
      <c r="Z688" s="41"/>
      <c r="AA688" s="41"/>
      <c r="AB688" s="41"/>
      <c r="AC688" s="41"/>
      <c r="AD688" s="41"/>
      <c r="AE688" s="41"/>
      <c r="AR688" s="218" t="s">
        <v>175</v>
      </c>
      <c r="AT688" s="218" t="s">
        <v>408</v>
      </c>
      <c r="AU688" s="218" t="s">
        <v>146</v>
      </c>
      <c r="AY688" s="20" t="s">
        <v>125</v>
      </c>
      <c r="BE688" s="219">
        <f>IF(N688="základní",J688,0)</f>
        <v>0</v>
      </c>
      <c r="BF688" s="219">
        <f>IF(N688="snížená",J688,0)</f>
        <v>0</v>
      </c>
      <c r="BG688" s="219">
        <f>IF(N688="zákl. přenesená",J688,0)</f>
        <v>0</v>
      </c>
      <c r="BH688" s="219">
        <f>IF(N688="sníž. přenesená",J688,0)</f>
        <v>0</v>
      </c>
      <c r="BI688" s="219">
        <f>IF(N688="nulová",J688,0)</f>
        <v>0</v>
      </c>
      <c r="BJ688" s="20" t="s">
        <v>80</v>
      </c>
      <c r="BK688" s="219">
        <f>ROUND(I688*H688,2)</f>
        <v>0</v>
      </c>
      <c r="BL688" s="20" t="s">
        <v>132</v>
      </c>
      <c r="BM688" s="218" t="s">
        <v>1760</v>
      </c>
    </row>
    <row r="689" s="2" customFormat="1">
      <c r="A689" s="41"/>
      <c r="B689" s="42"/>
      <c r="C689" s="43"/>
      <c r="D689" s="220" t="s">
        <v>134</v>
      </c>
      <c r="E689" s="43"/>
      <c r="F689" s="221" t="s">
        <v>1759</v>
      </c>
      <c r="G689" s="43"/>
      <c r="H689" s="43"/>
      <c r="I689" s="222"/>
      <c r="J689" s="43"/>
      <c r="K689" s="43"/>
      <c r="L689" s="47"/>
      <c r="M689" s="223"/>
      <c r="N689" s="224"/>
      <c r="O689" s="87"/>
      <c r="P689" s="87"/>
      <c r="Q689" s="87"/>
      <c r="R689" s="87"/>
      <c r="S689" s="87"/>
      <c r="T689" s="88"/>
      <c r="U689" s="41"/>
      <c r="V689" s="41"/>
      <c r="W689" s="41"/>
      <c r="X689" s="41"/>
      <c r="Y689" s="41"/>
      <c r="Z689" s="41"/>
      <c r="AA689" s="41"/>
      <c r="AB689" s="41"/>
      <c r="AC689" s="41"/>
      <c r="AD689" s="41"/>
      <c r="AE689" s="41"/>
      <c r="AT689" s="20" t="s">
        <v>134</v>
      </c>
      <c r="AU689" s="20" t="s">
        <v>146</v>
      </c>
    </row>
    <row r="690" s="13" customFormat="1">
      <c r="A690" s="13"/>
      <c r="B690" s="227"/>
      <c r="C690" s="228"/>
      <c r="D690" s="220" t="s">
        <v>138</v>
      </c>
      <c r="E690" s="229" t="s">
        <v>19</v>
      </c>
      <c r="F690" s="230" t="s">
        <v>1761</v>
      </c>
      <c r="G690" s="228"/>
      <c r="H690" s="231">
        <v>83.200000000000003</v>
      </c>
      <c r="I690" s="232"/>
      <c r="J690" s="228"/>
      <c r="K690" s="228"/>
      <c r="L690" s="233"/>
      <c r="M690" s="234"/>
      <c r="N690" s="235"/>
      <c r="O690" s="235"/>
      <c r="P690" s="235"/>
      <c r="Q690" s="235"/>
      <c r="R690" s="235"/>
      <c r="S690" s="235"/>
      <c r="T690" s="236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T690" s="237" t="s">
        <v>138</v>
      </c>
      <c r="AU690" s="237" t="s">
        <v>146</v>
      </c>
      <c r="AV690" s="13" t="s">
        <v>82</v>
      </c>
      <c r="AW690" s="13" t="s">
        <v>33</v>
      </c>
      <c r="AX690" s="13" t="s">
        <v>72</v>
      </c>
      <c r="AY690" s="237" t="s">
        <v>125</v>
      </c>
    </row>
    <row r="691" s="14" customFormat="1">
      <c r="A691" s="14"/>
      <c r="B691" s="238"/>
      <c r="C691" s="239"/>
      <c r="D691" s="220" t="s">
        <v>138</v>
      </c>
      <c r="E691" s="240" t="s">
        <v>19</v>
      </c>
      <c r="F691" s="241" t="s">
        <v>158</v>
      </c>
      <c r="G691" s="239"/>
      <c r="H691" s="242">
        <v>83.200000000000003</v>
      </c>
      <c r="I691" s="243"/>
      <c r="J691" s="239"/>
      <c r="K691" s="239"/>
      <c r="L691" s="244"/>
      <c r="M691" s="245"/>
      <c r="N691" s="246"/>
      <c r="O691" s="246"/>
      <c r="P691" s="246"/>
      <c r="Q691" s="246"/>
      <c r="R691" s="246"/>
      <c r="S691" s="246"/>
      <c r="T691" s="247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T691" s="248" t="s">
        <v>138</v>
      </c>
      <c r="AU691" s="248" t="s">
        <v>146</v>
      </c>
      <c r="AV691" s="14" t="s">
        <v>132</v>
      </c>
      <c r="AW691" s="14" t="s">
        <v>33</v>
      </c>
      <c r="AX691" s="14" t="s">
        <v>80</v>
      </c>
      <c r="AY691" s="248" t="s">
        <v>125</v>
      </c>
    </row>
    <row r="692" s="2" customFormat="1" ht="16.5" customHeight="1">
      <c r="A692" s="41"/>
      <c r="B692" s="42"/>
      <c r="C692" s="263" t="s">
        <v>1762</v>
      </c>
      <c r="D692" s="263" t="s">
        <v>408</v>
      </c>
      <c r="E692" s="264" t="s">
        <v>1763</v>
      </c>
      <c r="F692" s="265" t="s">
        <v>1764</v>
      </c>
      <c r="G692" s="266" t="s">
        <v>1212</v>
      </c>
      <c r="H692" s="267">
        <v>16</v>
      </c>
      <c r="I692" s="268"/>
      <c r="J692" s="269">
        <f>ROUND(I692*H692,2)</f>
        <v>0</v>
      </c>
      <c r="K692" s="265" t="s">
        <v>19</v>
      </c>
      <c r="L692" s="270"/>
      <c r="M692" s="271" t="s">
        <v>19</v>
      </c>
      <c r="N692" s="272" t="s">
        <v>43</v>
      </c>
      <c r="O692" s="87"/>
      <c r="P692" s="216">
        <f>O692*H692</f>
        <v>0</v>
      </c>
      <c r="Q692" s="216">
        <v>0.01</v>
      </c>
      <c r="R692" s="216">
        <f>Q692*H692</f>
        <v>0.16</v>
      </c>
      <c r="S692" s="216">
        <v>0</v>
      </c>
      <c r="T692" s="217">
        <f>S692*H692</f>
        <v>0</v>
      </c>
      <c r="U692" s="41"/>
      <c r="V692" s="41"/>
      <c r="W692" s="41"/>
      <c r="X692" s="41"/>
      <c r="Y692" s="41"/>
      <c r="Z692" s="41"/>
      <c r="AA692" s="41"/>
      <c r="AB692" s="41"/>
      <c r="AC692" s="41"/>
      <c r="AD692" s="41"/>
      <c r="AE692" s="41"/>
      <c r="AR692" s="218" t="s">
        <v>175</v>
      </c>
      <c r="AT692" s="218" t="s">
        <v>408</v>
      </c>
      <c r="AU692" s="218" t="s">
        <v>146</v>
      </c>
      <c r="AY692" s="20" t="s">
        <v>125</v>
      </c>
      <c r="BE692" s="219">
        <f>IF(N692="základní",J692,0)</f>
        <v>0</v>
      </c>
      <c r="BF692" s="219">
        <f>IF(N692="snížená",J692,0)</f>
        <v>0</v>
      </c>
      <c r="BG692" s="219">
        <f>IF(N692="zákl. přenesená",J692,0)</f>
        <v>0</v>
      </c>
      <c r="BH692" s="219">
        <f>IF(N692="sníž. přenesená",J692,0)</f>
        <v>0</v>
      </c>
      <c r="BI692" s="219">
        <f>IF(N692="nulová",J692,0)</f>
        <v>0</v>
      </c>
      <c r="BJ692" s="20" t="s">
        <v>80</v>
      </c>
      <c r="BK692" s="219">
        <f>ROUND(I692*H692,2)</f>
        <v>0</v>
      </c>
      <c r="BL692" s="20" t="s">
        <v>132</v>
      </c>
      <c r="BM692" s="218" t="s">
        <v>1765</v>
      </c>
    </row>
    <row r="693" s="2" customFormat="1">
      <c r="A693" s="41"/>
      <c r="B693" s="42"/>
      <c r="C693" s="43"/>
      <c r="D693" s="220" t="s">
        <v>134</v>
      </c>
      <c r="E693" s="43"/>
      <c r="F693" s="221" t="s">
        <v>1764</v>
      </c>
      <c r="G693" s="43"/>
      <c r="H693" s="43"/>
      <c r="I693" s="222"/>
      <c r="J693" s="43"/>
      <c r="K693" s="43"/>
      <c r="L693" s="47"/>
      <c r="M693" s="223"/>
      <c r="N693" s="224"/>
      <c r="O693" s="87"/>
      <c r="P693" s="87"/>
      <c r="Q693" s="87"/>
      <c r="R693" s="87"/>
      <c r="S693" s="87"/>
      <c r="T693" s="88"/>
      <c r="U693" s="41"/>
      <c r="V693" s="41"/>
      <c r="W693" s="41"/>
      <c r="X693" s="41"/>
      <c r="Y693" s="41"/>
      <c r="Z693" s="41"/>
      <c r="AA693" s="41"/>
      <c r="AB693" s="41"/>
      <c r="AC693" s="41"/>
      <c r="AD693" s="41"/>
      <c r="AE693" s="41"/>
      <c r="AT693" s="20" t="s">
        <v>134</v>
      </c>
      <c r="AU693" s="20" t="s">
        <v>146</v>
      </c>
    </row>
    <row r="694" s="2" customFormat="1" ht="16.5" customHeight="1">
      <c r="A694" s="41"/>
      <c r="B694" s="42"/>
      <c r="C694" s="263" t="s">
        <v>1766</v>
      </c>
      <c r="D694" s="263" t="s">
        <v>408</v>
      </c>
      <c r="E694" s="264" t="s">
        <v>1767</v>
      </c>
      <c r="F694" s="265" t="s">
        <v>1768</v>
      </c>
      <c r="G694" s="266" t="s">
        <v>1212</v>
      </c>
      <c r="H694" s="267">
        <v>9</v>
      </c>
      <c r="I694" s="268"/>
      <c r="J694" s="269">
        <f>ROUND(I694*H694,2)</f>
        <v>0</v>
      </c>
      <c r="K694" s="265" t="s">
        <v>19</v>
      </c>
      <c r="L694" s="270"/>
      <c r="M694" s="271" t="s">
        <v>19</v>
      </c>
      <c r="N694" s="272" t="s">
        <v>43</v>
      </c>
      <c r="O694" s="87"/>
      <c r="P694" s="216">
        <f>O694*H694</f>
        <v>0</v>
      </c>
      <c r="Q694" s="216">
        <v>0.01</v>
      </c>
      <c r="R694" s="216">
        <f>Q694*H694</f>
        <v>0.089999999999999997</v>
      </c>
      <c r="S694" s="216">
        <v>0</v>
      </c>
      <c r="T694" s="217">
        <f>S694*H694</f>
        <v>0</v>
      </c>
      <c r="U694" s="41"/>
      <c r="V694" s="41"/>
      <c r="W694" s="41"/>
      <c r="X694" s="41"/>
      <c r="Y694" s="41"/>
      <c r="Z694" s="41"/>
      <c r="AA694" s="41"/>
      <c r="AB694" s="41"/>
      <c r="AC694" s="41"/>
      <c r="AD694" s="41"/>
      <c r="AE694" s="41"/>
      <c r="AR694" s="218" t="s">
        <v>175</v>
      </c>
      <c r="AT694" s="218" t="s">
        <v>408</v>
      </c>
      <c r="AU694" s="218" t="s">
        <v>146</v>
      </c>
      <c r="AY694" s="20" t="s">
        <v>125</v>
      </c>
      <c r="BE694" s="219">
        <f>IF(N694="základní",J694,0)</f>
        <v>0</v>
      </c>
      <c r="BF694" s="219">
        <f>IF(N694="snížená",J694,0)</f>
        <v>0</v>
      </c>
      <c r="BG694" s="219">
        <f>IF(N694="zákl. přenesená",J694,0)</f>
        <v>0</v>
      </c>
      <c r="BH694" s="219">
        <f>IF(N694="sníž. přenesená",J694,0)</f>
        <v>0</v>
      </c>
      <c r="BI694" s="219">
        <f>IF(N694="nulová",J694,0)</f>
        <v>0</v>
      </c>
      <c r="BJ694" s="20" t="s">
        <v>80</v>
      </c>
      <c r="BK694" s="219">
        <f>ROUND(I694*H694,2)</f>
        <v>0</v>
      </c>
      <c r="BL694" s="20" t="s">
        <v>132</v>
      </c>
      <c r="BM694" s="218" t="s">
        <v>1769</v>
      </c>
    </row>
    <row r="695" s="2" customFormat="1">
      <c r="A695" s="41"/>
      <c r="B695" s="42"/>
      <c r="C695" s="43"/>
      <c r="D695" s="220" t="s">
        <v>134</v>
      </c>
      <c r="E695" s="43"/>
      <c r="F695" s="221" t="s">
        <v>1768</v>
      </c>
      <c r="G695" s="43"/>
      <c r="H695" s="43"/>
      <c r="I695" s="222"/>
      <c r="J695" s="43"/>
      <c r="K695" s="43"/>
      <c r="L695" s="47"/>
      <c r="M695" s="223"/>
      <c r="N695" s="224"/>
      <c r="O695" s="87"/>
      <c r="P695" s="87"/>
      <c r="Q695" s="87"/>
      <c r="R695" s="87"/>
      <c r="S695" s="87"/>
      <c r="T695" s="88"/>
      <c r="U695" s="41"/>
      <c r="V695" s="41"/>
      <c r="W695" s="41"/>
      <c r="X695" s="41"/>
      <c r="Y695" s="41"/>
      <c r="Z695" s="41"/>
      <c r="AA695" s="41"/>
      <c r="AB695" s="41"/>
      <c r="AC695" s="41"/>
      <c r="AD695" s="41"/>
      <c r="AE695" s="41"/>
      <c r="AT695" s="20" t="s">
        <v>134</v>
      </c>
      <c r="AU695" s="20" t="s">
        <v>146</v>
      </c>
    </row>
    <row r="696" s="2" customFormat="1" ht="16.5" customHeight="1">
      <c r="A696" s="41"/>
      <c r="B696" s="42"/>
      <c r="C696" s="263" t="s">
        <v>1770</v>
      </c>
      <c r="D696" s="263" t="s">
        <v>408</v>
      </c>
      <c r="E696" s="264" t="s">
        <v>1771</v>
      </c>
      <c r="F696" s="265" t="s">
        <v>1772</v>
      </c>
      <c r="G696" s="266" t="s">
        <v>1212</v>
      </c>
      <c r="H696" s="267">
        <v>15</v>
      </c>
      <c r="I696" s="268"/>
      <c r="J696" s="269">
        <f>ROUND(I696*H696,2)</f>
        <v>0</v>
      </c>
      <c r="K696" s="265" t="s">
        <v>19</v>
      </c>
      <c r="L696" s="270"/>
      <c r="M696" s="271" t="s">
        <v>19</v>
      </c>
      <c r="N696" s="272" t="s">
        <v>43</v>
      </c>
      <c r="O696" s="87"/>
      <c r="P696" s="216">
        <f>O696*H696</f>
        <v>0</v>
      </c>
      <c r="Q696" s="216">
        <v>0.01</v>
      </c>
      <c r="R696" s="216">
        <f>Q696*H696</f>
        <v>0.14999999999999999</v>
      </c>
      <c r="S696" s="216">
        <v>0</v>
      </c>
      <c r="T696" s="217">
        <f>S696*H696</f>
        <v>0</v>
      </c>
      <c r="U696" s="41"/>
      <c r="V696" s="41"/>
      <c r="W696" s="41"/>
      <c r="X696" s="41"/>
      <c r="Y696" s="41"/>
      <c r="Z696" s="41"/>
      <c r="AA696" s="41"/>
      <c r="AB696" s="41"/>
      <c r="AC696" s="41"/>
      <c r="AD696" s="41"/>
      <c r="AE696" s="41"/>
      <c r="AR696" s="218" t="s">
        <v>175</v>
      </c>
      <c r="AT696" s="218" t="s">
        <v>408</v>
      </c>
      <c r="AU696" s="218" t="s">
        <v>146</v>
      </c>
      <c r="AY696" s="20" t="s">
        <v>125</v>
      </c>
      <c r="BE696" s="219">
        <f>IF(N696="základní",J696,0)</f>
        <v>0</v>
      </c>
      <c r="BF696" s="219">
        <f>IF(N696="snížená",J696,0)</f>
        <v>0</v>
      </c>
      <c r="BG696" s="219">
        <f>IF(N696="zákl. přenesená",J696,0)</f>
        <v>0</v>
      </c>
      <c r="BH696" s="219">
        <f>IF(N696="sníž. přenesená",J696,0)</f>
        <v>0</v>
      </c>
      <c r="BI696" s="219">
        <f>IF(N696="nulová",J696,0)</f>
        <v>0</v>
      </c>
      <c r="BJ696" s="20" t="s">
        <v>80</v>
      </c>
      <c r="BK696" s="219">
        <f>ROUND(I696*H696,2)</f>
        <v>0</v>
      </c>
      <c r="BL696" s="20" t="s">
        <v>132</v>
      </c>
      <c r="BM696" s="218" t="s">
        <v>1773</v>
      </c>
    </row>
    <row r="697" s="2" customFormat="1">
      <c r="A697" s="41"/>
      <c r="B697" s="42"/>
      <c r="C697" s="43"/>
      <c r="D697" s="220" t="s">
        <v>134</v>
      </c>
      <c r="E697" s="43"/>
      <c r="F697" s="221" t="s">
        <v>1772</v>
      </c>
      <c r="G697" s="43"/>
      <c r="H697" s="43"/>
      <c r="I697" s="222"/>
      <c r="J697" s="43"/>
      <c r="K697" s="43"/>
      <c r="L697" s="47"/>
      <c r="M697" s="223"/>
      <c r="N697" s="224"/>
      <c r="O697" s="87"/>
      <c r="P697" s="87"/>
      <c r="Q697" s="87"/>
      <c r="R697" s="87"/>
      <c r="S697" s="87"/>
      <c r="T697" s="88"/>
      <c r="U697" s="41"/>
      <c r="V697" s="41"/>
      <c r="W697" s="41"/>
      <c r="X697" s="41"/>
      <c r="Y697" s="41"/>
      <c r="Z697" s="41"/>
      <c r="AA697" s="41"/>
      <c r="AB697" s="41"/>
      <c r="AC697" s="41"/>
      <c r="AD697" s="41"/>
      <c r="AE697" s="41"/>
      <c r="AT697" s="20" t="s">
        <v>134</v>
      </c>
      <c r="AU697" s="20" t="s">
        <v>146</v>
      </c>
    </row>
    <row r="698" s="12" customFormat="1" ht="20.88" customHeight="1">
      <c r="A698" s="12"/>
      <c r="B698" s="191"/>
      <c r="C698" s="192"/>
      <c r="D698" s="193" t="s">
        <v>71</v>
      </c>
      <c r="E698" s="205" t="s">
        <v>1774</v>
      </c>
      <c r="F698" s="205" t="s">
        <v>1775</v>
      </c>
      <c r="G698" s="192"/>
      <c r="H698" s="192"/>
      <c r="I698" s="195"/>
      <c r="J698" s="206">
        <f>BK698</f>
        <v>0</v>
      </c>
      <c r="K698" s="192"/>
      <c r="L698" s="197"/>
      <c r="M698" s="198"/>
      <c r="N698" s="199"/>
      <c r="O698" s="199"/>
      <c r="P698" s="200">
        <f>SUM(P699:P728)</f>
        <v>0</v>
      </c>
      <c r="Q698" s="199"/>
      <c r="R698" s="200">
        <f>SUM(R699:R728)</f>
        <v>0.10260000000000001</v>
      </c>
      <c r="S698" s="199"/>
      <c r="T698" s="201">
        <f>SUM(T699:T728)</f>
        <v>0</v>
      </c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R698" s="202" t="s">
        <v>80</v>
      </c>
      <c r="AT698" s="203" t="s">
        <v>71</v>
      </c>
      <c r="AU698" s="203" t="s">
        <v>82</v>
      </c>
      <c r="AY698" s="202" t="s">
        <v>125</v>
      </c>
      <c r="BK698" s="204">
        <f>SUM(BK699:BK728)</f>
        <v>0</v>
      </c>
    </row>
    <row r="699" s="2" customFormat="1" ht="21.75" customHeight="1">
      <c r="A699" s="41"/>
      <c r="B699" s="42"/>
      <c r="C699" s="207" t="s">
        <v>1776</v>
      </c>
      <c r="D699" s="207" t="s">
        <v>127</v>
      </c>
      <c r="E699" s="208" t="s">
        <v>1777</v>
      </c>
      <c r="F699" s="209" t="s">
        <v>1778</v>
      </c>
      <c r="G699" s="210" t="s">
        <v>1212</v>
      </c>
      <c r="H699" s="211">
        <v>3</v>
      </c>
      <c r="I699" s="212"/>
      <c r="J699" s="213">
        <f>ROUND(I699*H699,2)</f>
        <v>0</v>
      </c>
      <c r="K699" s="209" t="s">
        <v>19</v>
      </c>
      <c r="L699" s="47"/>
      <c r="M699" s="214" t="s">
        <v>19</v>
      </c>
      <c r="N699" s="215" t="s">
        <v>43</v>
      </c>
      <c r="O699" s="87"/>
      <c r="P699" s="216">
        <f>O699*H699</f>
        <v>0</v>
      </c>
      <c r="Q699" s="216">
        <v>0</v>
      </c>
      <c r="R699" s="216">
        <f>Q699*H699</f>
        <v>0</v>
      </c>
      <c r="S699" s="216">
        <v>0</v>
      </c>
      <c r="T699" s="217">
        <f>S699*H699</f>
        <v>0</v>
      </c>
      <c r="U699" s="41"/>
      <c r="V699" s="41"/>
      <c r="W699" s="41"/>
      <c r="X699" s="41"/>
      <c r="Y699" s="41"/>
      <c r="Z699" s="41"/>
      <c r="AA699" s="41"/>
      <c r="AB699" s="41"/>
      <c r="AC699" s="41"/>
      <c r="AD699" s="41"/>
      <c r="AE699" s="41"/>
      <c r="AR699" s="218" t="s">
        <v>132</v>
      </c>
      <c r="AT699" s="218" t="s">
        <v>127</v>
      </c>
      <c r="AU699" s="218" t="s">
        <v>146</v>
      </c>
      <c r="AY699" s="20" t="s">
        <v>125</v>
      </c>
      <c r="BE699" s="219">
        <f>IF(N699="základní",J699,0)</f>
        <v>0</v>
      </c>
      <c r="BF699" s="219">
        <f>IF(N699="snížená",J699,0)</f>
        <v>0</v>
      </c>
      <c r="BG699" s="219">
        <f>IF(N699="zákl. přenesená",J699,0)</f>
        <v>0</v>
      </c>
      <c r="BH699" s="219">
        <f>IF(N699="sníž. přenesená",J699,0)</f>
        <v>0</v>
      </c>
      <c r="BI699" s="219">
        <f>IF(N699="nulová",J699,0)</f>
        <v>0</v>
      </c>
      <c r="BJ699" s="20" t="s">
        <v>80</v>
      </c>
      <c r="BK699" s="219">
        <f>ROUND(I699*H699,2)</f>
        <v>0</v>
      </c>
      <c r="BL699" s="20" t="s">
        <v>132</v>
      </c>
      <c r="BM699" s="218" t="s">
        <v>1779</v>
      </c>
    </row>
    <row r="700" s="2" customFormat="1">
      <c r="A700" s="41"/>
      <c r="B700" s="42"/>
      <c r="C700" s="43"/>
      <c r="D700" s="220" t="s">
        <v>134</v>
      </c>
      <c r="E700" s="43"/>
      <c r="F700" s="221" t="s">
        <v>1778</v>
      </c>
      <c r="G700" s="43"/>
      <c r="H700" s="43"/>
      <c r="I700" s="222"/>
      <c r="J700" s="43"/>
      <c r="K700" s="43"/>
      <c r="L700" s="47"/>
      <c r="M700" s="223"/>
      <c r="N700" s="224"/>
      <c r="O700" s="87"/>
      <c r="P700" s="87"/>
      <c r="Q700" s="87"/>
      <c r="R700" s="87"/>
      <c r="S700" s="87"/>
      <c r="T700" s="88"/>
      <c r="U700" s="41"/>
      <c r="V700" s="41"/>
      <c r="W700" s="41"/>
      <c r="X700" s="41"/>
      <c r="Y700" s="41"/>
      <c r="Z700" s="41"/>
      <c r="AA700" s="41"/>
      <c r="AB700" s="41"/>
      <c r="AC700" s="41"/>
      <c r="AD700" s="41"/>
      <c r="AE700" s="41"/>
      <c r="AT700" s="20" t="s">
        <v>134</v>
      </c>
      <c r="AU700" s="20" t="s">
        <v>146</v>
      </c>
    </row>
    <row r="701" s="2" customFormat="1" ht="16.5" customHeight="1">
      <c r="A701" s="41"/>
      <c r="B701" s="42"/>
      <c r="C701" s="207" t="s">
        <v>1780</v>
      </c>
      <c r="D701" s="207" t="s">
        <v>127</v>
      </c>
      <c r="E701" s="208" t="s">
        <v>1781</v>
      </c>
      <c r="F701" s="209" t="s">
        <v>1782</v>
      </c>
      <c r="G701" s="210" t="s">
        <v>187</v>
      </c>
      <c r="H701" s="211">
        <v>0.014999999999999999</v>
      </c>
      <c r="I701" s="212"/>
      <c r="J701" s="213">
        <f>ROUND(I701*H701,2)</f>
        <v>0</v>
      </c>
      <c r="K701" s="209" t="s">
        <v>131</v>
      </c>
      <c r="L701" s="47"/>
      <c r="M701" s="214" t="s">
        <v>19</v>
      </c>
      <c r="N701" s="215" t="s">
        <v>43</v>
      </c>
      <c r="O701" s="87"/>
      <c r="P701" s="216">
        <f>O701*H701</f>
        <v>0</v>
      </c>
      <c r="Q701" s="216">
        <v>0</v>
      </c>
      <c r="R701" s="216">
        <f>Q701*H701</f>
        <v>0</v>
      </c>
      <c r="S701" s="216">
        <v>0</v>
      </c>
      <c r="T701" s="217">
        <f>S701*H701</f>
        <v>0</v>
      </c>
      <c r="U701" s="41"/>
      <c r="V701" s="41"/>
      <c r="W701" s="41"/>
      <c r="X701" s="41"/>
      <c r="Y701" s="41"/>
      <c r="Z701" s="41"/>
      <c r="AA701" s="41"/>
      <c r="AB701" s="41"/>
      <c r="AC701" s="41"/>
      <c r="AD701" s="41"/>
      <c r="AE701" s="41"/>
      <c r="AR701" s="218" t="s">
        <v>132</v>
      </c>
      <c r="AT701" s="218" t="s">
        <v>127</v>
      </c>
      <c r="AU701" s="218" t="s">
        <v>146</v>
      </c>
      <c r="AY701" s="20" t="s">
        <v>125</v>
      </c>
      <c r="BE701" s="219">
        <f>IF(N701="základní",J701,0)</f>
        <v>0</v>
      </c>
      <c r="BF701" s="219">
        <f>IF(N701="snížená",J701,0)</f>
        <v>0</v>
      </c>
      <c r="BG701" s="219">
        <f>IF(N701="zákl. přenesená",J701,0)</f>
        <v>0</v>
      </c>
      <c r="BH701" s="219">
        <f>IF(N701="sníž. přenesená",J701,0)</f>
        <v>0</v>
      </c>
      <c r="BI701" s="219">
        <f>IF(N701="nulová",J701,0)</f>
        <v>0</v>
      </c>
      <c r="BJ701" s="20" t="s">
        <v>80</v>
      </c>
      <c r="BK701" s="219">
        <f>ROUND(I701*H701,2)</f>
        <v>0</v>
      </c>
      <c r="BL701" s="20" t="s">
        <v>132</v>
      </c>
      <c r="BM701" s="218" t="s">
        <v>1783</v>
      </c>
    </row>
    <row r="702" s="2" customFormat="1">
      <c r="A702" s="41"/>
      <c r="B702" s="42"/>
      <c r="C702" s="43"/>
      <c r="D702" s="220" t="s">
        <v>134</v>
      </c>
      <c r="E702" s="43"/>
      <c r="F702" s="221" t="s">
        <v>1784</v>
      </c>
      <c r="G702" s="43"/>
      <c r="H702" s="43"/>
      <c r="I702" s="222"/>
      <c r="J702" s="43"/>
      <c r="K702" s="43"/>
      <c r="L702" s="47"/>
      <c r="M702" s="223"/>
      <c r="N702" s="224"/>
      <c r="O702" s="87"/>
      <c r="P702" s="87"/>
      <c r="Q702" s="87"/>
      <c r="R702" s="87"/>
      <c r="S702" s="87"/>
      <c r="T702" s="88"/>
      <c r="U702" s="41"/>
      <c r="V702" s="41"/>
      <c r="W702" s="41"/>
      <c r="X702" s="41"/>
      <c r="Y702" s="41"/>
      <c r="Z702" s="41"/>
      <c r="AA702" s="41"/>
      <c r="AB702" s="41"/>
      <c r="AC702" s="41"/>
      <c r="AD702" s="41"/>
      <c r="AE702" s="41"/>
      <c r="AT702" s="20" t="s">
        <v>134</v>
      </c>
      <c r="AU702" s="20" t="s">
        <v>146</v>
      </c>
    </row>
    <row r="703" s="2" customFormat="1">
      <c r="A703" s="41"/>
      <c r="B703" s="42"/>
      <c r="C703" s="43"/>
      <c r="D703" s="225" t="s">
        <v>136</v>
      </c>
      <c r="E703" s="43"/>
      <c r="F703" s="226" t="s">
        <v>1785</v>
      </c>
      <c r="G703" s="43"/>
      <c r="H703" s="43"/>
      <c r="I703" s="222"/>
      <c r="J703" s="43"/>
      <c r="K703" s="43"/>
      <c r="L703" s="47"/>
      <c r="M703" s="223"/>
      <c r="N703" s="224"/>
      <c r="O703" s="87"/>
      <c r="P703" s="87"/>
      <c r="Q703" s="87"/>
      <c r="R703" s="87"/>
      <c r="S703" s="87"/>
      <c r="T703" s="88"/>
      <c r="U703" s="41"/>
      <c r="V703" s="41"/>
      <c r="W703" s="41"/>
      <c r="X703" s="41"/>
      <c r="Y703" s="41"/>
      <c r="Z703" s="41"/>
      <c r="AA703" s="41"/>
      <c r="AB703" s="41"/>
      <c r="AC703" s="41"/>
      <c r="AD703" s="41"/>
      <c r="AE703" s="41"/>
      <c r="AT703" s="20" t="s">
        <v>136</v>
      </c>
      <c r="AU703" s="20" t="s">
        <v>146</v>
      </c>
    </row>
    <row r="704" s="2" customFormat="1" ht="24.15" customHeight="1">
      <c r="A704" s="41"/>
      <c r="B704" s="42"/>
      <c r="C704" s="263" t="s">
        <v>1786</v>
      </c>
      <c r="D704" s="263" t="s">
        <v>408</v>
      </c>
      <c r="E704" s="264" t="s">
        <v>1787</v>
      </c>
      <c r="F704" s="265" t="s">
        <v>1788</v>
      </c>
      <c r="G704" s="266" t="s">
        <v>187</v>
      </c>
      <c r="H704" s="267">
        <v>0.014999999999999999</v>
      </c>
      <c r="I704" s="268"/>
      <c r="J704" s="269">
        <f>ROUND(I704*H704,2)</f>
        <v>0</v>
      </c>
      <c r="K704" s="265" t="s">
        <v>19</v>
      </c>
      <c r="L704" s="270"/>
      <c r="M704" s="271" t="s">
        <v>19</v>
      </c>
      <c r="N704" s="272" t="s">
        <v>43</v>
      </c>
      <c r="O704" s="87"/>
      <c r="P704" s="216">
        <f>O704*H704</f>
        <v>0</v>
      </c>
      <c r="Q704" s="216">
        <v>1.75</v>
      </c>
      <c r="R704" s="216">
        <f>Q704*H704</f>
        <v>0.026249999999999999</v>
      </c>
      <c r="S704" s="216">
        <v>0</v>
      </c>
      <c r="T704" s="217">
        <f>S704*H704</f>
        <v>0</v>
      </c>
      <c r="U704" s="41"/>
      <c r="V704" s="41"/>
      <c r="W704" s="41"/>
      <c r="X704" s="41"/>
      <c r="Y704" s="41"/>
      <c r="Z704" s="41"/>
      <c r="AA704" s="41"/>
      <c r="AB704" s="41"/>
      <c r="AC704" s="41"/>
      <c r="AD704" s="41"/>
      <c r="AE704" s="41"/>
      <c r="AR704" s="218" t="s">
        <v>175</v>
      </c>
      <c r="AT704" s="218" t="s">
        <v>408</v>
      </c>
      <c r="AU704" s="218" t="s">
        <v>146</v>
      </c>
      <c r="AY704" s="20" t="s">
        <v>125</v>
      </c>
      <c r="BE704" s="219">
        <f>IF(N704="základní",J704,0)</f>
        <v>0</v>
      </c>
      <c r="BF704" s="219">
        <f>IF(N704="snížená",J704,0)</f>
        <v>0</v>
      </c>
      <c r="BG704" s="219">
        <f>IF(N704="zákl. přenesená",J704,0)</f>
        <v>0</v>
      </c>
      <c r="BH704" s="219">
        <f>IF(N704="sníž. přenesená",J704,0)</f>
        <v>0</v>
      </c>
      <c r="BI704" s="219">
        <f>IF(N704="nulová",J704,0)</f>
        <v>0</v>
      </c>
      <c r="BJ704" s="20" t="s">
        <v>80</v>
      </c>
      <c r="BK704" s="219">
        <f>ROUND(I704*H704,2)</f>
        <v>0</v>
      </c>
      <c r="BL704" s="20" t="s">
        <v>132</v>
      </c>
      <c r="BM704" s="218" t="s">
        <v>1789</v>
      </c>
    </row>
    <row r="705" s="2" customFormat="1">
      <c r="A705" s="41"/>
      <c r="B705" s="42"/>
      <c r="C705" s="43"/>
      <c r="D705" s="220" t="s">
        <v>134</v>
      </c>
      <c r="E705" s="43"/>
      <c r="F705" s="221" t="s">
        <v>1788</v>
      </c>
      <c r="G705" s="43"/>
      <c r="H705" s="43"/>
      <c r="I705" s="222"/>
      <c r="J705" s="43"/>
      <c r="K705" s="43"/>
      <c r="L705" s="47"/>
      <c r="M705" s="223"/>
      <c r="N705" s="224"/>
      <c r="O705" s="87"/>
      <c r="P705" s="87"/>
      <c r="Q705" s="87"/>
      <c r="R705" s="87"/>
      <c r="S705" s="87"/>
      <c r="T705" s="88"/>
      <c r="U705" s="41"/>
      <c r="V705" s="41"/>
      <c r="W705" s="41"/>
      <c r="X705" s="41"/>
      <c r="Y705" s="41"/>
      <c r="Z705" s="41"/>
      <c r="AA705" s="41"/>
      <c r="AB705" s="41"/>
      <c r="AC705" s="41"/>
      <c r="AD705" s="41"/>
      <c r="AE705" s="41"/>
      <c r="AT705" s="20" t="s">
        <v>134</v>
      </c>
      <c r="AU705" s="20" t="s">
        <v>146</v>
      </c>
    </row>
    <row r="706" s="2" customFormat="1" ht="16.5" customHeight="1">
      <c r="A706" s="41"/>
      <c r="B706" s="42"/>
      <c r="C706" s="207" t="s">
        <v>1790</v>
      </c>
      <c r="D706" s="207" t="s">
        <v>127</v>
      </c>
      <c r="E706" s="208" t="s">
        <v>1791</v>
      </c>
      <c r="F706" s="209" t="s">
        <v>1630</v>
      </c>
      <c r="G706" s="210" t="s">
        <v>196</v>
      </c>
      <c r="H706" s="211">
        <v>3</v>
      </c>
      <c r="I706" s="212"/>
      <c r="J706" s="213">
        <f>ROUND(I706*H706,2)</f>
        <v>0</v>
      </c>
      <c r="K706" s="209" t="s">
        <v>131</v>
      </c>
      <c r="L706" s="47"/>
      <c r="M706" s="214" t="s">
        <v>19</v>
      </c>
      <c r="N706" s="215" t="s">
        <v>43</v>
      </c>
      <c r="O706" s="87"/>
      <c r="P706" s="216">
        <f>O706*H706</f>
        <v>0</v>
      </c>
      <c r="Q706" s="216">
        <v>0</v>
      </c>
      <c r="R706" s="216">
        <f>Q706*H706</f>
        <v>0</v>
      </c>
      <c r="S706" s="216">
        <v>0</v>
      </c>
      <c r="T706" s="217">
        <f>S706*H706</f>
        <v>0</v>
      </c>
      <c r="U706" s="41"/>
      <c r="V706" s="41"/>
      <c r="W706" s="41"/>
      <c r="X706" s="41"/>
      <c r="Y706" s="41"/>
      <c r="Z706" s="41"/>
      <c r="AA706" s="41"/>
      <c r="AB706" s="41"/>
      <c r="AC706" s="41"/>
      <c r="AD706" s="41"/>
      <c r="AE706" s="41"/>
      <c r="AR706" s="218" t="s">
        <v>132</v>
      </c>
      <c r="AT706" s="218" t="s">
        <v>127</v>
      </c>
      <c r="AU706" s="218" t="s">
        <v>146</v>
      </c>
      <c r="AY706" s="20" t="s">
        <v>125</v>
      </c>
      <c r="BE706" s="219">
        <f>IF(N706="základní",J706,0)</f>
        <v>0</v>
      </c>
      <c r="BF706" s="219">
        <f>IF(N706="snížená",J706,0)</f>
        <v>0</v>
      </c>
      <c r="BG706" s="219">
        <f>IF(N706="zákl. přenesená",J706,0)</f>
        <v>0</v>
      </c>
      <c r="BH706" s="219">
        <f>IF(N706="sníž. přenesená",J706,0)</f>
        <v>0</v>
      </c>
      <c r="BI706" s="219">
        <f>IF(N706="nulová",J706,0)</f>
        <v>0</v>
      </c>
      <c r="BJ706" s="20" t="s">
        <v>80</v>
      </c>
      <c r="BK706" s="219">
        <f>ROUND(I706*H706,2)</f>
        <v>0</v>
      </c>
      <c r="BL706" s="20" t="s">
        <v>132</v>
      </c>
      <c r="BM706" s="218" t="s">
        <v>1792</v>
      </c>
    </row>
    <row r="707" s="2" customFormat="1">
      <c r="A707" s="41"/>
      <c r="B707" s="42"/>
      <c r="C707" s="43"/>
      <c r="D707" s="220" t="s">
        <v>134</v>
      </c>
      <c r="E707" s="43"/>
      <c r="F707" s="221" t="s">
        <v>1632</v>
      </c>
      <c r="G707" s="43"/>
      <c r="H707" s="43"/>
      <c r="I707" s="222"/>
      <c r="J707" s="43"/>
      <c r="K707" s="43"/>
      <c r="L707" s="47"/>
      <c r="M707" s="223"/>
      <c r="N707" s="224"/>
      <c r="O707" s="87"/>
      <c r="P707" s="87"/>
      <c r="Q707" s="87"/>
      <c r="R707" s="87"/>
      <c r="S707" s="87"/>
      <c r="T707" s="88"/>
      <c r="U707" s="41"/>
      <c r="V707" s="41"/>
      <c r="W707" s="41"/>
      <c r="X707" s="41"/>
      <c r="Y707" s="41"/>
      <c r="Z707" s="41"/>
      <c r="AA707" s="41"/>
      <c r="AB707" s="41"/>
      <c r="AC707" s="41"/>
      <c r="AD707" s="41"/>
      <c r="AE707" s="41"/>
      <c r="AT707" s="20" t="s">
        <v>134</v>
      </c>
      <c r="AU707" s="20" t="s">
        <v>146</v>
      </c>
    </row>
    <row r="708" s="2" customFormat="1">
      <c r="A708" s="41"/>
      <c r="B708" s="42"/>
      <c r="C708" s="43"/>
      <c r="D708" s="225" t="s">
        <v>136</v>
      </c>
      <c r="E708" s="43"/>
      <c r="F708" s="226" t="s">
        <v>1793</v>
      </c>
      <c r="G708" s="43"/>
      <c r="H708" s="43"/>
      <c r="I708" s="222"/>
      <c r="J708" s="43"/>
      <c r="K708" s="43"/>
      <c r="L708" s="47"/>
      <c r="M708" s="223"/>
      <c r="N708" s="224"/>
      <c r="O708" s="87"/>
      <c r="P708" s="87"/>
      <c r="Q708" s="87"/>
      <c r="R708" s="87"/>
      <c r="S708" s="87"/>
      <c r="T708" s="88"/>
      <c r="U708" s="41"/>
      <c r="V708" s="41"/>
      <c r="W708" s="41"/>
      <c r="X708" s="41"/>
      <c r="Y708" s="41"/>
      <c r="Z708" s="41"/>
      <c r="AA708" s="41"/>
      <c r="AB708" s="41"/>
      <c r="AC708" s="41"/>
      <c r="AD708" s="41"/>
      <c r="AE708" s="41"/>
      <c r="AT708" s="20" t="s">
        <v>136</v>
      </c>
      <c r="AU708" s="20" t="s">
        <v>146</v>
      </c>
    </row>
    <row r="709" s="2" customFormat="1" ht="16.5" customHeight="1">
      <c r="A709" s="41"/>
      <c r="B709" s="42"/>
      <c r="C709" s="263" t="s">
        <v>1794</v>
      </c>
      <c r="D709" s="263" t="s">
        <v>408</v>
      </c>
      <c r="E709" s="264" t="s">
        <v>1795</v>
      </c>
      <c r="F709" s="265" t="s">
        <v>1796</v>
      </c>
      <c r="G709" s="266" t="s">
        <v>1212</v>
      </c>
      <c r="H709" s="267">
        <v>9</v>
      </c>
      <c r="I709" s="268"/>
      <c r="J709" s="269">
        <f>ROUND(I709*H709,2)</f>
        <v>0</v>
      </c>
      <c r="K709" s="265" t="s">
        <v>19</v>
      </c>
      <c r="L709" s="270"/>
      <c r="M709" s="271" t="s">
        <v>19</v>
      </c>
      <c r="N709" s="272" t="s">
        <v>43</v>
      </c>
      <c r="O709" s="87"/>
      <c r="P709" s="216">
        <f>O709*H709</f>
        <v>0</v>
      </c>
      <c r="Q709" s="216">
        <v>0.00014999999999999999</v>
      </c>
      <c r="R709" s="216">
        <f>Q709*H709</f>
        <v>0.0013499999999999999</v>
      </c>
      <c r="S709" s="216">
        <v>0</v>
      </c>
      <c r="T709" s="217">
        <f>S709*H709</f>
        <v>0</v>
      </c>
      <c r="U709" s="41"/>
      <c r="V709" s="41"/>
      <c r="W709" s="41"/>
      <c r="X709" s="41"/>
      <c r="Y709" s="41"/>
      <c r="Z709" s="41"/>
      <c r="AA709" s="41"/>
      <c r="AB709" s="41"/>
      <c r="AC709" s="41"/>
      <c r="AD709" s="41"/>
      <c r="AE709" s="41"/>
      <c r="AR709" s="218" t="s">
        <v>175</v>
      </c>
      <c r="AT709" s="218" t="s">
        <v>408</v>
      </c>
      <c r="AU709" s="218" t="s">
        <v>146</v>
      </c>
      <c r="AY709" s="20" t="s">
        <v>125</v>
      </c>
      <c r="BE709" s="219">
        <f>IF(N709="základní",J709,0)</f>
        <v>0</v>
      </c>
      <c r="BF709" s="219">
        <f>IF(N709="snížená",J709,0)</f>
        <v>0</v>
      </c>
      <c r="BG709" s="219">
        <f>IF(N709="zákl. přenesená",J709,0)</f>
        <v>0</v>
      </c>
      <c r="BH709" s="219">
        <f>IF(N709="sníž. přenesená",J709,0)</f>
        <v>0</v>
      </c>
      <c r="BI709" s="219">
        <f>IF(N709="nulová",J709,0)</f>
        <v>0</v>
      </c>
      <c r="BJ709" s="20" t="s">
        <v>80</v>
      </c>
      <c r="BK709" s="219">
        <f>ROUND(I709*H709,2)</f>
        <v>0</v>
      </c>
      <c r="BL709" s="20" t="s">
        <v>132</v>
      </c>
      <c r="BM709" s="218" t="s">
        <v>1797</v>
      </c>
    </row>
    <row r="710" s="2" customFormat="1">
      <c r="A710" s="41"/>
      <c r="B710" s="42"/>
      <c r="C710" s="43"/>
      <c r="D710" s="220" t="s">
        <v>134</v>
      </c>
      <c r="E710" s="43"/>
      <c r="F710" s="221" t="s">
        <v>1796</v>
      </c>
      <c r="G710" s="43"/>
      <c r="H710" s="43"/>
      <c r="I710" s="222"/>
      <c r="J710" s="43"/>
      <c r="K710" s="43"/>
      <c r="L710" s="47"/>
      <c r="M710" s="223"/>
      <c r="N710" s="224"/>
      <c r="O710" s="87"/>
      <c r="P710" s="87"/>
      <c r="Q710" s="87"/>
      <c r="R710" s="87"/>
      <c r="S710" s="87"/>
      <c r="T710" s="88"/>
      <c r="U710" s="41"/>
      <c r="V710" s="41"/>
      <c r="W710" s="41"/>
      <c r="X710" s="41"/>
      <c r="Y710" s="41"/>
      <c r="Z710" s="41"/>
      <c r="AA710" s="41"/>
      <c r="AB710" s="41"/>
      <c r="AC710" s="41"/>
      <c r="AD710" s="41"/>
      <c r="AE710" s="41"/>
      <c r="AT710" s="20" t="s">
        <v>134</v>
      </c>
      <c r="AU710" s="20" t="s">
        <v>146</v>
      </c>
    </row>
    <row r="711" s="2" customFormat="1" ht="16.5" customHeight="1">
      <c r="A711" s="41"/>
      <c r="B711" s="42"/>
      <c r="C711" s="207" t="s">
        <v>1798</v>
      </c>
      <c r="D711" s="207" t="s">
        <v>127</v>
      </c>
      <c r="E711" s="208" t="s">
        <v>1799</v>
      </c>
      <c r="F711" s="209" t="s">
        <v>1652</v>
      </c>
      <c r="G711" s="210" t="s">
        <v>196</v>
      </c>
      <c r="H711" s="211">
        <v>3</v>
      </c>
      <c r="I711" s="212"/>
      <c r="J711" s="213">
        <f>ROUND(I711*H711,2)</f>
        <v>0</v>
      </c>
      <c r="K711" s="209" t="s">
        <v>131</v>
      </c>
      <c r="L711" s="47"/>
      <c r="M711" s="214" t="s">
        <v>19</v>
      </c>
      <c r="N711" s="215" t="s">
        <v>43</v>
      </c>
      <c r="O711" s="87"/>
      <c r="P711" s="216">
        <f>O711*H711</f>
        <v>0</v>
      </c>
      <c r="Q711" s="216">
        <v>0</v>
      </c>
      <c r="R711" s="216">
        <f>Q711*H711</f>
        <v>0</v>
      </c>
      <c r="S711" s="216">
        <v>0</v>
      </c>
      <c r="T711" s="217">
        <f>S711*H711</f>
        <v>0</v>
      </c>
      <c r="U711" s="41"/>
      <c r="V711" s="41"/>
      <c r="W711" s="41"/>
      <c r="X711" s="41"/>
      <c r="Y711" s="41"/>
      <c r="Z711" s="41"/>
      <c r="AA711" s="41"/>
      <c r="AB711" s="41"/>
      <c r="AC711" s="41"/>
      <c r="AD711" s="41"/>
      <c r="AE711" s="41"/>
      <c r="AR711" s="218" t="s">
        <v>132</v>
      </c>
      <c r="AT711" s="218" t="s">
        <v>127</v>
      </c>
      <c r="AU711" s="218" t="s">
        <v>146</v>
      </c>
      <c r="AY711" s="20" t="s">
        <v>125</v>
      </c>
      <c r="BE711" s="219">
        <f>IF(N711="základní",J711,0)</f>
        <v>0</v>
      </c>
      <c r="BF711" s="219">
        <f>IF(N711="snížená",J711,0)</f>
        <v>0</v>
      </c>
      <c r="BG711" s="219">
        <f>IF(N711="zákl. přenesená",J711,0)</f>
        <v>0</v>
      </c>
      <c r="BH711" s="219">
        <f>IF(N711="sníž. přenesená",J711,0)</f>
        <v>0</v>
      </c>
      <c r="BI711" s="219">
        <f>IF(N711="nulová",J711,0)</f>
        <v>0</v>
      </c>
      <c r="BJ711" s="20" t="s">
        <v>80</v>
      </c>
      <c r="BK711" s="219">
        <f>ROUND(I711*H711,2)</f>
        <v>0</v>
      </c>
      <c r="BL711" s="20" t="s">
        <v>132</v>
      </c>
      <c r="BM711" s="218" t="s">
        <v>1800</v>
      </c>
    </row>
    <row r="712" s="2" customFormat="1">
      <c r="A712" s="41"/>
      <c r="B712" s="42"/>
      <c r="C712" s="43"/>
      <c r="D712" s="220" t="s">
        <v>134</v>
      </c>
      <c r="E712" s="43"/>
      <c r="F712" s="221" t="s">
        <v>1654</v>
      </c>
      <c r="G712" s="43"/>
      <c r="H712" s="43"/>
      <c r="I712" s="222"/>
      <c r="J712" s="43"/>
      <c r="K712" s="43"/>
      <c r="L712" s="47"/>
      <c r="M712" s="223"/>
      <c r="N712" s="224"/>
      <c r="O712" s="87"/>
      <c r="P712" s="87"/>
      <c r="Q712" s="87"/>
      <c r="R712" s="87"/>
      <c r="S712" s="87"/>
      <c r="T712" s="88"/>
      <c r="U712" s="41"/>
      <c r="V712" s="41"/>
      <c r="W712" s="41"/>
      <c r="X712" s="41"/>
      <c r="Y712" s="41"/>
      <c r="Z712" s="41"/>
      <c r="AA712" s="41"/>
      <c r="AB712" s="41"/>
      <c r="AC712" s="41"/>
      <c r="AD712" s="41"/>
      <c r="AE712" s="41"/>
      <c r="AT712" s="20" t="s">
        <v>134</v>
      </c>
      <c r="AU712" s="20" t="s">
        <v>146</v>
      </c>
    </row>
    <row r="713" s="2" customFormat="1">
      <c r="A713" s="41"/>
      <c r="B713" s="42"/>
      <c r="C713" s="43"/>
      <c r="D713" s="225" t="s">
        <v>136</v>
      </c>
      <c r="E713" s="43"/>
      <c r="F713" s="226" t="s">
        <v>1801</v>
      </c>
      <c r="G713" s="43"/>
      <c r="H713" s="43"/>
      <c r="I713" s="222"/>
      <c r="J713" s="43"/>
      <c r="K713" s="43"/>
      <c r="L713" s="47"/>
      <c r="M713" s="223"/>
      <c r="N713" s="224"/>
      <c r="O713" s="87"/>
      <c r="P713" s="87"/>
      <c r="Q713" s="87"/>
      <c r="R713" s="87"/>
      <c r="S713" s="87"/>
      <c r="T713" s="88"/>
      <c r="U713" s="41"/>
      <c r="V713" s="41"/>
      <c r="W713" s="41"/>
      <c r="X713" s="41"/>
      <c r="Y713" s="41"/>
      <c r="Z713" s="41"/>
      <c r="AA713" s="41"/>
      <c r="AB713" s="41"/>
      <c r="AC713" s="41"/>
      <c r="AD713" s="41"/>
      <c r="AE713" s="41"/>
      <c r="AT713" s="20" t="s">
        <v>136</v>
      </c>
      <c r="AU713" s="20" t="s">
        <v>146</v>
      </c>
    </row>
    <row r="714" s="2" customFormat="1" ht="16.5" customHeight="1">
      <c r="A714" s="41"/>
      <c r="B714" s="42"/>
      <c r="C714" s="207" t="s">
        <v>1802</v>
      </c>
      <c r="D714" s="207" t="s">
        <v>127</v>
      </c>
      <c r="E714" s="208" t="s">
        <v>1739</v>
      </c>
      <c r="F714" s="209" t="s">
        <v>1740</v>
      </c>
      <c r="G714" s="210" t="s">
        <v>187</v>
      </c>
      <c r="H714" s="211">
        <v>0.089999999999999997</v>
      </c>
      <c r="I714" s="212"/>
      <c r="J714" s="213">
        <f>ROUND(I714*H714,2)</f>
        <v>0</v>
      </c>
      <c r="K714" s="209" t="s">
        <v>131</v>
      </c>
      <c r="L714" s="47"/>
      <c r="M714" s="214" t="s">
        <v>19</v>
      </c>
      <c r="N714" s="215" t="s">
        <v>43</v>
      </c>
      <c r="O714" s="87"/>
      <c r="P714" s="216">
        <f>O714*H714</f>
        <v>0</v>
      </c>
      <c r="Q714" s="216">
        <v>0</v>
      </c>
      <c r="R714" s="216">
        <f>Q714*H714</f>
        <v>0</v>
      </c>
      <c r="S714" s="216">
        <v>0</v>
      </c>
      <c r="T714" s="217">
        <f>S714*H714</f>
        <v>0</v>
      </c>
      <c r="U714" s="41"/>
      <c r="V714" s="41"/>
      <c r="W714" s="41"/>
      <c r="X714" s="41"/>
      <c r="Y714" s="41"/>
      <c r="Z714" s="41"/>
      <c r="AA714" s="41"/>
      <c r="AB714" s="41"/>
      <c r="AC714" s="41"/>
      <c r="AD714" s="41"/>
      <c r="AE714" s="41"/>
      <c r="AR714" s="218" t="s">
        <v>132</v>
      </c>
      <c r="AT714" s="218" t="s">
        <v>127</v>
      </c>
      <c r="AU714" s="218" t="s">
        <v>146</v>
      </c>
      <c r="AY714" s="20" t="s">
        <v>125</v>
      </c>
      <c r="BE714" s="219">
        <f>IF(N714="základní",J714,0)</f>
        <v>0</v>
      </c>
      <c r="BF714" s="219">
        <f>IF(N714="snížená",J714,0)</f>
        <v>0</v>
      </c>
      <c r="BG714" s="219">
        <f>IF(N714="zákl. přenesená",J714,0)</f>
        <v>0</v>
      </c>
      <c r="BH714" s="219">
        <f>IF(N714="sníž. přenesená",J714,0)</f>
        <v>0</v>
      </c>
      <c r="BI714" s="219">
        <f>IF(N714="nulová",J714,0)</f>
        <v>0</v>
      </c>
      <c r="BJ714" s="20" t="s">
        <v>80</v>
      </c>
      <c r="BK714" s="219">
        <f>ROUND(I714*H714,2)</f>
        <v>0</v>
      </c>
      <c r="BL714" s="20" t="s">
        <v>132</v>
      </c>
      <c r="BM714" s="218" t="s">
        <v>1803</v>
      </c>
    </row>
    <row r="715" s="2" customFormat="1">
      <c r="A715" s="41"/>
      <c r="B715" s="42"/>
      <c r="C715" s="43"/>
      <c r="D715" s="220" t="s">
        <v>134</v>
      </c>
      <c r="E715" s="43"/>
      <c r="F715" s="221" t="s">
        <v>1742</v>
      </c>
      <c r="G715" s="43"/>
      <c r="H715" s="43"/>
      <c r="I715" s="222"/>
      <c r="J715" s="43"/>
      <c r="K715" s="43"/>
      <c r="L715" s="47"/>
      <c r="M715" s="223"/>
      <c r="N715" s="224"/>
      <c r="O715" s="87"/>
      <c r="P715" s="87"/>
      <c r="Q715" s="87"/>
      <c r="R715" s="87"/>
      <c r="S715" s="87"/>
      <c r="T715" s="88"/>
      <c r="U715" s="41"/>
      <c r="V715" s="41"/>
      <c r="W715" s="41"/>
      <c r="X715" s="41"/>
      <c r="Y715" s="41"/>
      <c r="Z715" s="41"/>
      <c r="AA715" s="41"/>
      <c r="AB715" s="41"/>
      <c r="AC715" s="41"/>
      <c r="AD715" s="41"/>
      <c r="AE715" s="41"/>
      <c r="AT715" s="20" t="s">
        <v>134</v>
      </c>
      <c r="AU715" s="20" t="s">
        <v>146</v>
      </c>
    </row>
    <row r="716" s="2" customFormat="1">
      <c r="A716" s="41"/>
      <c r="B716" s="42"/>
      <c r="C716" s="43"/>
      <c r="D716" s="225" t="s">
        <v>136</v>
      </c>
      <c r="E716" s="43"/>
      <c r="F716" s="226" t="s">
        <v>1743</v>
      </c>
      <c r="G716" s="43"/>
      <c r="H716" s="43"/>
      <c r="I716" s="222"/>
      <c r="J716" s="43"/>
      <c r="K716" s="43"/>
      <c r="L716" s="47"/>
      <c r="M716" s="223"/>
      <c r="N716" s="224"/>
      <c r="O716" s="87"/>
      <c r="P716" s="87"/>
      <c r="Q716" s="87"/>
      <c r="R716" s="87"/>
      <c r="S716" s="87"/>
      <c r="T716" s="88"/>
      <c r="U716" s="41"/>
      <c r="V716" s="41"/>
      <c r="W716" s="41"/>
      <c r="X716" s="41"/>
      <c r="Y716" s="41"/>
      <c r="Z716" s="41"/>
      <c r="AA716" s="41"/>
      <c r="AB716" s="41"/>
      <c r="AC716" s="41"/>
      <c r="AD716" s="41"/>
      <c r="AE716" s="41"/>
      <c r="AT716" s="20" t="s">
        <v>136</v>
      </c>
      <c r="AU716" s="20" t="s">
        <v>146</v>
      </c>
    </row>
    <row r="717" s="13" customFormat="1">
      <c r="A717" s="13"/>
      <c r="B717" s="227"/>
      <c r="C717" s="228"/>
      <c r="D717" s="220" t="s">
        <v>138</v>
      </c>
      <c r="E717" s="229" t="s">
        <v>19</v>
      </c>
      <c r="F717" s="230" t="s">
        <v>1804</v>
      </c>
      <c r="G717" s="228"/>
      <c r="H717" s="231">
        <v>0.089999999999999997</v>
      </c>
      <c r="I717" s="232"/>
      <c r="J717" s="228"/>
      <c r="K717" s="228"/>
      <c r="L717" s="233"/>
      <c r="M717" s="234"/>
      <c r="N717" s="235"/>
      <c r="O717" s="235"/>
      <c r="P717" s="235"/>
      <c r="Q717" s="235"/>
      <c r="R717" s="235"/>
      <c r="S717" s="235"/>
      <c r="T717" s="236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T717" s="237" t="s">
        <v>138</v>
      </c>
      <c r="AU717" s="237" t="s">
        <v>146</v>
      </c>
      <c r="AV717" s="13" t="s">
        <v>82</v>
      </c>
      <c r="AW717" s="13" t="s">
        <v>33</v>
      </c>
      <c r="AX717" s="13" t="s">
        <v>72</v>
      </c>
      <c r="AY717" s="237" t="s">
        <v>125</v>
      </c>
    </row>
    <row r="718" s="14" customFormat="1">
      <c r="A718" s="14"/>
      <c r="B718" s="238"/>
      <c r="C718" s="239"/>
      <c r="D718" s="220" t="s">
        <v>138</v>
      </c>
      <c r="E718" s="240" t="s">
        <v>19</v>
      </c>
      <c r="F718" s="241" t="s">
        <v>158</v>
      </c>
      <c r="G718" s="239"/>
      <c r="H718" s="242">
        <v>0.089999999999999997</v>
      </c>
      <c r="I718" s="243"/>
      <c r="J718" s="239"/>
      <c r="K718" s="239"/>
      <c r="L718" s="244"/>
      <c r="M718" s="245"/>
      <c r="N718" s="246"/>
      <c r="O718" s="246"/>
      <c r="P718" s="246"/>
      <c r="Q718" s="246"/>
      <c r="R718" s="246"/>
      <c r="S718" s="246"/>
      <c r="T718" s="247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T718" s="248" t="s">
        <v>138</v>
      </c>
      <c r="AU718" s="248" t="s">
        <v>146</v>
      </c>
      <c r="AV718" s="14" t="s">
        <v>132</v>
      </c>
      <c r="AW718" s="14" t="s">
        <v>33</v>
      </c>
      <c r="AX718" s="14" t="s">
        <v>80</v>
      </c>
      <c r="AY718" s="248" t="s">
        <v>125</v>
      </c>
    </row>
    <row r="719" s="2" customFormat="1" ht="16.5" customHeight="1">
      <c r="A719" s="41"/>
      <c r="B719" s="42"/>
      <c r="C719" s="207" t="s">
        <v>1805</v>
      </c>
      <c r="D719" s="207" t="s">
        <v>127</v>
      </c>
      <c r="E719" s="208" t="s">
        <v>1746</v>
      </c>
      <c r="F719" s="209" t="s">
        <v>1475</v>
      </c>
      <c r="G719" s="210" t="s">
        <v>187</v>
      </c>
      <c r="H719" s="211">
        <v>0.089999999999999997</v>
      </c>
      <c r="I719" s="212"/>
      <c r="J719" s="213">
        <f>ROUND(I719*H719,2)</f>
        <v>0</v>
      </c>
      <c r="K719" s="209" t="s">
        <v>131</v>
      </c>
      <c r="L719" s="47"/>
      <c r="M719" s="214" t="s">
        <v>19</v>
      </c>
      <c r="N719" s="215" t="s">
        <v>43</v>
      </c>
      <c r="O719" s="87"/>
      <c r="P719" s="216">
        <f>O719*H719</f>
        <v>0</v>
      </c>
      <c r="Q719" s="216">
        <v>0</v>
      </c>
      <c r="R719" s="216">
        <f>Q719*H719</f>
        <v>0</v>
      </c>
      <c r="S719" s="216">
        <v>0</v>
      </c>
      <c r="T719" s="217">
        <f>S719*H719</f>
        <v>0</v>
      </c>
      <c r="U719" s="41"/>
      <c r="V719" s="41"/>
      <c r="W719" s="41"/>
      <c r="X719" s="41"/>
      <c r="Y719" s="41"/>
      <c r="Z719" s="41"/>
      <c r="AA719" s="41"/>
      <c r="AB719" s="41"/>
      <c r="AC719" s="41"/>
      <c r="AD719" s="41"/>
      <c r="AE719" s="41"/>
      <c r="AR719" s="218" t="s">
        <v>132</v>
      </c>
      <c r="AT719" s="218" t="s">
        <v>127</v>
      </c>
      <c r="AU719" s="218" t="s">
        <v>146</v>
      </c>
      <c r="AY719" s="20" t="s">
        <v>125</v>
      </c>
      <c r="BE719" s="219">
        <f>IF(N719="základní",J719,0)</f>
        <v>0</v>
      </c>
      <c r="BF719" s="219">
        <f>IF(N719="snížená",J719,0)</f>
        <v>0</v>
      </c>
      <c r="BG719" s="219">
        <f>IF(N719="zákl. přenesená",J719,0)</f>
        <v>0</v>
      </c>
      <c r="BH719" s="219">
        <f>IF(N719="sníž. přenesená",J719,0)</f>
        <v>0</v>
      </c>
      <c r="BI719" s="219">
        <f>IF(N719="nulová",J719,0)</f>
        <v>0</v>
      </c>
      <c r="BJ719" s="20" t="s">
        <v>80</v>
      </c>
      <c r="BK719" s="219">
        <f>ROUND(I719*H719,2)</f>
        <v>0</v>
      </c>
      <c r="BL719" s="20" t="s">
        <v>132</v>
      </c>
      <c r="BM719" s="218" t="s">
        <v>1806</v>
      </c>
    </row>
    <row r="720" s="2" customFormat="1">
      <c r="A720" s="41"/>
      <c r="B720" s="42"/>
      <c r="C720" s="43"/>
      <c r="D720" s="220" t="s">
        <v>134</v>
      </c>
      <c r="E720" s="43"/>
      <c r="F720" s="221" t="s">
        <v>1477</v>
      </c>
      <c r="G720" s="43"/>
      <c r="H720" s="43"/>
      <c r="I720" s="222"/>
      <c r="J720" s="43"/>
      <c r="K720" s="43"/>
      <c r="L720" s="47"/>
      <c r="M720" s="223"/>
      <c r="N720" s="224"/>
      <c r="O720" s="87"/>
      <c r="P720" s="87"/>
      <c r="Q720" s="87"/>
      <c r="R720" s="87"/>
      <c r="S720" s="87"/>
      <c r="T720" s="88"/>
      <c r="U720" s="41"/>
      <c r="V720" s="41"/>
      <c r="W720" s="41"/>
      <c r="X720" s="41"/>
      <c r="Y720" s="41"/>
      <c r="Z720" s="41"/>
      <c r="AA720" s="41"/>
      <c r="AB720" s="41"/>
      <c r="AC720" s="41"/>
      <c r="AD720" s="41"/>
      <c r="AE720" s="41"/>
      <c r="AT720" s="20" t="s">
        <v>134</v>
      </c>
      <c r="AU720" s="20" t="s">
        <v>146</v>
      </c>
    </row>
    <row r="721" s="2" customFormat="1">
      <c r="A721" s="41"/>
      <c r="B721" s="42"/>
      <c r="C721" s="43"/>
      <c r="D721" s="225" t="s">
        <v>136</v>
      </c>
      <c r="E721" s="43"/>
      <c r="F721" s="226" t="s">
        <v>1748</v>
      </c>
      <c r="G721" s="43"/>
      <c r="H721" s="43"/>
      <c r="I721" s="222"/>
      <c r="J721" s="43"/>
      <c r="K721" s="43"/>
      <c r="L721" s="47"/>
      <c r="M721" s="223"/>
      <c r="N721" s="224"/>
      <c r="O721" s="87"/>
      <c r="P721" s="87"/>
      <c r="Q721" s="87"/>
      <c r="R721" s="87"/>
      <c r="S721" s="87"/>
      <c r="T721" s="88"/>
      <c r="U721" s="41"/>
      <c r="V721" s="41"/>
      <c r="W721" s="41"/>
      <c r="X721" s="41"/>
      <c r="Y721" s="41"/>
      <c r="Z721" s="41"/>
      <c r="AA721" s="41"/>
      <c r="AB721" s="41"/>
      <c r="AC721" s="41"/>
      <c r="AD721" s="41"/>
      <c r="AE721" s="41"/>
      <c r="AT721" s="20" t="s">
        <v>136</v>
      </c>
      <c r="AU721" s="20" t="s">
        <v>146</v>
      </c>
    </row>
    <row r="722" s="2" customFormat="1" ht="16.5" customHeight="1">
      <c r="A722" s="41"/>
      <c r="B722" s="42"/>
      <c r="C722" s="207" t="s">
        <v>1807</v>
      </c>
      <c r="D722" s="207" t="s">
        <v>127</v>
      </c>
      <c r="E722" s="208" t="s">
        <v>1480</v>
      </c>
      <c r="F722" s="209" t="s">
        <v>1481</v>
      </c>
      <c r="G722" s="210" t="s">
        <v>187</v>
      </c>
      <c r="H722" s="211">
        <v>0.90000000000000002</v>
      </c>
      <c r="I722" s="212"/>
      <c r="J722" s="213">
        <f>ROUND(I722*H722,2)</f>
        <v>0</v>
      </c>
      <c r="K722" s="209" t="s">
        <v>131</v>
      </c>
      <c r="L722" s="47"/>
      <c r="M722" s="214" t="s">
        <v>19</v>
      </c>
      <c r="N722" s="215" t="s">
        <v>43</v>
      </c>
      <c r="O722" s="87"/>
      <c r="P722" s="216">
        <f>O722*H722</f>
        <v>0</v>
      </c>
      <c r="Q722" s="216">
        <v>0</v>
      </c>
      <c r="R722" s="216">
        <f>Q722*H722</f>
        <v>0</v>
      </c>
      <c r="S722" s="216">
        <v>0</v>
      </c>
      <c r="T722" s="217">
        <f>S722*H722</f>
        <v>0</v>
      </c>
      <c r="U722" s="41"/>
      <c r="V722" s="41"/>
      <c r="W722" s="41"/>
      <c r="X722" s="41"/>
      <c r="Y722" s="41"/>
      <c r="Z722" s="41"/>
      <c r="AA722" s="41"/>
      <c r="AB722" s="41"/>
      <c r="AC722" s="41"/>
      <c r="AD722" s="41"/>
      <c r="AE722" s="41"/>
      <c r="AR722" s="218" t="s">
        <v>132</v>
      </c>
      <c r="AT722" s="218" t="s">
        <v>127</v>
      </c>
      <c r="AU722" s="218" t="s">
        <v>146</v>
      </c>
      <c r="AY722" s="20" t="s">
        <v>125</v>
      </c>
      <c r="BE722" s="219">
        <f>IF(N722="základní",J722,0)</f>
        <v>0</v>
      </c>
      <c r="BF722" s="219">
        <f>IF(N722="snížená",J722,0)</f>
        <v>0</v>
      </c>
      <c r="BG722" s="219">
        <f>IF(N722="zákl. přenesená",J722,0)</f>
        <v>0</v>
      </c>
      <c r="BH722" s="219">
        <f>IF(N722="sníž. přenesená",J722,0)</f>
        <v>0</v>
      </c>
      <c r="BI722" s="219">
        <f>IF(N722="nulová",J722,0)</f>
        <v>0</v>
      </c>
      <c r="BJ722" s="20" t="s">
        <v>80</v>
      </c>
      <c r="BK722" s="219">
        <f>ROUND(I722*H722,2)</f>
        <v>0</v>
      </c>
      <c r="BL722" s="20" t="s">
        <v>132</v>
      </c>
      <c r="BM722" s="218" t="s">
        <v>1808</v>
      </c>
    </row>
    <row r="723" s="2" customFormat="1">
      <c r="A723" s="41"/>
      <c r="B723" s="42"/>
      <c r="C723" s="43"/>
      <c r="D723" s="220" t="s">
        <v>134</v>
      </c>
      <c r="E723" s="43"/>
      <c r="F723" s="221" t="s">
        <v>1483</v>
      </c>
      <c r="G723" s="43"/>
      <c r="H723" s="43"/>
      <c r="I723" s="222"/>
      <c r="J723" s="43"/>
      <c r="K723" s="43"/>
      <c r="L723" s="47"/>
      <c r="M723" s="223"/>
      <c r="N723" s="224"/>
      <c r="O723" s="87"/>
      <c r="P723" s="87"/>
      <c r="Q723" s="87"/>
      <c r="R723" s="87"/>
      <c r="S723" s="87"/>
      <c r="T723" s="88"/>
      <c r="U723" s="41"/>
      <c r="V723" s="41"/>
      <c r="W723" s="41"/>
      <c r="X723" s="41"/>
      <c r="Y723" s="41"/>
      <c r="Z723" s="41"/>
      <c r="AA723" s="41"/>
      <c r="AB723" s="41"/>
      <c r="AC723" s="41"/>
      <c r="AD723" s="41"/>
      <c r="AE723" s="41"/>
      <c r="AT723" s="20" t="s">
        <v>134</v>
      </c>
      <c r="AU723" s="20" t="s">
        <v>146</v>
      </c>
    </row>
    <row r="724" s="2" customFormat="1">
      <c r="A724" s="41"/>
      <c r="B724" s="42"/>
      <c r="C724" s="43"/>
      <c r="D724" s="225" t="s">
        <v>136</v>
      </c>
      <c r="E724" s="43"/>
      <c r="F724" s="226" t="s">
        <v>1484</v>
      </c>
      <c r="G724" s="43"/>
      <c r="H724" s="43"/>
      <c r="I724" s="222"/>
      <c r="J724" s="43"/>
      <c r="K724" s="43"/>
      <c r="L724" s="47"/>
      <c r="M724" s="223"/>
      <c r="N724" s="224"/>
      <c r="O724" s="87"/>
      <c r="P724" s="87"/>
      <c r="Q724" s="87"/>
      <c r="R724" s="87"/>
      <c r="S724" s="87"/>
      <c r="T724" s="88"/>
      <c r="U724" s="41"/>
      <c r="V724" s="41"/>
      <c r="W724" s="41"/>
      <c r="X724" s="41"/>
      <c r="Y724" s="41"/>
      <c r="Z724" s="41"/>
      <c r="AA724" s="41"/>
      <c r="AB724" s="41"/>
      <c r="AC724" s="41"/>
      <c r="AD724" s="41"/>
      <c r="AE724" s="41"/>
      <c r="AT724" s="20" t="s">
        <v>136</v>
      </c>
      <c r="AU724" s="20" t="s">
        <v>146</v>
      </c>
    </row>
    <row r="725" s="13" customFormat="1">
      <c r="A725" s="13"/>
      <c r="B725" s="227"/>
      <c r="C725" s="228"/>
      <c r="D725" s="220" t="s">
        <v>138</v>
      </c>
      <c r="E725" s="229" t="s">
        <v>19</v>
      </c>
      <c r="F725" s="230" t="s">
        <v>1809</v>
      </c>
      <c r="G725" s="228"/>
      <c r="H725" s="231">
        <v>0.90000000000000002</v>
      </c>
      <c r="I725" s="232"/>
      <c r="J725" s="228"/>
      <c r="K725" s="228"/>
      <c r="L725" s="233"/>
      <c r="M725" s="234"/>
      <c r="N725" s="235"/>
      <c r="O725" s="235"/>
      <c r="P725" s="235"/>
      <c r="Q725" s="235"/>
      <c r="R725" s="235"/>
      <c r="S725" s="235"/>
      <c r="T725" s="236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T725" s="237" t="s">
        <v>138</v>
      </c>
      <c r="AU725" s="237" t="s">
        <v>146</v>
      </c>
      <c r="AV725" s="13" t="s">
        <v>82</v>
      </c>
      <c r="AW725" s="13" t="s">
        <v>33</v>
      </c>
      <c r="AX725" s="13" t="s">
        <v>72</v>
      </c>
      <c r="AY725" s="237" t="s">
        <v>125</v>
      </c>
    </row>
    <row r="726" s="14" customFormat="1">
      <c r="A726" s="14"/>
      <c r="B726" s="238"/>
      <c r="C726" s="239"/>
      <c r="D726" s="220" t="s">
        <v>138</v>
      </c>
      <c r="E726" s="240" t="s">
        <v>19</v>
      </c>
      <c r="F726" s="241" t="s">
        <v>158</v>
      </c>
      <c r="G726" s="239"/>
      <c r="H726" s="242">
        <v>0.90000000000000002</v>
      </c>
      <c r="I726" s="243"/>
      <c r="J726" s="239"/>
      <c r="K726" s="239"/>
      <c r="L726" s="244"/>
      <c r="M726" s="245"/>
      <c r="N726" s="246"/>
      <c r="O726" s="246"/>
      <c r="P726" s="246"/>
      <c r="Q726" s="246"/>
      <c r="R726" s="246"/>
      <c r="S726" s="246"/>
      <c r="T726" s="247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T726" s="248" t="s">
        <v>138</v>
      </c>
      <c r="AU726" s="248" t="s">
        <v>146</v>
      </c>
      <c r="AV726" s="14" t="s">
        <v>132</v>
      </c>
      <c r="AW726" s="14" t="s">
        <v>33</v>
      </c>
      <c r="AX726" s="14" t="s">
        <v>80</v>
      </c>
      <c r="AY726" s="248" t="s">
        <v>125</v>
      </c>
    </row>
    <row r="727" s="2" customFormat="1" ht="16.5" customHeight="1">
      <c r="A727" s="41"/>
      <c r="B727" s="42"/>
      <c r="C727" s="263" t="s">
        <v>1810</v>
      </c>
      <c r="D727" s="263" t="s">
        <v>408</v>
      </c>
      <c r="E727" s="264" t="s">
        <v>1811</v>
      </c>
      <c r="F727" s="265" t="s">
        <v>1812</v>
      </c>
      <c r="G727" s="266" t="s">
        <v>1212</v>
      </c>
      <c r="H727" s="267">
        <v>3</v>
      </c>
      <c r="I727" s="268"/>
      <c r="J727" s="269">
        <f>ROUND(I727*H727,2)</f>
        <v>0</v>
      </c>
      <c r="K727" s="265" t="s">
        <v>19</v>
      </c>
      <c r="L727" s="270"/>
      <c r="M727" s="271" t="s">
        <v>19</v>
      </c>
      <c r="N727" s="272" t="s">
        <v>43</v>
      </c>
      <c r="O727" s="87"/>
      <c r="P727" s="216">
        <f>O727*H727</f>
        <v>0</v>
      </c>
      <c r="Q727" s="216">
        <v>0.025000000000000001</v>
      </c>
      <c r="R727" s="216">
        <f>Q727*H727</f>
        <v>0.075000000000000011</v>
      </c>
      <c r="S727" s="216">
        <v>0</v>
      </c>
      <c r="T727" s="217">
        <f>S727*H727</f>
        <v>0</v>
      </c>
      <c r="U727" s="41"/>
      <c r="V727" s="41"/>
      <c r="W727" s="41"/>
      <c r="X727" s="41"/>
      <c r="Y727" s="41"/>
      <c r="Z727" s="41"/>
      <c r="AA727" s="41"/>
      <c r="AB727" s="41"/>
      <c r="AC727" s="41"/>
      <c r="AD727" s="41"/>
      <c r="AE727" s="41"/>
      <c r="AR727" s="218" t="s">
        <v>175</v>
      </c>
      <c r="AT727" s="218" t="s">
        <v>408</v>
      </c>
      <c r="AU727" s="218" t="s">
        <v>146</v>
      </c>
      <c r="AY727" s="20" t="s">
        <v>125</v>
      </c>
      <c r="BE727" s="219">
        <f>IF(N727="základní",J727,0)</f>
        <v>0</v>
      </c>
      <c r="BF727" s="219">
        <f>IF(N727="snížená",J727,0)</f>
        <v>0</v>
      </c>
      <c r="BG727" s="219">
        <f>IF(N727="zákl. přenesená",J727,0)</f>
        <v>0</v>
      </c>
      <c r="BH727" s="219">
        <f>IF(N727="sníž. přenesená",J727,0)</f>
        <v>0</v>
      </c>
      <c r="BI727" s="219">
        <f>IF(N727="nulová",J727,0)</f>
        <v>0</v>
      </c>
      <c r="BJ727" s="20" t="s">
        <v>80</v>
      </c>
      <c r="BK727" s="219">
        <f>ROUND(I727*H727,2)</f>
        <v>0</v>
      </c>
      <c r="BL727" s="20" t="s">
        <v>132</v>
      </c>
      <c r="BM727" s="218" t="s">
        <v>1813</v>
      </c>
    </row>
    <row r="728" s="2" customFormat="1">
      <c r="A728" s="41"/>
      <c r="B728" s="42"/>
      <c r="C728" s="43"/>
      <c r="D728" s="220" t="s">
        <v>134</v>
      </c>
      <c r="E728" s="43"/>
      <c r="F728" s="221" t="s">
        <v>1812</v>
      </c>
      <c r="G728" s="43"/>
      <c r="H728" s="43"/>
      <c r="I728" s="222"/>
      <c r="J728" s="43"/>
      <c r="K728" s="43"/>
      <c r="L728" s="47"/>
      <c r="M728" s="223"/>
      <c r="N728" s="224"/>
      <c r="O728" s="87"/>
      <c r="P728" s="87"/>
      <c r="Q728" s="87"/>
      <c r="R728" s="87"/>
      <c r="S728" s="87"/>
      <c r="T728" s="88"/>
      <c r="U728" s="41"/>
      <c r="V728" s="41"/>
      <c r="W728" s="41"/>
      <c r="X728" s="41"/>
      <c r="Y728" s="41"/>
      <c r="Z728" s="41"/>
      <c r="AA728" s="41"/>
      <c r="AB728" s="41"/>
      <c r="AC728" s="41"/>
      <c r="AD728" s="41"/>
      <c r="AE728" s="41"/>
      <c r="AT728" s="20" t="s">
        <v>134</v>
      </c>
      <c r="AU728" s="20" t="s">
        <v>146</v>
      </c>
    </row>
    <row r="729" s="12" customFormat="1" ht="20.88" customHeight="1">
      <c r="A729" s="12"/>
      <c r="B729" s="191"/>
      <c r="C729" s="192"/>
      <c r="D729" s="193" t="s">
        <v>71</v>
      </c>
      <c r="E729" s="205" t="s">
        <v>1814</v>
      </c>
      <c r="F729" s="205" t="s">
        <v>1815</v>
      </c>
      <c r="G729" s="192"/>
      <c r="H729" s="192"/>
      <c r="I729" s="195"/>
      <c r="J729" s="206">
        <f>BK729</f>
        <v>0</v>
      </c>
      <c r="K729" s="192"/>
      <c r="L729" s="197"/>
      <c r="M729" s="198"/>
      <c r="N729" s="199"/>
      <c r="O729" s="199"/>
      <c r="P729" s="200">
        <f>SUM(P730:P817)</f>
        <v>0</v>
      </c>
      <c r="Q729" s="199"/>
      <c r="R729" s="200">
        <f>SUM(R730:R817)</f>
        <v>42.838726000000001</v>
      </c>
      <c r="S729" s="199"/>
      <c r="T729" s="201">
        <f>SUM(T730:T817)</f>
        <v>0</v>
      </c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R729" s="202" t="s">
        <v>80</v>
      </c>
      <c r="AT729" s="203" t="s">
        <v>71</v>
      </c>
      <c r="AU729" s="203" t="s">
        <v>82</v>
      </c>
      <c r="AY729" s="202" t="s">
        <v>125</v>
      </c>
      <c r="BK729" s="204">
        <f>SUM(BK730:BK817)</f>
        <v>0</v>
      </c>
    </row>
    <row r="730" s="2" customFormat="1" ht="21.75" customHeight="1">
      <c r="A730" s="41"/>
      <c r="B730" s="42"/>
      <c r="C730" s="207" t="s">
        <v>1816</v>
      </c>
      <c r="D730" s="207" t="s">
        <v>127</v>
      </c>
      <c r="E730" s="208" t="s">
        <v>1566</v>
      </c>
      <c r="F730" s="209" t="s">
        <v>1567</v>
      </c>
      <c r="G730" s="210" t="s">
        <v>130</v>
      </c>
      <c r="H730" s="211">
        <v>225.30000000000001</v>
      </c>
      <c r="I730" s="212"/>
      <c r="J730" s="213">
        <f>ROUND(I730*H730,2)</f>
        <v>0</v>
      </c>
      <c r="K730" s="209" t="s">
        <v>131</v>
      </c>
      <c r="L730" s="47"/>
      <c r="M730" s="214" t="s">
        <v>19</v>
      </c>
      <c r="N730" s="215" t="s">
        <v>43</v>
      </c>
      <c r="O730" s="87"/>
      <c r="P730" s="216">
        <f>O730*H730</f>
        <v>0</v>
      </c>
      <c r="Q730" s="216">
        <v>0</v>
      </c>
      <c r="R730" s="216">
        <f>Q730*H730</f>
        <v>0</v>
      </c>
      <c r="S730" s="216">
        <v>0</v>
      </c>
      <c r="T730" s="217">
        <f>S730*H730</f>
        <v>0</v>
      </c>
      <c r="U730" s="41"/>
      <c r="V730" s="41"/>
      <c r="W730" s="41"/>
      <c r="X730" s="41"/>
      <c r="Y730" s="41"/>
      <c r="Z730" s="41"/>
      <c r="AA730" s="41"/>
      <c r="AB730" s="41"/>
      <c r="AC730" s="41"/>
      <c r="AD730" s="41"/>
      <c r="AE730" s="41"/>
      <c r="AR730" s="218" t="s">
        <v>132</v>
      </c>
      <c r="AT730" s="218" t="s">
        <v>127</v>
      </c>
      <c r="AU730" s="218" t="s">
        <v>146</v>
      </c>
      <c r="AY730" s="20" t="s">
        <v>125</v>
      </c>
      <c r="BE730" s="219">
        <f>IF(N730="základní",J730,0)</f>
        <v>0</v>
      </c>
      <c r="BF730" s="219">
        <f>IF(N730="snížená",J730,0)</f>
        <v>0</v>
      </c>
      <c r="BG730" s="219">
        <f>IF(N730="zákl. přenesená",J730,0)</f>
        <v>0</v>
      </c>
      <c r="BH730" s="219">
        <f>IF(N730="sníž. přenesená",J730,0)</f>
        <v>0</v>
      </c>
      <c r="BI730" s="219">
        <f>IF(N730="nulová",J730,0)</f>
        <v>0</v>
      </c>
      <c r="BJ730" s="20" t="s">
        <v>80</v>
      </c>
      <c r="BK730" s="219">
        <f>ROUND(I730*H730,2)</f>
        <v>0</v>
      </c>
      <c r="BL730" s="20" t="s">
        <v>132</v>
      </c>
      <c r="BM730" s="218" t="s">
        <v>1817</v>
      </c>
    </row>
    <row r="731" s="2" customFormat="1">
      <c r="A731" s="41"/>
      <c r="B731" s="42"/>
      <c r="C731" s="43"/>
      <c r="D731" s="220" t="s">
        <v>134</v>
      </c>
      <c r="E731" s="43"/>
      <c r="F731" s="221" t="s">
        <v>1569</v>
      </c>
      <c r="G731" s="43"/>
      <c r="H731" s="43"/>
      <c r="I731" s="222"/>
      <c r="J731" s="43"/>
      <c r="K731" s="43"/>
      <c r="L731" s="47"/>
      <c r="M731" s="223"/>
      <c r="N731" s="224"/>
      <c r="O731" s="87"/>
      <c r="P731" s="87"/>
      <c r="Q731" s="87"/>
      <c r="R731" s="87"/>
      <c r="S731" s="87"/>
      <c r="T731" s="88"/>
      <c r="U731" s="41"/>
      <c r="V731" s="41"/>
      <c r="W731" s="41"/>
      <c r="X731" s="41"/>
      <c r="Y731" s="41"/>
      <c r="Z731" s="41"/>
      <c r="AA731" s="41"/>
      <c r="AB731" s="41"/>
      <c r="AC731" s="41"/>
      <c r="AD731" s="41"/>
      <c r="AE731" s="41"/>
      <c r="AT731" s="20" t="s">
        <v>134</v>
      </c>
      <c r="AU731" s="20" t="s">
        <v>146</v>
      </c>
    </row>
    <row r="732" s="2" customFormat="1">
      <c r="A732" s="41"/>
      <c r="B732" s="42"/>
      <c r="C732" s="43"/>
      <c r="D732" s="225" t="s">
        <v>136</v>
      </c>
      <c r="E732" s="43"/>
      <c r="F732" s="226" t="s">
        <v>1570</v>
      </c>
      <c r="G732" s="43"/>
      <c r="H732" s="43"/>
      <c r="I732" s="222"/>
      <c r="J732" s="43"/>
      <c r="K732" s="43"/>
      <c r="L732" s="47"/>
      <c r="M732" s="223"/>
      <c r="N732" s="224"/>
      <c r="O732" s="87"/>
      <c r="P732" s="87"/>
      <c r="Q732" s="87"/>
      <c r="R732" s="87"/>
      <c r="S732" s="87"/>
      <c r="T732" s="88"/>
      <c r="U732" s="41"/>
      <c r="V732" s="41"/>
      <c r="W732" s="41"/>
      <c r="X732" s="41"/>
      <c r="Y732" s="41"/>
      <c r="Z732" s="41"/>
      <c r="AA732" s="41"/>
      <c r="AB732" s="41"/>
      <c r="AC732" s="41"/>
      <c r="AD732" s="41"/>
      <c r="AE732" s="41"/>
      <c r="AT732" s="20" t="s">
        <v>136</v>
      </c>
      <c r="AU732" s="20" t="s">
        <v>146</v>
      </c>
    </row>
    <row r="733" s="15" customFormat="1">
      <c r="A733" s="15"/>
      <c r="B733" s="253"/>
      <c r="C733" s="254"/>
      <c r="D733" s="220" t="s">
        <v>138</v>
      </c>
      <c r="E733" s="255" t="s">
        <v>19</v>
      </c>
      <c r="F733" s="256" t="s">
        <v>1818</v>
      </c>
      <c r="G733" s="254"/>
      <c r="H733" s="255" t="s">
        <v>19</v>
      </c>
      <c r="I733" s="257"/>
      <c r="J733" s="254"/>
      <c r="K733" s="254"/>
      <c r="L733" s="258"/>
      <c r="M733" s="259"/>
      <c r="N733" s="260"/>
      <c r="O733" s="260"/>
      <c r="P733" s="260"/>
      <c r="Q733" s="260"/>
      <c r="R733" s="260"/>
      <c r="S733" s="260"/>
      <c r="T733" s="261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T733" s="262" t="s">
        <v>138</v>
      </c>
      <c r="AU733" s="262" t="s">
        <v>146</v>
      </c>
      <c r="AV733" s="15" t="s">
        <v>80</v>
      </c>
      <c r="AW733" s="15" t="s">
        <v>33</v>
      </c>
      <c r="AX733" s="15" t="s">
        <v>72</v>
      </c>
      <c r="AY733" s="262" t="s">
        <v>125</v>
      </c>
    </row>
    <row r="734" s="13" customFormat="1">
      <c r="A734" s="13"/>
      <c r="B734" s="227"/>
      <c r="C734" s="228"/>
      <c r="D734" s="220" t="s">
        <v>138</v>
      </c>
      <c r="E734" s="229" t="s">
        <v>19</v>
      </c>
      <c r="F734" s="230" t="s">
        <v>1819</v>
      </c>
      <c r="G734" s="228"/>
      <c r="H734" s="231">
        <v>15.4</v>
      </c>
      <c r="I734" s="232"/>
      <c r="J734" s="228"/>
      <c r="K734" s="228"/>
      <c r="L734" s="233"/>
      <c r="M734" s="234"/>
      <c r="N734" s="235"/>
      <c r="O734" s="235"/>
      <c r="P734" s="235"/>
      <c r="Q734" s="235"/>
      <c r="R734" s="235"/>
      <c r="S734" s="235"/>
      <c r="T734" s="236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T734" s="237" t="s">
        <v>138</v>
      </c>
      <c r="AU734" s="237" t="s">
        <v>146</v>
      </c>
      <c r="AV734" s="13" t="s">
        <v>82</v>
      </c>
      <c r="AW734" s="13" t="s">
        <v>33</v>
      </c>
      <c r="AX734" s="13" t="s">
        <v>72</v>
      </c>
      <c r="AY734" s="237" t="s">
        <v>125</v>
      </c>
    </row>
    <row r="735" s="13" customFormat="1">
      <c r="A735" s="13"/>
      <c r="B735" s="227"/>
      <c r="C735" s="228"/>
      <c r="D735" s="220" t="s">
        <v>138</v>
      </c>
      <c r="E735" s="229" t="s">
        <v>19</v>
      </c>
      <c r="F735" s="230" t="s">
        <v>1820</v>
      </c>
      <c r="G735" s="228"/>
      <c r="H735" s="231">
        <v>94.599999999999994</v>
      </c>
      <c r="I735" s="232"/>
      <c r="J735" s="228"/>
      <c r="K735" s="228"/>
      <c r="L735" s="233"/>
      <c r="M735" s="234"/>
      <c r="N735" s="235"/>
      <c r="O735" s="235"/>
      <c r="P735" s="235"/>
      <c r="Q735" s="235"/>
      <c r="R735" s="235"/>
      <c r="S735" s="235"/>
      <c r="T735" s="236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T735" s="237" t="s">
        <v>138</v>
      </c>
      <c r="AU735" s="237" t="s">
        <v>146</v>
      </c>
      <c r="AV735" s="13" t="s">
        <v>82</v>
      </c>
      <c r="AW735" s="13" t="s">
        <v>33</v>
      </c>
      <c r="AX735" s="13" t="s">
        <v>72</v>
      </c>
      <c r="AY735" s="237" t="s">
        <v>125</v>
      </c>
    </row>
    <row r="736" s="13" customFormat="1">
      <c r="A736" s="13"/>
      <c r="B736" s="227"/>
      <c r="C736" s="228"/>
      <c r="D736" s="220" t="s">
        <v>138</v>
      </c>
      <c r="E736" s="229" t="s">
        <v>19</v>
      </c>
      <c r="F736" s="230" t="s">
        <v>1821</v>
      </c>
      <c r="G736" s="228"/>
      <c r="H736" s="231">
        <v>115.3</v>
      </c>
      <c r="I736" s="232"/>
      <c r="J736" s="228"/>
      <c r="K736" s="228"/>
      <c r="L736" s="233"/>
      <c r="M736" s="234"/>
      <c r="N736" s="235"/>
      <c r="O736" s="235"/>
      <c r="P736" s="235"/>
      <c r="Q736" s="235"/>
      <c r="R736" s="235"/>
      <c r="S736" s="235"/>
      <c r="T736" s="236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T736" s="237" t="s">
        <v>138</v>
      </c>
      <c r="AU736" s="237" t="s">
        <v>146</v>
      </c>
      <c r="AV736" s="13" t="s">
        <v>82</v>
      </c>
      <c r="AW736" s="13" t="s">
        <v>33</v>
      </c>
      <c r="AX736" s="13" t="s">
        <v>72</v>
      </c>
      <c r="AY736" s="237" t="s">
        <v>125</v>
      </c>
    </row>
    <row r="737" s="15" customFormat="1">
      <c r="A737" s="15"/>
      <c r="B737" s="253"/>
      <c r="C737" s="254"/>
      <c r="D737" s="220" t="s">
        <v>138</v>
      </c>
      <c r="E737" s="255" t="s">
        <v>19</v>
      </c>
      <c r="F737" s="256" t="s">
        <v>1822</v>
      </c>
      <c r="G737" s="254"/>
      <c r="H737" s="255" t="s">
        <v>19</v>
      </c>
      <c r="I737" s="257"/>
      <c r="J737" s="254"/>
      <c r="K737" s="254"/>
      <c r="L737" s="258"/>
      <c r="M737" s="259"/>
      <c r="N737" s="260"/>
      <c r="O737" s="260"/>
      <c r="P737" s="260"/>
      <c r="Q737" s="260"/>
      <c r="R737" s="260"/>
      <c r="S737" s="260"/>
      <c r="T737" s="261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T737" s="262" t="s">
        <v>138</v>
      </c>
      <c r="AU737" s="262" t="s">
        <v>146</v>
      </c>
      <c r="AV737" s="15" t="s">
        <v>80</v>
      </c>
      <c r="AW737" s="15" t="s">
        <v>33</v>
      </c>
      <c r="AX737" s="15" t="s">
        <v>72</v>
      </c>
      <c r="AY737" s="262" t="s">
        <v>125</v>
      </c>
    </row>
    <row r="738" s="14" customFormat="1">
      <c r="A738" s="14"/>
      <c r="B738" s="238"/>
      <c r="C738" s="239"/>
      <c r="D738" s="220" t="s">
        <v>138</v>
      </c>
      <c r="E738" s="240" t="s">
        <v>19</v>
      </c>
      <c r="F738" s="241" t="s">
        <v>158</v>
      </c>
      <c r="G738" s="239"/>
      <c r="H738" s="242">
        <v>225.30000000000001</v>
      </c>
      <c r="I738" s="243"/>
      <c r="J738" s="239"/>
      <c r="K738" s="239"/>
      <c r="L738" s="244"/>
      <c r="M738" s="245"/>
      <c r="N738" s="246"/>
      <c r="O738" s="246"/>
      <c r="P738" s="246"/>
      <c r="Q738" s="246"/>
      <c r="R738" s="246"/>
      <c r="S738" s="246"/>
      <c r="T738" s="247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T738" s="248" t="s">
        <v>138</v>
      </c>
      <c r="AU738" s="248" t="s">
        <v>146</v>
      </c>
      <c r="AV738" s="14" t="s">
        <v>132</v>
      </c>
      <c r="AW738" s="14" t="s">
        <v>33</v>
      </c>
      <c r="AX738" s="14" t="s">
        <v>80</v>
      </c>
      <c r="AY738" s="248" t="s">
        <v>125</v>
      </c>
    </row>
    <row r="739" s="2" customFormat="1" ht="16.5" customHeight="1">
      <c r="A739" s="41"/>
      <c r="B739" s="42"/>
      <c r="C739" s="263" t="s">
        <v>1823</v>
      </c>
      <c r="D739" s="263" t="s">
        <v>408</v>
      </c>
      <c r="E739" s="264" t="s">
        <v>1573</v>
      </c>
      <c r="F739" s="265" t="s">
        <v>1574</v>
      </c>
      <c r="G739" s="266" t="s">
        <v>1575</v>
      </c>
      <c r="H739" s="267">
        <v>0.113</v>
      </c>
      <c r="I739" s="268"/>
      <c r="J739" s="269">
        <f>ROUND(I739*H739,2)</f>
        <v>0</v>
      </c>
      <c r="K739" s="265" t="s">
        <v>131</v>
      </c>
      <c r="L739" s="270"/>
      <c r="M739" s="271" t="s">
        <v>19</v>
      </c>
      <c r="N739" s="272" t="s">
        <v>43</v>
      </c>
      <c r="O739" s="87"/>
      <c r="P739" s="216">
        <f>O739*H739</f>
        <v>0</v>
      </c>
      <c r="Q739" s="216">
        <v>0.001</v>
      </c>
      <c r="R739" s="216">
        <f>Q739*H739</f>
        <v>0.00011300000000000001</v>
      </c>
      <c r="S739" s="216">
        <v>0</v>
      </c>
      <c r="T739" s="217">
        <f>S739*H739</f>
        <v>0</v>
      </c>
      <c r="U739" s="41"/>
      <c r="V739" s="41"/>
      <c r="W739" s="41"/>
      <c r="X739" s="41"/>
      <c r="Y739" s="41"/>
      <c r="Z739" s="41"/>
      <c r="AA739" s="41"/>
      <c r="AB739" s="41"/>
      <c r="AC739" s="41"/>
      <c r="AD739" s="41"/>
      <c r="AE739" s="41"/>
      <c r="AR739" s="218" t="s">
        <v>175</v>
      </c>
      <c r="AT739" s="218" t="s">
        <v>408</v>
      </c>
      <c r="AU739" s="218" t="s">
        <v>146</v>
      </c>
      <c r="AY739" s="20" t="s">
        <v>125</v>
      </c>
      <c r="BE739" s="219">
        <f>IF(N739="základní",J739,0)</f>
        <v>0</v>
      </c>
      <c r="BF739" s="219">
        <f>IF(N739="snížená",J739,0)</f>
        <v>0</v>
      </c>
      <c r="BG739" s="219">
        <f>IF(N739="zákl. přenesená",J739,0)</f>
        <v>0</v>
      </c>
      <c r="BH739" s="219">
        <f>IF(N739="sníž. přenesená",J739,0)</f>
        <v>0</v>
      </c>
      <c r="BI739" s="219">
        <f>IF(N739="nulová",J739,0)</f>
        <v>0</v>
      </c>
      <c r="BJ739" s="20" t="s">
        <v>80</v>
      </c>
      <c r="BK739" s="219">
        <f>ROUND(I739*H739,2)</f>
        <v>0</v>
      </c>
      <c r="BL739" s="20" t="s">
        <v>132</v>
      </c>
      <c r="BM739" s="218" t="s">
        <v>1824</v>
      </c>
    </row>
    <row r="740" s="2" customFormat="1">
      <c r="A740" s="41"/>
      <c r="B740" s="42"/>
      <c r="C740" s="43"/>
      <c r="D740" s="220" t="s">
        <v>134</v>
      </c>
      <c r="E740" s="43"/>
      <c r="F740" s="221" t="s">
        <v>1574</v>
      </c>
      <c r="G740" s="43"/>
      <c r="H740" s="43"/>
      <c r="I740" s="222"/>
      <c r="J740" s="43"/>
      <c r="K740" s="43"/>
      <c r="L740" s="47"/>
      <c r="M740" s="223"/>
      <c r="N740" s="224"/>
      <c r="O740" s="87"/>
      <c r="P740" s="87"/>
      <c r="Q740" s="87"/>
      <c r="R740" s="87"/>
      <c r="S740" s="87"/>
      <c r="T740" s="88"/>
      <c r="U740" s="41"/>
      <c r="V740" s="41"/>
      <c r="W740" s="41"/>
      <c r="X740" s="41"/>
      <c r="Y740" s="41"/>
      <c r="Z740" s="41"/>
      <c r="AA740" s="41"/>
      <c r="AB740" s="41"/>
      <c r="AC740" s="41"/>
      <c r="AD740" s="41"/>
      <c r="AE740" s="41"/>
      <c r="AT740" s="20" t="s">
        <v>134</v>
      </c>
      <c r="AU740" s="20" t="s">
        <v>146</v>
      </c>
    </row>
    <row r="741" s="13" customFormat="1">
      <c r="A741" s="13"/>
      <c r="B741" s="227"/>
      <c r="C741" s="228"/>
      <c r="D741" s="220" t="s">
        <v>138</v>
      </c>
      <c r="E741" s="229" t="s">
        <v>19</v>
      </c>
      <c r="F741" s="230" t="s">
        <v>1825</v>
      </c>
      <c r="G741" s="228"/>
      <c r="H741" s="231">
        <v>0.113</v>
      </c>
      <c r="I741" s="232"/>
      <c r="J741" s="228"/>
      <c r="K741" s="228"/>
      <c r="L741" s="233"/>
      <c r="M741" s="234"/>
      <c r="N741" s="235"/>
      <c r="O741" s="235"/>
      <c r="P741" s="235"/>
      <c r="Q741" s="235"/>
      <c r="R741" s="235"/>
      <c r="S741" s="235"/>
      <c r="T741" s="236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T741" s="237" t="s">
        <v>138</v>
      </c>
      <c r="AU741" s="237" t="s">
        <v>146</v>
      </c>
      <c r="AV741" s="13" t="s">
        <v>82</v>
      </c>
      <c r="AW741" s="13" t="s">
        <v>33</v>
      </c>
      <c r="AX741" s="13" t="s">
        <v>72</v>
      </c>
      <c r="AY741" s="237" t="s">
        <v>125</v>
      </c>
    </row>
    <row r="742" s="14" customFormat="1">
      <c r="A742" s="14"/>
      <c r="B742" s="238"/>
      <c r="C742" s="239"/>
      <c r="D742" s="220" t="s">
        <v>138</v>
      </c>
      <c r="E742" s="240" t="s">
        <v>19</v>
      </c>
      <c r="F742" s="241" t="s">
        <v>158</v>
      </c>
      <c r="G742" s="239"/>
      <c r="H742" s="242">
        <v>0.113</v>
      </c>
      <c r="I742" s="243"/>
      <c r="J742" s="239"/>
      <c r="K742" s="239"/>
      <c r="L742" s="244"/>
      <c r="M742" s="245"/>
      <c r="N742" s="246"/>
      <c r="O742" s="246"/>
      <c r="P742" s="246"/>
      <c r="Q742" s="246"/>
      <c r="R742" s="246"/>
      <c r="S742" s="246"/>
      <c r="T742" s="247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T742" s="248" t="s">
        <v>138</v>
      </c>
      <c r="AU742" s="248" t="s">
        <v>146</v>
      </c>
      <c r="AV742" s="14" t="s">
        <v>132</v>
      </c>
      <c r="AW742" s="14" t="s">
        <v>33</v>
      </c>
      <c r="AX742" s="14" t="s">
        <v>80</v>
      </c>
      <c r="AY742" s="248" t="s">
        <v>125</v>
      </c>
    </row>
    <row r="743" s="2" customFormat="1" ht="16.5" customHeight="1">
      <c r="A743" s="41"/>
      <c r="B743" s="42"/>
      <c r="C743" s="207" t="s">
        <v>1826</v>
      </c>
      <c r="D743" s="207" t="s">
        <v>127</v>
      </c>
      <c r="E743" s="208" t="s">
        <v>1579</v>
      </c>
      <c r="F743" s="209" t="s">
        <v>1580</v>
      </c>
      <c r="G743" s="210" t="s">
        <v>130</v>
      </c>
      <c r="H743" s="211">
        <v>225.30000000000001</v>
      </c>
      <c r="I743" s="212"/>
      <c r="J743" s="213">
        <f>ROUND(I743*H743,2)</f>
        <v>0</v>
      </c>
      <c r="K743" s="209" t="s">
        <v>19</v>
      </c>
      <c r="L743" s="47"/>
      <c r="M743" s="214" t="s">
        <v>19</v>
      </c>
      <c r="N743" s="215" t="s">
        <v>43</v>
      </c>
      <c r="O743" s="87"/>
      <c r="P743" s="216">
        <f>O743*H743</f>
        <v>0</v>
      </c>
      <c r="Q743" s="216">
        <v>0</v>
      </c>
      <c r="R743" s="216">
        <f>Q743*H743</f>
        <v>0</v>
      </c>
      <c r="S743" s="216">
        <v>0</v>
      </c>
      <c r="T743" s="217">
        <f>S743*H743</f>
        <v>0</v>
      </c>
      <c r="U743" s="41"/>
      <c r="V743" s="41"/>
      <c r="W743" s="41"/>
      <c r="X743" s="41"/>
      <c r="Y743" s="41"/>
      <c r="Z743" s="41"/>
      <c r="AA743" s="41"/>
      <c r="AB743" s="41"/>
      <c r="AC743" s="41"/>
      <c r="AD743" s="41"/>
      <c r="AE743" s="41"/>
      <c r="AR743" s="218" t="s">
        <v>132</v>
      </c>
      <c r="AT743" s="218" t="s">
        <v>127</v>
      </c>
      <c r="AU743" s="218" t="s">
        <v>146</v>
      </c>
      <c r="AY743" s="20" t="s">
        <v>125</v>
      </c>
      <c r="BE743" s="219">
        <f>IF(N743="základní",J743,0)</f>
        <v>0</v>
      </c>
      <c r="BF743" s="219">
        <f>IF(N743="snížená",J743,0)</f>
        <v>0</v>
      </c>
      <c r="BG743" s="219">
        <f>IF(N743="zákl. přenesená",J743,0)</f>
        <v>0</v>
      </c>
      <c r="BH743" s="219">
        <f>IF(N743="sníž. přenesená",J743,0)</f>
        <v>0</v>
      </c>
      <c r="BI743" s="219">
        <f>IF(N743="nulová",J743,0)</f>
        <v>0</v>
      </c>
      <c r="BJ743" s="20" t="s">
        <v>80</v>
      </c>
      <c r="BK743" s="219">
        <f>ROUND(I743*H743,2)</f>
        <v>0</v>
      </c>
      <c r="BL743" s="20" t="s">
        <v>132</v>
      </c>
      <c r="BM743" s="218" t="s">
        <v>1827</v>
      </c>
    </row>
    <row r="744" s="2" customFormat="1">
      <c r="A744" s="41"/>
      <c r="B744" s="42"/>
      <c r="C744" s="43"/>
      <c r="D744" s="220" t="s">
        <v>134</v>
      </c>
      <c r="E744" s="43"/>
      <c r="F744" s="221" t="s">
        <v>1580</v>
      </c>
      <c r="G744" s="43"/>
      <c r="H744" s="43"/>
      <c r="I744" s="222"/>
      <c r="J744" s="43"/>
      <c r="K744" s="43"/>
      <c r="L744" s="47"/>
      <c r="M744" s="223"/>
      <c r="N744" s="224"/>
      <c r="O744" s="87"/>
      <c r="P744" s="87"/>
      <c r="Q744" s="87"/>
      <c r="R744" s="87"/>
      <c r="S744" s="87"/>
      <c r="T744" s="88"/>
      <c r="U744" s="41"/>
      <c r="V744" s="41"/>
      <c r="W744" s="41"/>
      <c r="X744" s="41"/>
      <c r="Y744" s="41"/>
      <c r="Z744" s="41"/>
      <c r="AA744" s="41"/>
      <c r="AB744" s="41"/>
      <c r="AC744" s="41"/>
      <c r="AD744" s="41"/>
      <c r="AE744" s="41"/>
      <c r="AT744" s="20" t="s">
        <v>134</v>
      </c>
      <c r="AU744" s="20" t="s">
        <v>146</v>
      </c>
    </row>
    <row r="745" s="13" customFormat="1">
      <c r="A745" s="13"/>
      <c r="B745" s="227"/>
      <c r="C745" s="228"/>
      <c r="D745" s="220" t="s">
        <v>138</v>
      </c>
      <c r="E745" s="229" t="s">
        <v>19</v>
      </c>
      <c r="F745" s="230" t="s">
        <v>1828</v>
      </c>
      <c r="G745" s="228"/>
      <c r="H745" s="231">
        <v>225.30000000000001</v>
      </c>
      <c r="I745" s="232"/>
      <c r="J745" s="228"/>
      <c r="K745" s="228"/>
      <c r="L745" s="233"/>
      <c r="M745" s="234"/>
      <c r="N745" s="235"/>
      <c r="O745" s="235"/>
      <c r="P745" s="235"/>
      <c r="Q745" s="235"/>
      <c r="R745" s="235"/>
      <c r="S745" s="235"/>
      <c r="T745" s="236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T745" s="237" t="s">
        <v>138</v>
      </c>
      <c r="AU745" s="237" t="s">
        <v>146</v>
      </c>
      <c r="AV745" s="13" t="s">
        <v>82</v>
      </c>
      <c r="AW745" s="13" t="s">
        <v>33</v>
      </c>
      <c r="AX745" s="13" t="s">
        <v>72</v>
      </c>
      <c r="AY745" s="237" t="s">
        <v>125</v>
      </c>
    </row>
    <row r="746" s="14" customFormat="1">
      <c r="A746" s="14"/>
      <c r="B746" s="238"/>
      <c r="C746" s="239"/>
      <c r="D746" s="220" t="s">
        <v>138</v>
      </c>
      <c r="E746" s="240" t="s">
        <v>19</v>
      </c>
      <c r="F746" s="241" t="s">
        <v>158</v>
      </c>
      <c r="G746" s="239"/>
      <c r="H746" s="242">
        <v>225.30000000000001</v>
      </c>
      <c r="I746" s="243"/>
      <c r="J746" s="239"/>
      <c r="K746" s="239"/>
      <c r="L746" s="244"/>
      <c r="M746" s="245"/>
      <c r="N746" s="246"/>
      <c r="O746" s="246"/>
      <c r="P746" s="246"/>
      <c r="Q746" s="246"/>
      <c r="R746" s="246"/>
      <c r="S746" s="246"/>
      <c r="T746" s="247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T746" s="248" t="s">
        <v>138</v>
      </c>
      <c r="AU746" s="248" t="s">
        <v>146</v>
      </c>
      <c r="AV746" s="14" t="s">
        <v>132</v>
      </c>
      <c r="AW746" s="14" t="s">
        <v>33</v>
      </c>
      <c r="AX746" s="14" t="s">
        <v>80</v>
      </c>
      <c r="AY746" s="248" t="s">
        <v>125</v>
      </c>
    </row>
    <row r="747" s="2" customFormat="1" ht="16.5" customHeight="1">
      <c r="A747" s="41"/>
      <c r="B747" s="42"/>
      <c r="C747" s="207" t="s">
        <v>1829</v>
      </c>
      <c r="D747" s="207" t="s">
        <v>127</v>
      </c>
      <c r="E747" s="208" t="s">
        <v>1584</v>
      </c>
      <c r="F747" s="209" t="s">
        <v>1585</v>
      </c>
      <c r="G747" s="210" t="s">
        <v>130</v>
      </c>
      <c r="H747" s="211">
        <v>225.30000000000001</v>
      </c>
      <c r="I747" s="212"/>
      <c r="J747" s="213">
        <f>ROUND(I747*H747,2)</f>
        <v>0</v>
      </c>
      <c r="K747" s="209" t="s">
        <v>131</v>
      </c>
      <c r="L747" s="47"/>
      <c r="M747" s="214" t="s">
        <v>19</v>
      </c>
      <c r="N747" s="215" t="s">
        <v>43</v>
      </c>
      <c r="O747" s="87"/>
      <c r="P747" s="216">
        <f>O747*H747</f>
        <v>0</v>
      </c>
      <c r="Q747" s="216">
        <v>0</v>
      </c>
      <c r="R747" s="216">
        <f>Q747*H747</f>
        <v>0</v>
      </c>
      <c r="S747" s="216">
        <v>0</v>
      </c>
      <c r="T747" s="217">
        <f>S747*H747</f>
        <v>0</v>
      </c>
      <c r="U747" s="41"/>
      <c r="V747" s="41"/>
      <c r="W747" s="41"/>
      <c r="X747" s="41"/>
      <c r="Y747" s="41"/>
      <c r="Z747" s="41"/>
      <c r="AA747" s="41"/>
      <c r="AB747" s="41"/>
      <c r="AC747" s="41"/>
      <c r="AD747" s="41"/>
      <c r="AE747" s="41"/>
      <c r="AR747" s="218" t="s">
        <v>132</v>
      </c>
      <c r="AT747" s="218" t="s">
        <v>127</v>
      </c>
      <c r="AU747" s="218" t="s">
        <v>146</v>
      </c>
      <c r="AY747" s="20" t="s">
        <v>125</v>
      </c>
      <c r="BE747" s="219">
        <f>IF(N747="základní",J747,0)</f>
        <v>0</v>
      </c>
      <c r="BF747" s="219">
        <f>IF(N747="snížená",J747,0)</f>
        <v>0</v>
      </c>
      <c r="BG747" s="219">
        <f>IF(N747="zákl. přenesená",J747,0)</f>
        <v>0</v>
      </c>
      <c r="BH747" s="219">
        <f>IF(N747="sníž. přenesená",J747,0)</f>
        <v>0</v>
      </c>
      <c r="BI747" s="219">
        <f>IF(N747="nulová",J747,0)</f>
        <v>0</v>
      </c>
      <c r="BJ747" s="20" t="s">
        <v>80</v>
      </c>
      <c r="BK747" s="219">
        <f>ROUND(I747*H747,2)</f>
        <v>0</v>
      </c>
      <c r="BL747" s="20" t="s">
        <v>132</v>
      </c>
      <c r="BM747" s="218" t="s">
        <v>1830</v>
      </c>
    </row>
    <row r="748" s="2" customFormat="1">
      <c r="A748" s="41"/>
      <c r="B748" s="42"/>
      <c r="C748" s="43"/>
      <c r="D748" s="220" t="s">
        <v>134</v>
      </c>
      <c r="E748" s="43"/>
      <c r="F748" s="221" t="s">
        <v>1587</v>
      </c>
      <c r="G748" s="43"/>
      <c r="H748" s="43"/>
      <c r="I748" s="222"/>
      <c r="J748" s="43"/>
      <c r="K748" s="43"/>
      <c r="L748" s="47"/>
      <c r="M748" s="223"/>
      <c r="N748" s="224"/>
      <c r="O748" s="87"/>
      <c r="P748" s="87"/>
      <c r="Q748" s="87"/>
      <c r="R748" s="87"/>
      <c r="S748" s="87"/>
      <c r="T748" s="88"/>
      <c r="U748" s="41"/>
      <c r="V748" s="41"/>
      <c r="W748" s="41"/>
      <c r="X748" s="41"/>
      <c r="Y748" s="41"/>
      <c r="Z748" s="41"/>
      <c r="AA748" s="41"/>
      <c r="AB748" s="41"/>
      <c r="AC748" s="41"/>
      <c r="AD748" s="41"/>
      <c r="AE748" s="41"/>
      <c r="AT748" s="20" t="s">
        <v>134</v>
      </c>
      <c r="AU748" s="20" t="s">
        <v>146</v>
      </c>
    </row>
    <row r="749" s="2" customFormat="1">
      <c r="A749" s="41"/>
      <c r="B749" s="42"/>
      <c r="C749" s="43"/>
      <c r="D749" s="225" t="s">
        <v>136</v>
      </c>
      <c r="E749" s="43"/>
      <c r="F749" s="226" t="s">
        <v>1588</v>
      </c>
      <c r="G749" s="43"/>
      <c r="H749" s="43"/>
      <c r="I749" s="222"/>
      <c r="J749" s="43"/>
      <c r="K749" s="43"/>
      <c r="L749" s="47"/>
      <c r="M749" s="223"/>
      <c r="N749" s="224"/>
      <c r="O749" s="87"/>
      <c r="P749" s="87"/>
      <c r="Q749" s="87"/>
      <c r="R749" s="87"/>
      <c r="S749" s="87"/>
      <c r="T749" s="88"/>
      <c r="U749" s="41"/>
      <c r="V749" s="41"/>
      <c r="W749" s="41"/>
      <c r="X749" s="41"/>
      <c r="Y749" s="41"/>
      <c r="Z749" s="41"/>
      <c r="AA749" s="41"/>
      <c r="AB749" s="41"/>
      <c r="AC749" s="41"/>
      <c r="AD749" s="41"/>
      <c r="AE749" s="41"/>
      <c r="AT749" s="20" t="s">
        <v>136</v>
      </c>
      <c r="AU749" s="20" t="s">
        <v>146</v>
      </c>
    </row>
    <row r="750" s="2" customFormat="1" ht="16.5" customHeight="1">
      <c r="A750" s="41"/>
      <c r="B750" s="42"/>
      <c r="C750" s="207" t="s">
        <v>1831</v>
      </c>
      <c r="D750" s="207" t="s">
        <v>127</v>
      </c>
      <c r="E750" s="208" t="s">
        <v>1590</v>
      </c>
      <c r="F750" s="209" t="s">
        <v>1591</v>
      </c>
      <c r="G750" s="210" t="s">
        <v>130</v>
      </c>
      <c r="H750" s="211">
        <v>225.30000000000001</v>
      </c>
      <c r="I750" s="212"/>
      <c r="J750" s="213">
        <f>ROUND(I750*H750,2)</f>
        <v>0</v>
      </c>
      <c r="K750" s="209" t="s">
        <v>19</v>
      </c>
      <c r="L750" s="47"/>
      <c r="M750" s="214" t="s">
        <v>19</v>
      </c>
      <c r="N750" s="215" t="s">
        <v>43</v>
      </c>
      <c r="O750" s="87"/>
      <c r="P750" s="216">
        <f>O750*H750</f>
        <v>0</v>
      </c>
      <c r="Q750" s="216">
        <v>0</v>
      </c>
      <c r="R750" s="216">
        <f>Q750*H750</f>
        <v>0</v>
      </c>
      <c r="S750" s="216">
        <v>0</v>
      </c>
      <c r="T750" s="217">
        <f>S750*H750</f>
        <v>0</v>
      </c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R750" s="218" t="s">
        <v>132</v>
      </c>
      <c r="AT750" s="218" t="s">
        <v>127</v>
      </c>
      <c r="AU750" s="218" t="s">
        <v>146</v>
      </c>
      <c r="AY750" s="20" t="s">
        <v>125</v>
      </c>
      <c r="BE750" s="219">
        <f>IF(N750="základní",J750,0)</f>
        <v>0</v>
      </c>
      <c r="BF750" s="219">
        <f>IF(N750="snížená",J750,0)</f>
        <v>0</v>
      </c>
      <c r="BG750" s="219">
        <f>IF(N750="zákl. přenesená",J750,0)</f>
        <v>0</v>
      </c>
      <c r="BH750" s="219">
        <f>IF(N750="sníž. přenesená",J750,0)</f>
        <v>0</v>
      </c>
      <c r="BI750" s="219">
        <f>IF(N750="nulová",J750,0)</f>
        <v>0</v>
      </c>
      <c r="BJ750" s="20" t="s">
        <v>80</v>
      </c>
      <c r="BK750" s="219">
        <f>ROUND(I750*H750,2)</f>
        <v>0</v>
      </c>
      <c r="BL750" s="20" t="s">
        <v>132</v>
      </c>
      <c r="BM750" s="218" t="s">
        <v>1832</v>
      </c>
    </row>
    <row r="751" s="2" customFormat="1">
      <c r="A751" s="41"/>
      <c r="B751" s="42"/>
      <c r="C751" s="43"/>
      <c r="D751" s="220" t="s">
        <v>134</v>
      </c>
      <c r="E751" s="43"/>
      <c r="F751" s="221" t="s">
        <v>1591</v>
      </c>
      <c r="G751" s="43"/>
      <c r="H751" s="43"/>
      <c r="I751" s="222"/>
      <c r="J751" s="43"/>
      <c r="K751" s="43"/>
      <c r="L751" s="47"/>
      <c r="M751" s="223"/>
      <c r="N751" s="224"/>
      <c r="O751" s="87"/>
      <c r="P751" s="87"/>
      <c r="Q751" s="87"/>
      <c r="R751" s="87"/>
      <c r="S751" s="87"/>
      <c r="T751" s="88"/>
      <c r="U751" s="41"/>
      <c r="V751" s="41"/>
      <c r="W751" s="41"/>
      <c r="X751" s="41"/>
      <c r="Y751" s="41"/>
      <c r="Z751" s="41"/>
      <c r="AA751" s="41"/>
      <c r="AB751" s="41"/>
      <c r="AC751" s="41"/>
      <c r="AD751" s="41"/>
      <c r="AE751" s="41"/>
      <c r="AT751" s="20" t="s">
        <v>134</v>
      </c>
      <c r="AU751" s="20" t="s">
        <v>146</v>
      </c>
    </row>
    <row r="752" s="2" customFormat="1" ht="16.5" customHeight="1">
      <c r="A752" s="41"/>
      <c r="B752" s="42"/>
      <c r="C752" s="207" t="s">
        <v>1833</v>
      </c>
      <c r="D752" s="207" t="s">
        <v>127</v>
      </c>
      <c r="E752" s="208" t="s">
        <v>1594</v>
      </c>
      <c r="F752" s="209" t="s">
        <v>1595</v>
      </c>
      <c r="G752" s="210" t="s">
        <v>582</v>
      </c>
      <c r="H752" s="211">
        <v>1</v>
      </c>
      <c r="I752" s="212"/>
      <c r="J752" s="213">
        <f>ROUND(I752*H752,2)</f>
        <v>0</v>
      </c>
      <c r="K752" s="209" t="s">
        <v>19</v>
      </c>
      <c r="L752" s="47"/>
      <c r="M752" s="214" t="s">
        <v>19</v>
      </c>
      <c r="N752" s="215" t="s">
        <v>43</v>
      </c>
      <c r="O752" s="87"/>
      <c r="P752" s="216">
        <f>O752*H752</f>
        <v>0</v>
      </c>
      <c r="Q752" s="216">
        <v>0</v>
      </c>
      <c r="R752" s="216">
        <f>Q752*H752</f>
        <v>0</v>
      </c>
      <c r="S752" s="216">
        <v>0</v>
      </c>
      <c r="T752" s="217">
        <f>S752*H752</f>
        <v>0</v>
      </c>
      <c r="U752" s="41"/>
      <c r="V752" s="41"/>
      <c r="W752" s="41"/>
      <c r="X752" s="41"/>
      <c r="Y752" s="41"/>
      <c r="Z752" s="41"/>
      <c r="AA752" s="41"/>
      <c r="AB752" s="41"/>
      <c r="AC752" s="41"/>
      <c r="AD752" s="41"/>
      <c r="AE752" s="41"/>
      <c r="AR752" s="218" t="s">
        <v>132</v>
      </c>
      <c r="AT752" s="218" t="s">
        <v>127</v>
      </c>
      <c r="AU752" s="218" t="s">
        <v>146</v>
      </c>
      <c r="AY752" s="20" t="s">
        <v>125</v>
      </c>
      <c r="BE752" s="219">
        <f>IF(N752="základní",J752,0)</f>
        <v>0</v>
      </c>
      <c r="BF752" s="219">
        <f>IF(N752="snížená",J752,0)</f>
        <v>0</v>
      </c>
      <c r="BG752" s="219">
        <f>IF(N752="zákl. přenesená",J752,0)</f>
        <v>0</v>
      </c>
      <c r="BH752" s="219">
        <f>IF(N752="sníž. přenesená",J752,0)</f>
        <v>0</v>
      </c>
      <c r="BI752" s="219">
        <f>IF(N752="nulová",J752,0)</f>
        <v>0</v>
      </c>
      <c r="BJ752" s="20" t="s">
        <v>80</v>
      </c>
      <c r="BK752" s="219">
        <f>ROUND(I752*H752,2)</f>
        <v>0</v>
      </c>
      <c r="BL752" s="20" t="s">
        <v>132</v>
      </c>
      <c r="BM752" s="218" t="s">
        <v>1834</v>
      </c>
    </row>
    <row r="753" s="2" customFormat="1">
      <c r="A753" s="41"/>
      <c r="B753" s="42"/>
      <c r="C753" s="43"/>
      <c r="D753" s="220" t="s">
        <v>134</v>
      </c>
      <c r="E753" s="43"/>
      <c r="F753" s="221" t="s">
        <v>1595</v>
      </c>
      <c r="G753" s="43"/>
      <c r="H753" s="43"/>
      <c r="I753" s="222"/>
      <c r="J753" s="43"/>
      <c r="K753" s="43"/>
      <c r="L753" s="47"/>
      <c r="M753" s="223"/>
      <c r="N753" s="224"/>
      <c r="O753" s="87"/>
      <c r="P753" s="87"/>
      <c r="Q753" s="87"/>
      <c r="R753" s="87"/>
      <c r="S753" s="87"/>
      <c r="T753" s="88"/>
      <c r="U753" s="41"/>
      <c r="V753" s="41"/>
      <c r="W753" s="41"/>
      <c r="X753" s="41"/>
      <c r="Y753" s="41"/>
      <c r="Z753" s="41"/>
      <c r="AA753" s="41"/>
      <c r="AB753" s="41"/>
      <c r="AC753" s="41"/>
      <c r="AD753" s="41"/>
      <c r="AE753" s="41"/>
      <c r="AT753" s="20" t="s">
        <v>134</v>
      </c>
      <c r="AU753" s="20" t="s">
        <v>146</v>
      </c>
    </row>
    <row r="754" s="2" customFormat="1" ht="16.5" customHeight="1">
      <c r="A754" s="41"/>
      <c r="B754" s="42"/>
      <c r="C754" s="207" t="s">
        <v>1835</v>
      </c>
      <c r="D754" s="207" t="s">
        <v>127</v>
      </c>
      <c r="E754" s="208" t="s">
        <v>1598</v>
      </c>
      <c r="F754" s="209" t="s">
        <v>1599</v>
      </c>
      <c r="G754" s="210" t="s">
        <v>130</v>
      </c>
      <c r="H754" s="211">
        <v>225.30000000000001</v>
      </c>
      <c r="I754" s="212"/>
      <c r="J754" s="213">
        <f>ROUND(I754*H754,2)</f>
        <v>0</v>
      </c>
      <c r="K754" s="209" t="s">
        <v>131</v>
      </c>
      <c r="L754" s="47"/>
      <c r="M754" s="214" t="s">
        <v>19</v>
      </c>
      <c r="N754" s="215" t="s">
        <v>43</v>
      </c>
      <c r="O754" s="87"/>
      <c r="P754" s="216">
        <f>O754*H754</f>
        <v>0</v>
      </c>
      <c r="Q754" s="216">
        <v>0</v>
      </c>
      <c r="R754" s="216">
        <f>Q754*H754</f>
        <v>0</v>
      </c>
      <c r="S754" s="216">
        <v>0</v>
      </c>
      <c r="T754" s="217">
        <f>S754*H754</f>
        <v>0</v>
      </c>
      <c r="U754" s="41"/>
      <c r="V754" s="41"/>
      <c r="W754" s="41"/>
      <c r="X754" s="41"/>
      <c r="Y754" s="41"/>
      <c r="Z754" s="41"/>
      <c r="AA754" s="41"/>
      <c r="AB754" s="41"/>
      <c r="AC754" s="41"/>
      <c r="AD754" s="41"/>
      <c r="AE754" s="41"/>
      <c r="AR754" s="218" t="s">
        <v>132</v>
      </c>
      <c r="AT754" s="218" t="s">
        <v>127</v>
      </c>
      <c r="AU754" s="218" t="s">
        <v>146</v>
      </c>
      <c r="AY754" s="20" t="s">
        <v>125</v>
      </c>
      <c r="BE754" s="219">
        <f>IF(N754="základní",J754,0)</f>
        <v>0</v>
      </c>
      <c r="BF754" s="219">
        <f>IF(N754="snížená",J754,0)</f>
        <v>0</v>
      </c>
      <c r="BG754" s="219">
        <f>IF(N754="zákl. přenesená",J754,0)</f>
        <v>0</v>
      </c>
      <c r="BH754" s="219">
        <f>IF(N754="sníž. přenesená",J754,0)</f>
        <v>0</v>
      </c>
      <c r="BI754" s="219">
        <f>IF(N754="nulová",J754,0)</f>
        <v>0</v>
      </c>
      <c r="BJ754" s="20" t="s">
        <v>80</v>
      </c>
      <c r="BK754" s="219">
        <f>ROUND(I754*H754,2)</f>
        <v>0</v>
      </c>
      <c r="BL754" s="20" t="s">
        <v>132</v>
      </c>
      <c r="BM754" s="218" t="s">
        <v>1836</v>
      </c>
    </row>
    <row r="755" s="2" customFormat="1">
      <c r="A755" s="41"/>
      <c r="B755" s="42"/>
      <c r="C755" s="43"/>
      <c r="D755" s="220" t="s">
        <v>134</v>
      </c>
      <c r="E755" s="43"/>
      <c r="F755" s="221" t="s">
        <v>1601</v>
      </c>
      <c r="G755" s="43"/>
      <c r="H755" s="43"/>
      <c r="I755" s="222"/>
      <c r="J755" s="43"/>
      <c r="K755" s="43"/>
      <c r="L755" s="47"/>
      <c r="M755" s="223"/>
      <c r="N755" s="224"/>
      <c r="O755" s="87"/>
      <c r="P755" s="87"/>
      <c r="Q755" s="87"/>
      <c r="R755" s="87"/>
      <c r="S755" s="87"/>
      <c r="T755" s="88"/>
      <c r="U755" s="41"/>
      <c r="V755" s="41"/>
      <c r="W755" s="41"/>
      <c r="X755" s="41"/>
      <c r="Y755" s="41"/>
      <c r="Z755" s="41"/>
      <c r="AA755" s="41"/>
      <c r="AB755" s="41"/>
      <c r="AC755" s="41"/>
      <c r="AD755" s="41"/>
      <c r="AE755" s="41"/>
      <c r="AT755" s="20" t="s">
        <v>134</v>
      </c>
      <c r="AU755" s="20" t="s">
        <v>146</v>
      </c>
    </row>
    <row r="756" s="2" customFormat="1">
      <c r="A756" s="41"/>
      <c r="B756" s="42"/>
      <c r="C756" s="43"/>
      <c r="D756" s="225" t="s">
        <v>136</v>
      </c>
      <c r="E756" s="43"/>
      <c r="F756" s="226" t="s">
        <v>1602</v>
      </c>
      <c r="G756" s="43"/>
      <c r="H756" s="43"/>
      <c r="I756" s="222"/>
      <c r="J756" s="43"/>
      <c r="K756" s="43"/>
      <c r="L756" s="47"/>
      <c r="M756" s="223"/>
      <c r="N756" s="224"/>
      <c r="O756" s="87"/>
      <c r="P756" s="87"/>
      <c r="Q756" s="87"/>
      <c r="R756" s="87"/>
      <c r="S756" s="87"/>
      <c r="T756" s="88"/>
      <c r="U756" s="41"/>
      <c r="V756" s="41"/>
      <c r="W756" s="41"/>
      <c r="X756" s="41"/>
      <c r="Y756" s="41"/>
      <c r="Z756" s="41"/>
      <c r="AA756" s="41"/>
      <c r="AB756" s="41"/>
      <c r="AC756" s="41"/>
      <c r="AD756" s="41"/>
      <c r="AE756" s="41"/>
      <c r="AT756" s="20" t="s">
        <v>136</v>
      </c>
      <c r="AU756" s="20" t="s">
        <v>146</v>
      </c>
    </row>
    <row r="757" s="13" customFormat="1">
      <c r="A757" s="13"/>
      <c r="B757" s="227"/>
      <c r="C757" s="228"/>
      <c r="D757" s="220" t="s">
        <v>138</v>
      </c>
      <c r="E757" s="229" t="s">
        <v>19</v>
      </c>
      <c r="F757" s="230" t="s">
        <v>1837</v>
      </c>
      <c r="G757" s="228"/>
      <c r="H757" s="231">
        <v>225.30000000000001</v>
      </c>
      <c r="I757" s="232"/>
      <c r="J757" s="228"/>
      <c r="K757" s="228"/>
      <c r="L757" s="233"/>
      <c r="M757" s="234"/>
      <c r="N757" s="235"/>
      <c r="O757" s="235"/>
      <c r="P757" s="235"/>
      <c r="Q757" s="235"/>
      <c r="R757" s="235"/>
      <c r="S757" s="235"/>
      <c r="T757" s="236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T757" s="237" t="s">
        <v>138</v>
      </c>
      <c r="AU757" s="237" t="s">
        <v>146</v>
      </c>
      <c r="AV757" s="13" t="s">
        <v>82</v>
      </c>
      <c r="AW757" s="13" t="s">
        <v>33</v>
      </c>
      <c r="AX757" s="13" t="s">
        <v>72</v>
      </c>
      <c r="AY757" s="237" t="s">
        <v>125</v>
      </c>
    </row>
    <row r="758" s="14" customFormat="1">
      <c r="A758" s="14"/>
      <c r="B758" s="238"/>
      <c r="C758" s="239"/>
      <c r="D758" s="220" t="s">
        <v>138</v>
      </c>
      <c r="E758" s="240" t="s">
        <v>19</v>
      </c>
      <c r="F758" s="241" t="s">
        <v>158</v>
      </c>
      <c r="G758" s="239"/>
      <c r="H758" s="242">
        <v>225.30000000000001</v>
      </c>
      <c r="I758" s="243"/>
      <c r="J758" s="239"/>
      <c r="K758" s="239"/>
      <c r="L758" s="244"/>
      <c r="M758" s="245"/>
      <c r="N758" s="246"/>
      <c r="O758" s="246"/>
      <c r="P758" s="246"/>
      <c r="Q758" s="246"/>
      <c r="R758" s="246"/>
      <c r="S758" s="246"/>
      <c r="T758" s="247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T758" s="248" t="s">
        <v>138</v>
      </c>
      <c r="AU758" s="248" t="s">
        <v>146</v>
      </c>
      <c r="AV758" s="14" t="s">
        <v>132</v>
      </c>
      <c r="AW758" s="14" t="s">
        <v>33</v>
      </c>
      <c r="AX758" s="14" t="s">
        <v>80</v>
      </c>
      <c r="AY758" s="248" t="s">
        <v>125</v>
      </c>
    </row>
    <row r="759" s="2" customFormat="1" ht="24.15" customHeight="1">
      <c r="A759" s="41"/>
      <c r="B759" s="42"/>
      <c r="C759" s="263" t="s">
        <v>1838</v>
      </c>
      <c r="D759" s="263" t="s">
        <v>408</v>
      </c>
      <c r="E759" s="264" t="s">
        <v>1839</v>
      </c>
      <c r="F759" s="265" t="s">
        <v>1840</v>
      </c>
      <c r="G759" s="266" t="s">
        <v>187</v>
      </c>
      <c r="H759" s="267">
        <v>22.530000000000001</v>
      </c>
      <c r="I759" s="268"/>
      <c r="J759" s="269">
        <f>ROUND(I759*H759,2)</f>
        <v>0</v>
      </c>
      <c r="K759" s="265" t="s">
        <v>19</v>
      </c>
      <c r="L759" s="270"/>
      <c r="M759" s="271" t="s">
        <v>19</v>
      </c>
      <c r="N759" s="272" t="s">
        <v>43</v>
      </c>
      <c r="O759" s="87"/>
      <c r="P759" s="216">
        <f>O759*H759</f>
        <v>0</v>
      </c>
      <c r="Q759" s="216">
        <v>1.75</v>
      </c>
      <c r="R759" s="216">
        <f>Q759*H759</f>
        <v>39.427500000000002</v>
      </c>
      <c r="S759" s="216">
        <v>0</v>
      </c>
      <c r="T759" s="217">
        <f>S759*H759</f>
        <v>0</v>
      </c>
      <c r="U759" s="41"/>
      <c r="V759" s="41"/>
      <c r="W759" s="41"/>
      <c r="X759" s="41"/>
      <c r="Y759" s="41"/>
      <c r="Z759" s="41"/>
      <c r="AA759" s="41"/>
      <c r="AB759" s="41"/>
      <c r="AC759" s="41"/>
      <c r="AD759" s="41"/>
      <c r="AE759" s="41"/>
      <c r="AR759" s="218" t="s">
        <v>175</v>
      </c>
      <c r="AT759" s="218" t="s">
        <v>408</v>
      </c>
      <c r="AU759" s="218" t="s">
        <v>146</v>
      </c>
      <c r="AY759" s="20" t="s">
        <v>125</v>
      </c>
      <c r="BE759" s="219">
        <f>IF(N759="základní",J759,0)</f>
        <v>0</v>
      </c>
      <c r="BF759" s="219">
        <f>IF(N759="snížená",J759,0)</f>
        <v>0</v>
      </c>
      <c r="BG759" s="219">
        <f>IF(N759="zákl. přenesená",J759,0)</f>
        <v>0</v>
      </c>
      <c r="BH759" s="219">
        <f>IF(N759="sníž. přenesená",J759,0)</f>
        <v>0</v>
      </c>
      <c r="BI759" s="219">
        <f>IF(N759="nulová",J759,0)</f>
        <v>0</v>
      </c>
      <c r="BJ759" s="20" t="s">
        <v>80</v>
      </c>
      <c r="BK759" s="219">
        <f>ROUND(I759*H759,2)</f>
        <v>0</v>
      </c>
      <c r="BL759" s="20" t="s">
        <v>132</v>
      </c>
      <c r="BM759" s="218" t="s">
        <v>1841</v>
      </c>
    </row>
    <row r="760" s="2" customFormat="1">
      <c r="A760" s="41"/>
      <c r="B760" s="42"/>
      <c r="C760" s="43"/>
      <c r="D760" s="220" t="s">
        <v>134</v>
      </c>
      <c r="E760" s="43"/>
      <c r="F760" s="221" t="s">
        <v>1840</v>
      </c>
      <c r="G760" s="43"/>
      <c r="H760" s="43"/>
      <c r="I760" s="222"/>
      <c r="J760" s="43"/>
      <c r="K760" s="43"/>
      <c r="L760" s="47"/>
      <c r="M760" s="223"/>
      <c r="N760" s="224"/>
      <c r="O760" s="87"/>
      <c r="P760" s="87"/>
      <c r="Q760" s="87"/>
      <c r="R760" s="87"/>
      <c r="S760" s="87"/>
      <c r="T760" s="88"/>
      <c r="U760" s="41"/>
      <c r="V760" s="41"/>
      <c r="W760" s="41"/>
      <c r="X760" s="41"/>
      <c r="Y760" s="41"/>
      <c r="Z760" s="41"/>
      <c r="AA760" s="41"/>
      <c r="AB760" s="41"/>
      <c r="AC760" s="41"/>
      <c r="AD760" s="41"/>
      <c r="AE760" s="41"/>
      <c r="AT760" s="20" t="s">
        <v>134</v>
      </c>
      <c r="AU760" s="20" t="s">
        <v>146</v>
      </c>
    </row>
    <row r="761" s="2" customFormat="1" ht="21.75" customHeight="1">
      <c r="A761" s="41"/>
      <c r="B761" s="42"/>
      <c r="C761" s="207" t="s">
        <v>1842</v>
      </c>
      <c r="D761" s="207" t="s">
        <v>127</v>
      </c>
      <c r="E761" s="208" t="s">
        <v>1566</v>
      </c>
      <c r="F761" s="209" t="s">
        <v>1567</v>
      </c>
      <c r="G761" s="210" t="s">
        <v>130</v>
      </c>
      <c r="H761" s="211">
        <v>225.30000000000001</v>
      </c>
      <c r="I761" s="212"/>
      <c r="J761" s="213">
        <f>ROUND(I761*H761,2)</f>
        <v>0</v>
      </c>
      <c r="K761" s="209" t="s">
        <v>131</v>
      </c>
      <c r="L761" s="47"/>
      <c r="M761" s="214" t="s">
        <v>19</v>
      </c>
      <c r="N761" s="215" t="s">
        <v>43</v>
      </c>
      <c r="O761" s="87"/>
      <c r="P761" s="216">
        <f>O761*H761</f>
        <v>0</v>
      </c>
      <c r="Q761" s="216">
        <v>0</v>
      </c>
      <c r="R761" s="216">
        <f>Q761*H761</f>
        <v>0</v>
      </c>
      <c r="S761" s="216">
        <v>0</v>
      </c>
      <c r="T761" s="217">
        <f>S761*H761</f>
        <v>0</v>
      </c>
      <c r="U761" s="41"/>
      <c r="V761" s="41"/>
      <c r="W761" s="41"/>
      <c r="X761" s="41"/>
      <c r="Y761" s="41"/>
      <c r="Z761" s="41"/>
      <c r="AA761" s="41"/>
      <c r="AB761" s="41"/>
      <c r="AC761" s="41"/>
      <c r="AD761" s="41"/>
      <c r="AE761" s="41"/>
      <c r="AR761" s="218" t="s">
        <v>132</v>
      </c>
      <c r="AT761" s="218" t="s">
        <v>127</v>
      </c>
      <c r="AU761" s="218" t="s">
        <v>146</v>
      </c>
      <c r="AY761" s="20" t="s">
        <v>125</v>
      </c>
      <c r="BE761" s="219">
        <f>IF(N761="základní",J761,0)</f>
        <v>0</v>
      </c>
      <c r="BF761" s="219">
        <f>IF(N761="snížená",J761,0)</f>
        <v>0</v>
      </c>
      <c r="BG761" s="219">
        <f>IF(N761="zákl. přenesená",J761,0)</f>
        <v>0</v>
      </c>
      <c r="BH761" s="219">
        <f>IF(N761="sníž. přenesená",J761,0)</f>
        <v>0</v>
      </c>
      <c r="BI761" s="219">
        <f>IF(N761="nulová",J761,0)</f>
        <v>0</v>
      </c>
      <c r="BJ761" s="20" t="s">
        <v>80</v>
      </c>
      <c r="BK761" s="219">
        <f>ROUND(I761*H761,2)</f>
        <v>0</v>
      </c>
      <c r="BL761" s="20" t="s">
        <v>132</v>
      </c>
      <c r="BM761" s="218" t="s">
        <v>1843</v>
      </c>
    </row>
    <row r="762" s="2" customFormat="1">
      <c r="A762" s="41"/>
      <c r="B762" s="42"/>
      <c r="C762" s="43"/>
      <c r="D762" s="220" t="s">
        <v>134</v>
      </c>
      <c r="E762" s="43"/>
      <c r="F762" s="221" t="s">
        <v>1569</v>
      </c>
      <c r="G762" s="43"/>
      <c r="H762" s="43"/>
      <c r="I762" s="222"/>
      <c r="J762" s="43"/>
      <c r="K762" s="43"/>
      <c r="L762" s="47"/>
      <c r="M762" s="223"/>
      <c r="N762" s="224"/>
      <c r="O762" s="87"/>
      <c r="P762" s="87"/>
      <c r="Q762" s="87"/>
      <c r="R762" s="87"/>
      <c r="S762" s="87"/>
      <c r="T762" s="88"/>
      <c r="U762" s="41"/>
      <c r="V762" s="41"/>
      <c r="W762" s="41"/>
      <c r="X762" s="41"/>
      <c r="Y762" s="41"/>
      <c r="Z762" s="41"/>
      <c r="AA762" s="41"/>
      <c r="AB762" s="41"/>
      <c r="AC762" s="41"/>
      <c r="AD762" s="41"/>
      <c r="AE762" s="41"/>
      <c r="AT762" s="20" t="s">
        <v>134</v>
      </c>
      <c r="AU762" s="20" t="s">
        <v>146</v>
      </c>
    </row>
    <row r="763" s="2" customFormat="1">
      <c r="A763" s="41"/>
      <c r="B763" s="42"/>
      <c r="C763" s="43"/>
      <c r="D763" s="225" t="s">
        <v>136</v>
      </c>
      <c r="E763" s="43"/>
      <c r="F763" s="226" t="s">
        <v>1570</v>
      </c>
      <c r="G763" s="43"/>
      <c r="H763" s="43"/>
      <c r="I763" s="222"/>
      <c r="J763" s="43"/>
      <c r="K763" s="43"/>
      <c r="L763" s="47"/>
      <c r="M763" s="223"/>
      <c r="N763" s="224"/>
      <c r="O763" s="87"/>
      <c r="P763" s="87"/>
      <c r="Q763" s="87"/>
      <c r="R763" s="87"/>
      <c r="S763" s="87"/>
      <c r="T763" s="88"/>
      <c r="U763" s="41"/>
      <c r="V763" s="41"/>
      <c r="W763" s="41"/>
      <c r="X763" s="41"/>
      <c r="Y763" s="41"/>
      <c r="Z763" s="41"/>
      <c r="AA763" s="41"/>
      <c r="AB763" s="41"/>
      <c r="AC763" s="41"/>
      <c r="AD763" s="41"/>
      <c r="AE763" s="41"/>
      <c r="AT763" s="20" t="s">
        <v>136</v>
      </c>
      <c r="AU763" s="20" t="s">
        <v>146</v>
      </c>
    </row>
    <row r="764" s="2" customFormat="1" ht="16.5" customHeight="1">
      <c r="A764" s="41"/>
      <c r="B764" s="42"/>
      <c r="C764" s="263" t="s">
        <v>1844</v>
      </c>
      <c r="D764" s="263" t="s">
        <v>408</v>
      </c>
      <c r="E764" s="264" t="s">
        <v>1573</v>
      </c>
      <c r="F764" s="265" t="s">
        <v>1574</v>
      </c>
      <c r="G764" s="266" t="s">
        <v>1575</v>
      </c>
      <c r="H764" s="267">
        <v>0.113</v>
      </c>
      <c r="I764" s="268"/>
      <c r="J764" s="269">
        <f>ROUND(I764*H764,2)</f>
        <v>0</v>
      </c>
      <c r="K764" s="265" t="s">
        <v>131</v>
      </c>
      <c r="L764" s="270"/>
      <c r="M764" s="271" t="s">
        <v>19</v>
      </c>
      <c r="N764" s="272" t="s">
        <v>43</v>
      </c>
      <c r="O764" s="87"/>
      <c r="P764" s="216">
        <f>O764*H764</f>
        <v>0</v>
      </c>
      <c r="Q764" s="216">
        <v>0.001</v>
      </c>
      <c r="R764" s="216">
        <f>Q764*H764</f>
        <v>0.00011300000000000001</v>
      </c>
      <c r="S764" s="216">
        <v>0</v>
      </c>
      <c r="T764" s="217">
        <f>S764*H764</f>
        <v>0</v>
      </c>
      <c r="U764" s="41"/>
      <c r="V764" s="41"/>
      <c r="W764" s="41"/>
      <c r="X764" s="41"/>
      <c r="Y764" s="41"/>
      <c r="Z764" s="41"/>
      <c r="AA764" s="41"/>
      <c r="AB764" s="41"/>
      <c r="AC764" s="41"/>
      <c r="AD764" s="41"/>
      <c r="AE764" s="41"/>
      <c r="AR764" s="218" t="s">
        <v>175</v>
      </c>
      <c r="AT764" s="218" t="s">
        <v>408</v>
      </c>
      <c r="AU764" s="218" t="s">
        <v>146</v>
      </c>
      <c r="AY764" s="20" t="s">
        <v>125</v>
      </c>
      <c r="BE764" s="219">
        <f>IF(N764="základní",J764,0)</f>
        <v>0</v>
      </c>
      <c r="BF764" s="219">
        <f>IF(N764="snížená",J764,0)</f>
        <v>0</v>
      </c>
      <c r="BG764" s="219">
        <f>IF(N764="zákl. přenesená",J764,0)</f>
        <v>0</v>
      </c>
      <c r="BH764" s="219">
        <f>IF(N764="sníž. přenesená",J764,0)</f>
        <v>0</v>
      </c>
      <c r="BI764" s="219">
        <f>IF(N764="nulová",J764,0)</f>
        <v>0</v>
      </c>
      <c r="BJ764" s="20" t="s">
        <v>80</v>
      </c>
      <c r="BK764" s="219">
        <f>ROUND(I764*H764,2)</f>
        <v>0</v>
      </c>
      <c r="BL764" s="20" t="s">
        <v>132</v>
      </c>
      <c r="BM764" s="218" t="s">
        <v>1845</v>
      </c>
    </row>
    <row r="765" s="2" customFormat="1">
      <c r="A765" s="41"/>
      <c r="B765" s="42"/>
      <c r="C765" s="43"/>
      <c r="D765" s="220" t="s">
        <v>134</v>
      </c>
      <c r="E765" s="43"/>
      <c r="F765" s="221" t="s">
        <v>1574</v>
      </c>
      <c r="G765" s="43"/>
      <c r="H765" s="43"/>
      <c r="I765" s="222"/>
      <c r="J765" s="43"/>
      <c r="K765" s="43"/>
      <c r="L765" s="47"/>
      <c r="M765" s="223"/>
      <c r="N765" s="224"/>
      <c r="O765" s="87"/>
      <c r="P765" s="87"/>
      <c r="Q765" s="87"/>
      <c r="R765" s="87"/>
      <c r="S765" s="87"/>
      <c r="T765" s="88"/>
      <c r="U765" s="41"/>
      <c r="V765" s="41"/>
      <c r="W765" s="41"/>
      <c r="X765" s="41"/>
      <c r="Y765" s="41"/>
      <c r="Z765" s="41"/>
      <c r="AA765" s="41"/>
      <c r="AB765" s="41"/>
      <c r="AC765" s="41"/>
      <c r="AD765" s="41"/>
      <c r="AE765" s="41"/>
      <c r="AT765" s="20" t="s">
        <v>134</v>
      </c>
      <c r="AU765" s="20" t="s">
        <v>146</v>
      </c>
    </row>
    <row r="766" s="13" customFormat="1">
      <c r="A766" s="13"/>
      <c r="B766" s="227"/>
      <c r="C766" s="228"/>
      <c r="D766" s="220" t="s">
        <v>138</v>
      </c>
      <c r="E766" s="229" t="s">
        <v>19</v>
      </c>
      <c r="F766" s="230" t="s">
        <v>1846</v>
      </c>
      <c r="G766" s="228"/>
      <c r="H766" s="231">
        <v>0.113</v>
      </c>
      <c r="I766" s="232"/>
      <c r="J766" s="228"/>
      <c r="K766" s="228"/>
      <c r="L766" s="233"/>
      <c r="M766" s="234"/>
      <c r="N766" s="235"/>
      <c r="O766" s="235"/>
      <c r="P766" s="235"/>
      <c r="Q766" s="235"/>
      <c r="R766" s="235"/>
      <c r="S766" s="235"/>
      <c r="T766" s="236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T766" s="237" t="s">
        <v>138</v>
      </c>
      <c r="AU766" s="237" t="s">
        <v>146</v>
      </c>
      <c r="AV766" s="13" t="s">
        <v>82</v>
      </c>
      <c r="AW766" s="13" t="s">
        <v>33</v>
      </c>
      <c r="AX766" s="13" t="s">
        <v>72</v>
      </c>
      <c r="AY766" s="237" t="s">
        <v>125</v>
      </c>
    </row>
    <row r="767" s="14" customFormat="1">
      <c r="A767" s="14"/>
      <c r="B767" s="238"/>
      <c r="C767" s="239"/>
      <c r="D767" s="220" t="s">
        <v>138</v>
      </c>
      <c r="E767" s="240" t="s">
        <v>19</v>
      </c>
      <c r="F767" s="241" t="s">
        <v>158</v>
      </c>
      <c r="G767" s="239"/>
      <c r="H767" s="242">
        <v>0.113</v>
      </c>
      <c r="I767" s="243"/>
      <c r="J767" s="239"/>
      <c r="K767" s="239"/>
      <c r="L767" s="244"/>
      <c r="M767" s="245"/>
      <c r="N767" s="246"/>
      <c r="O767" s="246"/>
      <c r="P767" s="246"/>
      <c r="Q767" s="246"/>
      <c r="R767" s="246"/>
      <c r="S767" s="246"/>
      <c r="T767" s="247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T767" s="248" t="s">
        <v>138</v>
      </c>
      <c r="AU767" s="248" t="s">
        <v>146</v>
      </c>
      <c r="AV767" s="14" t="s">
        <v>132</v>
      </c>
      <c r="AW767" s="14" t="s">
        <v>33</v>
      </c>
      <c r="AX767" s="14" t="s">
        <v>80</v>
      </c>
      <c r="AY767" s="248" t="s">
        <v>125</v>
      </c>
    </row>
    <row r="768" s="2" customFormat="1" ht="16.5" customHeight="1">
      <c r="A768" s="41"/>
      <c r="B768" s="42"/>
      <c r="C768" s="207" t="s">
        <v>1847</v>
      </c>
      <c r="D768" s="207" t="s">
        <v>127</v>
      </c>
      <c r="E768" s="208" t="s">
        <v>1590</v>
      </c>
      <c r="F768" s="209" t="s">
        <v>1591</v>
      </c>
      <c r="G768" s="210" t="s">
        <v>130</v>
      </c>
      <c r="H768" s="211">
        <v>225.30000000000001</v>
      </c>
      <c r="I768" s="212"/>
      <c r="J768" s="213">
        <f>ROUND(I768*H768,2)</f>
        <v>0</v>
      </c>
      <c r="K768" s="209" t="s">
        <v>19</v>
      </c>
      <c r="L768" s="47"/>
      <c r="M768" s="214" t="s">
        <v>19</v>
      </c>
      <c r="N768" s="215" t="s">
        <v>43</v>
      </c>
      <c r="O768" s="87"/>
      <c r="P768" s="216">
        <f>O768*H768</f>
        <v>0</v>
      </c>
      <c r="Q768" s="216">
        <v>0</v>
      </c>
      <c r="R768" s="216">
        <f>Q768*H768</f>
        <v>0</v>
      </c>
      <c r="S768" s="216">
        <v>0</v>
      </c>
      <c r="T768" s="217">
        <f>S768*H768</f>
        <v>0</v>
      </c>
      <c r="U768" s="41"/>
      <c r="V768" s="41"/>
      <c r="W768" s="41"/>
      <c r="X768" s="41"/>
      <c r="Y768" s="41"/>
      <c r="Z768" s="41"/>
      <c r="AA768" s="41"/>
      <c r="AB768" s="41"/>
      <c r="AC768" s="41"/>
      <c r="AD768" s="41"/>
      <c r="AE768" s="41"/>
      <c r="AR768" s="218" t="s">
        <v>132</v>
      </c>
      <c r="AT768" s="218" t="s">
        <v>127</v>
      </c>
      <c r="AU768" s="218" t="s">
        <v>146</v>
      </c>
      <c r="AY768" s="20" t="s">
        <v>125</v>
      </c>
      <c r="BE768" s="219">
        <f>IF(N768="základní",J768,0)</f>
        <v>0</v>
      </c>
      <c r="BF768" s="219">
        <f>IF(N768="snížená",J768,0)</f>
        <v>0</v>
      </c>
      <c r="BG768" s="219">
        <f>IF(N768="zákl. přenesená",J768,0)</f>
        <v>0</v>
      </c>
      <c r="BH768" s="219">
        <f>IF(N768="sníž. přenesená",J768,0)</f>
        <v>0</v>
      </c>
      <c r="BI768" s="219">
        <f>IF(N768="nulová",J768,0)</f>
        <v>0</v>
      </c>
      <c r="BJ768" s="20" t="s">
        <v>80</v>
      </c>
      <c r="BK768" s="219">
        <f>ROUND(I768*H768,2)</f>
        <v>0</v>
      </c>
      <c r="BL768" s="20" t="s">
        <v>132</v>
      </c>
      <c r="BM768" s="218" t="s">
        <v>1848</v>
      </c>
    </row>
    <row r="769" s="2" customFormat="1">
      <c r="A769" s="41"/>
      <c r="B769" s="42"/>
      <c r="C769" s="43"/>
      <c r="D769" s="220" t="s">
        <v>134</v>
      </c>
      <c r="E769" s="43"/>
      <c r="F769" s="221" t="s">
        <v>1591</v>
      </c>
      <c r="G769" s="43"/>
      <c r="H769" s="43"/>
      <c r="I769" s="222"/>
      <c r="J769" s="43"/>
      <c r="K769" s="43"/>
      <c r="L769" s="47"/>
      <c r="M769" s="223"/>
      <c r="N769" s="224"/>
      <c r="O769" s="87"/>
      <c r="P769" s="87"/>
      <c r="Q769" s="87"/>
      <c r="R769" s="87"/>
      <c r="S769" s="87"/>
      <c r="T769" s="88"/>
      <c r="U769" s="41"/>
      <c r="V769" s="41"/>
      <c r="W769" s="41"/>
      <c r="X769" s="41"/>
      <c r="Y769" s="41"/>
      <c r="Z769" s="41"/>
      <c r="AA769" s="41"/>
      <c r="AB769" s="41"/>
      <c r="AC769" s="41"/>
      <c r="AD769" s="41"/>
      <c r="AE769" s="41"/>
      <c r="AT769" s="20" t="s">
        <v>134</v>
      </c>
      <c r="AU769" s="20" t="s">
        <v>146</v>
      </c>
    </row>
    <row r="770" s="2" customFormat="1" ht="21.75" customHeight="1">
      <c r="A770" s="41"/>
      <c r="B770" s="42"/>
      <c r="C770" s="207" t="s">
        <v>1849</v>
      </c>
      <c r="D770" s="207" t="s">
        <v>127</v>
      </c>
      <c r="E770" s="208" t="s">
        <v>1850</v>
      </c>
      <c r="F770" s="209" t="s">
        <v>1851</v>
      </c>
      <c r="G770" s="210" t="s">
        <v>1212</v>
      </c>
      <c r="H770" s="211">
        <v>2274</v>
      </c>
      <c r="I770" s="212"/>
      <c r="J770" s="213">
        <f>ROUND(I770*H770,2)</f>
        <v>0</v>
      </c>
      <c r="K770" s="209" t="s">
        <v>19</v>
      </c>
      <c r="L770" s="47"/>
      <c r="M770" s="214" t="s">
        <v>19</v>
      </c>
      <c r="N770" s="215" t="s">
        <v>43</v>
      </c>
      <c r="O770" s="87"/>
      <c r="P770" s="216">
        <f>O770*H770</f>
        <v>0</v>
      </c>
      <c r="Q770" s="216">
        <v>0</v>
      </c>
      <c r="R770" s="216">
        <f>Q770*H770</f>
        <v>0</v>
      </c>
      <c r="S770" s="216">
        <v>0</v>
      </c>
      <c r="T770" s="217">
        <f>S770*H770</f>
        <v>0</v>
      </c>
      <c r="U770" s="41"/>
      <c r="V770" s="41"/>
      <c r="W770" s="41"/>
      <c r="X770" s="41"/>
      <c r="Y770" s="41"/>
      <c r="Z770" s="41"/>
      <c r="AA770" s="41"/>
      <c r="AB770" s="41"/>
      <c r="AC770" s="41"/>
      <c r="AD770" s="41"/>
      <c r="AE770" s="41"/>
      <c r="AR770" s="218" t="s">
        <v>132</v>
      </c>
      <c r="AT770" s="218" t="s">
        <v>127</v>
      </c>
      <c r="AU770" s="218" t="s">
        <v>146</v>
      </c>
      <c r="AY770" s="20" t="s">
        <v>125</v>
      </c>
      <c r="BE770" s="219">
        <f>IF(N770="základní",J770,0)</f>
        <v>0</v>
      </c>
      <c r="BF770" s="219">
        <f>IF(N770="snížená",J770,0)</f>
        <v>0</v>
      </c>
      <c r="BG770" s="219">
        <f>IF(N770="zákl. přenesená",J770,0)</f>
        <v>0</v>
      </c>
      <c r="BH770" s="219">
        <f>IF(N770="sníž. přenesená",J770,0)</f>
        <v>0</v>
      </c>
      <c r="BI770" s="219">
        <f>IF(N770="nulová",J770,0)</f>
        <v>0</v>
      </c>
      <c r="BJ770" s="20" t="s">
        <v>80</v>
      </c>
      <c r="BK770" s="219">
        <f>ROUND(I770*H770,2)</f>
        <v>0</v>
      </c>
      <c r="BL770" s="20" t="s">
        <v>132</v>
      </c>
      <c r="BM770" s="218" t="s">
        <v>1852</v>
      </c>
    </row>
    <row r="771" s="2" customFormat="1">
      <c r="A771" s="41"/>
      <c r="B771" s="42"/>
      <c r="C771" s="43"/>
      <c r="D771" s="220" t="s">
        <v>134</v>
      </c>
      <c r="E771" s="43"/>
      <c r="F771" s="221" t="s">
        <v>1851</v>
      </c>
      <c r="G771" s="43"/>
      <c r="H771" s="43"/>
      <c r="I771" s="222"/>
      <c r="J771" s="43"/>
      <c r="K771" s="43"/>
      <c r="L771" s="47"/>
      <c r="M771" s="223"/>
      <c r="N771" s="224"/>
      <c r="O771" s="87"/>
      <c r="P771" s="87"/>
      <c r="Q771" s="87"/>
      <c r="R771" s="87"/>
      <c r="S771" s="87"/>
      <c r="T771" s="88"/>
      <c r="U771" s="41"/>
      <c r="V771" s="41"/>
      <c r="W771" s="41"/>
      <c r="X771" s="41"/>
      <c r="Y771" s="41"/>
      <c r="Z771" s="41"/>
      <c r="AA771" s="41"/>
      <c r="AB771" s="41"/>
      <c r="AC771" s="41"/>
      <c r="AD771" s="41"/>
      <c r="AE771" s="41"/>
      <c r="AT771" s="20" t="s">
        <v>134</v>
      </c>
      <c r="AU771" s="20" t="s">
        <v>146</v>
      </c>
    </row>
    <row r="772" s="2" customFormat="1" ht="16.5" customHeight="1">
      <c r="A772" s="41"/>
      <c r="B772" s="42"/>
      <c r="C772" s="207" t="s">
        <v>1853</v>
      </c>
      <c r="D772" s="207" t="s">
        <v>127</v>
      </c>
      <c r="E772" s="208" t="s">
        <v>1854</v>
      </c>
      <c r="F772" s="209" t="s">
        <v>1855</v>
      </c>
      <c r="G772" s="210" t="s">
        <v>196</v>
      </c>
      <c r="H772" s="211">
        <v>2274</v>
      </c>
      <c r="I772" s="212"/>
      <c r="J772" s="213">
        <f>ROUND(I772*H772,2)</f>
        <v>0</v>
      </c>
      <c r="K772" s="209" t="s">
        <v>131</v>
      </c>
      <c r="L772" s="47"/>
      <c r="M772" s="214" t="s">
        <v>19</v>
      </c>
      <c r="N772" s="215" t="s">
        <v>43</v>
      </c>
      <c r="O772" s="87"/>
      <c r="P772" s="216">
        <f>O772*H772</f>
        <v>0</v>
      </c>
      <c r="Q772" s="216">
        <v>0</v>
      </c>
      <c r="R772" s="216">
        <f>Q772*H772</f>
        <v>0</v>
      </c>
      <c r="S772" s="216">
        <v>0</v>
      </c>
      <c r="T772" s="217">
        <f>S772*H772</f>
        <v>0</v>
      </c>
      <c r="U772" s="41"/>
      <c r="V772" s="41"/>
      <c r="W772" s="41"/>
      <c r="X772" s="41"/>
      <c r="Y772" s="41"/>
      <c r="Z772" s="41"/>
      <c r="AA772" s="41"/>
      <c r="AB772" s="41"/>
      <c r="AC772" s="41"/>
      <c r="AD772" s="41"/>
      <c r="AE772" s="41"/>
      <c r="AR772" s="218" t="s">
        <v>132</v>
      </c>
      <c r="AT772" s="218" t="s">
        <v>127</v>
      </c>
      <c r="AU772" s="218" t="s">
        <v>146</v>
      </c>
      <c r="AY772" s="20" t="s">
        <v>125</v>
      </c>
      <c r="BE772" s="219">
        <f>IF(N772="základní",J772,0)</f>
        <v>0</v>
      </c>
      <c r="BF772" s="219">
        <f>IF(N772="snížená",J772,0)</f>
        <v>0</v>
      </c>
      <c r="BG772" s="219">
        <f>IF(N772="zákl. přenesená",J772,0)</f>
        <v>0</v>
      </c>
      <c r="BH772" s="219">
        <f>IF(N772="sníž. přenesená",J772,0)</f>
        <v>0</v>
      </c>
      <c r="BI772" s="219">
        <f>IF(N772="nulová",J772,0)</f>
        <v>0</v>
      </c>
      <c r="BJ772" s="20" t="s">
        <v>80</v>
      </c>
      <c r="BK772" s="219">
        <f>ROUND(I772*H772,2)</f>
        <v>0</v>
      </c>
      <c r="BL772" s="20" t="s">
        <v>132</v>
      </c>
      <c r="BM772" s="218" t="s">
        <v>1856</v>
      </c>
    </row>
    <row r="773" s="2" customFormat="1">
      <c r="A773" s="41"/>
      <c r="B773" s="42"/>
      <c r="C773" s="43"/>
      <c r="D773" s="220" t="s">
        <v>134</v>
      </c>
      <c r="E773" s="43"/>
      <c r="F773" s="221" t="s">
        <v>1857</v>
      </c>
      <c r="G773" s="43"/>
      <c r="H773" s="43"/>
      <c r="I773" s="222"/>
      <c r="J773" s="43"/>
      <c r="K773" s="43"/>
      <c r="L773" s="47"/>
      <c r="M773" s="223"/>
      <c r="N773" s="224"/>
      <c r="O773" s="87"/>
      <c r="P773" s="87"/>
      <c r="Q773" s="87"/>
      <c r="R773" s="87"/>
      <c r="S773" s="87"/>
      <c r="T773" s="88"/>
      <c r="U773" s="41"/>
      <c r="V773" s="41"/>
      <c r="W773" s="41"/>
      <c r="X773" s="41"/>
      <c r="Y773" s="41"/>
      <c r="Z773" s="41"/>
      <c r="AA773" s="41"/>
      <c r="AB773" s="41"/>
      <c r="AC773" s="41"/>
      <c r="AD773" s="41"/>
      <c r="AE773" s="41"/>
      <c r="AT773" s="20" t="s">
        <v>134</v>
      </c>
      <c r="AU773" s="20" t="s">
        <v>146</v>
      </c>
    </row>
    <row r="774" s="2" customFormat="1">
      <c r="A774" s="41"/>
      <c r="B774" s="42"/>
      <c r="C774" s="43"/>
      <c r="D774" s="225" t="s">
        <v>136</v>
      </c>
      <c r="E774" s="43"/>
      <c r="F774" s="226" t="s">
        <v>1858</v>
      </c>
      <c r="G774" s="43"/>
      <c r="H774" s="43"/>
      <c r="I774" s="222"/>
      <c r="J774" s="43"/>
      <c r="K774" s="43"/>
      <c r="L774" s="47"/>
      <c r="M774" s="223"/>
      <c r="N774" s="224"/>
      <c r="O774" s="87"/>
      <c r="P774" s="87"/>
      <c r="Q774" s="87"/>
      <c r="R774" s="87"/>
      <c r="S774" s="87"/>
      <c r="T774" s="88"/>
      <c r="U774" s="41"/>
      <c r="V774" s="41"/>
      <c r="W774" s="41"/>
      <c r="X774" s="41"/>
      <c r="Y774" s="41"/>
      <c r="Z774" s="41"/>
      <c r="AA774" s="41"/>
      <c r="AB774" s="41"/>
      <c r="AC774" s="41"/>
      <c r="AD774" s="41"/>
      <c r="AE774" s="41"/>
      <c r="AT774" s="20" t="s">
        <v>136</v>
      </c>
      <c r="AU774" s="20" t="s">
        <v>146</v>
      </c>
    </row>
    <row r="775" s="2" customFormat="1" ht="16.5" customHeight="1">
      <c r="A775" s="41"/>
      <c r="B775" s="42"/>
      <c r="C775" s="207" t="s">
        <v>1859</v>
      </c>
      <c r="D775" s="207" t="s">
        <v>127</v>
      </c>
      <c r="E775" s="208" t="s">
        <v>1860</v>
      </c>
      <c r="F775" s="209" t="s">
        <v>1636</v>
      </c>
      <c r="G775" s="210" t="s">
        <v>187</v>
      </c>
      <c r="H775" s="211">
        <v>22.530000000000001</v>
      </c>
      <c r="I775" s="212"/>
      <c r="J775" s="213">
        <f>ROUND(I775*H775,2)</f>
        <v>0</v>
      </c>
      <c r="K775" s="209" t="s">
        <v>131</v>
      </c>
      <c r="L775" s="47"/>
      <c r="M775" s="214" t="s">
        <v>19</v>
      </c>
      <c r="N775" s="215" t="s">
        <v>43</v>
      </c>
      <c r="O775" s="87"/>
      <c r="P775" s="216">
        <f>O775*H775</f>
        <v>0</v>
      </c>
      <c r="Q775" s="216">
        <v>0</v>
      </c>
      <c r="R775" s="216">
        <f>Q775*H775</f>
        <v>0</v>
      </c>
      <c r="S775" s="216">
        <v>0</v>
      </c>
      <c r="T775" s="217">
        <f>S775*H775</f>
        <v>0</v>
      </c>
      <c r="U775" s="41"/>
      <c r="V775" s="41"/>
      <c r="W775" s="41"/>
      <c r="X775" s="41"/>
      <c r="Y775" s="41"/>
      <c r="Z775" s="41"/>
      <c r="AA775" s="41"/>
      <c r="AB775" s="41"/>
      <c r="AC775" s="41"/>
      <c r="AD775" s="41"/>
      <c r="AE775" s="41"/>
      <c r="AR775" s="218" t="s">
        <v>132</v>
      </c>
      <c r="AT775" s="218" t="s">
        <v>127</v>
      </c>
      <c r="AU775" s="218" t="s">
        <v>146</v>
      </c>
      <c r="AY775" s="20" t="s">
        <v>125</v>
      </c>
      <c r="BE775" s="219">
        <f>IF(N775="základní",J775,0)</f>
        <v>0</v>
      </c>
      <c r="BF775" s="219">
        <f>IF(N775="snížená",J775,0)</f>
        <v>0</v>
      </c>
      <c r="BG775" s="219">
        <f>IF(N775="zákl. přenesená",J775,0)</f>
        <v>0</v>
      </c>
      <c r="BH775" s="219">
        <f>IF(N775="sníž. přenesená",J775,0)</f>
        <v>0</v>
      </c>
      <c r="BI775" s="219">
        <f>IF(N775="nulová",J775,0)</f>
        <v>0</v>
      </c>
      <c r="BJ775" s="20" t="s">
        <v>80</v>
      </c>
      <c r="BK775" s="219">
        <f>ROUND(I775*H775,2)</f>
        <v>0</v>
      </c>
      <c r="BL775" s="20" t="s">
        <v>132</v>
      </c>
      <c r="BM775" s="218" t="s">
        <v>1861</v>
      </c>
    </row>
    <row r="776" s="2" customFormat="1">
      <c r="A776" s="41"/>
      <c r="B776" s="42"/>
      <c r="C776" s="43"/>
      <c r="D776" s="220" t="s">
        <v>134</v>
      </c>
      <c r="E776" s="43"/>
      <c r="F776" s="221" t="s">
        <v>1638</v>
      </c>
      <c r="G776" s="43"/>
      <c r="H776" s="43"/>
      <c r="I776" s="222"/>
      <c r="J776" s="43"/>
      <c r="K776" s="43"/>
      <c r="L776" s="47"/>
      <c r="M776" s="223"/>
      <c r="N776" s="224"/>
      <c r="O776" s="87"/>
      <c r="P776" s="87"/>
      <c r="Q776" s="87"/>
      <c r="R776" s="87"/>
      <c r="S776" s="87"/>
      <c r="T776" s="88"/>
      <c r="U776" s="41"/>
      <c r="V776" s="41"/>
      <c r="W776" s="41"/>
      <c r="X776" s="41"/>
      <c r="Y776" s="41"/>
      <c r="Z776" s="41"/>
      <c r="AA776" s="41"/>
      <c r="AB776" s="41"/>
      <c r="AC776" s="41"/>
      <c r="AD776" s="41"/>
      <c r="AE776" s="41"/>
      <c r="AT776" s="20" t="s">
        <v>134</v>
      </c>
      <c r="AU776" s="20" t="s">
        <v>146</v>
      </c>
    </row>
    <row r="777" s="2" customFormat="1">
      <c r="A777" s="41"/>
      <c r="B777" s="42"/>
      <c r="C777" s="43"/>
      <c r="D777" s="225" t="s">
        <v>136</v>
      </c>
      <c r="E777" s="43"/>
      <c r="F777" s="226" t="s">
        <v>1862</v>
      </c>
      <c r="G777" s="43"/>
      <c r="H777" s="43"/>
      <c r="I777" s="222"/>
      <c r="J777" s="43"/>
      <c r="K777" s="43"/>
      <c r="L777" s="47"/>
      <c r="M777" s="223"/>
      <c r="N777" s="224"/>
      <c r="O777" s="87"/>
      <c r="P777" s="87"/>
      <c r="Q777" s="87"/>
      <c r="R777" s="87"/>
      <c r="S777" s="87"/>
      <c r="T777" s="88"/>
      <c r="U777" s="41"/>
      <c r="V777" s="41"/>
      <c r="W777" s="41"/>
      <c r="X777" s="41"/>
      <c r="Y777" s="41"/>
      <c r="Z777" s="41"/>
      <c r="AA777" s="41"/>
      <c r="AB777" s="41"/>
      <c r="AC777" s="41"/>
      <c r="AD777" s="41"/>
      <c r="AE777" s="41"/>
      <c r="AT777" s="20" t="s">
        <v>136</v>
      </c>
      <c r="AU777" s="20" t="s">
        <v>146</v>
      </c>
    </row>
    <row r="778" s="2" customFormat="1" ht="16.5" customHeight="1">
      <c r="A778" s="41"/>
      <c r="B778" s="42"/>
      <c r="C778" s="263" t="s">
        <v>1863</v>
      </c>
      <c r="D778" s="263" t="s">
        <v>408</v>
      </c>
      <c r="E778" s="264" t="s">
        <v>1365</v>
      </c>
      <c r="F778" s="265" t="s">
        <v>1366</v>
      </c>
      <c r="G778" s="266" t="s">
        <v>187</v>
      </c>
      <c r="H778" s="267">
        <v>22.530000000000001</v>
      </c>
      <c r="I778" s="268"/>
      <c r="J778" s="269">
        <f>ROUND(I778*H778,2)</f>
        <v>0</v>
      </c>
      <c r="K778" s="265" t="s">
        <v>131</v>
      </c>
      <c r="L778" s="270"/>
      <c r="M778" s="271" t="s">
        <v>19</v>
      </c>
      <c r="N778" s="272" t="s">
        <v>43</v>
      </c>
      <c r="O778" s="87"/>
      <c r="P778" s="216">
        <f>O778*H778</f>
        <v>0</v>
      </c>
      <c r="Q778" s="216">
        <v>0</v>
      </c>
      <c r="R778" s="216">
        <f>Q778*H778</f>
        <v>0</v>
      </c>
      <c r="S778" s="216">
        <v>0</v>
      </c>
      <c r="T778" s="217">
        <f>S778*H778</f>
        <v>0</v>
      </c>
      <c r="U778" s="41"/>
      <c r="V778" s="41"/>
      <c r="W778" s="41"/>
      <c r="X778" s="41"/>
      <c r="Y778" s="41"/>
      <c r="Z778" s="41"/>
      <c r="AA778" s="41"/>
      <c r="AB778" s="41"/>
      <c r="AC778" s="41"/>
      <c r="AD778" s="41"/>
      <c r="AE778" s="41"/>
      <c r="AR778" s="218" t="s">
        <v>175</v>
      </c>
      <c r="AT778" s="218" t="s">
        <v>408</v>
      </c>
      <c r="AU778" s="218" t="s">
        <v>146</v>
      </c>
      <c r="AY778" s="20" t="s">
        <v>125</v>
      </c>
      <c r="BE778" s="219">
        <f>IF(N778="základní",J778,0)</f>
        <v>0</v>
      </c>
      <c r="BF778" s="219">
        <f>IF(N778="snížená",J778,0)</f>
        <v>0</v>
      </c>
      <c r="BG778" s="219">
        <f>IF(N778="zákl. přenesená",J778,0)</f>
        <v>0</v>
      </c>
      <c r="BH778" s="219">
        <f>IF(N778="sníž. přenesená",J778,0)</f>
        <v>0</v>
      </c>
      <c r="BI778" s="219">
        <f>IF(N778="nulová",J778,0)</f>
        <v>0</v>
      </c>
      <c r="BJ778" s="20" t="s">
        <v>80</v>
      </c>
      <c r="BK778" s="219">
        <f>ROUND(I778*H778,2)</f>
        <v>0</v>
      </c>
      <c r="BL778" s="20" t="s">
        <v>132</v>
      </c>
      <c r="BM778" s="218" t="s">
        <v>1864</v>
      </c>
    </row>
    <row r="779" s="2" customFormat="1">
      <c r="A779" s="41"/>
      <c r="B779" s="42"/>
      <c r="C779" s="43"/>
      <c r="D779" s="220" t="s">
        <v>134</v>
      </c>
      <c r="E779" s="43"/>
      <c r="F779" s="221" t="s">
        <v>1366</v>
      </c>
      <c r="G779" s="43"/>
      <c r="H779" s="43"/>
      <c r="I779" s="222"/>
      <c r="J779" s="43"/>
      <c r="K779" s="43"/>
      <c r="L779" s="47"/>
      <c r="M779" s="223"/>
      <c r="N779" s="224"/>
      <c r="O779" s="87"/>
      <c r="P779" s="87"/>
      <c r="Q779" s="87"/>
      <c r="R779" s="87"/>
      <c r="S779" s="87"/>
      <c r="T779" s="88"/>
      <c r="U779" s="41"/>
      <c r="V779" s="41"/>
      <c r="W779" s="41"/>
      <c r="X779" s="41"/>
      <c r="Y779" s="41"/>
      <c r="Z779" s="41"/>
      <c r="AA779" s="41"/>
      <c r="AB779" s="41"/>
      <c r="AC779" s="41"/>
      <c r="AD779" s="41"/>
      <c r="AE779" s="41"/>
      <c r="AT779" s="20" t="s">
        <v>134</v>
      </c>
      <c r="AU779" s="20" t="s">
        <v>146</v>
      </c>
    </row>
    <row r="780" s="13" customFormat="1">
      <c r="A780" s="13"/>
      <c r="B780" s="227"/>
      <c r="C780" s="228"/>
      <c r="D780" s="220" t="s">
        <v>138</v>
      </c>
      <c r="E780" s="229" t="s">
        <v>19</v>
      </c>
      <c r="F780" s="230" t="s">
        <v>1865</v>
      </c>
      <c r="G780" s="228"/>
      <c r="H780" s="231">
        <v>22.530000000000001</v>
      </c>
      <c r="I780" s="232"/>
      <c r="J780" s="228"/>
      <c r="K780" s="228"/>
      <c r="L780" s="233"/>
      <c r="M780" s="234"/>
      <c r="N780" s="235"/>
      <c r="O780" s="235"/>
      <c r="P780" s="235"/>
      <c r="Q780" s="235"/>
      <c r="R780" s="235"/>
      <c r="S780" s="235"/>
      <c r="T780" s="236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T780" s="237" t="s">
        <v>138</v>
      </c>
      <c r="AU780" s="237" t="s">
        <v>146</v>
      </c>
      <c r="AV780" s="13" t="s">
        <v>82</v>
      </c>
      <c r="AW780" s="13" t="s">
        <v>33</v>
      </c>
      <c r="AX780" s="13" t="s">
        <v>72</v>
      </c>
      <c r="AY780" s="237" t="s">
        <v>125</v>
      </c>
    </row>
    <row r="781" s="14" customFormat="1">
      <c r="A781" s="14"/>
      <c r="B781" s="238"/>
      <c r="C781" s="239"/>
      <c r="D781" s="220" t="s">
        <v>138</v>
      </c>
      <c r="E781" s="240" t="s">
        <v>19</v>
      </c>
      <c r="F781" s="241" t="s">
        <v>158</v>
      </c>
      <c r="G781" s="239"/>
      <c r="H781" s="242">
        <v>22.530000000000001</v>
      </c>
      <c r="I781" s="243"/>
      <c r="J781" s="239"/>
      <c r="K781" s="239"/>
      <c r="L781" s="244"/>
      <c r="M781" s="245"/>
      <c r="N781" s="246"/>
      <c r="O781" s="246"/>
      <c r="P781" s="246"/>
      <c r="Q781" s="246"/>
      <c r="R781" s="246"/>
      <c r="S781" s="246"/>
      <c r="T781" s="247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T781" s="248" t="s">
        <v>138</v>
      </c>
      <c r="AU781" s="248" t="s">
        <v>146</v>
      </c>
      <c r="AV781" s="14" t="s">
        <v>132</v>
      </c>
      <c r="AW781" s="14" t="s">
        <v>33</v>
      </c>
      <c r="AX781" s="14" t="s">
        <v>80</v>
      </c>
      <c r="AY781" s="248" t="s">
        <v>125</v>
      </c>
    </row>
    <row r="782" s="2" customFormat="1" ht="16.5" customHeight="1">
      <c r="A782" s="41"/>
      <c r="B782" s="42"/>
      <c r="C782" s="207" t="s">
        <v>1866</v>
      </c>
      <c r="D782" s="207" t="s">
        <v>127</v>
      </c>
      <c r="E782" s="208" t="s">
        <v>1474</v>
      </c>
      <c r="F782" s="209" t="s">
        <v>1475</v>
      </c>
      <c r="G782" s="210" t="s">
        <v>187</v>
      </c>
      <c r="H782" s="211">
        <v>22.530000000000001</v>
      </c>
      <c r="I782" s="212"/>
      <c r="J782" s="213">
        <f>ROUND(I782*H782,2)</f>
        <v>0</v>
      </c>
      <c r="K782" s="209" t="s">
        <v>131</v>
      </c>
      <c r="L782" s="47"/>
      <c r="M782" s="214" t="s">
        <v>19</v>
      </c>
      <c r="N782" s="215" t="s">
        <v>43</v>
      </c>
      <c r="O782" s="87"/>
      <c r="P782" s="216">
        <f>O782*H782</f>
        <v>0</v>
      </c>
      <c r="Q782" s="216">
        <v>0</v>
      </c>
      <c r="R782" s="216">
        <f>Q782*H782</f>
        <v>0</v>
      </c>
      <c r="S782" s="216">
        <v>0</v>
      </c>
      <c r="T782" s="217">
        <f>S782*H782</f>
        <v>0</v>
      </c>
      <c r="U782" s="41"/>
      <c r="V782" s="41"/>
      <c r="W782" s="41"/>
      <c r="X782" s="41"/>
      <c r="Y782" s="41"/>
      <c r="Z782" s="41"/>
      <c r="AA782" s="41"/>
      <c r="AB782" s="41"/>
      <c r="AC782" s="41"/>
      <c r="AD782" s="41"/>
      <c r="AE782" s="41"/>
      <c r="AR782" s="218" t="s">
        <v>132</v>
      </c>
      <c r="AT782" s="218" t="s">
        <v>127</v>
      </c>
      <c r="AU782" s="218" t="s">
        <v>146</v>
      </c>
      <c r="AY782" s="20" t="s">
        <v>125</v>
      </c>
      <c r="BE782" s="219">
        <f>IF(N782="základní",J782,0)</f>
        <v>0</v>
      </c>
      <c r="BF782" s="219">
        <f>IF(N782="snížená",J782,0)</f>
        <v>0</v>
      </c>
      <c r="BG782" s="219">
        <f>IF(N782="zákl. přenesená",J782,0)</f>
        <v>0</v>
      </c>
      <c r="BH782" s="219">
        <f>IF(N782="sníž. přenesená",J782,0)</f>
        <v>0</v>
      </c>
      <c r="BI782" s="219">
        <f>IF(N782="nulová",J782,0)</f>
        <v>0</v>
      </c>
      <c r="BJ782" s="20" t="s">
        <v>80</v>
      </c>
      <c r="BK782" s="219">
        <f>ROUND(I782*H782,2)</f>
        <v>0</v>
      </c>
      <c r="BL782" s="20" t="s">
        <v>132</v>
      </c>
      <c r="BM782" s="218" t="s">
        <v>1867</v>
      </c>
    </row>
    <row r="783" s="2" customFormat="1">
      <c r="A783" s="41"/>
      <c r="B783" s="42"/>
      <c r="C783" s="43"/>
      <c r="D783" s="220" t="s">
        <v>134</v>
      </c>
      <c r="E783" s="43"/>
      <c r="F783" s="221" t="s">
        <v>1477</v>
      </c>
      <c r="G783" s="43"/>
      <c r="H783" s="43"/>
      <c r="I783" s="222"/>
      <c r="J783" s="43"/>
      <c r="K783" s="43"/>
      <c r="L783" s="47"/>
      <c r="M783" s="223"/>
      <c r="N783" s="224"/>
      <c r="O783" s="87"/>
      <c r="P783" s="87"/>
      <c r="Q783" s="87"/>
      <c r="R783" s="87"/>
      <c r="S783" s="87"/>
      <c r="T783" s="88"/>
      <c r="U783" s="41"/>
      <c r="V783" s="41"/>
      <c r="W783" s="41"/>
      <c r="X783" s="41"/>
      <c r="Y783" s="41"/>
      <c r="Z783" s="41"/>
      <c r="AA783" s="41"/>
      <c r="AB783" s="41"/>
      <c r="AC783" s="41"/>
      <c r="AD783" s="41"/>
      <c r="AE783" s="41"/>
      <c r="AT783" s="20" t="s">
        <v>134</v>
      </c>
      <c r="AU783" s="20" t="s">
        <v>146</v>
      </c>
    </row>
    <row r="784" s="2" customFormat="1">
      <c r="A784" s="41"/>
      <c r="B784" s="42"/>
      <c r="C784" s="43"/>
      <c r="D784" s="225" t="s">
        <v>136</v>
      </c>
      <c r="E784" s="43"/>
      <c r="F784" s="226" t="s">
        <v>1478</v>
      </c>
      <c r="G784" s="43"/>
      <c r="H784" s="43"/>
      <c r="I784" s="222"/>
      <c r="J784" s="43"/>
      <c r="K784" s="43"/>
      <c r="L784" s="47"/>
      <c r="M784" s="223"/>
      <c r="N784" s="224"/>
      <c r="O784" s="87"/>
      <c r="P784" s="87"/>
      <c r="Q784" s="87"/>
      <c r="R784" s="87"/>
      <c r="S784" s="87"/>
      <c r="T784" s="88"/>
      <c r="U784" s="41"/>
      <c r="V784" s="41"/>
      <c r="W784" s="41"/>
      <c r="X784" s="41"/>
      <c r="Y784" s="41"/>
      <c r="Z784" s="41"/>
      <c r="AA784" s="41"/>
      <c r="AB784" s="41"/>
      <c r="AC784" s="41"/>
      <c r="AD784" s="41"/>
      <c r="AE784" s="41"/>
      <c r="AT784" s="20" t="s">
        <v>136</v>
      </c>
      <c r="AU784" s="20" t="s">
        <v>146</v>
      </c>
    </row>
    <row r="785" s="2" customFormat="1" ht="16.5" customHeight="1">
      <c r="A785" s="41"/>
      <c r="B785" s="42"/>
      <c r="C785" s="207" t="s">
        <v>1868</v>
      </c>
      <c r="D785" s="207" t="s">
        <v>127</v>
      </c>
      <c r="E785" s="208" t="s">
        <v>1480</v>
      </c>
      <c r="F785" s="209" t="s">
        <v>1481</v>
      </c>
      <c r="G785" s="210" t="s">
        <v>187</v>
      </c>
      <c r="H785" s="211">
        <v>225.30000000000001</v>
      </c>
      <c r="I785" s="212"/>
      <c r="J785" s="213">
        <f>ROUND(I785*H785,2)</f>
        <v>0</v>
      </c>
      <c r="K785" s="209" t="s">
        <v>131</v>
      </c>
      <c r="L785" s="47"/>
      <c r="M785" s="214" t="s">
        <v>19</v>
      </c>
      <c r="N785" s="215" t="s">
        <v>43</v>
      </c>
      <c r="O785" s="87"/>
      <c r="P785" s="216">
        <f>O785*H785</f>
        <v>0</v>
      </c>
      <c r="Q785" s="216">
        <v>0</v>
      </c>
      <c r="R785" s="216">
        <f>Q785*H785</f>
        <v>0</v>
      </c>
      <c r="S785" s="216">
        <v>0</v>
      </c>
      <c r="T785" s="217">
        <f>S785*H785</f>
        <v>0</v>
      </c>
      <c r="U785" s="41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  <c r="AR785" s="218" t="s">
        <v>132</v>
      </c>
      <c r="AT785" s="218" t="s">
        <v>127</v>
      </c>
      <c r="AU785" s="218" t="s">
        <v>146</v>
      </c>
      <c r="AY785" s="20" t="s">
        <v>125</v>
      </c>
      <c r="BE785" s="219">
        <f>IF(N785="základní",J785,0)</f>
        <v>0</v>
      </c>
      <c r="BF785" s="219">
        <f>IF(N785="snížená",J785,0)</f>
        <v>0</v>
      </c>
      <c r="BG785" s="219">
        <f>IF(N785="zákl. přenesená",J785,0)</f>
        <v>0</v>
      </c>
      <c r="BH785" s="219">
        <f>IF(N785="sníž. přenesená",J785,0)</f>
        <v>0</v>
      </c>
      <c r="BI785" s="219">
        <f>IF(N785="nulová",J785,0)</f>
        <v>0</v>
      </c>
      <c r="BJ785" s="20" t="s">
        <v>80</v>
      </c>
      <c r="BK785" s="219">
        <f>ROUND(I785*H785,2)</f>
        <v>0</v>
      </c>
      <c r="BL785" s="20" t="s">
        <v>132</v>
      </c>
      <c r="BM785" s="218" t="s">
        <v>1869</v>
      </c>
    </row>
    <row r="786" s="2" customFormat="1">
      <c r="A786" s="41"/>
      <c r="B786" s="42"/>
      <c r="C786" s="43"/>
      <c r="D786" s="220" t="s">
        <v>134</v>
      </c>
      <c r="E786" s="43"/>
      <c r="F786" s="221" t="s">
        <v>1483</v>
      </c>
      <c r="G786" s="43"/>
      <c r="H786" s="43"/>
      <c r="I786" s="222"/>
      <c r="J786" s="43"/>
      <c r="K786" s="43"/>
      <c r="L786" s="47"/>
      <c r="M786" s="223"/>
      <c r="N786" s="224"/>
      <c r="O786" s="87"/>
      <c r="P786" s="87"/>
      <c r="Q786" s="87"/>
      <c r="R786" s="87"/>
      <c r="S786" s="87"/>
      <c r="T786" s="88"/>
      <c r="U786" s="41"/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  <c r="AT786" s="20" t="s">
        <v>134</v>
      </c>
      <c r="AU786" s="20" t="s">
        <v>146</v>
      </c>
    </row>
    <row r="787" s="2" customFormat="1">
      <c r="A787" s="41"/>
      <c r="B787" s="42"/>
      <c r="C787" s="43"/>
      <c r="D787" s="225" t="s">
        <v>136</v>
      </c>
      <c r="E787" s="43"/>
      <c r="F787" s="226" t="s">
        <v>1484</v>
      </c>
      <c r="G787" s="43"/>
      <c r="H787" s="43"/>
      <c r="I787" s="222"/>
      <c r="J787" s="43"/>
      <c r="K787" s="43"/>
      <c r="L787" s="47"/>
      <c r="M787" s="223"/>
      <c r="N787" s="224"/>
      <c r="O787" s="87"/>
      <c r="P787" s="87"/>
      <c r="Q787" s="87"/>
      <c r="R787" s="87"/>
      <c r="S787" s="87"/>
      <c r="T787" s="88"/>
      <c r="U787" s="41"/>
      <c r="V787" s="41"/>
      <c r="W787" s="41"/>
      <c r="X787" s="41"/>
      <c r="Y787" s="41"/>
      <c r="Z787" s="41"/>
      <c r="AA787" s="41"/>
      <c r="AB787" s="41"/>
      <c r="AC787" s="41"/>
      <c r="AD787" s="41"/>
      <c r="AE787" s="41"/>
      <c r="AT787" s="20" t="s">
        <v>136</v>
      </c>
      <c r="AU787" s="20" t="s">
        <v>146</v>
      </c>
    </row>
    <row r="788" s="2" customFormat="1" ht="16.5" customHeight="1">
      <c r="A788" s="41"/>
      <c r="B788" s="42"/>
      <c r="C788" s="263" t="s">
        <v>1870</v>
      </c>
      <c r="D788" s="263" t="s">
        <v>408</v>
      </c>
      <c r="E788" s="264" t="s">
        <v>1871</v>
      </c>
      <c r="F788" s="265" t="s">
        <v>1872</v>
      </c>
      <c r="G788" s="266" t="s">
        <v>1212</v>
      </c>
      <c r="H788" s="267">
        <v>142</v>
      </c>
      <c r="I788" s="268"/>
      <c r="J788" s="269">
        <f>ROUND(I788*H788,2)</f>
        <v>0</v>
      </c>
      <c r="K788" s="265" t="s">
        <v>19</v>
      </c>
      <c r="L788" s="270"/>
      <c r="M788" s="271" t="s">
        <v>19</v>
      </c>
      <c r="N788" s="272" t="s">
        <v>43</v>
      </c>
      <c r="O788" s="87"/>
      <c r="P788" s="216">
        <f>O788*H788</f>
        <v>0</v>
      </c>
      <c r="Q788" s="216">
        <v>0.0015</v>
      </c>
      <c r="R788" s="216">
        <f>Q788*H788</f>
        <v>0.213</v>
      </c>
      <c r="S788" s="216">
        <v>0</v>
      </c>
      <c r="T788" s="217">
        <f>S788*H788</f>
        <v>0</v>
      </c>
      <c r="U788" s="41"/>
      <c r="V788" s="41"/>
      <c r="W788" s="41"/>
      <c r="X788" s="41"/>
      <c r="Y788" s="41"/>
      <c r="Z788" s="41"/>
      <c r="AA788" s="41"/>
      <c r="AB788" s="41"/>
      <c r="AC788" s="41"/>
      <c r="AD788" s="41"/>
      <c r="AE788" s="41"/>
      <c r="AR788" s="218" t="s">
        <v>175</v>
      </c>
      <c r="AT788" s="218" t="s">
        <v>408</v>
      </c>
      <c r="AU788" s="218" t="s">
        <v>146</v>
      </c>
      <c r="AY788" s="20" t="s">
        <v>125</v>
      </c>
      <c r="BE788" s="219">
        <f>IF(N788="základní",J788,0)</f>
        <v>0</v>
      </c>
      <c r="BF788" s="219">
        <f>IF(N788="snížená",J788,0)</f>
        <v>0</v>
      </c>
      <c r="BG788" s="219">
        <f>IF(N788="zákl. přenesená",J788,0)</f>
        <v>0</v>
      </c>
      <c r="BH788" s="219">
        <f>IF(N788="sníž. přenesená",J788,0)</f>
        <v>0</v>
      </c>
      <c r="BI788" s="219">
        <f>IF(N788="nulová",J788,0)</f>
        <v>0</v>
      </c>
      <c r="BJ788" s="20" t="s">
        <v>80</v>
      </c>
      <c r="BK788" s="219">
        <f>ROUND(I788*H788,2)</f>
        <v>0</v>
      </c>
      <c r="BL788" s="20" t="s">
        <v>132</v>
      </c>
      <c r="BM788" s="218" t="s">
        <v>1873</v>
      </c>
    </row>
    <row r="789" s="2" customFormat="1">
      <c r="A789" s="41"/>
      <c r="B789" s="42"/>
      <c r="C789" s="43"/>
      <c r="D789" s="220" t="s">
        <v>134</v>
      </c>
      <c r="E789" s="43"/>
      <c r="F789" s="221" t="s">
        <v>1872</v>
      </c>
      <c r="G789" s="43"/>
      <c r="H789" s="43"/>
      <c r="I789" s="222"/>
      <c r="J789" s="43"/>
      <c r="K789" s="43"/>
      <c r="L789" s="47"/>
      <c r="M789" s="223"/>
      <c r="N789" s="224"/>
      <c r="O789" s="87"/>
      <c r="P789" s="87"/>
      <c r="Q789" s="87"/>
      <c r="R789" s="87"/>
      <c r="S789" s="87"/>
      <c r="T789" s="88"/>
      <c r="U789" s="41"/>
      <c r="V789" s="41"/>
      <c r="W789" s="41"/>
      <c r="X789" s="41"/>
      <c r="Y789" s="41"/>
      <c r="Z789" s="41"/>
      <c r="AA789" s="41"/>
      <c r="AB789" s="41"/>
      <c r="AC789" s="41"/>
      <c r="AD789" s="41"/>
      <c r="AE789" s="41"/>
      <c r="AT789" s="20" t="s">
        <v>134</v>
      </c>
      <c r="AU789" s="20" t="s">
        <v>146</v>
      </c>
    </row>
    <row r="790" s="2" customFormat="1" ht="16.5" customHeight="1">
      <c r="A790" s="41"/>
      <c r="B790" s="42"/>
      <c r="C790" s="263" t="s">
        <v>1874</v>
      </c>
      <c r="D790" s="263" t="s">
        <v>408</v>
      </c>
      <c r="E790" s="264" t="s">
        <v>1875</v>
      </c>
      <c r="F790" s="265" t="s">
        <v>1876</v>
      </c>
      <c r="G790" s="266" t="s">
        <v>1212</v>
      </c>
      <c r="H790" s="267">
        <v>290</v>
      </c>
      <c r="I790" s="268"/>
      <c r="J790" s="269">
        <f>ROUND(I790*H790,2)</f>
        <v>0</v>
      </c>
      <c r="K790" s="265" t="s">
        <v>19</v>
      </c>
      <c r="L790" s="270"/>
      <c r="M790" s="271" t="s">
        <v>19</v>
      </c>
      <c r="N790" s="272" t="s">
        <v>43</v>
      </c>
      <c r="O790" s="87"/>
      <c r="P790" s="216">
        <f>O790*H790</f>
        <v>0</v>
      </c>
      <c r="Q790" s="216">
        <v>0.0015</v>
      </c>
      <c r="R790" s="216">
        <f>Q790*H790</f>
        <v>0.435</v>
      </c>
      <c r="S790" s="216">
        <v>0</v>
      </c>
      <c r="T790" s="217">
        <f>S790*H790</f>
        <v>0</v>
      </c>
      <c r="U790" s="41"/>
      <c r="V790" s="41"/>
      <c r="W790" s="41"/>
      <c r="X790" s="41"/>
      <c r="Y790" s="41"/>
      <c r="Z790" s="41"/>
      <c r="AA790" s="41"/>
      <c r="AB790" s="41"/>
      <c r="AC790" s="41"/>
      <c r="AD790" s="41"/>
      <c r="AE790" s="41"/>
      <c r="AR790" s="218" t="s">
        <v>175</v>
      </c>
      <c r="AT790" s="218" t="s">
        <v>408</v>
      </c>
      <c r="AU790" s="218" t="s">
        <v>146</v>
      </c>
      <c r="AY790" s="20" t="s">
        <v>125</v>
      </c>
      <c r="BE790" s="219">
        <f>IF(N790="základní",J790,0)</f>
        <v>0</v>
      </c>
      <c r="BF790" s="219">
        <f>IF(N790="snížená",J790,0)</f>
        <v>0</v>
      </c>
      <c r="BG790" s="219">
        <f>IF(N790="zákl. přenesená",J790,0)</f>
        <v>0</v>
      </c>
      <c r="BH790" s="219">
        <f>IF(N790="sníž. přenesená",J790,0)</f>
        <v>0</v>
      </c>
      <c r="BI790" s="219">
        <f>IF(N790="nulová",J790,0)</f>
        <v>0</v>
      </c>
      <c r="BJ790" s="20" t="s">
        <v>80</v>
      </c>
      <c r="BK790" s="219">
        <f>ROUND(I790*H790,2)</f>
        <v>0</v>
      </c>
      <c r="BL790" s="20" t="s">
        <v>132</v>
      </c>
      <c r="BM790" s="218" t="s">
        <v>1877</v>
      </c>
    </row>
    <row r="791" s="2" customFormat="1">
      <c r="A791" s="41"/>
      <c r="B791" s="42"/>
      <c r="C791" s="43"/>
      <c r="D791" s="220" t="s">
        <v>134</v>
      </c>
      <c r="E791" s="43"/>
      <c r="F791" s="221" t="s">
        <v>1876</v>
      </c>
      <c r="G791" s="43"/>
      <c r="H791" s="43"/>
      <c r="I791" s="222"/>
      <c r="J791" s="43"/>
      <c r="K791" s="43"/>
      <c r="L791" s="47"/>
      <c r="M791" s="223"/>
      <c r="N791" s="224"/>
      <c r="O791" s="87"/>
      <c r="P791" s="87"/>
      <c r="Q791" s="87"/>
      <c r="R791" s="87"/>
      <c r="S791" s="87"/>
      <c r="T791" s="88"/>
      <c r="U791" s="41"/>
      <c r="V791" s="41"/>
      <c r="W791" s="41"/>
      <c r="X791" s="41"/>
      <c r="Y791" s="41"/>
      <c r="Z791" s="41"/>
      <c r="AA791" s="41"/>
      <c r="AB791" s="41"/>
      <c r="AC791" s="41"/>
      <c r="AD791" s="41"/>
      <c r="AE791" s="41"/>
      <c r="AT791" s="20" t="s">
        <v>134</v>
      </c>
      <c r="AU791" s="20" t="s">
        <v>146</v>
      </c>
    </row>
    <row r="792" s="2" customFormat="1" ht="16.5" customHeight="1">
      <c r="A792" s="41"/>
      <c r="B792" s="42"/>
      <c r="C792" s="263" t="s">
        <v>1878</v>
      </c>
      <c r="D792" s="263" t="s">
        <v>408</v>
      </c>
      <c r="E792" s="264" t="s">
        <v>1879</v>
      </c>
      <c r="F792" s="265" t="s">
        <v>1880</v>
      </c>
      <c r="G792" s="266" t="s">
        <v>1212</v>
      </c>
      <c r="H792" s="267">
        <v>190</v>
      </c>
      <c r="I792" s="268"/>
      <c r="J792" s="269">
        <f>ROUND(I792*H792,2)</f>
        <v>0</v>
      </c>
      <c r="K792" s="265" t="s">
        <v>19</v>
      </c>
      <c r="L792" s="270"/>
      <c r="M792" s="271" t="s">
        <v>19</v>
      </c>
      <c r="N792" s="272" t="s">
        <v>43</v>
      </c>
      <c r="O792" s="87"/>
      <c r="P792" s="216">
        <f>O792*H792</f>
        <v>0</v>
      </c>
      <c r="Q792" s="216">
        <v>0.0015</v>
      </c>
      <c r="R792" s="216">
        <f>Q792*H792</f>
        <v>0.28500000000000003</v>
      </c>
      <c r="S792" s="216">
        <v>0</v>
      </c>
      <c r="T792" s="217">
        <f>S792*H792</f>
        <v>0</v>
      </c>
      <c r="U792" s="41"/>
      <c r="V792" s="41"/>
      <c r="W792" s="41"/>
      <c r="X792" s="41"/>
      <c r="Y792" s="41"/>
      <c r="Z792" s="41"/>
      <c r="AA792" s="41"/>
      <c r="AB792" s="41"/>
      <c r="AC792" s="41"/>
      <c r="AD792" s="41"/>
      <c r="AE792" s="41"/>
      <c r="AR792" s="218" t="s">
        <v>175</v>
      </c>
      <c r="AT792" s="218" t="s">
        <v>408</v>
      </c>
      <c r="AU792" s="218" t="s">
        <v>146</v>
      </c>
      <c r="AY792" s="20" t="s">
        <v>125</v>
      </c>
      <c r="BE792" s="219">
        <f>IF(N792="základní",J792,0)</f>
        <v>0</v>
      </c>
      <c r="BF792" s="219">
        <f>IF(N792="snížená",J792,0)</f>
        <v>0</v>
      </c>
      <c r="BG792" s="219">
        <f>IF(N792="zákl. přenesená",J792,0)</f>
        <v>0</v>
      </c>
      <c r="BH792" s="219">
        <f>IF(N792="sníž. přenesená",J792,0)</f>
        <v>0</v>
      </c>
      <c r="BI792" s="219">
        <f>IF(N792="nulová",J792,0)</f>
        <v>0</v>
      </c>
      <c r="BJ792" s="20" t="s">
        <v>80</v>
      </c>
      <c r="BK792" s="219">
        <f>ROUND(I792*H792,2)</f>
        <v>0</v>
      </c>
      <c r="BL792" s="20" t="s">
        <v>132</v>
      </c>
      <c r="BM792" s="218" t="s">
        <v>1881</v>
      </c>
    </row>
    <row r="793" s="2" customFormat="1">
      <c r="A793" s="41"/>
      <c r="B793" s="42"/>
      <c r="C793" s="43"/>
      <c r="D793" s="220" t="s">
        <v>134</v>
      </c>
      <c r="E793" s="43"/>
      <c r="F793" s="221" t="s">
        <v>1880</v>
      </c>
      <c r="G793" s="43"/>
      <c r="H793" s="43"/>
      <c r="I793" s="222"/>
      <c r="J793" s="43"/>
      <c r="K793" s="43"/>
      <c r="L793" s="47"/>
      <c r="M793" s="223"/>
      <c r="N793" s="224"/>
      <c r="O793" s="87"/>
      <c r="P793" s="87"/>
      <c r="Q793" s="87"/>
      <c r="R793" s="87"/>
      <c r="S793" s="87"/>
      <c r="T793" s="88"/>
      <c r="U793" s="41"/>
      <c r="V793" s="41"/>
      <c r="W793" s="41"/>
      <c r="X793" s="41"/>
      <c r="Y793" s="41"/>
      <c r="Z793" s="41"/>
      <c r="AA793" s="41"/>
      <c r="AB793" s="41"/>
      <c r="AC793" s="41"/>
      <c r="AD793" s="41"/>
      <c r="AE793" s="41"/>
      <c r="AT793" s="20" t="s">
        <v>134</v>
      </c>
      <c r="AU793" s="20" t="s">
        <v>146</v>
      </c>
    </row>
    <row r="794" s="2" customFormat="1" ht="16.5" customHeight="1">
      <c r="A794" s="41"/>
      <c r="B794" s="42"/>
      <c r="C794" s="263" t="s">
        <v>1882</v>
      </c>
      <c r="D794" s="263" t="s">
        <v>408</v>
      </c>
      <c r="E794" s="264" t="s">
        <v>1883</v>
      </c>
      <c r="F794" s="265" t="s">
        <v>1884</v>
      </c>
      <c r="G794" s="266" t="s">
        <v>1212</v>
      </c>
      <c r="H794" s="267">
        <v>60</v>
      </c>
      <c r="I794" s="268"/>
      <c r="J794" s="269">
        <f>ROUND(I794*H794,2)</f>
        <v>0</v>
      </c>
      <c r="K794" s="265" t="s">
        <v>19</v>
      </c>
      <c r="L794" s="270"/>
      <c r="M794" s="271" t="s">
        <v>19</v>
      </c>
      <c r="N794" s="272" t="s">
        <v>43</v>
      </c>
      <c r="O794" s="87"/>
      <c r="P794" s="216">
        <f>O794*H794</f>
        <v>0</v>
      </c>
      <c r="Q794" s="216">
        <v>0.0015</v>
      </c>
      <c r="R794" s="216">
        <f>Q794*H794</f>
        <v>0.089999999999999997</v>
      </c>
      <c r="S794" s="216">
        <v>0</v>
      </c>
      <c r="T794" s="217">
        <f>S794*H794</f>
        <v>0</v>
      </c>
      <c r="U794" s="41"/>
      <c r="V794" s="41"/>
      <c r="W794" s="41"/>
      <c r="X794" s="41"/>
      <c r="Y794" s="41"/>
      <c r="Z794" s="41"/>
      <c r="AA794" s="41"/>
      <c r="AB794" s="41"/>
      <c r="AC794" s="41"/>
      <c r="AD794" s="41"/>
      <c r="AE794" s="41"/>
      <c r="AR794" s="218" t="s">
        <v>175</v>
      </c>
      <c r="AT794" s="218" t="s">
        <v>408</v>
      </c>
      <c r="AU794" s="218" t="s">
        <v>146</v>
      </c>
      <c r="AY794" s="20" t="s">
        <v>125</v>
      </c>
      <c r="BE794" s="219">
        <f>IF(N794="základní",J794,0)</f>
        <v>0</v>
      </c>
      <c r="BF794" s="219">
        <f>IF(N794="snížená",J794,0)</f>
        <v>0</v>
      </c>
      <c r="BG794" s="219">
        <f>IF(N794="zákl. přenesená",J794,0)</f>
        <v>0</v>
      </c>
      <c r="BH794" s="219">
        <f>IF(N794="sníž. přenesená",J794,0)</f>
        <v>0</v>
      </c>
      <c r="BI794" s="219">
        <f>IF(N794="nulová",J794,0)</f>
        <v>0</v>
      </c>
      <c r="BJ794" s="20" t="s">
        <v>80</v>
      </c>
      <c r="BK794" s="219">
        <f>ROUND(I794*H794,2)</f>
        <v>0</v>
      </c>
      <c r="BL794" s="20" t="s">
        <v>132</v>
      </c>
      <c r="BM794" s="218" t="s">
        <v>1885</v>
      </c>
    </row>
    <row r="795" s="2" customFormat="1">
      <c r="A795" s="41"/>
      <c r="B795" s="42"/>
      <c r="C795" s="43"/>
      <c r="D795" s="220" t="s">
        <v>134</v>
      </c>
      <c r="E795" s="43"/>
      <c r="F795" s="221" t="s">
        <v>1884</v>
      </c>
      <c r="G795" s="43"/>
      <c r="H795" s="43"/>
      <c r="I795" s="222"/>
      <c r="J795" s="43"/>
      <c r="K795" s="43"/>
      <c r="L795" s="47"/>
      <c r="M795" s="223"/>
      <c r="N795" s="224"/>
      <c r="O795" s="87"/>
      <c r="P795" s="87"/>
      <c r="Q795" s="87"/>
      <c r="R795" s="87"/>
      <c r="S795" s="87"/>
      <c r="T795" s="88"/>
      <c r="U795" s="41"/>
      <c r="V795" s="41"/>
      <c r="W795" s="41"/>
      <c r="X795" s="41"/>
      <c r="Y795" s="41"/>
      <c r="Z795" s="41"/>
      <c r="AA795" s="41"/>
      <c r="AB795" s="41"/>
      <c r="AC795" s="41"/>
      <c r="AD795" s="41"/>
      <c r="AE795" s="41"/>
      <c r="AT795" s="20" t="s">
        <v>134</v>
      </c>
      <c r="AU795" s="20" t="s">
        <v>146</v>
      </c>
    </row>
    <row r="796" s="2" customFormat="1" ht="16.5" customHeight="1">
      <c r="A796" s="41"/>
      <c r="B796" s="42"/>
      <c r="C796" s="263" t="s">
        <v>1886</v>
      </c>
      <c r="D796" s="263" t="s">
        <v>408</v>
      </c>
      <c r="E796" s="264" t="s">
        <v>1887</v>
      </c>
      <c r="F796" s="265" t="s">
        <v>1888</v>
      </c>
      <c r="G796" s="266" t="s">
        <v>1212</v>
      </c>
      <c r="H796" s="267">
        <v>150</v>
      </c>
      <c r="I796" s="268"/>
      <c r="J796" s="269">
        <f>ROUND(I796*H796,2)</f>
        <v>0</v>
      </c>
      <c r="K796" s="265" t="s">
        <v>19</v>
      </c>
      <c r="L796" s="270"/>
      <c r="M796" s="271" t="s">
        <v>19</v>
      </c>
      <c r="N796" s="272" t="s">
        <v>43</v>
      </c>
      <c r="O796" s="87"/>
      <c r="P796" s="216">
        <f>O796*H796</f>
        <v>0</v>
      </c>
      <c r="Q796" s="216">
        <v>0.0015</v>
      </c>
      <c r="R796" s="216">
        <f>Q796*H796</f>
        <v>0.22500000000000001</v>
      </c>
      <c r="S796" s="216">
        <v>0</v>
      </c>
      <c r="T796" s="217">
        <f>S796*H796</f>
        <v>0</v>
      </c>
      <c r="U796" s="41"/>
      <c r="V796" s="41"/>
      <c r="W796" s="41"/>
      <c r="X796" s="41"/>
      <c r="Y796" s="41"/>
      <c r="Z796" s="41"/>
      <c r="AA796" s="41"/>
      <c r="AB796" s="41"/>
      <c r="AC796" s="41"/>
      <c r="AD796" s="41"/>
      <c r="AE796" s="41"/>
      <c r="AR796" s="218" t="s">
        <v>175</v>
      </c>
      <c r="AT796" s="218" t="s">
        <v>408</v>
      </c>
      <c r="AU796" s="218" t="s">
        <v>146</v>
      </c>
      <c r="AY796" s="20" t="s">
        <v>125</v>
      </c>
      <c r="BE796" s="219">
        <f>IF(N796="základní",J796,0)</f>
        <v>0</v>
      </c>
      <c r="BF796" s="219">
        <f>IF(N796="snížená",J796,0)</f>
        <v>0</v>
      </c>
      <c r="BG796" s="219">
        <f>IF(N796="zákl. přenesená",J796,0)</f>
        <v>0</v>
      </c>
      <c r="BH796" s="219">
        <f>IF(N796="sníž. přenesená",J796,0)</f>
        <v>0</v>
      </c>
      <c r="BI796" s="219">
        <f>IF(N796="nulová",J796,0)</f>
        <v>0</v>
      </c>
      <c r="BJ796" s="20" t="s">
        <v>80</v>
      </c>
      <c r="BK796" s="219">
        <f>ROUND(I796*H796,2)</f>
        <v>0</v>
      </c>
      <c r="BL796" s="20" t="s">
        <v>132</v>
      </c>
      <c r="BM796" s="218" t="s">
        <v>1889</v>
      </c>
    </row>
    <row r="797" s="2" customFormat="1">
      <c r="A797" s="41"/>
      <c r="B797" s="42"/>
      <c r="C797" s="43"/>
      <c r="D797" s="220" t="s">
        <v>134</v>
      </c>
      <c r="E797" s="43"/>
      <c r="F797" s="221" t="s">
        <v>1888</v>
      </c>
      <c r="G797" s="43"/>
      <c r="H797" s="43"/>
      <c r="I797" s="222"/>
      <c r="J797" s="43"/>
      <c r="K797" s="43"/>
      <c r="L797" s="47"/>
      <c r="M797" s="223"/>
      <c r="N797" s="224"/>
      <c r="O797" s="87"/>
      <c r="P797" s="87"/>
      <c r="Q797" s="87"/>
      <c r="R797" s="87"/>
      <c r="S797" s="87"/>
      <c r="T797" s="88"/>
      <c r="U797" s="41"/>
      <c r="V797" s="41"/>
      <c r="W797" s="41"/>
      <c r="X797" s="41"/>
      <c r="Y797" s="41"/>
      <c r="Z797" s="41"/>
      <c r="AA797" s="41"/>
      <c r="AB797" s="41"/>
      <c r="AC797" s="41"/>
      <c r="AD797" s="41"/>
      <c r="AE797" s="41"/>
      <c r="AT797" s="20" t="s">
        <v>134</v>
      </c>
      <c r="AU797" s="20" t="s">
        <v>146</v>
      </c>
    </row>
    <row r="798" s="2" customFormat="1" ht="16.5" customHeight="1">
      <c r="A798" s="41"/>
      <c r="B798" s="42"/>
      <c r="C798" s="263" t="s">
        <v>1890</v>
      </c>
      <c r="D798" s="263" t="s">
        <v>408</v>
      </c>
      <c r="E798" s="264" t="s">
        <v>1891</v>
      </c>
      <c r="F798" s="265" t="s">
        <v>1892</v>
      </c>
      <c r="G798" s="266" t="s">
        <v>1212</v>
      </c>
      <c r="H798" s="267">
        <v>340</v>
      </c>
      <c r="I798" s="268"/>
      <c r="J798" s="269">
        <f>ROUND(I798*H798,2)</f>
        <v>0</v>
      </c>
      <c r="K798" s="265" t="s">
        <v>19</v>
      </c>
      <c r="L798" s="270"/>
      <c r="M798" s="271" t="s">
        <v>19</v>
      </c>
      <c r="N798" s="272" t="s">
        <v>43</v>
      </c>
      <c r="O798" s="87"/>
      <c r="P798" s="216">
        <f>O798*H798</f>
        <v>0</v>
      </c>
      <c r="Q798" s="216">
        <v>0.0015</v>
      </c>
      <c r="R798" s="216">
        <f>Q798*H798</f>
        <v>0.51000000000000001</v>
      </c>
      <c r="S798" s="216">
        <v>0</v>
      </c>
      <c r="T798" s="217">
        <f>S798*H798</f>
        <v>0</v>
      </c>
      <c r="U798" s="41"/>
      <c r="V798" s="41"/>
      <c r="W798" s="41"/>
      <c r="X798" s="41"/>
      <c r="Y798" s="41"/>
      <c r="Z798" s="41"/>
      <c r="AA798" s="41"/>
      <c r="AB798" s="41"/>
      <c r="AC798" s="41"/>
      <c r="AD798" s="41"/>
      <c r="AE798" s="41"/>
      <c r="AR798" s="218" t="s">
        <v>175</v>
      </c>
      <c r="AT798" s="218" t="s">
        <v>408</v>
      </c>
      <c r="AU798" s="218" t="s">
        <v>146</v>
      </c>
      <c r="AY798" s="20" t="s">
        <v>125</v>
      </c>
      <c r="BE798" s="219">
        <f>IF(N798="základní",J798,0)</f>
        <v>0</v>
      </c>
      <c r="BF798" s="219">
        <f>IF(N798="snížená",J798,0)</f>
        <v>0</v>
      </c>
      <c r="BG798" s="219">
        <f>IF(N798="zákl. přenesená",J798,0)</f>
        <v>0</v>
      </c>
      <c r="BH798" s="219">
        <f>IF(N798="sníž. přenesená",J798,0)</f>
        <v>0</v>
      </c>
      <c r="BI798" s="219">
        <f>IF(N798="nulová",J798,0)</f>
        <v>0</v>
      </c>
      <c r="BJ798" s="20" t="s">
        <v>80</v>
      </c>
      <c r="BK798" s="219">
        <f>ROUND(I798*H798,2)</f>
        <v>0</v>
      </c>
      <c r="BL798" s="20" t="s">
        <v>132</v>
      </c>
      <c r="BM798" s="218" t="s">
        <v>1893</v>
      </c>
    </row>
    <row r="799" s="2" customFormat="1">
      <c r="A799" s="41"/>
      <c r="B799" s="42"/>
      <c r="C799" s="43"/>
      <c r="D799" s="220" t="s">
        <v>134</v>
      </c>
      <c r="E799" s="43"/>
      <c r="F799" s="221" t="s">
        <v>1892</v>
      </c>
      <c r="G799" s="43"/>
      <c r="H799" s="43"/>
      <c r="I799" s="222"/>
      <c r="J799" s="43"/>
      <c r="K799" s="43"/>
      <c r="L799" s="47"/>
      <c r="M799" s="223"/>
      <c r="N799" s="224"/>
      <c r="O799" s="87"/>
      <c r="P799" s="87"/>
      <c r="Q799" s="87"/>
      <c r="R799" s="87"/>
      <c r="S799" s="87"/>
      <c r="T799" s="88"/>
      <c r="U799" s="41"/>
      <c r="V799" s="41"/>
      <c r="W799" s="41"/>
      <c r="X799" s="41"/>
      <c r="Y799" s="41"/>
      <c r="Z799" s="41"/>
      <c r="AA799" s="41"/>
      <c r="AB799" s="41"/>
      <c r="AC799" s="41"/>
      <c r="AD799" s="41"/>
      <c r="AE799" s="41"/>
      <c r="AT799" s="20" t="s">
        <v>134</v>
      </c>
      <c r="AU799" s="20" t="s">
        <v>146</v>
      </c>
    </row>
    <row r="800" s="2" customFormat="1" ht="16.5" customHeight="1">
      <c r="A800" s="41"/>
      <c r="B800" s="42"/>
      <c r="C800" s="263" t="s">
        <v>1894</v>
      </c>
      <c r="D800" s="263" t="s">
        <v>408</v>
      </c>
      <c r="E800" s="264" t="s">
        <v>1895</v>
      </c>
      <c r="F800" s="265" t="s">
        <v>1896</v>
      </c>
      <c r="G800" s="266" t="s">
        <v>1212</v>
      </c>
      <c r="H800" s="267">
        <v>100</v>
      </c>
      <c r="I800" s="268"/>
      <c r="J800" s="269">
        <f>ROUND(I800*H800,2)</f>
        <v>0</v>
      </c>
      <c r="K800" s="265" t="s">
        <v>19</v>
      </c>
      <c r="L800" s="270"/>
      <c r="M800" s="271" t="s">
        <v>19</v>
      </c>
      <c r="N800" s="272" t="s">
        <v>43</v>
      </c>
      <c r="O800" s="87"/>
      <c r="P800" s="216">
        <f>O800*H800</f>
        <v>0</v>
      </c>
      <c r="Q800" s="216">
        <v>0.0015</v>
      </c>
      <c r="R800" s="216">
        <f>Q800*H800</f>
        <v>0.14999999999999999</v>
      </c>
      <c r="S800" s="216">
        <v>0</v>
      </c>
      <c r="T800" s="217">
        <f>S800*H800</f>
        <v>0</v>
      </c>
      <c r="U800" s="41"/>
      <c r="V800" s="41"/>
      <c r="W800" s="41"/>
      <c r="X800" s="41"/>
      <c r="Y800" s="41"/>
      <c r="Z800" s="41"/>
      <c r="AA800" s="41"/>
      <c r="AB800" s="41"/>
      <c r="AC800" s="41"/>
      <c r="AD800" s="41"/>
      <c r="AE800" s="41"/>
      <c r="AR800" s="218" t="s">
        <v>175</v>
      </c>
      <c r="AT800" s="218" t="s">
        <v>408</v>
      </c>
      <c r="AU800" s="218" t="s">
        <v>146</v>
      </c>
      <c r="AY800" s="20" t="s">
        <v>125</v>
      </c>
      <c r="BE800" s="219">
        <f>IF(N800="základní",J800,0)</f>
        <v>0</v>
      </c>
      <c r="BF800" s="219">
        <f>IF(N800="snížená",J800,0)</f>
        <v>0</v>
      </c>
      <c r="BG800" s="219">
        <f>IF(N800="zákl. přenesená",J800,0)</f>
        <v>0</v>
      </c>
      <c r="BH800" s="219">
        <f>IF(N800="sníž. přenesená",J800,0)</f>
        <v>0</v>
      </c>
      <c r="BI800" s="219">
        <f>IF(N800="nulová",J800,0)</f>
        <v>0</v>
      </c>
      <c r="BJ800" s="20" t="s">
        <v>80</v>
      </c>
      <c r="BK800" s="219">
        <f>ROUND(I800*H800,2)</f>
        <v>0</v>
      </c>
      <c r="BL800" s="20" t="s">
        <v>132</v>
      </c>
      <c r="BM800" s="218" t="s">
        <v>1897</v>
      </c>
    </row>
    <row r="801" s="2" customFormat="1">
      <c r="A801" s="41"/>
      <c r="B801" s="42"/>
      <c r="C801" s="43"/>
      <c r="D801" s="220" t="s">
        <v>134</v>
      </c>
      <c r="E801" s="43"/>
      <c r="F801" s="221" t="s">
        <v>1896</v>
      </c>
      <c r="G801" s="43"/>
      <c r="H801" s="43"/>
      <c r="I801" s="222"/>
      <c r="J801" s="43"/>
      <c r="K801" s="43"/>
      <c r="L801" s="47"/>
      <c r="M801" s="223"/>
      <c r="N801" s="224"/>
      <c r="O801" s="87"/>
      <c r="P801" s="87"/>
      <c r="Q801" s="87"/>
      <c r="R801" s="87"/>
      <c r="S801" s="87"/>
      <c r="T801" s="88"/>
      <c r="U801" s="41"/>
      <c r="V801" s="41"/>
      <c r="W801" s="41"/>
      <c r="X801" s="41"/>
      <c r="Y801" s="41"/>
      <c r="Z801" s="41"/>
      <c r="AA801" s="41"/>
      <c r="AB801" s="41"/>
      <c r="AC801" s="41"/>
      <c r="AD801" s="41"/>
      <c r="AE801" s="41"/>
      <c r="AT801" s="20" t="s">
        <v>134</v>
      </c>
      <c r="AU801" s="20" t="s">
        <v>146</v>
      </c>
    </row>
    <row r="802" s="2" customFormat="1" ht="16.5" customHeight="1">
      <c r="A802" s="41"/>
      <c r="B802" s="42"/>
      <c r="C802" s="263" t="s">
        <v>1898</v>
      </c>
      <c r="D802" s="263" t="s">
        <v>408</v>
      </c>
      <c r="E802" s="264" t="s">
        <v>1899</v>
      </c>
      <c r="F802" s="265" t="s">
        <v>1900</v>
      </c>
      <c r="G802" s="266" t="s">
        <v>1212</v>
      </c>
      <c r="H802" s="267">
        <v>130</v>
      </c>
      <c r="I802" s="268"/>
      <c r="J802" s="269">
        <f>ROUND(I802*H802,2)</f>
        <v>0</v>
      </c>
      <c r="K802" s="265" t="s">
        <v>19</v>
      </c>
      <c r="L802" s="270"/>
      <c r="M802" s="271" t="s">
        <v>19</v>
      </c>
      <c r="N802" s="272" t="s">
        <v>43</v>
      </c>
      <c r="O802" s="87"/>
      <c r="P802" s="216">
        <f>O802*H802</f>
        <v>0</v>
      </c>
      <c r="Q802" s="216">
        <v>0.0015</v>
      </c>
      <c r="R802" s="216">
        <f>Q802*H802</f>
        <v>0.19500000000000001</v>
      </c>
      <c r="S802" s="216">
        <v>0</v>
      </c>
      <c r="T802" s="217">
        <f>S802*H802</f>
        <v>0</v>
      </c>
      <c r="U802" s="41"/>
      <c r="V802" s="41"/>
      <c r="W802" s="41"/>
      <c r="X802" s="41"/>
      <c r="Y802" s="41"/>
      <c r="Z802" s="41"/>
      <c r="AA802" s="41"/>
      <c r="AB802" s="41"/>
      <c r="AC802" s="41"/>
      <c r="AD802" s="41"/>
      <c r="AE802" s="41"/>
      <c r="AR802" s="218" t="s">
        <v>175</v>
      </c>
      <c r="AT802" s="218" t="s">
        <v>408</v>
      </c>
      <c r="AU802" s="218" t="s">
        <v>146</v>
      </c>
      <c r="AY802" s="20" t="s">
        <v>125</v>
      </c>
      <c r="BE802" s="219">
        <f>IF(N802="základní",J802,0)</f>
        <v>0</v>
      </c>
      <c r="BF802" s="219">
        <f>IF(N802="snížená",J802,0)</f>
        <v>0</v>
      </c>
      <c r="BG802" s="219">
        <f>IF(N802="zákl. přenesená",J802,0)</f>
        <v>0</v>
      </c>
      <c r="BH802" s="219">
        <f>IF(N802="sníž. přenesená",J802,0)</f>
        <v>0</v>
      </c>
      <c r="BI802" s="219">
        <f>IF(N802="nulová",J802,0)</f>
        <v>0</v>
      </c>
      <c r="BJ802" s="20" t="s">
        <v>80</v>
      </c>
      <c r="BK802" s="219">
        <f>ROUND(I802*H802,2)</f>
        <v>0</v>
      </c>
      <c r="BL802" s="20" t="s">
        <v>132</v>
      </c>
      <c r="BM802" s="218" t="s">
        <v>1901</v>
      </c>
    </row>
    <row r="803" s="2" customFormat="1">
      <c r="A803" s="41"/>
      <c r="B803" s="42"/>
      <c r="C803" s="43"/>
      <c r="D803" s="220" t="s">
        <v>134</v>
      </c>
      <c r="E803" s="43"/>
      <c r="F803" s="221" t="s">
        <v>1900</v>
      </c>
      <c r="G803" s="43"/>
      <c r="H803" s="43"/>
      <c r="I803" s="222"/>
      <c r="J803" s="43"/>
      <c r="K803" s="43"/>
      <c r="L803" s="47"/>
      <c r="M803" s="223"/>
      <c r="N803" s="224"/>
      <c r="O803" s="87"/>
      <c r="P803" s="87"/>
      <c r="Q803" s="87"/>
      <c r="R803" s="87"/>
      <c r="S803" s="87"/>
      <c r="T803" s="88"/>
      <c r="U803" s="41"/>
      <c r="V803" s="41"/>
      <c r="W803" s="41"/>
      <c r="X803" s="41"/>
      <c r="Y803" s="41"/>
      <c r="Z803" s="41"/>
      <c r="AA803" s="41"/>
      <c r="AB803" s="41"/>
      <c r="AC803" s="41"/>
      <c r="AD803" s="41"/>
      <c r="AE803" s="41"/>
      <c r="AT803" s="20" t="s">
        <v>134</v>
      </c>
      <c r="AU803" s="20" t="s">
        <v>146</v>
      </c>
    </row>
    <row r="804" s="2" customFormat="1" ht="16.5" customHeight="1">
      <c r="A804" s="41"/>
      <c r="B804" s="42"/>
      <c r="C804" s="263" t="s">
        <v>1902</v>
      </c>
      <c r="D804" s="263" t="s">
        <v>408</v>
      </c>
      <c r="E804" s="264" t="s">
        <v>1903</v>
      </c>
      <c r="F804" s="265" t="s">
        <v>1904</v>
      </c>
      <c r="G804" s="266" t="s">
        <v>1212</v>
      </c>
      <c r="H804" s="267">
        <v>100</v>
      </c>
      <c r="I804" s="268"/>
      <c r="J804" s="269">
        <f>ROUND(I804*H804,2)</f>
        <v>0</v>
      </c>
      <c r="K804" s="265" t="s">
        <v>19</v>
      </c>
      <c r="L804" s="270"/>
      <c r="M804" s="271" t="s">
        <v>19</v>
      </c>
      <c r="N804" s="272" t="s">
        <v>43</v>
      </c>
      <c r="O804" s="87"/>
      <c r="P804" s="216">
        <f>O804*H804</f>
        <v>0</v>
      </c>
      <c r="Q804" s="216">
        <v>0.0015</v>
      </c>
      <c r="R804" s="216">
        <f>Q804*H804</f>
        <v>0.14999999999999999</v>
      </c>
      <c r="S804" s="216">
        <v>0</v>
      </c>
      <c r="T804" s="217">
        <f>S804*H804</f>
        <v>0</v>
      </c>
      <c r="U804" s="41"/>
      <c r="V804" s="41"/>
      <c r="W804" s="41"/>
      <c r="X804" s="41"/>
      <c r="Y804" s="41"/>
      <c r="Z804" s="41"/>
      <c r="AA804" s="41"/>
      <c r="AB804" s="41"/>
      <c r="AC804" s="41"/>
      <c r="AD804" s="41"/>
      <c r="AE804" s="41"/>
      <c r="AR804" s="218" t="s">
        <v>175</v>
      </c>
      <c r="AT804" s="218" t="s">
        <v>408</v>
      </c>
      <c r="AU804" s="218" t="s">
        <v>146</v>
      </c>
      <c r="AY804" s="20" t="s">
        <v>125</v>
      </c>
      <c r="BE804" s="219">
        <f>IF(N804="základní",J804,0)</f>
        <v>0</v>
      </c>
      <c r="BF804" s="219">
        <f>IF(N804="snížená",J804,0)</f>
        <v>0</v>
      </c>
      <c r="BG804" s="219">
        <f>IF(N804="zákl. přenesená",J804,0)</f>
        <v>0</v>
      </c>
      <c r="BH804" s="219">
        <f>IF(N804="sníž. přenesená",J804,0)</f>
        <v>0</v>
      </c>
      <c r="BI804" s="219">
        <f>IF(N804="nulová",J804,0)</f>
        <v>0</v>
      </c>
      <c r="BJ804" s="20" t="s">
        <v>80</v>
      </c>
      <c r="BK804" s="219">
        <f>ROUND(I804*H804,2)</f>
        <v>0</v>
      </c>
      <c r="BL804" s="20" t="s">
        <v>132</v>
      </c>
      <c r="BM804" s="218" t="s">
        <v>1905</v>
      </c>
    </row>
    <row r="805" s="2" customFormat="1">
      <c r="A805" s="41"/>
      <c r="B805" s="42"/>
      <c r="C805" s="43"/>
      <c r="D805" s="220" t="s">
        <v>134</v>
      </c>
      <c r="E805" s="43"/>
      <c r="F805" s="221" t="s">
        <v>1904</v>
      </c>
      <c r="G805" s="43"/>
      <c r="H805" s="43"/>
      <c r="I805" s="222"/>
      <c r="J805" s="43"/>
      <c r="K805" s="43"/>
      <c r="L805" s="47"/>
      <c r="M805" s="223"/>
      <c r="N805" s="224"/>
      <c r="O805" s="87"/>
      <c r="P805" s="87"/>
      <c r="Q805" s="87"/>
      <c r="R805" s="87"/>
      <c r="S805" s="87"/>
      <c r="T805" s="88"/>
      <c r="U805" s="41"/>
      <c r="V805" s="41"/>
      <c r="W805" s="41"/>
      <c r="X805" s="41"/>
      <c r="Y805" s="41"/>
      <c r="Z805" s="41"/>
      <c r="AA805" s="41"/>
      <c r="AB805" s="41"/>
      <c r="AC805" s="41"/>
      <c r="AD805" s="41"/>
      <c r="AE805" s="41"/>
      <c r="AT805" s="20" t="s">
        <v>134</v>
      </c>
      <c r="AU805" s="20" t="s">
        <v>146</v>
      </c>
    </row>
    <row r="806" s="2" customFormat="1" ht="16.5" customHeight="1">
      <c r="A806" s="41"/>
      <c r="B806" s="42"/>
      <c r="C806" s="263" t="s">
        <v>1906</v>
      </c>
      <c r="D806" s="263" t="s">
        <v>408</v>
      </c>
      <c r="E806" s="264" t="s">
        <v>1907</v>
      </c>
      <c r="F806" s="265" t="s">
        <v>1908</v>
      </c>
      <c r="G806" s="266" t="s">
        <v>1212</v>
      </c>
      <c r="H806" s="267">
        <v>72</v>
      </c>
      <c r="I806" s="268"/>
      <c r="J806" s="269">
        <f>ROUND(I806*H806,2)</f>
        <v>0</v>
      </c>
      <c r="K806" s="265" t="s">
        <v>19</v>
      </c>
      <c r="L806" s="270"/>
      <c r="M806" s="271" t="s">
        <v>19</v>
      </c>
      <c r="N806" s="272" t="s">
        <v>43</v>
      </c>
      <c r="O806" s="87"/>
      <c r="P806" s="216">
        <f>O806*H806</f>
        <v>0</v>
      </c>
      <c r="Q806" s="216">
        <v>0.0015</v>
      </c>
      <c r="R806" s="216">
        <f>Q806*H806</f>
        <v>0.108</v>
      </c>
      <c r="S806" s="216">
        <v>0</v>
      </c>
      <c r="T806" s="217">
        <f>S806*H806</f>
        <v>0</v>
      </c>
      <c r="U806" s="41"/>
      <c r="V806" s="41"/>
      <c r="W806" s="41"/>
      <c r="X806" s="41"/>
      <c r="Y806" s="41"/>
      <c r="Z806" s="41"/>
      <c r="AA806" s="41"/>
      <c r="AB806" s="41"/>
      <c r="AC806" s="41"/>
      <c r="AD806" s="41"/>
      <c r="AE806" s="41"/>
      <c r="AR806" s="218" t="s">
        <v>175</v>
      </c>
      <c r="AT806" s="218" t="s">
        <v>408</v>
      </c>
      <c r="AU806" s="218" t="s">
        <v>146</v>
      </c>
      <c r="AY806" s="20" t="s">
        <v>125</v>
      </c>
      <c r="BE806" s="219">
        <f>IF(N806="základní",J806,0)</f>
        <v>0</v>
      </c>
      <c r="BF806" s="219">
        <f>IF(N806="snížená",J806,0)</f>
        <v>0</v>
      </c>
      <c r="BG806" s="219">
        <f>IF(N806="zákl. přenesená",J806,0)</f>
        <v>0</v>
      </c>
      <c r="BH806" s="219">
        <f>IF(N806="sníž. přenesená",J806,0)</f>
        <v>0</v>
      </c>
      <c r="BI806" s="219">
        <f>IF(N806="nulová",J806,0)</f>
        <v>0</v>
      </c>
      <c r="BJ806" s="20" t="s">
        <v>80</v>
      </c>
      <c r="BK806" s="219">
        <f>ROUND(I806*H806,2)</f>
        <v>0</v>
      </c>
      <c r="BL806" s="20" t="s">
        <v>132</v>
      </c>
      <c r="BM806" s="218" t="s">
        <v>1909</v>
      </c>
    </row>
    <row r="807" s="2" customFormat="1">
      <c r="A807" s="41"/>
      <c r="B807" s="42"/>
      <c r="C807" s="43"/>
      <c r="D807" s="220" t="s">
        <v>134</v>
      </c>
      <c r="E807" s="43"/>
      <c r="F807" s="221" t="s">
        <v>1908</v>
      </c>
      <c r="G807" s="43"/>
      <c r="H807" s="43"/>
      <c r="I807" s="222"/>
      <c r="J807" s="43"/>
      <c r="K807" s="43"/>
      <c r="L807" s="47"/>
      <c r="M807" s="223"/>
      <c r="N807" s="224"/>
      <c r="O807" s="87"/>
      <c r="P807" s="87"/>
      <c r="Q807" s="87"/>
      <c r="R807" s="87"/>
      <c r="S807" s="87"/>
      <c r="T807" s="88"/>
      <c r="U807" s="41"/>
      <c r="V807" s="41"/>
      <c r="W807" s="41"/>
      <c r="X807" s="41"/>
      <c r="Y807" s="41"/>
      <c r="Z807" s="41"/>
      <c r="AA807" s="41"/>
      <c r="AB807" s="41"/>
      <c r="AC807" s="41"/>
      <c r="AD807" s="41"/>
      <c r="AE807" s="41"/>
      <c r="AT807" s="20" t="s">
        <v>134</v>
      </c>
      <c r="AU807" s="20" t="s">
        <v>146</v>
      </c>
    </row>
    <row r="808" s="2" customFormat="1" ht="16.5" customHeight="1">
      <c r="A808" s="41"/>
      <c r="B808" s="42"/>
      <c r="C808" s="263" t="s">
        <v>1910</v>
      </c>
      <c r="D808" s="263" t="s">
        <v>408</v>
      </c>
      <c r="E808" s="264" t="s">
        <v>1911</v>
      </c>
      <c r="F808" s="265" t="s">
        <v>1912</v>
      </c>
      <c r="G808" s="266" t="s">
        <v>1212</v>
      </c>
      <c r="H808" s="267">
        <v>90</v>
      </c>
      <c r="I808" s="268"/>
      <c r="J808" s="269">
        <f>ROUND(I808*H808,2)</f>
        <v>0</v>
      </c>
      <c r="K808" s="265" t="s">
        <v>19</v>
      </c>
      <c r="L808" s="270"/>
      <c r="M808" s="271" t="s">
        <v>19</v>
      </c>
      <c r="N808" s="272" t="s">
        <v>43</v>
      </c>
      <c r="O808" s="87"/>
      <c r="P808" s="216">
        <f>O808*H808</f>
        <v>0</v>
      </c>
      <c r="Q808" s="216">
        <v>0.0015</v>
      </c>
      <c r="R808" s="216">
        <f>Q808*H808</f>
        <v>0.13500000000000001</v>
      </c>
      <c r="S808" s="216">
        <v>0</v>
      </c>
      <c r="T808" s="217">
        <f>S808*H808</f>
        <v>0</v>
      </c>
      <c r="U808" s="41"/>
      <c r="V808" s="41"/>
      <c r="W808" s="41"/>
      <c r="X808" s="41"/>
      <c r="Y808" s="41"/>
      <c r="Z808" s="41"/>
      <c r="AA808" s="41"/>
      <c r="AB808" s="41"/>
      <c r="AC808" s="41"/>
      <c r="AD808" s="41"/>
      <c r="AE808" s="41"/>
      <c r="AR808" s="218" t="s">
        <v>175</v>
      </c>
      <c r="AT808" s="218" t="s">
        <v>408</v>
      </c>
      <c r="AU808" s="218" t="s">
        <v>146</v>
      </c>
      <c r="AY808" s="20" t="s">
        <v>125</v>
      </c>
      <c r="BE808" s="219">
        <f>IF(N808="základní",J808,0)</f>
        <v>0</v>
      </c>
      <c r="BF808" s="219">
        <f>IF(N808="snížená",J808,0)</f>
        <v>0</v>
      </c>
      <c r="BG808" s="219">
        <f>IF(N808="zákl. přenesená",J808,0)</f>
        <v>0</v>
      </c>
      <c r="BH808" s="219">
        <f>IF(N808="sníž. přenesená",J808,0)</f>
        <v>0</v>
      </c>
      <c r="BI808" s="219">
        <f>IF(N808="nulová",J808,0)</f>
        <v>0</v>
      </c>
      <c r="BJ808" s="20" t="s">
        <v>80</v>
      </c>
      <c r="BK808" s="219">
        <f>ROUND(I808*H808,2)</f>
        <v>0</v>
      </c>
      <c r="BL808" s="20" t="s">
        <v>132</v>
      </c>
      <c r="BM808" s="218" t="s">
        <v>1913</v>
      </c>
    </row>
    <row r="809" s="2" customFormat="1">
      <c r="A809" s="41"/>
      <c r="B809" s="42"/>
      <c r="C809" s="43"/>
      <c r="D809" s="220" t="s">
        <v>134</v>
      </c>
      <c r="E809" s="43"/>
      <c r="F809" s="221" t="s">
        <v>1912</v>
      </c>
      <c r="G809" s="43"/>
      <c r="H809" s="43"/>
      <c r="I809" s="222"/>
      <c r="J809" s="43"/>
      <c r="K809" s="43"/>
      <c r="L809" s="47"/>
      <c r="M809" s="223"/>
      <c r="N809" s="224"/>
      <c r="O809" s="87"/>
      <c r="P809" s="87"/>
      <c r="Q809" s="87"/>
      <c r="R809" s="87"/>
      <c r="S809" s="87"/>
      <c r="T809" s="88"/>
      <c r="U809" s="41"/>
      <c r="V809" s="41"/>
      <c r="W809" s="41"/>
      <c r="X809" s="41"/>
      <c r="Y809" s="41"/>
      <c r="Z809" s="41"/>
      <c r="AA809" s="41"/>
      <c r="AB809" s="41"/>
      <c r="AC809" s="41"/>
      <c r="AD809" s="41"/>
      <c r="AE809" s="41"/>
      <c r="AT809" s="20" t="s">
        <v>134</v>
      </c>
      <c r="AU809" s="20" t="s">
        <v>146</v>
      </c>
    </row>
    <row r="810" s="2" customFormat="1" ht="16.5" customHeight="1">
      <c r="A810" s="41"/>
      <c r="B810" s="42"/>
      <c r="C810" s="263" t="s">
        <v>1914</v>
      </c>
      <c r="D810" s="263" t="s">
        <v>408</v>
      </c>
      <c r="E810" s="264" t="s">
        <v>1915</v>
      </c>
      <c r="F810" s="265" t="s">
        <v>1916</v>
      </c>
      <c r="G810" s="266" t="s">
        <v>1212</v>
      </c>
      <c r="H810" s="267">
        <v>100</v>
      </c>
      <c r="I810" s="268"/>
      <c r="J810" s="269">
        <f>ROUND(I810*H810,2)</f>
        <v>0</v>
      </c>
      <c r="K810" s="265" t="s">
        <v>19</v>
      </c>
      <c r="L810" s="270"/>
      <c r="M810" s="271" t="s">
        <v>19</v>
      </c>
      <c r="N810" s="272" t="s">
        <v>43</v>
      </c>
      <c r="O810" s="87"/>
      <c r="P810" s="216">
        <f>O810*H810</f>
        <v>0</v>
      </c>
      <c r="Q810" s="216">
        <v>0.0015</v>
      </c>
      <c r="R810" s="216">
        <f>Q810*H810</f>
        <v>0.14999999999999999</v>
      </c>
      <c r="S810" s="216">
        <v>0</v>
      </c>
      <c r="T810" s="217">
        <f>S810*H810</f>
        <v>0</v>
      </c>
      <c r="U810" s="41"/>
      <c r="V810" s="41"/>
      <c r="W810" s="41"/>
      <c r="X810" s="41"/>
      <c r="Y810" s="41"/>
      <c r="Z810" s="41"/>
      <c r="AA810" s="41"/>
      <c r="AB810" s="41"/>
      <c r="AC810" s="41"/>
      <c r="AD810" s="41"/>
      <c r="AE810" s="41"/>
      <c r="AR810" s="218" t="s">
        <v>175</v>
      </c>
      <c r="AT810" s="218" t="s">
        <v>408</v>
      </c>
      <c r="AU810" s="218" t="s">
        <v>146</v>
      </c>
      <c r="AY810" s="20" t="s">
        <v>125</v>
      </c>
      <c r="BE810" s="219">
        <f>IF(N810="základní",J810,0)</f>
        <v>0</v>
      </c>
      <c r="BF810" s="219">
        <f>IF(N810="snížená",J810,0)</f>
        <v>0</v>
      </c>
      <c r="BG810" s="219">
        <f>IF(N810="zákl. přenesená",J810,0)</f>
        <v>0</v>
      </c>
      <c r="BH810" s="219">
        <f>IF(N810="sníž. přenesená",J810,0)</f>
        <v>0</v>
      </c>
      <c r="BI810" s="219">
        <f>IF(N810="nulová",J810,0)</f>
        <v>0</v>
      </c>
      <c r="BJ810" s="20" t="s">
        <v>80</v>
      </c>
      <c r="BK810" s="219">
        <f>ROUND(I810*H810,2)</f>
        <v>0</v>
      </c>
      <c r="BL810" s="20" t="s">
        <v>132</v>
      </c>
      <c r="BM810" s="218" t="s">
        <v>1917</v>
      </c>
    </row>
    <row r="811" s="2" customFormat="1">
      <c r="A811" s="41"/>
      <c r="B811" s="42"/>
      <c r="C811" s="43"/>
      <c r="D811" s="220" t="s">
        <v>134</v>
      </c>
      <c r="E811" s="43"/>
      <c r="F811" s="221" t="s">
        <v>1916</v>
      </c>
      <c r="G811" s="43"/>
      <c r="H811" s="43"/>
      <c r="I811" s="222"/>
      <c r="J811" s="43"/>
      <c r="K811" s="43"/>
      <c r="L811" s="47"/>
      <c r="M811" s="223"/>
      <c r="N811" s="224"/>
      <c r="O811" s="87"/>
      <c r="P811" s="87"/>
      <c r="Q811" s="87"/>
      <c r="R811" s="87"/>
      <c r="S811" s="87"/>
      <c r="T811" s="88"/>
      <c r="U811" s="41"/>
      <c r="V811" s="41"/>
      <c r="W811" s="41"/>
      <c r="X811" s="41"/>
      <c r="Y811" s="41"/>
      <c r="Z811" s="41"/>
      <c r="AA811" s="41"/>
      <c r="AB811" s="41"/>
      <c r="AC811" s="41"/>
      <c r="AD811" s="41"/>
      <c r="AE811" s="41"/>
      <c r="AT811" s="20" t="s">
        <v>134</v>
      </c>
      <c r="AU811" s="20" t="s">
        <v>146</v>
      </c>
    </row>
    <row r="812" s="2" customFormat="1" ht="16.5" customHeight="1">
      <c r="A812" s="41"/>
      <c r="B812" s="42"/>
      <c r="C812" s="263" t="s">
        <v>1918</v>
      </c>
      <c r="D812" s="263" t="s">
        <v>408</v>
      </c>
      <c r="E812" s="264" t="s">
        <v>1919</v>
      </c>
      <c r="F812" s="265" t="s">
        <v>1920</v>
      </c>
      <c r="G812" s="266" t="s">
        <v>1212</v>
      </c>
      <c r="H812" s="267">
        <v>50</v>
      </c>
      <c r="I812" s="268"/>
      <c r="J812" s="269">
        <f>ROUND(I812*H812,2)</f>
        <v>0</v>
      </c>
      <c r="K812" s="265" t="s">
        <v>19</v>
      </c>
      <c r="L812" s="270"/>
      <c r="M812" s="271" t="s">
        <v>19</v>
      </c>
      <c r="N812" s="272" t="s">
        <v>43</v>
      </c>
      <c r="O812" s="87"/>
      <c r="P812" s="216">
        <f>O812*H812</f>
        <v>0</v>
      </c>
      <c r="Q812" s="216">
        <v>0.0015</v>
      </c>
      <c r="R812" s="216">
        <f>Q812*H812</f>
        <v>0.074999999999999997</v>
      </c>
      <c r="S812" s="216">
        <v>0</v>
      </c>
      <c r="T812" s="217">
        <f>S812*H812</f>
        <v>0</v>
      </c>
      <c r="U812" s="41"/>
      <c r="V812" s="41"/>
      <c r="W812" s="41"/>
      <c r="X812" s="41"/>
      <c r="Y812" s="41"/>
      <c r="Z812" s="41"/>
      <c r="AA812" s="41"/>
      <c r="AB812" s="41"/>
      <c r="AC812" s="41"/>
      <c r="AD812" s="41"/>
      <c r="AE812" s="41"/>
      <c r="AR812" s="218" t="s">
        <v>175</v>
      </c>
      <c r="AT812" s="218" t="s">
        <v>408</v>
      </c>
      <c r="AU812" s="218" t="s">
        <v>146</v>
      </c>
      <c r="AY812" s="20" t="s">
        <v>125</v>
      </c>
      <c r="BE812" s="219">
        <f>IF(N812="základní",J812,0)</f>
        <v>0</v>
      </c>
      <c r="BF812" s="219">
        <f>IF(N812="snížená",J812,0)</f>
        <v>0</v>
      </c>
      <c r="BG812" s="219">
        <f>IF(N812="zákl. přenesená",J812,0)</f>
        <v>0</v>
      </c>
      <c r="BH812" s="219">
        <f>IF(N812="sníž. přenesená",J812,0)</f>
        <v>0</v>
      </c>
      <c r="BI812" s="219">
        <f>IF(N812="nulová",J812,0)</f>
        <v>0</v>
      </c>
      <c r="BJ812" s="20" t="s">
        <v>80</v>
      </c>
      <c r="BK812" s="219">
        <f>ROUND(I812*H812,2)</f>
        <v>0</v>
      </c>
      <c r="BL812" s="20" t="s">
        <v>132</v>
      </c>
      <c r="BM812" s="218" t="s">
        <v>1921</v>
      </c>
    </row>
    <row r="813" s="2" customFormat="1">
      <c r="A813" s="41"/>
      <c r="B813" s="42"/>
      <c r="C813" s="43"/>
      <c r="D813" s="220" t="s">
        <v>134</v>
      </c>
      <c r="E813" s="43"/>
      <c r="F813" s="221" t="s">
        <v>1920</v>
      </c>
      <c r="G813" s="43"/>
      <c r="H813" s="43"/>
      <c r="I813" s="222"/>
      <c r="J813" s="43"/>
      <c r="K813" s="43"/>
      <c r="L813" s="47"/>
      <c r="M813" s="223"/>
      <c r="N813" s="224"/>
      <c r="O813" s="87"/>
      <c r="P813" s="87"/>
      <c r="Q813" s="87"/>
      <c r="R813" s="87"/>
      <c r="S813" s="87"/>
      <c r="T813" s="88"/>
      <c r="U813" s="41"/>
      <c r="V813" s="41"/>
      <c r="W813" s="41"/>
      <c r="X813" s="41"/>
      <c r="Y813" s="41"/>
      <c r="Z813" s="41"/>
      <c r="AA813" s="41"/>
      <c r="AB813" s="41"/>
      <c r="AC813" s="41"/>
      <c r="AD813" s="41"/>
      <c r="AE813" s="41"/>
      <c r="AT813" s="20" t="s">
        <v>134</v>
      </c>
      <c r="AU813" s="20" t="s">
        <v>146</v>
      </c>
    </row>
    <row r="814" s="2" customFormat="1" ht="16.5" customHeight="1">
      <c r="A814" s="41"/>
      <c r="B814" s="42"/>
      <c r="C814" s="263" t="s">
        <v>1922</v>
      </c>
      <c r="D814" s="263" t="s">
        <v>408</v>
      </c>
      <c r="E814" s="264" t="s">
        <v>1923</v>
      </c>
      <c r="F814" s="265" t="s">
        <v>1924</v>
      </c>
      <c r="G814" s="266" t="s">
        <v>1212</v>
      </c>
      <c r="H814" s="267">
        <v>400</v>
      </c>
      <c r="I814" s="268"/>
      <c r="J814" s="269">
        <f>ROUND(I814*H814,2)</f>
        <v>0</v>
      </c>
      <c r="K814" s="265" t="s">
        <v>19</v>
      </c>
      <c r="L814" s="270"/>
      <c r="M814" s="271" t="s">
        <v>19</v>
      </c>
      <c r="N814" s="272" t="s">
        <v>43</v>
      </c>
      <c r="O814" s="87"/>
      <c r="P814" s="216">
        <f>O814*H814</f>
        <v>0</v>
      </c>
      <c r="Q814" s="216">
        <v>0.0015</v>
      </c>
      <c r="R814" s="216">
        <f>Q814*H814</f>
        <v>0.59999999999999998</v>
      </c>
      <c r="S814" s="216">
        <v>0</v>
      </c>
      <c r="T814" s="217">
        <f>S814*H814</f>
        <v>0</v>
      </c>
      <c r="U814" s="41"/>
      <c r="V814" s="41"/>
      <c r="W814" s="41"/>
      <c r="X814" s="41"/>
      <c r="Y814" s="41"/>
      <c r="Z814" s="41"/>
      <c r="AA814" s="41"/>
      <c r="AB814" s="41"/>
      <c r="AC814" s="41"/>
      <c r="AD814" s="41"/>
      <c r="AE814" s="41"/>
      <c r="AR814" s="218" t="s">
        <v>175</v>
      </c>
      <c r="AT814" s="218" t="s">
        <v>408</v>
      </c>
      <c r="AU814" s="218" t="s">
        <v>146</v>
      </c>
      <c r="AY814" s="20" t="s">
        <v>125</v>
      </c>
      <c r="BE814" s="219">
        <f>IF(N814="základní",J814,0)</f>
        <v>0</v>
      </c>
      <c r="BF814" s="219">
        <f>IF(N814="snížená",J814,0)</f>
        <v>0</v>
      </c>
      <c r="BG814" s="219">
        <f>IF(N814="zákl. přenesená",J814,0)</f>
        <v>0</v>
      </c>
      <c r="BH814" s="219">
        <f>IF(N814="sníž. přenesená",J814,0)</f>
        <v>0</v>
      </c>
      <c r="BI814" s="219">
        <f>IF(N814="nulová",J814,0)</f>
        <v>0</v>
      </c>
      <c r="BJ814" s="20" t="s">
        <v>80</v>
      </c>
      <c r="BK814" s="219">
        <f>ROUND(I814*H814,2)</f>
        <v>0</v>
      </c>
      <c r="BL814" s="20" t="s">
        <v>132</v>
      </c>
      <c r="BM814" s="218" t="s">
        <v>1925</v>
      </c>
    </row>
    <row r="815" s="2" customFormat="1">
      <c r="A815" s="41"/>
      <c r="B815" s="42"/>
      <c r="C815" s="43"/>
      <c r="D815" s="220" t="s">
        <v>134</v>
      </c>
      <c r="E815" s="43"/>
      <c r="F815" s="221" t="s">
        <v>1924</v>
      </c>
      <c r="G815" s="43"/>
      <c r="H815" s="43"/>
      <c r="I815" s="222"/>
      <c r="J815" s="43"/>
      <c r="K815" s="43"/>
      <c r="L815" s="47"/>
      <c r="M815" s="223"/>
      <c r="N815" s="224"/>
      <c r="O815" s="87"/>
      <c r="P815" s="87"/>
      <c r="Q815" s="87"/>
      <c r="R815" s="87"/>
      <c r="S815" s="87"/>
      <c r="T815" s="88"/>
      <c r="U815" s="41"/>
      <c r="V815" s="41"/>
      <c r="W815" s="41"/>
      <c r="X815" s="41"/>
      <c r="Y815" s="41"/>
      <c r="Z815" s="41"/>
      <c r="AA815" s="41"/>
      <c r="AB815" s="41"/>
      <c r="AC815" s="41"/>
      <c r="AD815" s="41"/>
      <c r="AE815" s="41"/>
      <c r="AT815" s="20" t="s">
        <v>134</v>
      </c>
      <c r="AU815" s="20" t="s">
        <v>146</v>
      </c>
    </row>
    <row r="816" s="2" customFormat="1" ht="16.5" customHeight="1">
      <c r="A816" s="41"/>
      <c r="B816" s="42"/>
      <c r="C816" s="263" t="s">
        <v>1926</v>
      </c>
      <c r="D816" s="263" t="s">
        <v>408</v>
      </c>
      <c r="E816" s="264" t="s">
        <v>1927</v>
      </c>
      <c r="F816" s="265" t="s">
        <v>1928</v>
      </c>
      <c r="G816" s="266" t="s">
        <v>1212</v>
      </c>
      <c r="H816" s="267">
        <v>60</v>
      </c>
      <c r="I816" s="268"/>
      <c r="J816" s="269">
        <f>ROUND(I816*H816,2)</f>
        <v>0</v>
      </c>
      <c r="K816" s="265" t="s">
        <v>19</v>
      </c>
      <c r="L816" s="270"/>
      <c r="M816" s="271" t="s">
        <v>19</v>
      </c>
      <c r="N816" s="272" t="s">
        <v>43</v>
      </c>
      <c r="O816" s="87"/>
      <c r="P816" s="216">
        <f>O816*H816</f>
        <v>0</v>
      </c>
      <c r="Q816" s="216">
        <v>0.0015</v>
      </c>
      <c r="R816" s="216">
        <f>Q816*H816</f>
        <v>0.089999999999999997</v>
      </c>
      <c r="S816" s="216">
        <v>0</v>
      </c>
      <c r="T816" s="217">
        <f>S816*H816</f>
        <v>0</v>
      </c>
      <c r="U816" s="41"/>
      <c r="V816" s="41"/>
      <c r="W816" s="41"/>
      <c r="X816" s="41"/>
      <c r="Y816" s="41"/>
      <c r="Z816" s="41"/>
      <c r="AA816" s="41"/>
      <c r="AB816" s="41"/>
      <c r="AC816" s="41"/>
      <c r="AD816" s="41"/>
      <c r="AE816" s="41"/>
      <c r="AR816" s="218" t="s">
        <v>175</v>
      </c>
      <c r="AT816" s="218" t="s">
        <v>408</v>
      </c>
      <c r="AU816" s="218" t="s">
        <v>146</v>
      </c>
      <c r="AY816" s="20" t="s">
        <v>125</v>
      </c>
      <c r="BE816" s="219">
        <f>IF(N816="základní",J816,0)</f>
        <v>0</v>
      </c>
      <c r="BF816" s="219">
        <f>IF(N816="snížená",J816,0)</f>
        <v>0</v>
      </c>
      <c r="BG816" s="219">
        <f>IF(N816="zákl. přenesená",J816,0)</f>
        <v>0</v>
      </c>
      <c r="BH816" s="219">
        <f>IF(N816="sníž. přenesená",J816,0)</f>
        <v>0</v>
      </c>
      <c r="BI816" s="219">
        <f>IF(N816="nulová",J816,0)</f>
        <v>0</v>
      </c>
      <c r="BJ816" s="20" t="s">
        <v>80</v>
      </c>
      <c r="BK816" s="219">
        <f>ROUND(I816*H816,2)</f>
        <v>0</v>
      </c>
      <c r="BL816" s="20" t="s">
        <v>132</v>
      </c>
      <c r="BM816" s="218" t="s">
        <v>1929</v>
      </c>
    </row>
    <row r="817" s="2" customFormat="1">
      <c r="A817" s="41"/>
      <c r="B817" s="42"/>
      <c r="C817" s="43"/>
      <c r="D817" s="220" t="s">
        <v>134</v>
      </c>
      <c r="E817" s="43"/>
      <c r="F817" s="221" t="s">
        <v>1928</v>
      </c>
      <c r="G817" s="43"/>
      <c r="H817" s="43"/>
      <c r="I817" s="222"/>
      <c r="J817" s="43"/>
      <c r="K817" s="43"/>
      <c r="L817" s="47"/>
      <c r="M817" s="223"/>
      <c r="N817" s="224"/>
      <c r="O817" s="87"/>
      <c r="P817" s="87"/>
      <c r="Q817" s="87"/>
      <c r="R817" s="87"/>
      <c r="S817" s="87"/>
      <c r="T817" s="88"/>
      <c r="U817" s="41"/>
      <c r="V817" s="41"/>
      <c r="W817" s="41"/>
      <c r="X817" s="41"/>
      <c r="Y817" s="41"/>
      <c r="Z817" s="41"/>
      <c r="AA817" s="41"/>
      <c r="AB817" s="41"/>
      <c r="AC817" s="41"/>
      <c r="AD817" s="41"/>
      <c r="AE817" s="41"/>
      <c r="AT817" s="20" t="s">
        <v>134</v>
      </c>
      <c r="AU817" s="20" t="s">
        <v>146</v>
      </c>
    </row>
    <row r="818" s="12" customFormat="1" ht="20.88" customHeight="1">
      <c r="A818" s="12"/>
      <c r="B818" s="191"/>
      <c r="C818" s="192"/>
      <c r="D818" s="193" t="s">
        <v>71</v>
      </c>
      <c r="E818" s="205" t="s">
        <v>1930</v>
      </c>
      <c r="F818" s="205" t="s">
        <v>1931</v>
      </c>
      <c r="G818" s="192"/>
      <c r="H818" s="192"/>
      <c r="I818" s="195"/>
      <c r="J818" s="206">
        <f>BK818</f>
        <v>0</v>
      </c>
      <c r="K818" s="192"/>
      <c r="L818" s="197"/>
      <c r="M818" s="198"/>
      <c r="N818" s="199"/>
      <c r="O818" s="199"/>
      <c r="P818" s="200">
        <f>SUM(P819:P824)</f>
        <v>0</v>
      </c>
      <c r="Q818" s="199"/>
      <c r="R818" s="200">
        <f>SUM(R819:R824)</f>
        <v>0.19500000000000001</v>
      </c>
      <c r="S818" s="199"/>
      <c r="T818" s="201">
        <f>SUM(T819:T824)</f>
        <v>0</v>
      </c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R818" s="202" t="s">
        <v>80</v>
      </c>
      <c r="AT818" s="203" t="s">
        <v>71</v>
      </c>
      <c r="AU818" s="203" t="s">
        <v>82</v>
      </c>
      <c r="AY818" s="202" t="s">
        <v>125</v>
      </c>
      <c r="BK818" s="204">
        <f>SUM(BK819:BK824)</f>
        <v>0</v>
      </c>
    </row>
    <row r="819" s="2" customFormat="1" ht="16.5" customHeight="1">
      <c r="A819" s="41"/>
      <c r="B819" s="42"/>
      <c r="C819" s="207" t="s">
        <v>1932</v>
      </c>
      <c r="D819" s="207" t="s">
        <v>127</v>
      </c>
      <c r="E819" s="208" t="s">
        <v>1933</v>
      </c>
      <c r="F819" s="209" t="s">
        <v>1934</v>
      </c>
      <c r="G819" s="210" t="s">
        <v>1212</v>
      </c>
      <c r="H819" s="211">
        <v>1950</v>
      </c>
      <c r="I819" s="212"/>
      <c r="J819" s="213">
        <f>ROUND(I819*H819,2)</f>
        <v>0</v>
      </c>
      <c r="K819" s="209" t="s">
        <v>19</v>
      </c>
      <c r="L819" s="47"/>
      <c r="M819" s="214" t="s">
        <v>19</v>
      </c>
      <c r="N819" s="215" t="s">
        <v>43</v>
      </c>
      <c r="O819" s="87"/>
      <c r="P819" s="216">
        <f>O819*H819</f>
        <v>0</v>
      </c>
      <c r="Q819" s="216">
        <v>0</v>
      </c>
      <c r="R819" s="216">
        <f>Q819*H819</f>
        <v>0</v>
      </c>
      <c r="S819" s="216">
        <v>0</v>
      </c>
      <c r="T819" s="217">
        <f>S819*H819</f>
        <v>0</v>
      </c>
      <c r="U819" s="41"/>
      <c r="V819" s="41"/>
      <c r="W819" s="41"/>
      <c r="X819" s="41"/>
      <c r="Y819" s="41"/>
      <c r="Z819" s="41"/>
      <c r="AA819" s="41"/>
      <c r="AB819" s="41"/>
      <c r="AC819" s="41"/>
      <c r="AD819" s="41"/>
      <c r="AE819" s="41"/>
      <c r="AR819" s="218" t="s">
        <v>132</v>
      </c>
      <c r="AT819" s="218" t="s">
        <v>127</v>
      </c>
      <c r="AU819" s="218" t="s">
        <v>146</v>
      </c>
      <c r="AY819" s="20" t="s">
        <v>125</v>
      </c>
      <c r="BE819" s="219">
        <f>IF(N819="základní",J819,0)</f>
        <v>0</v>
      </c>
      <c r="BF819" s="219">
        <f>IF(N819="snížená",J819,0)</f>
        <v>0</v>
      </c>
      <c r="BG819" s="219">
        <f>IF(N819="zákl. přenesená",J819,0)</f>
        <v>0</v>
      </c>
      <c r="BH819" s="219">
        <f>IF(N819="sníž. přenesená",J819,0)</f>
        <v>0</v>
      </c>
      <c r="BI819" s="219">
        <f>IF(N819="nulová",J819,0)</f>
        <v>0</v>
      </c>
      <c r="BJ819" s="20" t="s">
        <v>80</v>
      </c>
      <c r="BK819" s="219">
        <f>ROUND(I819*H819,2)</f>
        <v>0</v>
      </c>
      <c r="BL819" s="20" t="s">
        <v>132</v>
      </c>
      <c r="BM819" s="218" t="s">
        <v>1935</v>
      </c>
    </row>
    <row r="820" s="2" customFormat="1">
      <c r="A820" s="41"/>
      <c r="B820" s="42"/>
      <c r="C820" s="43"/>
      <c r="D820" s="220" t="s">
        <v>134</v>
      </c>
      <c r="E820" s="43"/>
      <c r="F820" s="221" t="s">
        <v>1934</v>
      </c>
      <c r="G820" s="43"/>
      <c r="H820" s="43"/>
      <c r="I820" s="222"/>
      <c r="J820" s="43"/>
      <c r="K820" s="43"/>
      <c r="L820" s="47"/>
      <c r="M820" s="223"/>
      <c r="N820" s="224"/>
      <c r="O820" s="87"/>
      <c r="P820" s="87"/>
      <c r="Q820" s="87"/>
      <c r="R820" s="87"/>
      <c r="S820" s="87"/>
      <c r="T820" s="88"/>
      <c r="U820" s="41"/>
      <c r="V820" s="41"/>
      <c r="W820" s="41"/>
      <c r="X820" s="41"/>
      <c r="Y820" s="41"/>
      <c r="Z820" s="41"/>
      <c r="AA820" s="41"/>
      <c r="AB820" s="41"/>
      <c r="AC820" s="41"/>
      <c r="AD820" s="41"/>
      <c r="AE820" s="41"/>
      <c r="AT820" s="20" t="s">
        <v>134</v>
      </c>
      <c r="AU820" s="20" t="s">
        <v>146</v>
      </c>
    </row>
    <row r="821" s="2" customFormat="1" ht="16.5" customHeight="1">
      <c r="A821" s="41"/>
      <c r="B821" s="42"/>
      <c r="C821" s="263" t="s">
        <v>1936</v>
      </c>
      <c r="D821" s="263" t="s">
        <v>408</v>
      </c>
      <c r="E821" s="264" t="s">
        <v>1937</v>
      </c>
      <c r="F821" s="265" t="s">
        <v>1938</v>
      </c>
      <c r="G821" s="266" t="s">
        <v>1212</v>
      </c>
      <c r="H821" s="267">
        <v>950</v>
      </c>
      <c r="I821" s="268"/>
      <c r="J821" s="269">
        <f>ROUND(I821*H821,2)</f>
        <v>0</v>
      </c>
      <c r="K821" s="265" t="s">
        <v>19</v>
      </c>
      <c r="L821" s="270"/>
      <c r="M821" s="271" t="s">
        <v>19</v>
      </c>
      <c r="N821" s="272" t="s">
        <v>43</v>
      </c>
      <c r="O821" s="87"/>
      <c r="P821" s="216">
        <f>O821*H821</f>
        <v>0</v>
      </c>
      <c r="Q821" s="216">
        <v>0.00010000000000000001</v>
      </c>
      <c r="R821" s="216">
        <f>Q821*H821</f>
        <v>0.095000000000000001</v>
      </c>
      <c r="S821" s="216">
        <v>0</v>
      </c>
      <c r="T821" s="217">
        <f>S821*H821</f>
        <v>0</v>
      </c>
      <c r="U821" s="41"/>
      <c r="V821" s="41"/>
      <c r="W821" s="41"/>
      <c r="X821" s="41"/>
      <c r="Y821" s="41"/>
      <c r="Z821" s="41"/>
      <c r="AA821" s="41"/>
      <c r="AB821" s="41"/>
      <c r="AC821" s="41"/>
      <c r="AD821" s="41"/>
      <c r="AE821" s="41"/>
      <c r="AR821" s="218" t="s">
        <v>175</v>
      </c>
      <c r="AT821" s="218" t="s">
        <v>408</v>
      </c>
      <c r="AU821" s="218" t="s">
        <v>146</v>
      </c>
      <c r="AY821" s="20" t="s">
        <v>125</v>
      </c>
      <c r="BE821" s="219">
        <f>IF(N821="základní",J821,0)</f>
        <v>0</v>
      </c>
      <c r="BF821" s="219">
        <f>IF(N821="snížená",J821,0)</f>
        <v>0</v>
      </c>
      <c r="BG821" s="219">
        <f>IF(N821="zákl. přenesená",J821,0)</f>
        <v>0</v>
      </c>
      <c r="BH821" s="219">
        <f>IF(N821="sníž. přenesená",J821,0)</f>
        <v>0</v>
      </c>
      <c r="BI821" s="219">
        <f>IF(N821="nulová",J821,0)</f>
        <v>0</v>
      </c>
      <c r="BJ821" s="20" t="s">
        <v>80</v>
      </c>
      <c r="BK821" s="219">
        <f>ROUND(I821*H821,2)</f>
        <v>0</v>
      </c>
      <c r="BL821" s="20" t="s">
        <v>132</v>
      </c>
      <c r="BM821" s="218" t="s">
        <v>1939</v>
      </c>
    </row>
    <row r="822" s="2" customFormat="1">
      <c r="A822" s="41"/>
      <c r="B822" s="42"/>
      <c r="C822" s="43"/>
      <c r="D822" s="220" t="s">
        <v>134</v>
      </c>
      <c r="E822" s="43"/>
      <c r="F822" s="221" t="s">
        <v>1938</v>
      </c>
      <c r="G822" s="43"/>
      <c r="H822" s="43"/>
      <c r="I822" s="222"/>
      <c r="J822" s="43"/>
      <c r="K822" s="43"/>
      <c r="L822" s="47"/>
      <c r="M822" s="223"/>
      <c r="N822" s="224"/>
      <c r="O822" s="87"/>
      <c r="P822" s="87"/>
      <c r="Q822" s="87"/>
      <c r="R822" s="87"/>
      <c r="S822" s="87"/>
      <c r="T822" s="88"/>
      <c r="U822" s="41"/>
      <c r="V822" s="41"/>
      <c r="W822" s="41"/>
      <c r="X822" s="41"/>
      <c r="Y822" s="41"/>
      <c r="Z822" s="41"/>
      <c r="AA822" s="41"/>
      <c r="AB822" s="41"/>
      <c r="AC822" s="41"/>
      <c r="AD822" s="41"/>
      <c r="AE822" s="41"/>
      <c r="AT822" s="20" t="s">
        <v>134</v>
      </c>
      <c r="AU822" s="20" t="s">
        <v>146</v>
      </c>
    </row>
    <row r="823" s="2" customFormat="1" ht="16.5" customHeight="1">
      <c r="A823" s="41"/>
      <c r="B823" s="42"/>
      <c r="C823" s="263" t="s">
        <v>1940</v>
      </c>
      <c r="D823" s="263" t="s">
        <v>408</v>
      </c>
      <c r="E823" s="264" t="s">
        <v>1941</v>
      </c>
      <c r="F823" s="265" t="s">
        <v>1942</v>
      </c>
      <c r="G823" s="266" t="s">
        <v>1212</v>
      </c>
      <c r="H823" s="267">
        <v>1000</v>
      </c>
      <c r="I823" s="268"/>
      <c r="J823" s="269">
        <f>ROUND(I823*H823,2)</f>
        <v>0</v>
      </c>
      <c r="K823" s="265" t="s">
        <v>19</v>
      </c>
      <c r="L823" s="270"/>
      <c r="M823" s="271" t="s">
        <v>19</v>
      </c>
      <c r="N823" s="272" t="s">
        <v>43</v>
      </c>
      <c r="O823" s="87"/>
      <c r="P823" s="216">
        <f>O823*H823</f>
        <v>0</v>
      </c>
      <c r="Q823" s="216">
        <v>0.00010000000000000001</v>
      </c>
      <c r="R823" s="216">
        <f>Q823*H823</f>
        <v>0.10000000000000001</v>
      </c>
      <c r="S823" s="216">
        <v>0</v>
      </c>
      <c r="T823" s="217">
        <f>S823*H823</f>
        <v>0</v>
      </c>
      <c r="U823" s="41"/>
      <c r="V823" s="41"/>
      <c r="W823" s="41"/>
      <c r="X823" s="41"/>
      <c r="Y823" s="41"/>
      <c r="Z823" s="41"/>
      <c r="AA823" s="41"/>
      <c r="AB823" s="41"/>
      <c r="AC823" s="41"/>
      <c r="AD823" s="41"/>
      <c r="AE823" s="41"/>
      <c r="AR823" s="218" t="s">
        <v>175</v>
      </c>
      <c r="AT823" s="218" t="s">
        <v>408</v>
      </c>
      <c r="AU823" s="218" t="s">
        <v>146</v>
      </c>
      <c r="AY823" s="20" t="s">
        <v>125</v>
      </c>
      <c r="BE823" s="219">
        <f>IF(N823="základní",J823,0)</f>
        <v>0</v>
      </c>
      <c r="BF823" s="219">
        <f>IF(N823="snížená",J823,0)</f>
        <v>0</v>
      </c>
      <c r="BG823" s="219">
        <f>IF(N823="zákl. přenesená",J823,0)</f>
        <v>0</v>
      </c>
      <c r="BH823" s="219">
        <f>IF(N823="sníž. přenesená",J823,0)</f>
        <v>0</v>
      </c>
      <c r="BI823" s="219">
        <f>IF(N823="nulová",J823,0)</f>
        <v>0</v>
      </c>
      <c r="BJ823" s="20" t="s">
        <v>80</v>
      </c>
      <c r="BK823" s="219">
        <f>ROUND(I823*H823,2)</f>
        <v>0</v>
      </c>
      <c r="BL823" s="20" t="s">
        <v>132</v>
      </c>
      <c r="BM823" s="218" t="s">
        <v>1943</v>
      </c>
    </row>
    <row r="824" s="2" customFormat="1">
      <c r="A824" s="41"/>
      <c r="B824" s="42"/>
      <c r="C824" s="43"/>
      <c r="D824" s="220" t="s">
        <v>134</v>
      </c>
      <c r="E824" s="43"/>
      <c r="F824" s="221" t="s">
        <v>1942</v>
      </c>
      <c r="G824" s="43"/>
      <c r="H824" s="43"/>
      <c r="I824" s="222"/>
      <c r="J824" s="43"/>
      <c r="K824" s="43"/>
      <c r="L824" s="47"/>
      <c r="M824" s="223"/>
      <c r="N824" s="224"/>
      <c r="O824" s="87"/>
      <c r="P824" s="87"/>
      <c r="Q824" s="87"/>
      <c r="R824" s="87"/>
      <c r="S824" s="87"/>
      <c r="T824" s="88"/>
      <c r="U824" s="41"/>
      <c r="V824" s="41"/>
      <c r="W824" s="41"/>
      <c r="X824" s="41"/>
      <c r="Y824" s="41"/>
      <c r="Z824" s="41"/>
      <c r="AA824" s="41"/>
      <c r="AB824" s="41"/>
      <c r="AC824" s="41"/>
      <c r="AD824" s="41"/>
      <c r="AE824" s="41"/>
      <c r="AT824" s="20" t="s">
        <v>134</v>
      </c>
      <c r="AU824" s="20" t="s">
        <v>146</v>
      </c>
    </row>
    <row r="825" s="12" customFormat="1" ht="20.88" customHeight="1">
      <c r="A825" s="12"/>
      <c r="B825" s="191"/>
      <c r="C825" s="192"/>
      <c r="D825" s="193" t="s">
        <v>71</v>
      </c>
      <c r="E825" s="205" t="s">
        <v>1944</v>
      </c>
      <c r="F825" s="205" t="s">
        <v>1945</v>
      </c>
      <c r="G825" s="192"/>
      <c r="H825" s="192"/>
      <c r="I825" s="195"/>
      <c r="J825" s="206">
        <f>BK825</f>
        <v>0</v>
      </c>
      <c r="K825" s="192"/>
      <c r="L825" s="197"/>
      <c r="M825" s="198"/>
      <c r="N825" s="199"/>
      <c r="O825" s="199"/>
      <c r="P825" s="200">
        <f>SUM(P826:P883)</f>
        <v>0</v>
      </c>
      <c r="Q825" s="199"/>
      <c r="R825" s="200">
        <f>SUM(R826:R883)</f>
        <v>0.22499999999999998</v>
      </c>
      <c r="S825" s="199"/>
      <c r="T825" s="201">
        <f>SUM(T826:T883)</f>
        <v>0</v>
      </c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R825" s="202" t="s">
        <v>80</v>
      </c>
      <c r="AT825" s="203" t="s">
        <v>71</v>
      </c>
      <c r="AU825" s="203" t="s">
        <v>82</v>
      </c>
      <c r="AY825" s="202" t="s">
        <v>125</v>
      </c>
      <c r="BK825" s="204">
        <f>SUM(BK826:BK883)</f>
        <v>0</v>
      </c>
    </row>
    <row r="826" s="2" customFormat="1" ht="16.5" customHeight="1">
      <c r="A826" s="41"/>
      <c r="B826" s="42"/>
      <c r="C826" s="207" t="s">
        <v>1946</v>
      </c>
      <c r="D826" s="207" t="s">
        <v>127</v>
      </c>
      <c r="E826" s="208" t="s">
        <v>1947</v>
      </c>
      <c r="F826" s="209" t="s">
        <v>1740</v>
      </c>
      <c r="G826" s="210" t="s">
        <v>187</v>
      </c>
      <c r="H826" s="211">
        <v>10.050000000000001</v>
      </c>
      <c r="I826" s="212"/>
      <c r="J826" s="213">
        <f>ROUND(I826*H826,2)</f>
        <v>0</v>
      </c>
      <c r="K826" s="209" t="s">
        <v>131</v>
      </c>
      <c r="L826" s="47"/>
      <c r="M826" s="214" t="s">
        <v>19</v>
      </c>
      <c r="N826" s="215" t="s">
        <v>43</v>
      </c>
      <c r="O826" s="87"/>
      <c r="P826" s="216">
        <f>O826*H826</f>
        <v>0</v>
      </c>
      <c r="Q826" s="216">
        <v>0</v>
      </c>
      <c r="R826" s="216">
        <f>Q826*H826</f>
        <v>0</v>
      </c>
      <c r="S826" s="216">
        <v>0</v>
      </c>
      <c r="T826" s="217">
        <f>S826*H826</f>
        <v>0</v>
      </c>
      <c r="U826" s="41"/>
      <c r="V826" s="41"/>
      <c r="W826" s="41"/>
      <c r="X826" s="41"/>
      <c r="Y826" s="41"/>
      <c r="Z826" s="41"/>
      <c r="AA826" s="41"/>
      <c r="AB826" s="41"/>
      <c r="AC826" s="41"/>
      <c r="AD826" s="41"/>
      <c r="AE826" s="41"/>
      <c r="AR826" s="218" t="s">
        <v>132</v>
      </c>
      <c r="AT826" s="218" t="s">
        <v>127</v>
      </c>
      <c r="AU826" s="218" t="s">
        <v>146</v>
      </c>
      <c r="AY826" s="20" t="s">
        <v>125</v>
      </c>
      <c r="BE826" s="219">
        <f>IF(N826="základní",J826,0)</f>
        <v>0</v>
      </c>
      <c r="BF826" s="219">
        <f>IF(N826="snížená",J826,0)</f>
        <v>0</v>
      </c>
      <c r="BG826" s="219">
        <f>IF(N826="zákl. přenesená",J826,0)</f>
        <v>0</v>
      </c>
      <c r="BH826" s="219">
        <f>IF(N826="sníž. přenesená",J826,0)</f>
        <v>0</v>
      </c>
      <c r="BI826" s="219">
        <f>IF(N826="nulová",J826,0)</f>
        <v>0</v>
      </c>
      <c r="BJ826" s="20" t="s">
        <v>80</v>
      </c>
      <c r="BK826" s="219">
        <f>ROUND(I826*H826,2)</f>
        <v>0</v>
      </c>
      <c r="BL826" s="20" t="s">
        <v>132</v>
      </c>
      <c r="BM826" s="218" t="s">
        <v>1948</v>
      </c>
    </row>
    <row r="827" s="2" customFormat="1">
      <c r="A827" s="41"/>
      <c r="B827" s="42"/>
      <c r="C827" s="43"/>
      <c r="D827" s="220" t="s">
        <v>134</v>
      </c>
      <c r="E827" s="43"/>
      <c r="F827" s="221" t="s">
        <v>1742</v>
      </c>
      <c r="G827" s="43"/>
      <c r="H827" s="43"/>
      <c r="I827" s="222"/>
      <c r="J827" s="43"/>
      <c r="K827" s="43"/>
      <c r="L827" s="47"/>
      <c r="M827" s="223"/>
      <c r="N827" s="224"/>
      <c r="O827" s="87"/>
      <c r="P827" s="87"/>
      <c r="Q827" s="87"/>
      <c r="R827" s="87"/>
      <c r="S827" s="87"/>
      <c r="T827" s="88"/>
      <c r="U827" s="41"/>
      <c r="V827" s="41"/>
      <c r="W827" s="41"/>
      <c r="X827" s="41"/>
      <c r="Y827" s="41"/>
      <c r="Z827" s="41"/>
      <c r="AA827" s="41"/>
      <c r="AB827" s="41"/>
      <c r="AC827" s="41"/>
      <c r="AD827" s="41"/>
      <c r="AE827" s="41"/>
      <c r="AT827" s="20" t="s">
        <v>134</v>
      </c>
      <c r="AU827" s="20" t="s">
        <v>146</v>
      </c>
    </row>
    <row r="828" s="2" customFormat="1">
      <c r="A828" s="41"/>
      <c r="B828" s="42"/>
      <c r="C828" s="43"/>
      <c r="D828" s="225" t="s">
        <v>136</v>
      </c>
      <c r="E828" s="43"/>
      <c r="F828" s="226" t="s">
        <v>1949</v>
      </c>
      <c r="G828" s="43"/>
      <c r="H828" s="43"/>
      <c r="I828" s="222"/>
      <c r="J828" s="43"/>
      <c r="K828" s="43"/>
      <c r="L828" s="47"/>
      <c r="M828" s="223"/>
      <c r="N828" s="224"/>
      <c r="O828" s="87"/>
      <c r="P828" s="87"/>
      <c r="Q828" s="87"/>
      <c r="R828" s="87"/>
      <c r="S828" s="87"/>
      <c r="T828" s="88"/>
      <c r="U828" s="41"/>
      <c r="V828" s="41"/>
      <c r="W828" s="41"/>
      <c r="X828" s="41"/>
      <c r="Y828" s="41"/>
      <c r="Z828" s="41"/>
      <c r="AA828" s="41"/>
      <c r="AB828" s="41"/>
      <c r="AC828" s="41"/>
      <c r="AD828" s="41"/>
      <c r="AE828" s="41"/>
      <c r="AT828" s="20" t="s">
        <v>136</v>
      </c>
      <c r="AU828" s="20" t="s">
        <v>146</v>
      </c>
    </row>
    <row r="829" s="2" customFormat="1">
      <c r="A829" s="41"/>
      <c r="B829" s="42"/>
      <c r="C829" s="43"/>
      <c r="D829" s="220" t="s">
        <v>612</v>
      </c>
      <c r="E829" s="43"/>
      <c r="F829" s="288" t="s">
        <v>1950</v>
      </c>
      <c r="G829" s="43"/>
      <c r="H829" s="43"/>
      <c r="I829" s="222"/>
      <c r="J829" s="43"/>
      <c r="K829" s="43"/>
      <c r="L829" s="47"/>
      <c r="M829" s="223"/>
      <c r="N829" s="224"/>
      <c r="O829" s="87"/>
      <c r="P829" s="87"/>
      <c r="Q829" s="87"/>
      <c r="R829" s="87"/>
      <c r="S829" s="87"/>
      <c r="T829" s="88"/>
      <c r="U829" s="41"/>
      <c r="V829" s="41"/>
      <c r="W829" s="41"/>
      <c r="X829" s="41"/>
      <c r="Y829" s="41"/>
      <c r="Z829" s="41"/>
      <c r="AA829" s="41"/>
      <c r="AB829" s="41"/>
      <c r="AC829" s="41"/>
      <c r="AD829" s="41"/>
      <c r="AE829" s="41"/>
      <c r="AT829" s="20" t="s">
        <v>612</v>
      </c>
      <c r="AU829" s="20" t="s">
        <v>146</v>
      </c>
    </row>
    <row r="830" s="13" customFormat="1">
      <c r="A830" s="13"/>
      <c r="B830" s="227"/>
      <c r="C830" s="228"/>
      <c r="D830" s="220" t="s">
        <v>138</v>
      </c>
      <c r="E830" s="229" t="s">
        <v>19</v>
      </c>
      <c r="F830" s="230" t="s">
        <v>1951</v>
      </c>
      <c r="G830" s="228"/>
      <c r="H830" s="231">
        <v>10.050000000000001</v>
      </c>
      <c r="I830" s="232"/>
      <c r="J830" s="228"/>
      <c r="K830" s="228"/>
      <c r="L830" s="233"/>
      <c r="M830" s="234"/>
      <c r="N830" s="235"/>
      <c r="O830" s="235"/>
      <c r="P830" s="235"/>
      <c r="Q830" s="235"/>
      <c r="R830" s="235"/>
      <c r="S830" s="235"/>
      <c r="T830" s="236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T830" s="237" t="s">
        <v>138</v>
      </c>
      <c r="AU830" s="237" t="s">
        <v>146</v>
      </c>
      <c r="AV830" s="13" t="s">
        <v>82</v>
      </c>
      <c r="AW830" s="13" t="s">
        <v>33</v>
      </c>
      <c r="AX830" s="13" t="s">
        <v>72</v>
      </c>
      <c r="AY830" s="237" t="s">
        <v>125</v>
      </c>
    </row>
    <row r="831" s="14" customFormat="1">
      <c r="A831" s="14"/>
      <c r="B831" s="238"/>
      <c r="C831" s="239"/>
      <c r="D831" s="220" t="s">
        <v>138</v>
      </c>
      <c r="E831" s="240" t="s">
        <v>19</v>
      </c>
      <c r="F831" s="241" t="s">
        <v>158</v>
      </c>
      <c r="G831" s="239"/>
      <c r="H831" s="242">
        <v>10.050000000000001</v>
      </c>
      <c r="I831" s="243"/>
      <c r="J831" s="239"/>
      <c r="K831" s="239"/>
      <c r="L831" s="244"/>
      <c r="M831" s="245"/>
      <c r="N831" s="246"/>
      <c r="O831" s="246"/>
      <c r="P831" s="246"/>
      <c r="Q831" s="246"/>
      <c r="R831" s="246"/>
      <c r="S831" s="246"/>
      <c r="T831" s="247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T831" s="248" t="s">
        <v>138</v>
      </c>
      <c r="AU831" s="248" t="s">
        <v>146</v>
      </c>
      <c r="AV831" s="14" t="s">
        <v>132</v>
      </c>
      <c r="AW831" s="14" t="s">
        <v>33</v>
      </c>
      <c r="AX831" s="14" t="s">
        <v>80</v>
      </c>
      <c r="AY831" s="248" t="s">
        <v>125</v>
      </c>
    </row>
    <row r="832" s="2" customFormat="1" ht="16.5" customHeight="1">
      <c r="A832" s="41"/>
      <c r="B832" s="42"/>
      <c r="C832" s="207" t="s">
        <v>1952</v>
      </c>
      <c r="D832" s="207" t="s">
        <v>127</v>
      </c>
      <c r="E832" s="208" t="s">
        <v>1860</v>
      </c>
      <c r="F832" s="209" t="s">
        <v>1636</v>
      </c>
      <c r="G832" s="210" t="s">
        <v>187</v>
      </c>
      <c r="H832" s="211">
        <v>33.149999999999999</v>
      </c>
      <c r="I832" s="212"/>
      <c r="J832" s="213">
        <f>ROUND(I832*H832,2)</f>
        <v>0</v>
      </c>
      <c r="K832" s="209" t="s">
        <v>131</v>
      </c>
      <c r="L832" s="47"/>
      <c r="M832" s="214" t="s">
        <v>19</v>
      </c>
      <c r="N832" s="215" t="s">
        <v>43</v>
      </c>
      <c r="O832" s="87"/>
      <c r="P832" s="216">
        <f>O832*H832</f>
        <v>0</v>
      </c>
      <c r="Q832" s="216">
        <v>0</v>
      </c>
      <c r="R832" s="216">
        <f>Q832*H832</f>
        <v>0</v>
      </c>
      <c r="S832" s="216">
        <v>0</v>
      </c>
      <c r="T832" s="217">
        <f>S832*H832</f>
        <v>0</v>
      </c>
      <c r="U832" s="41"/>
      <c r="V832" s="41"/>
      <c r="W832" s="41"/>
      <c r="X832" s="41"/>
      <c r="Y832" s="41"/>
      <c r="Z832" s="41"/>
      <c r="AA832" s="41"/>
      <c r="AB832" s="41"/>
      <c r="AC832" s="41"/>
      <c r="AD832" s="41"/>
      <c r="AE832" s="41"/>
      <c r="AR832" s="218" t="s">
        <v>132</v>
      </c>
      <c r="AT832" s="218" t="s">
        <v>127</v>
      </c>
      <c r="AU832" s="218" t="s">
        <v>146</v>
      </c>
      <c r="AY832" s="20" t="s">
        <v>125</v>
      </c>
      <c r="BE832" s="219">
        <f>IF(N832="základní",J832,0)</f>
        <v>0</v>
      </c>
      <c r="BF832" s="219">
        <f>IF(N832="snížená",J832,0)</f>
        <v>0</v>
      </c>
      <c r="BG832" s="219">
        <f>IF(N832="zákl. přenesená",J832,0)</f>
        <v>0</v>
      </c>
      <c r="BH832" s="219">
        <f>IF(N832="sníž. přenesená",J832,0)</f>
        <v>0</v>
      </c>
      <c r="BI832" s="219">
        <f>IF(N832="nulová",J832,0)</f>
        <v>0</v>
      </c>
      <c r="BJ832" s="20" t="s">
        <v>80</v>
      </c>
      <c r="BK832" s="219">
        <f>ROUND(I832*H832,2)</f>
        <v>0</v>
      </c>
      <c r="BL832" s="20" t="s">
        <v>132</v>
      </c>
      <c r="BM832" s="218" t="s">
        <v>1953</v>
      </c>
    </row>
    <row r="833" s="2" customFormat="1">
      <c r="A833" s="41"/>
      <c r="B833" s="42"/>
      <c r="C833" s="43"/>
      <c r="D833" s="220" t="s">
        <v>134</v>
      </c>
      <c r="E833" s="43"/>
      <c r="F833" s="221" t="s">
        <v>1638</v>
      </c>
      <c r="G833" s="43"/>
      <c r="H833" s="43"/>
      <c r="I833" s="222"/>
      <c r="J833" s="43"/>
      <c r="K833" s="43"/>
      <c r="L833" s="47"/>
      <c r="M833" s="223"/>
      <c r="N833" s="224"/>
      <c r="O833" s="87"/>
      <c r="P833" s="87"/>
      <c r="Q833" s="87"/>
      <c r="R833" s="87"/>
      <c r="S833" s="87"/>
      <c r="T833" s="88"/>
      <c r="U833" s="41"/>
      <c r="V833" s="41"/>
      <c r="W833" s="41"/>
      <c r="X833" s="41"/>
      <c r="Y833" s="41"/>
      <c r="Z833" s="41"/>
      <c r="AA833" s="41"/>
      <c r="AB833" s="41"/>
      <c r="AC833" s="41"/>
      <c r="AD833" s="41"/>
      <c r="AE833" s="41"/>
      <c r="AT833" s="20" t="s">
        <v>134</v>
      </c>
      <c r="AU833" s="20" t="s">
        <v>146</v>
      </c>
    </row>
    <row r="834" s="2" customFormat="1">
      <c r="A834" s="41"/>
      <c r="B834" s="42"/>
      <c r="C834" s="43"/>
      <c r="D834" s="225" t="s">
        <v>136</v>
      </c>
      <c r="E834" s="43"/>
      <c r="F834" s="226" t="s">
        <v>1862</v>
      </c>
      <c r="G834" s="43"/>
      <c r="H834" s="43"/>
      <c r="I834" s="222"/>
      <c r="J834" s="43"/>
      <c r="K834" s="43"/>
      <c r="L834" s="47"/>
      <c r="M834" s="223"/>
      <c r="N834" s="224"/>
      <c r="O834" s="87"/>
      <c r="P834" s="87"/>
      <c r="Q834" s="87"/>
      <c r="R834" s="87"/>
      <c r="S834" s="87"/>
      <c r="T834" s="88"/>
      <c r="U834" s="41"/>
      <c r="V834" s="41"/>
      <c r="W834" s="41"/>
      <c r="X834" s="41"/>
      <c r="Y834" s="41"/>
      <c r="Z834" s="41"/>
      <c r="AA834" s="41"/>
      <c r="AB834" s="41"/>
      <c r="AC834" s="41"/>
      <c r="AD834" s="41"/>
      <c r="AE834" s="41"/>
      <c r="AT834" s="20" t="s">
        <v>136</v>
      </c>
      <c r="AU834" s="20" t="s">
        <v>146</v>
      </c>
    </row>
    <row r="835" s="2" customFormat="1">
      <c r="A835" s="41"/>
      <c r="B835" s="42"/>
      <c r="C835" s="43"/>
      <c r="D835" s="220" t="s">
        <v>612</v>
      </c>
      <c r="E835" s="43"/>
      <c r="F835" s="288" t="s">
        <v>1954</v>
      </c>
      <c r="G835" s="43"/>
      <c r="H835" s="43"/>
      <c r="I835" s="222"/>
      <c r="J835" s="43"/>
      <c r="K835" s="43"/>
      <c r="L835" s="47"/>
      <c r="M835" s="223"/>
      <c r="N835" s="224"/>
      <c r="O835" s="87"/>
      <c r="P835" s="87"/>
      <c r="Q835" s="87"/>
      <c r="R835" s="87"/>
      <c r="S835" s="87"/>
      <c r="T835" s="88"/>
      <c r="U835" s="41"/>
      <c r="V835" s="41"/>
      <c r="W835" s="41"/>
      <c r="X835" s="41"/>
      <c r="Y835" s="41"/>
      <c r="Z835" s="41"/>
      <c r="AA835" s="41"/>
      <c r="AB835" s="41"/>
      <c r="AC835" s="41"/>
      <c r="AD835" s="41"/>
      <c r="AE835" s="41"/>
      <c r="AT835" s="20" t="s">
        <v>612</v>
      </c>
      <c r="AU835" s="20" t="s">
        <v>146</v>
      </c>
    </row>
    <row r="836" s="13" customFormat="1">
      <c r="A836" s="13"/>
      <c r="B836" s="227"/>
      <c r="C836" s="228"/>
      <c r="D836" s="220" t="s">
        <v>138</v>
      </c>
      <c r="E836" s="229" t="s">
        <v>19</v>
      </c>
      <c r="F836" s="230" t="s">
        <v>1955</v>
      </c>
      <c r="G836" s="228"/>
      <c r="H836" s="231">
        <v>33.149999999999999</v>
      </c>
      <c r="I836" s="232"/>
      <c r="J836" s="228"/>
      <c r="K836" s="228"/>
      <c r="L836" s="233"/>
      <c r="M836" s="234"/>
      <c r="N836" s="235"/>
      <c r="O836" s="235"/>
      <c r="P836" s="235"/>
      <c r="Q836" s="235"/>
      <c r="R836" s="235"/>
      <c r="S836" s="235"/>
      <c r="T836" s="236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T836" s="237" t="s">
        <v>138</v>
      </c>
      <c r="AU836" s="237" t="s">
        <v>146</v>
      </c>
      <c r="AV836" s="13" t="s">
        <v>82</v>
      </c>
      <c r="AW836" s="13" t="s">
        <v>33</v>
      </c>
      <c r="AX836" s="13" t="s">
        <v>72</v>
      </c>
      <c r="AY836" s="237" t="s">
        <v>125</v>
      </c>
    </row>
    <row r="837" s="14" customFormat="1">
      <c r="A837" s="14"/>
      <c r="B837" s="238"/>
      <c r="C837" s="239"/>
      <c r="D837" s="220" t="s">
        <v>138</v>
      </c>
      <c r="E837" s="240" t="s">
        <v>19</v>
      </c>
      <c r="F837" s="241" t="s">
        <v>158</v>
      </c>
      <c r="G837" s="239"/>
      <c r="H837" s="242">
        <v>33.149999999999999</v>
      </c>
      <c r="I837" s="243"/>
      <c r="J837" s="239"/>
      <c r="K837" s="239"/>
      <c r="L837" s="244"/>
      <c r="M837" s="245"/>
      <c r="N837" s="246"/>
      <c r="O837" s="246"/>
      <c r="P837" s="246"/>
      <c r="Q837" s="246"/>
      <c r="R837" s="246"/>
      <c r="S837" s="246"/>
      <c r="T837" s="247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T837" s="248" t="s">
        <v>138</v>
      </c>
      <c r="AU837" s="248" t="s">
        <v>146</v>
      </c>
      <c r="AV837" s="14" t="s">
        <v>132</v>
      </c>
      <c r="AW837" s="14" t="s">
        <v>33</v>
      </c>
      <c r="AX837" s="14" t="s">
        <v>80</v>
      </c>
      <c r="AY837" s="248" t="s">
        <v>125</v>
      </c>
    </row>
    <row r="838" s="2" customFormat="1" ht="16.5" customHeight="1">
      <c r="A838" s="41"/>
      <c r="B838" s="42"/>
      <c r="C838" s="263" t="s">
        <v>1956</v>
      </c>
      <c r="D838" s="263" t="s">
        <v>408</v>
      </c>
      <c r="E838" s="264" t="s">
        <v>1365</v>
      </c>
      <c r="F838" s="265" t="s">
        <v>1366</v>
      </c>
      <c r="G838" s="266" t="s">
        <v>187</v>
      </c>
      <c r="H838" s="267">
        <v>43.200000000000003</v>
      </c>
      <c r="I838" s="268"/>
      <c r="J838" s="269">
        <f>ROUND(I838*H838,2)</f>
        <v>0</v>
      </c>
      <c r="K838" s="265" t="s">
        <v>131</v>
      </c>
      <c r="L838" s="270"/>
      <c r="M838" s="271" t="s">
        <v>19</v>
      </c>
      <c r="N838" s="272" t="s">
        <v>43</v>
      </c>
      <c r="O838" s="87"/>
      <c r="P838" s="216">
        <f>O838*H838</f>
        <v>0</v>
      </c>
      <c r="Q838" s="216">
        <v>0</v>
      </c>
      <c r="R838" s="216">
        <f>Q838*H838</f>
        <v>0</v>
      </c>
      <c r="S838" s="216">
        <v>0</v>
      </c>
      <c r="T838" s="217">
        <f>S838*H838</f>
        <v>0</v>
      </c>
      <c r="U838" s="41"/>
      <c r="V838" s="41"/>
      <c r="W838" s="41"/>
      <c r="X838" s="41"/>
      <c r="Y838" s="41"/>
      <c r="Z838" s="41"/>
      <c r="AA838" s="41"/>
      <c r="AB838" s="41"/>
      <c r="AC838" s="41"/>
      <c r="AD838" s="41"/>
      <c r="AE838" s="41"/>
      <c r="AR838" s="218" t="s">
        <v>175</v>
      </c>
      <c r="AT838" s="218" t="s">
        <v>408</v>
      </c>
      <c r="AU838" s="218" t="s">
        <v>146</v>
      </c>
      <c r="AY838" s="20" t="s">
        <v>125</v>
      </c>
      <c r="BE838" s="219">
        <f>IF(N838="základní",J838,0)</f>
        <v>0</v>
      </c>
      <c r="BF838" s="219">
        <f>IF(N838="snížená",J838,0)</f>
        <v>0</v>
      </c>
      <c r="BG838" s="219">
        <f>IF(N838="zákl. přenesená",J838,0)</f>
        <v>0</v>
      </c>
      <c r="BH838" s="219">
        <f>IF(N838="sníž. přenesená",J838,0)</f>
        <v>0</v>
      </c>
      <c r="BI838" s="219">
        <f>IF(N838="nulová",J838,0)</f>
        <v>0</v>
      </c>
      <c r="BJ838" s="20" t="s">
        <v>80</v>
      </c>
      <c r="BK838" s="219">
        <f>ROUND(I838*H838,2)</f>
        <v>0</v>
      </c>
      <c r="BL838" s="20" t="s">
        <v>132</v>
      </c>
      <c r="BM838" s="218" t="s">
        <v>1957</v>
      </c>
    </row>
    <row r="839" s="2" customFormat="1">
      <c r="A839" s="41"/>
      <c r="B839" s="42"/>
      <c r="C839" s="43"/>
      <c r="D839" s="220" t="s">
        <v>134</v>
      </c>
      <c r="E839" s="43"/>
      <c r="F839" s="221" t="s">
        <v>1366</v>
      </c>
      <c r="G839" s="43"/>
      <c r="H839" s="43"/>
      <c r="I839" s="222"/>
      <c r="J839" s="43"/>
      <c r="K839" s="43"/>
      <c r="L839" s="47"/>
      <c r="M839" s="223"/>
      <c r="N839" s="224"/>
      <c r="O839" s="87"/>
      <c r="P839" s="87"/>
      <c r="Q839" s="87"/>
      <c r="R839" s="87"/>
      <c r="S839" s="87"/>
      <c r="T839" s="88"/>
      <c r="U839" s="41"/>
      <c r="V839" s="41"/>
      <c r="W839" s="41"/>
      <c r="X839" s="41"/>
      <c r="Y839" s="41"/>
      <c r="Z839" s="41"/>
      <c r="AA839" s="41"/>
      <c r="AB839" s="41"/>
      <c r="AC839" s="41"/>
      <c r="AD839" s="41"/>
      <c r="AE839" s="41"/>
      <c r="AT839" s="20" t="s">
        <v>134</v>
      </c>
      <c r="AU839" s="20" t="s">
        <v>146</v>
      </c>
    </row>
    <row r="840" s="2" customFormat="1" ht="16.5" customHeight="1">
      <c r="A840" s="41"/>
      <c r="B840" s="42"/>
      <c r="C840" s="207" t="s">
        <v>1958</v>
      </c>
      <c r="D840" s="207" t="s">
        <v>127</v>
      </c>
      <c r="E840" s="208" t="s">
        <v>1474</v>
      </c>
      <c r="F840" s="209" t="s">
        <v>1475</v>
      </c>
      <c r="G840" s="210" t="s">
        <v>187</v>
      </c>
      <c r="H840" s="211">
        <v>43.200000000000003</v>
      </c>
      <c r="I840" s="212"/>
      <c r="J840" s="213">
        <f>ROUND(I840*H840,2)</f>
        <v>0</v>
      </c>
      <c r="K840" s="209" t="s">
        <v>131</v>
      </c>
      <c r="L840" s="47"/>
      <c r="M840" s="214" t="s">
        <v>19</v>
      </c>
      <c r="N840" s="215" t="s">
        <v>43</v>
      </c>
      <c r="O840" s="87"/>
      <c r="P840" s="216">
        <f>O840*H840</f>
        <v>0</v>
      </c>
      <c r="Q840" s="216">
        <v>0</v>
      </c>
      <c r="R840" s="216">
        <f>Q840*H840</f>
        <v>0</v>
      </c>
      <c r="S840" s="216">
        <v>0</v>
      </c>
      <c r="T840" s="217">
        <f>S840*H840</f>
        <v>0</v>
      </c>
      <c r="U840" s="41"/>
      <c r="V840" s="41"/>
      <c r="W840" s="41"/>
      <c r="X840" s="41"/>
      <c r="Y840" s="41"/>
      <c r="Z840" s="41"/>
      <c r="AA840" s="41"/>
      <c r="AB840" s="41"/>
      <c r="AC840" s="41"/>
      <c r="AD840" s="41"/>
      <c r="AE840" s="41"/>
      <c r="AR840" s="218" t="s">
        <v>132</v>
      </c>
      <c r="AT840" s="218" t="s">
        <v>127</v>
      </c>
      <c r="AU840" s="218" t="s">
        <v>146</v>
      </c>
      <c r="AY840" s="20" t="s">
        <v>125</v>
      </c>
      <c r="BE840" s="219">
        <f>IF(N840="základní",J840,0)</f>
        <v>0</v>
      </c>
      <c r="BF840" s="219">
        <f>IF(N840="snížená",J840,0)</f>
        <v>0</v>
      </c>
      <c r="BG840" s="219">
        <f>IF(N840="zákl. přenesená",J840,0)</f>
        <v>0</v>
      </c>
      <c r="BH840" s="219">
        <f>IF(N840="sníž. přenesená",J840,0)</f>
        <v>0</v>
      </c>
      <c r="BI840" s="219">
        <f>IF(N840="nulová",J840,0)</f>
        <v>0</v>
      </c>
      <c r="BJ840" s="20" t="s">
        <v>80</v>
      </c>
      <c r="BK840" s="219">
        <f>ROUND(I840*H840,2)</f>
        <v>0</v>
      </c>
      <c r="BL840" s="20" t="s">
        <v>132</v>
      </c>
      <c r="BM840" s="218" t="s">
        <v>1959</v>
      </c>
    </row>
    <row r="841" s="2" customFormat="1">
      <c r="A841" s="41"/>
      <c r="B841" s="42"/>
      <c r="C841" s="43"/>
      <c r="D841" s="220" t="s">
        <v>134</v>
      </c>
      <c r="E841" s="43"/>
      <c r="F841" s="221" t="s">
        <v>1477</v>
      </c>
      <c r="G841" s="43"/>
      <c r="H841" s="43"/>
      <c r="I841" s="222"/>
      <c r="J841" s="43"/>
      <c r="K841" s="43"/>
      <c r="L841" s="47"/>
      <c r="M841" s="223"/>
      <c r="N841" s="224"/>
      <c r="O841" s="87"/>
      <c r="P841" s="87"/>
      <c r="Q841" s="87"/>
      <c r="R841" s="87"/>
      <c r="S841" s="87"/>
      <c r="T841" s="88"/>
      <c r="U841" s="41"/>
      <c r="V841" s="41"/>
      <c r="W841" s="41"/>
      <c r="X841" s="41"/>
      <c r="Y841" s="41"/>
      <c r="Z841" s="41"/>
      <c r="AA841" s="41"/>
      <c r="AB841" s="41"/>
      <c r="AC841" s="41"/>
      <c r="AD841" s="41"/>
      <c r="AE841" s="41"/>
      <c r="AT841" s="20" t="s">
        <v>134</v>
      </c>
      <c r="AU841" s="20" t="s">
        <v>146</v>
      </c>
    </row>
    <row r="842" s="2" customFormat="1">
      <c r="A842" s="41"/>
      <c r="B842" s="42"/>
      <c r="C842" s="43"/>
      <c r="D842" s="225" t="s">
        <v>136</v>
      </c>
      <c r="E842" s="43"/>
      <c r="F842" s="226" t="s">
        <v>1478</v>
      </c>
      <c r="G842" s="43"/>
      <c r="H842" s="43"/>
      <c r="I842" s="222"/>
      <c r="J842" s="43"/>
      <c r="K842" s="43"/>
      <c r="L842" s="47"/>
      <c r="M842" s="223"/>
      <c r="N842" s="224"/>
      <c r="O842" s="87"/>
      <c r="P842" s="87"/>
      <c r="Q842" s="87"/>
      <c r="R842" s="87"/>
      <c r="S842" s="87"/>
      <c r="T842" s="88"/>
      <c r="U842" s="41"/>
      <c r="V842" s="41"/>
      <c r="W842" s="41"/>
      <c r="X842" s="41"/>
      <c r="Y842" s="41"/>
      <c r="Z842" s="41"/>
      <c r="AA842" s="41"/>
      <c r="AB842" s="41"/>
      <c r="AC842" s="41"/>
      <c r="AD842" s="41"/>
      <c r="AE842" s="41"/>
      <c r="AT842" s="20" t="s">
        <v>136</v>
      </c>
      <c r="AU842" s="20" t="s">
        <v>146</v>
      </c>
    </row>
    <row r="843" s="2" customFormat="1" ht="16.5" customHeight="1">
      <c r="A843" s="41"/>
      <c r="B843" s="42"/>
      <c r="C843" s="207" t="s">
        <v>1960</v>
      </c>
      <c r="D843" s="207" t="s">
        <v>127</v>
      </c>
      <c r="E843" s="208" t="s">
        <v>1480</v>
      </c>
      <c r="F843" s="209" t="s">
        <v>1481</v>
      </c>
      <c r="G843" s="210" t="s">
        <v>187</v>
      </c>
      <c r="H843" s="211">
        <v>432</v>
      </c>
      <c r="I843" s="212"/>
      <c r="J843" s="213">
        <f>ROUND(I843*H843,2)</f>
        <v>0</v>
      </c>
      <c r="K843" s="209" t="s">
        <v>131</v>
      </c>
      <c r="L843" s="47"/>
      <c r="M843" s="214" t="s">
        <v>19</v>
      </c>
      <c r="N843" s="215" t="s">
        <v>43</v>
      </c>
      <c r="O843" s="87"/>
      <c r="P843" s="216">
        <f>O843*H843</f>
        <v>0</v>
      </c>
      <c r="Q843" s="216">
        <v>0</v>
      </c>
      <c r="R843" s="216">
        <f>Q843*H843</f>
        <v>0</v>
      </c>
      <c r="S843" s="216">
        <v>0</v>
      </c>
      <c r="T843" s="217">
        <f>S843*H843</f>
        <v>0</v>
      </c>
      <c r="U843" s="41"/>
      <c r="V843" s="41"/>
      <c r="W843" s="41"/>
      <c r="X843" s="41"/>
      <c r="Y843" s="41"/>
      <c r="Z843" s="41"/>
      <c r="AA843" s="41"/>
      <c r="AB843" s="41"/>
      <c r="AC843" s="41"/>
      <c r="AD843" s="41"/>
      <c r="AE843" s="41"/>
      <c r="AR843" s="218" t="s">
        <v>132</v>
      </c>
      <c r="AT843" s="218" t="s">
        <v>127</v>
      </c>
      <c r="AU843" s="218" t="s">
        <v>146</v>
      </c>
      <c r="AY843" s="20" t="s">
        <v>125</v>
      </c>
      <c r="BE843" s="219">
        <f>IF(N843="základní",J843,0)</f>
        <v>0</v>
      </c>
      <c r="BF843" s="219">
        <f>IF(N843="snížená",J843,0)</f>
        <v>0</v>
      </c>
      <c r="BG843" s="219">
        <f>IF(N843="zákl. přenesená",J843,0)</f>
        <v>0</v>
      </c>
      <c r="BH843" s="219">
        <f>IF(N843="sníž. přenesená",J843,0)</f>
        <v>0</v>
      </c>
      <c r="BI843" s="219">
        <f>IF(N843="nulová",J843,0)</f>
        <v>0</v>
      </c>
      <c r="BJ843" s="20" t="s">
        <v>80</v>
      </c>
      <c r="BK843" s="219">
        <f>ROUND(I843*H843,2)</f>
        <v>0</v>
      </c>
      <c r="BL843" s="20" t="s">
        <v>132</v>
      </c>
      <c r="BM843" s="218" t="s">
        <v>1961</v>
      </c>
    </row>
    <row r="844" s="2" customFormat="1">
      <c r="A844" s="41"/>
      <c r="B844" s="42"/>
      <c r="C844" s="43"/>
      <c r="D844" s="220" t="s">
        <v>134</v>
      </c>
      <c r="E844" s="43"/>
      <c r="F844" s="221" t="s">
        <v>1483</v>
      </c>
      <c r="G844" s="43"/>
      <c r="H844" s="43"/>
      <c r="I844" s="222"/>
      <c r="J844" s="43"/>
      <c r="K844" s="43"/>
      <c r="L844" s="47"/>
      <c r="M844" s="223"/>
      <c r="N844" s="224"/>
      <c r="O844" s="87"/>
      <c r="P844" s="87"/>
      <c r="Q844" s="87"/>
      <c r="R844" s="87"/>
      <c r="S844" s="87"/>
      <c r="T844" s="88"/>
      <c r="U844" s="41"/>
      <c r="V844" s="41"/>
      <c r="W844" s="41"/>
      <c r="X844" s="41"/>
      <c r="Y844" s="41"/>
      <c r="Z844" s="41"/>
      <c r="AA844" s="41"/>
      <c r="AB844" s="41"/>
      <c r="AC844" s="41"/>
      <c r="AD844" s="41"/>
      <c r="AE844" s="41"/>
      <c r="AT844" s="20" t="s">
        <v>134</v>
      </c>
      <c r="AU844" s="20" t="s">
        <v>146</v>
      </c>
    </row>
    <row r="845" s="2" customFormat="1">
      <c r="A845" s="41"/>
      <c r="B845" s="42"/>
      <c r="C845" s="43"/>
      <c r="D845" s="225" t="s">
        <v>136</v>
      </c>
      <c r="E845" s="43"/>
      <c r="F845" s="226" t="s">
        <v>1484</v>
      </c>
      <c r="G845" s="43"/>
      <c r="H845" s="43"/>
      <c r="I845" s="222"/>
      <c r="J845" s="43"/>
      <c r="K845" s="43"/>
      <c r="L845" s="47"/>
      <c r="M845" s="223"/>
      <c r="N845" s="224"/>
      <c r="O845" s="87"/>
      <c r="P845" s="87"/>
      <c r="Q845" s="87"/>
      <c r="R845" s="87"/>
      <c r="S845" s="87"/>
      <c r="T845" s="88"/>
      <c r="U845" s="41"/>
      <c r="V845" s="41"/>
      <c r="W845" s="41"/>
      <c r="X845" s="41"/>
      <c r="Y845" s="41"/>
      <c r="Z845" s="41"/>
      <c r="AA845" s="41"/>
      <c r="AB845" s="41"/>
      <c r="AC845" s="41"/>
      <c r="AD845" s="41"/>
      <c r="AE845" s="41"/>
      <c r="AT845" s="20" t="s">
        <v>136</v>
      </c>
      <c r="AU845" s="20" t="s">
        <v>146</v>
      </c>
    </row>
    <row r="846" s="13" customFormat="1">
      <c r="A846" s="13"/>
      <c r="B846" s="227"/>
      <c r="C846" s="228"/>
      <c r="D846" s="220" t="s">
        <v>138</v>
      </c>
      <c r="E846" s="229" t="s">
        <v>19</v>
      </c>
      <c r="F846" s="230" t="s">
        <v>1962</v>
      </c>
      <c r="G846" s="228"/>
      <c r="H846" s="231">
        <v>432</v>
      </c>
      <c r="I846" s="232"/>
      <c r="J846" s="228"/>
      <c r="K846" s="228"/>
      <c r="L846" s="233"/>
      <c r="M846" s="234"/>
      <c r="N846" s="235"/>
      <c r="O846" s="235"/>
      <c r="P846" s="235"/>
      <c r="Q846" s="235"/>
      <c r="R846" s="235"/>
      <c r="S846" s="235"/>
      <c r="T846" s="236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T846" s="237" t="s">
        <v>138</v>
      </c>
      <c r="AU846" s="237" t="s">
        <v>146</v>
      </c>
      <c r="AV846" s="13" t="s">
        <v>82</v>
      </c>
      <c r="AW846" s="13" t="s">
        <v>33</v>
      </c>
      <c r="AX846" s="13" t="s">
        <v>72</v>
      </c>
      <c r="AY846" s="237" t="s">
        <v>125</v>
      </c>
    </row>
    <row r="847" s="14" customFormat="1">
      <c r="A847" s="14"/>
      <c r="B847" s="238"/>
      <c r="C847" s="239"/>
      <c r="D847" s="220" t="s">
        <v>138</v>
      </c>
      <c r="E847" s="240" t="s">
        <v>19</v>
      </c>
      <c r="F847" s="241" t="s">
        <v>158</v>
      </c>
      <c r="G847" s="239"/>
      <c r="H847" s="242">
        <v>432</v>
      </c>
      <c r="I847" s="243"/>
      <c r="J847" s="239"/>
      <c r="K847" s="239"/>
      <c r="L847" s="244"/>
      <c r="M847" s="245"/>
      <c r="N847" s="246"/>
      <c r="O847" s="246"/>
      <c r="P847" s="246"/>
      <c r="Q847" s="246"/>
      <c r="R847" s="246"/>
      <c r="S847" s="246"/>
      <c r="T847" s="247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T847" s="248" t="s">
        <v>138</v>
      </c>
      <c r="AU847" s="248" t="s">
        <v>146</v>
      </c>
      <c r="AV847" s="14" t="s">
        <v>132</v>
      </c>
      <c r="AW847" s="14" t="s">
        <v>33</v>
      </c>
      <c r="AX847" s="14" t="s">
        <v>80</v>
      </c>
      <c r="AY847" s="248" t="s">
        <v>125</v>
      </c>
    </row>
    <row r="848" s="2" customFormat="1" ht="16.5" customHeight="1">
      <c r="A848" s="41"/>
      <c r="B848" s="42"/>
      <c r="C848" s="207" t="s">
        <v>1963</v>
      </c>
      <c r="D848" s="207" t="s">
        <v>127</v>
      </c>
      <c r="E848" s="208" t="s">
        <v>1964</v>
      </c>
      <c r="F848" s="209" t="s">
        <v>1965</v>
      </c>
      <c r="G848" s="210" t="s">
        <v>130</v>
      </c>
      <c r="H848" s="211">
        <v>144</v>
      </c>
      <c r="I848" s="212"/>
      <c r="J848" s="213">
        <f>ROUND(I848*H848,2)</f>
        <v>0</v>
      </c>
      <c r="K848" s="209" t="s">
        <v>131</v>
      </c>
      <c r="L848" s="47"/>
      <c r="M848" s="214" t="s">
        <v>19</v>
      </c>
      <c r="N848" s="215" t="s">
        <v>43</v>
      </c>
      <c r="O848" s="87"/>
      <c r="P848" s="216">
        <f>O848*H848</f>
        <v>0</v>
      </c>
      <c r="Q848" s="216">
        <v>0</v>
      </c>
      <c r="R848" s="216">
        <f>Q848*H848</f>
        <v>0</v>
      </c>
      <c r="S848" s="216">
        <v>0</v>
      </c>
      <c r="T848" s="217">
        <f>S848*H848</f>
        <v>0</v>
      </c>
      <c r="U848" s="41"/>
      <c r="V848" s="41"/>
      <c r="W848" s="41"/>
      <c r="X848" s="41"/>
      <c r="Y848" s="41"/>
      <c r="Z848" s="41"/>
      <c r="AA848" s="41"/>
      <c r="AB848" s="41"/>
      <c r="AC848" s="41"/>
      <c r="AD848" s="41"/>
      <c r="AE848" s="41"/>
      <c r="AR848" s="218" t="s">
        <v>132</v>
      </c>
      <c r="AT848" s="218" t="s">
        <v>127</v>
      </c>
      <c r="AU848" s="218" t="s">
        <v>146</v>
      </c>
      <c r="AY848" s="20" t="s">
        <v>125</v>
      </c>
      <c r="BE848" s="219">
        <f>IF(N848="základní",J848,0)</f>
        <v>0</v>
      </c>
      <c r="BF848" s="219">
        <f>IF(N848="snížená",J848,0)</f>
        <v>0</v>
      </c>
      <c r="BG848" s="219">
        <f>IF(N848="zákl. přenesená",J848,0)</f>
        <v>0</v>
      </c>
      <c r="BH848" s="219">
        <f>IF(N848="sníž. přenesená",J848,0)</f>
        <v>0</v>
      </c>
      <c r="BI848" s="219">
        <f>IF(N848="nulová",J848,0)</f>
        <v>0</v>
      </c>
      <c r="BJ848" s="20" t="s">
        <v>80</v>
      </c>
      <c r="BK848" s="219">
        <f>ROUND(I848*H848,2)</f>
        <v>0</v>
      </c>
      <c r="BL848" s="20" t="s">
        <v>132</v>
      </c>
      <c r="BM848" s="218" t="s">
        <v>1966</v>
      </c>
    </row>
    <row r="849" s="2" customFormat="1">
      <c r="A849" s="41"/>
      <c r="B849" s="42"/>
      <c r="C849" s="43"/>
      <c r="D849" s="220" t="s">
        <v>134</v>
      </c>
      <c r="E849" s="43"/>
      <c r="F849" s="221" t="s">
        <v>1967</v>
      </c>
      <c r="G849" s="43"/>
      <c r="H849" s="43"/>
      <c r="I849" s="222"/>
      <c r="J849" s="43"/>
      <c r="K849" s="43"/>
      <c r="L849" s="47"/>
      <c r="M849" s="223"/>
      <c r="N849" s="224"/>
      <c r="O849" s="87"/>
      <c r="P849" s="87"/>
      <c r="Q849" s="87"/>
      <c r="R849" s="87"/>
      <c r="S849" s="87"/>
      <c r="T849" s="88"/>
      <c r="U849" s="41"/>
      <c r="V849" s="41"/>
      <c r="W849" s="41"/>
      <c r="X849" s="41"/>
      <c r="Y849" s="41"/>
      <c r="Z849" s="41"/>
      <c r="AA849" s="41"/>
      <c r="AB849" s="41"/>
      <c r="AC849" s="41"/>
      <c r="AD849" s="41"/>
      <c r="AE849" s="41"/>
      <c r="AT849" s="20" t="s">
        <v>134</v>
      </c>
      <c r="AU849" s="20" t="s">
        <v>146</v>
      </c>
    </row>
    <row r="850" s="2" customFormat="1">
      <c r="A850" s="41"/>
      <c r="B850" s="42"/>
      <c r="C850" s="43"/>
      <c r="D850" s="225" t="s">
        <v>136</v>
      </c>
      <c r="E850" s="43"/>
      <c r="F850" s="226" t="s">
        <v>1968</v>
      </c>
      <c r="G850" s="43"/>
      <c r="H850" s="43"/>
      <c r="I850" s="222"/>
      <c r="J850" s="43"/>
      <c r="K850" s="43"/>
      <c r="L850" s="47"/>
      <c r="M850" s="223"/>
      <c r="N850" s="224"/>
      <c r="O850" s="87"/>
      <c r="P850" s="87"/>
      <c r="Q850" s="87"/>
      <c r="R850" s="87"/>
      <c r="S850" s="87"/>
      <c r="T850" s="88"/>
      <c r="U850" s="41"/>
      <c r="V850" s="41"/>
      <c r="W850" s="41"/>
      <c r="X850" s="41"/>
      <c r="Y850" s="41"/>
      <c r="Z850" s="41"/>
      <c r="AA850" s="41"/>
      <c r="AB850" s="41"/>
      <c r="AC850" s="41"/>
      <c r="AD850" s="41"/>
      <c r="AE850" s="41"/>
      <c r="AT850" s="20" t="s">
        <v>136</v>
      </c>
      <c r="AU850" s="20" t="s">
        <v>146</v>
      </c>
    </row>
    <row r="851" s="2" customFormat="1" ht="16.5" customHeight="1">
      <c r="A851" s="41"/>
      <c r="B851" s="42"/>
      <c r="C851" s="207" t="s">
        <v>1969</v>
      </c>
      <c r="D851" s="207" t="s">
        <v>127</v>
      </c>
      <c r="E851" s="208" t="s">
        <v>1970</v>
      </c>
      <c r="F851" s="209" t="s">
        <v>1971</v>
      </c>
      <c r="G851" s="210" t="s">
        <v>1972</v>
      </c>
      <c r="H851" s="211">
        <v>1500</v>
      </c>
      <c r="I851" s="212"/>
      <c r="J851" s="213">
        <f>ROUND(I851*H851,2)</f>
        <v>0</v>
      </c>
      <c r="K851" s="209" t="s">
        <v>131</v>
      </c>
      <c r="L851" s="47"/>
      <c r="M851" s="214" t="s">
        <v>19</v>
      </c>
      <c r="N851" s="215" t="s">
        <v>43</v>
      </c>
      <c r="O851" s="87"/>
      <c r="P851" s="216">
        <f>O851*H851</f>
        <v>0</v>
      </c>
      <c r="Q851" s="216">
        <v>0</v>
      </c>
      <c r="R851" s="216">
        <f>Q851*H851</f>
        <v>0</v>
      </c>
      <c r="S851" s="216">
        <v>0</v>
      </c>
      <c r="T851" s="217">
        <f>S851*H851</f>
        <v>0</v>
      </c>
      <c r="U851" s="41"/>
      <c r="V851" s="41"/>
      <c r="W851" s="41"/>
      <c r="X851" s="41"/>
      <c r="Y851" s="41"/>
      <c r="Z851" s="41"/>
      <c r="AA851" s="41"/>
      <c r="AB851" s="41"/>
      <c r="AC851" s="41"/>
      <c r="AD851" s="41"/>
      <c r="AE851" s="41"/>
      <c r="AR851" s="218" t="s">
        <v>132</v>
      </c>
      <c r="AT851" s="218" t="s">
        <v>127</v>
      </c>
      <c r="AU851" s="218" t="s">
        <v>146</v>
      </c>
      <c r="AY851" s="20" t="s">
        <v>125</v>
      </c>
      <c r="BE851" s="219">
        <f>IF(N851="základní",J851,0)</f>
        <v>0</v>
      </c>
      <c r="BF851" s="219">
        <f>IF(N851="snížená",J851,0)</f>
        <v>0</v>
      </c>
      <c r="BG851" s="219">
        <f>IF(N851="zákl. přenesená",J851,0)</f>
        <v>0</v>
      </c>
      <c r="BH851" s="219">
        <f>IF(N851="sníž. přenesená",J851,0)</f>
        <v>0</v>
      </c>
      <c r="BI851" s="219">
        <f>IF(N851="nulová",J851,0)</f>
        <v>0</v>
      </c>
      <c r="BJ851" s="20" t="s">
        <v>80</v>
      </c>
      <c r="BK851" s="219">
        <f>ROUND(I851*H851,2)</f>
        <v>0</v>
      </c>
      <c r="BL851" s="20" t="s">
        <v>132</v>
      </c>
      <c r="BM851" s="218" t="s">
        <v>1973</v>
      </c>
    </row>
    <row r="852" s="2" customFormat="1">
      <c r="A852" s="41"/>
      <c r="B852" s="42"/>
      <c r="C852" s="43"/>
      <c r="D852" s="220" t="s">
        <v>134</v>
      </c>
      <c r="E852" s="43"/>
      <c r="F852" s="221" t="s">
        <v>1971</v>
      </c>
      <c r="G852" s="43"/>
      <c r="H852" s="43"/>
      <c r="I852" s="222"/>
      <c r="J852" s="43"/>
      <c r="K852" s="43"/>
      <c r="L852" s="47"/>
      <c r="M852" s="223"/>
      <c r="N852" s="224"/>
      <c r="O852" s="87"/>
      <c r="P852" s="87"/>
      <c r="Q852" s="87"/>
      <c r="R852" s="87"/>
      <c r="S852" s="87"/>
      <c r="T852" s="88"/>
      <c r="U852" s="41"/>
      <c r="V852" s="41"/>
      <c r="W852" s="41"/>
      <c r="X852" s="41"/>
      <c r="Y852" s="41"/>
      <c r="Z852" s="41"/>
      <c r="AA852" s="41"/>
      <c r="AB852" s="41"/>
      <c r="AC852" s="41"/>
      <c r="AD852" s="41"/>
      <c r="AE852" s="41"/>
      <c r="AT852" s="20" t="s">
        <v>134</v>
      </c>
      <c r="AU852" s="20" t="s">
        <v>146</v>
      </c>
    </row>
    <row r="853" s="2" customFormat="1">
      <c r="A853" s="41"/>
      <c r="B853" s="42"/>
      <c r="C853" s="43"/>
      <c r="D853" s="225" t="s">
        <v>136</v>
      </c>
      <c r="E853" s="43"/>
      <c r="F853" s="226" t="s">
        <v>1974</v>
      </c>
      <c r="G853" s="43"/>
      <c r="H853" s="43"/>
      <c r="I853" s="222"/>
      <c r="J853" s="43"/>
      <c r="K853" s="43"/>
      <c r="L853" s="47"/>
      <c r="M853" s="223"/>
      <c r="N853" s="224"/>
      <c r="O853" s="87"/>
      <c r="P853" s="87"/>
      <c r="Q853" s="87"/>
      <c r="R853" s="87"/>
      <c r="S853" s="87"/>
      <c r="T853" s="88"/>
      <c r="U853" s="41"/>
      <c r="V853" s="41"/>
      <c r="W853" s="41"/>
      <c r="X853" s="41"/>
      <c r="Y853" s="41"/>
      <c r="Z853" s="41"/>
      <c r="AA853" s="41"/>
      <c r="AB853" s="41"/>
      <c r="AC853" s="41"/>
      <c r="AD853" s="41"/>
      <c r="AE853" s="41"/>
      <c r="AT853" s="20" t="s">
        <v>136</v>
      </c>
      <c r="AU853" s="20" t="s">
        <v>146</v>
      </c>
    </row>
    <row r="854" s="13" customFormat="1">
      <c r="A854" s="13"/>
      <c r="B854" s="227"/>
      <c r="C854" s="228"/>
      <c r="D854" s="220" t="s">
        <v>138</v>
      </c>
      <c r="E854" s="229" t="s">
        <v>19</v>
      </c>
      <c r="F854" s="230" t="s">
        <v>1975</v>
      </c>
      <c r="G854" s="228"/>
      <c r="H854" s="231">
        <v>1500</v>
      </c>
      <c r="I854" s="232"/>
      <c r="J854" s="228"/>
      <c r="K854" s="228"/>
      <c r="L854" s="233"/>
      <c r="M854" s="234"/>
      <c r="N854" s="235"/>
      <c r="O854" s="235"/>
      <c r="P854" s="235"/>
      <c r="Q854" s="235"/>
      <c r="R854" s="235"/>
      <c r="S854" s="235"/>
      <c r="T854" s="236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T854" s="237" t="s">
        <v>138</v>
      </c>
      <c r="AU854" s="237" t="s">
        <v>146</v>
      </c>
      <c r="AV854" s="13" t="s">
        <v>82</v>
      </c>
      <c r="AW854" s="13" t="s">
        <v>33</v>
      </c>
      <c r="AX854" s="13" t="s">
        <v>80</v>
      </c>
      <c r="AY854" s="237" t="s">
        <v>125</v>
      </c>
    </row>
    <row r="855" s="2" customFormat="1" ht="16.5" customHeight="1">
      <c r="A855" s="41"/>
      <c r="B855" s="42"/>
      <c r="C855" s="207" t="s">
        <v>1976</v>
      </c>
      <c r="D855" s="207" t="s">
        <v>127</v>
      </c>
      <c r="E855" s="208" t="s">
        <v>1947</v>
      </c>
      <c r="F855" s="209" t="s">
        <v>1740</v>
      </c>
      <c r="G855" s="210" t="s">
        <v>187</v>
      </c>
      <c r="H855" s="211">
        <v>3.3500000000000001</v>
      </c>
      <c r="I855" s="212"/>
      <c r="J855" s="213">
        <f>ROUND(I855*H855,2)</f>
        <v>0</v>
      </c>
      <c r="K855" s="209" t="s">
        <v>131</v>
      </c>
      <c r="L855" s="47"/>
      <c r="M855" s="214" t="s">
        <v>19</v>
      </c>
      <c r="N855" s="215" t="s">
        <v>43</v>
      </c>
      <c r="O855" s="87"/>
      <c r="P855" s="216">
        <f>O855*H855</f>
        <v>0</v>
      </c>
      <c r="Q855" s="216">
        <v>0</v>
      </c>
      <c r="R855" s="216">
        <f>Q855*H855</f>
        <v>0</v>
      </c>
      <c r="S855" s="216">
        <v>0</v>
      </c>
      <c r="T855" s="217">
        <f>S855*H855</f>
        <v>0</v>
      </c>
      <c r="U855" s="41"/>
      <c r="V855" s="41"/>
      <c r="W855" s="41"/>
      <c r="X855" s="41"/>
      <c r="Y855" s="41"/>
      <c r="Z855" s="41"/>
      <c r="AA855" s="41"/>
      <c r="AB855" s="41"/>
      <c r="AC855" s="41"/>
      <c r="AD855" s="41"/>
      <c r="AE855" s="41"/>
      <c r="AR855" s="218" t="s">
        <v>132</v>
      </c>
      <c r="AT855" s="218" t="s">
        <v>127</v>
      </c>
      <c r="AU855" s="218" t="s">
        <v>146</v>
      </c>
      <c r="AY855" s="20" t="s">
        <v>125</v>
      </c>
      <c r="BE855" s="219">
        <f>IF(N855="základní",J855,0)</f>
        <v>0</v>
      </c>
      <c r="BF855" s="219">
        <f>IF(N855="snížená",J855,0)</f>
        <v>0</v>
      </c>
      <c r="BG855" s="219">
        <f>IF(N855="zákl. přenesená",J855,0)</f>
        <v>0</v>
      </c>
      <c r="BH855" s="219">
        <f>IF(N855="sníž. přenesená",J855,0)</f>
        <v>0</v>
      </c>
      <c r="BI855" s="219">
        <f>IF(N855="nulová",J855,0)</f>
        <v>0</v>
      </c>
      <c r="BJ855" s="20" t="s">
        <v>80</v>
      </c>
      <c r="BK855" s="219">
        <f>ROUND(I855*H855,2)</f>
        <v>0</v>
      </c>
      <c r="BL855" s="20" t="s">
        <v>132</v>
      </c>
      <c r="BM855" s="218" t="s">
        <v>1977</v>
      </c>
    </row>
    <row r="856" s="2" customFormat="1">
      <c r="A856" s="41"/>
      <c r="B856" s="42"/>
      <c r="C856" s="43"/>
      <c r="D856" s="220" t="s">
        <v>134</v>
      </c>
      <c r="E856" s="43"/>
      <c r="F856" s="221" t="s">
        <v>1742</v>
      </c>
      <c r="G856" s="43"/>
      <c r="H856" s="43"/>
      <c r="I856" s="222"/>
      <c r="J856" s="43"/>
      <c r="K856" s="43"/>
      <c r="L856" s="47"/>
      <c r="M856" s="223"/>
      <c r="N856" s="224"/>
      <c r="O856" s="87"/>
      <c r="P856" s="87"/>
      <c r="Q856" s="87"/>
      <c r="R856" s="87"/>
      <c r="S856" s="87"/>
      <c r="T856" s="88"/>
      <c r="U856" s="41"/>
      <c r="V856" s="41"/>
      <c r="W856" s="41"/>
      <c r="X856" s="41"/>
      <c r="Y856" s="41"/>
      <c r="Z856" s="41"/>
      <c r="AA856" s="41"/>
      <c r="AB856" s="41"/>
      <c r="AC856" s="41"/>
      <c r="AD856" s="41"/>
      <c r="AE856" s="41"/>
      <c r="AT856" s="20" t="s">
        <v>134</v>
      </c>
      <c r="AU856" s="20" t="s">
        <v>146</v>
      </c>
    </row>
    <row r="857" s="2" customFormat="1">
      <c r="A857" s="41"/>
      <c r="B857" s="42"/>
      <c r="C857" s="43"/>
      <c r="D857" s="225" t="s">
        <v>136</v>
      </c>
      <c r="E857" s="43"/>
      <c r="F857" s="226" t="s">
        <v>1949</v>
      </c>
      <c r="G857" s="43"/>
      <c r="H857" s="43"/>
      <c r="I857" s="222"/>
      <c r="J857" s="43"/>
      <c r="K857" s="43"/>
      <c r="L857" s="47"/>
      <c r="M857" s="223"/>
      <c r="N857" s="224"/>
      <c r="O857" s="87"/>
      <c r="P857" s="87"/>
      <c r="Q857" s="87"/>
      <c r="R857" s="87"/>
      <c r="S857" s="87"/>
      <c r="T857" s="88"/>
      <c r="U857" s="41"/>
      <c r="V857" s="41"/>
      <c r="W857" s="41"/>
      <c r="X857" s="41"/>
      <c r="Y857" s="41"/>
      <c r="Z857" s="41"/>
      <c r="AA857" s="41"/>
      <c r="AB857" s="41"/>
      <c r="AC857" s="41"/>
      <c r="AD857" s="41"/>
      <c r="AE857" s="41"/>
      <c r="AT857" s="20" t="s">
        <v>136</v>
      </c>
      <c r="AU857" s="20" t="s">
        <v>146</v>
      </c>
    </row>
    <row r="858" s="13" customFormat="1">
      <c r="A858" s="13"/>
      <c r="B858" s="227"/>
      <c r="C858" s="228"/>
      <c r="D858" s="220" t="s">
        <v>138</v>
      </c>
      <c r="E858" s="229" t="s">
        <v>19</v>
      </c>
      <c r="F858" s="230" t="s">
        <v>1978</v>
      </c>
      <c r="G858" s="228"/>
      <c r="H858" s="231">
        <v>3.3500000000000001</v>
      </c>
      <c r="I858" s="232"/>
      <c r="J858" s="228"/>
      <c r="K858" s="228"/>
      <c r="L858" s="233"/>
      <c r="M858" s="234"/>
      <c r="N858" s="235"/>
      <c r="O858" s="235"/>
      <c r="P858" s="235"/>
      <c r="Q858" s="235"/>
      <c r="R858" s="235"/>
      <c r="S858" s="235"/>
      <c r="T858" s="236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T858" s="237" t="s">
        <v>138</v>
      </c>
      <c r="AU858" s="237" t="s">
        <v>146</v>
      </c>
      <c r="AV858" s="13" t="s">
        <v>82</v>
      </c>
      <c r="AW858" s="13" t="s">
        <v>33</v>
      </c>
      <c r="AX858" s="13" t="s">
        <v>72</v>
      </c>
      <c r="AY858" s="237" t="s">
        <v>125</v>
      </c>
    </row>
    <row r="859" s="14" customFormat="1">
      <c r="A859" s="14"/>
      <c r="B859" s="238"/>
      <c r="C859" s="239"/>
      <c r="D859" s="220" t="s">
        <v>138</v>
      </c>
      <c r="E859" s="240" t="s">
        <v>19</v>
      </c>
      <c r="F859" s="241" t="s">
        <v>158</v>
      </c>
      <c r="G859" s="239"/>
      <c r="H859" s="242">
        <v>3.3500000000000001</v>
      </c>
      <c r="I859" s="243"/>
      <c r="J859" s="239"/>
      <c r="K859" s="239"/>
      <c r="L859" s="244"/>
      <c r="M859" s="245"/>
      <c r="N859" s="246"/>
      <c r="O859" s="246"/>
      <c r="P859" s="246"/>
      <c r="Q859" s="246"/>
      <c r="R859" s="246"/>
      <c r="S859" s="246"/>
      <c r="T859" s="247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T859" s="248" t="s">
        <v>138</v>
      </c>
      <c r="AU859" s="248" t="s">
        <v>146</v>
      </c>
      <c r="AV859" s="14" t="s">
        <v>132</v>
      </c>
      <c r="AW859" s="14" t="s">
        <v>33</v>
      </c>
      <c r="AX859" s="14" t="s">
        <v>80</v>
      </c>
      <c r="AY859" s="248" t="s">
        <v>125</v>
      </c>
    </row>
    <row r="860" s="2" customFormat="1" ht="16.5" customHeight="1">
      <c r="A860" s="41"/>
      <c r="B860" s="42"/>
      <c r="C860" s="207" t="s">
        <v>1979</v>
      </c>
      <c r="D860" s="207" t="s">
        <v>127</v>
      </c>
      <c r="E860" s="208" t="s">
        <v>1980</v>
      </c>
      <c r="F860" s="209" t="s">
        <v>1636</v>
      </c>
      <c r="G860" s="210" t="s">
        <v>187</v>
      </c>
      <c r="H860" s="211">
        <v>11.050000000000001</v>
      </c>
      <c r="I860" s="212"/>
      <c r="J860" s="213">
        <f>ROUND(I860*H860,2)</f>
        <v>0</v>
      </c>
      <c r="K860" s="209" t="s">
        <v>131</v>
      </c>
      <c r="L860" s="47"/>
      <c r="M860" s="214" t="s">
        <v>19</v>
      </c>
      <c r="N860" s="215" t="s">
        <v>43</v>
      </c>
      <c r="O860" s="87"/>
      <c r="P860" s="216">
        <f>O860*H860</f>
        <v>0</v>
      </c>
      <c r="Q860" s="216">
        <v>0</v>
      </c>
      <c r="R860" s="216">
        <f>Q860*H860</f>
        <v>0</v>
      </c>
      <c r="S860" s="216">
        <v>0</v>
      </c>
      <c r="T860" s="217">
        <f>S860*H860</f>
        <v>0</v>
      </c>
      <c r="U860" s="41"/>
      <c r="V860" s="41"/>
      <c r="W860" s="41"/>
      <c r="X860" s="41"/>
      <c r="Y860" s="41"/>
      <c r="Z860" s="41"/>
      <c r="AA860" s="41"/>
      <c r="AB860" s="41"/>
      <c r="AC860" s="41"/>
      <c r="AD860" s="41"/>
      <c r="AE860" s="41"/>
      <c r="AR860" s="218" t="s">
        <v>132</v>
      </c>
      <c r="AT860" s="218" t="s">
        <v>127</v>
      </c>
      <c r="AU860" s="218" t="s">
        <v>146</v>
      </c>
      <c r="AY860" s="20" t="s">
        <v>125</v>
      </c>
      <c r="BE860" s="219">
        <f>IF(N860="základní",J860,0)</f>
        <v>0</v>
      </c>
      <c r="BF860" s="219">
        <f>IF(N860="snížená",J860,0)</f>
        <v>0</v>
      </c>
      <c r="BG860" s="219">
        <f>IF(N860="zákl. přenesená",J860,0)</f>
        <v>0</v>
      </c>
      <c r="BH860" s="219">
        <f>IF(N860="sníž. přenesená",J860,0)</f>
        <v>0</v>
      </c>
      <c r="BI860" s="219">
        <f>IF(N860="nulová",J860,0)</f>
        <v>0</v>
      </c>
      <c r="BJ860" s="20" t="s">
        <v>80</v>
      </c>
      <c r="BK860" s="219">
        <f>ROUND(I860*H860,2)</f>
        <v>0</v>
      </c>
      <c r="BL860" s="20" t="s">
        <v>132</v>
      </c>
      <c r="BM860" s="218" t="s">
        <v>1981</v>
      </c>
    </row>
    <row r="861" s="2" customFormat="1">
      <c r="A861" s="41"/>
      <c r="B861" s="42"/>
      <c r="C861" s="43"/>
      <c r="D861" s="220" t="s">
        <v>134</v>
      </c>
      <c r="E861" s="43"/>
      <c r="F861" s="221" t="s">
        <v>1638</v>
      </c>
      <c r="G861" s="43"/>
      <c r="H861" s="43"/>
      <c r="I861" s="222"/>
      <c r="J861" s="43"/>
      <c r="K861" s="43"/>
      <c r="L861" s="47"/>
      <c r="M861" s="223"/>
      <c r="N861" s="224"/>
      <c r="O861" s="87"/>
      <c r="P861" s="87"/>
      <c r="Q861" s="87"/>
      <c r="R861" s="87"/>
      <c r="S861" s="87"/>
      <c r="T861" s="88"/>
      <c r="U861" s="41"/>
      <c r="V861" s="41"/>
      <c r="W861" s="41"/>
      <c r="X861" s="41"/>
      <c r="Y861" s="41"/>
      <c r="Z861" s="41"/>
      <c r="AA861" s="41"/>
      <c r="AB861" s="41"/>
      <c r="AC861" s="41"/>
      <c r="AD861" s="41"/>
      <c r="AE861" s="41"/>
      <c r="AT861" s="20" t="s">
        <v>134</v>
      </c>
      <c r="AU861" s="20" t="s">
        <v>146</v>
      </c>
    </row>
    <row r="862" s="2" customFormat="1">
      <c r="A862" s="41"/>
      <c r="B862" s="42"/>
      <c r="C862" s="43"/>
      <c r="D862" s="225" t="s">
        <v>136</v>
      </c>
      <c r="E862" s="43"/>
      <c r="F862" s="226" t="s">
        <v>1982</v>
      </c>
      <c r="G862" s="43"/>
      <c r="H862" s="43"/>
      <c r="I862" s="222"/>
      <c r="J862" s="43"/>
      <c r="K862" s="43"/>
      <c r="L862" s="47"/>
      <c r="M862" s="223"/>
      <c r="N862" s="224"/>
      <c r="O862" s="87"/>
      <c r="P862" s="87"/>
      <c r="Q862" s="87"/>
      <c r="R862" s="87"/>
      <c r="S862" s="87"/>
      <c r="T862" s="88"/>
      <c r="U862" s="41"/>
      <c r="V862" s="41"/>
      <c r="W862" s="41"/>
      <c r="X862" s="41"/>
      <c r="Y862" s="41"/>
      <c r="Z862" s="41"/>
      <c r="AA862" s="41"/>
      <c r="AB862" s="41"/>
      <c r="AC862" s="41"/>
      <c r="AD862" s="41"/>
      <c r="AE862" s="41"/>
      <c r="AT862" s="20" t="s">
        <v>136</v>
      </c>
      <c r="AU862" s="20" t="s">
        <v>146</v>
      </c>
    </row>
    <row r="863" s="13" customFormat="1">
      <c r="A863" s="13"/>
      <c r="B863" s="227"/>
      <c r="C863" s="228"/>
      <c r="D863" s="220" t="s">
        <v>138</v>
      </c>
      <c r="E863" s="229" t="s">
        <v>19</v>
      </c>
      <c r="F863" s="230" t="s">
        <v>1983</v>
      </c>
      <c r="G863" s="228"/>
      <c r="H863" s="231">
        <v>11.050000000000001</v>
      </c>
      <c r="I863" s="232"/>
      <c r="J863" s="228"/>
      <c r="K863" s="228"/>
      <c r="L863" s="233"/>
      <c r="M863" s="234"/>
      <c r="N863" s="235"/>
      <c r="O863" s="235"/>
      <c r="P863" s="235"/>
      <c r="Q863" s="235"/>
      <c r="R863" s="235"/>
      <c r="S863" s="235"/>
      <c r="T863" s="236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T863" s="237" t="s">
        <v>138</v>
      </c>
      <c r="AU863" s="237" t="s">
        <v>146</v>
      </c>
      <c r="AV863" s="13" t="s">
        <v>82</v>
      </c>
      <c r="AW863" s="13" t="s">
        <v>33</v>
      </c>
      <c r="AX863" s="13" t="s">
        <v>72</v>
      </c>
      <c r="AY863" s="237" t="s">
        <v>125</v>
      </c>
    </row>
    <row r="864" s="14" customFormat="1">
      <c r="A864" s="14"/>
      <c r="B864" s="238"/>
      <c r="C864" s="239"/>
      <c r="D864" s="220" t="s">
        <v>138</v>
      </c>
      <c r="E864" s="240" t="s">
        <v>19</v>
      </c>
      <c r="F864" s="241" t="s">
        <v>158</v>
      </c>
      <c r="G864" s="239"/>
      <c r="H864" s="242">
        <v>11.050000000000001</v>
      </c>
      <c r="I864" s="243"/>
      <c r="J864" s="239"/>
      <c r="K864" s="239"/>
      <c r="L864" s="244"/>
      <c r="M864" s="245"/>
      <c r="N864" s="246"/>
      <c r="O864" s="246"/>
      <c r="P864" s="246"/>
      <c r="Q864" s="246"/>
      <c r="R864" s="246"/>
      <c r="S864" s="246"/>
      <c r="T864" s="247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T864" s="248" t="s">
        <v>138</v>
      </c>
      <c r="AU864" s="248" t="s">
        <v>146</v>
      </c>
      <c r="AV864" s="14" t="s">
        <v>132</v>
      </c>
      <c r="AW864" s="14" t="s">
        <v>33</v>
      </c>
      <c r="AX864" s="14" t="s">
        <v>80</v>
      </c>
      <c r="AY864" s="248" t="s">
        <v>125</v>
      </c>
    </row>
    <row r="865" s="2" customFormat="1" ht="16.5" customHeight="1">
      <c r="A865" s="41"/>
      <c r="B865" s="42"/>
      <c r="C865" s="263" t="s">
        <v>1984</v>
      </c>
      <c r="D865" s="263" t="s">
        <v>408</v>
      </c>
      <c r="E865" s="264" t="s">
        <v>1365</v>
      </c>
      <c r="F865" s="265" t="s">
        <v>1366</v>
      </c>
      <c r="G865" s="266" t="s">
        <v>187</v>
      </c>
      <c r="H865" s="267">
        <v>14.4</v>
      </c>
      <c r="I865" s="268"/>
      <c r="J865" s="269">
        <f>ROUND(I865*H865,2)</f>
        <v>0</v>
      </c>
      <c r="K865" s="265" t="s">
        <v>131</v>
      </c>
      <c r="L865" s="270"/>
      <c r="M865" s="271" t="s">
        <v>19</v>
      </c>
      <c r="N865" s="272" t="s">
        <v>43</v>
      </c>
      <c r="O865" s="87"/>
      <c r="P865" s="216">
        <f>O865*H865</f>
        <v>0</v>
      </c>
      <c r="Q865" s="216">
        <v>0</v>
      </c>
      <c r="R865" s="216">
        <f>Q865*H865</f>
        <v>0</v>
      </c>
      <c r="S865" s="216">
        <v>0</v>
      </c>
      <c r="T865" s="217">
        <f>S865*H865</f>
        <v>0</v>
      </c>
      <c r="U865" s="41"/>
      <c r="V865" s="41"/>
      <c r="W865" s="41"/>
      <c r="X865" s="41"/>
      <c r="Y865" s="41"/>
      <c r="Z865" s="41"/>
      <c r="AA865" s="41"/>
      <c r="AB865" s="41"/>
      <c r="AC865" s="41"/>
      <c r="AD865" s="41"/>
      <c r="AE865" s="41"/>
      <c r="AR865" s="218" t="s">
        <v>175</v>
      </c>
      <c r="AT865" s="218" t="s">
        <v>408</v>
      </c>
      <c r="AU865" s="218" t="s">
        <v>146</v>
      </c>
      <c r="AY865" s="20" t="s">
        <v>125</v>
      </c>
      <c r="BE865" s="219">
        <f>IF(N865="základní",J865,0)</f>
        <v>0</v>
      </c>
      <c r="BF865" s="219">
        <f>IF(N865="snížená",J865,0)</f>
        <v>0</v>
      </c>
      <c r="BG865" s="219">
        <f>IF(N865="zákl. přenesená",J865,0)</f>
        <v>0</v>
      </c>
      <c r="BH865" s="219">
        <f>IF(N865="sníž. přenesená",J865,0)</f>
        <v>0</v>
      </c>
      <c r="BI865" s="219">
        <f>IF(N865="nulová",J865,0)</f>
        <v>0</v>
      </c>
      <c r="BJ865" s="20" t="s">
        <v>80</v>
      </c>
      <c r="BK865" s="219">
        <f>ROUND(I865*H865,2)</f>
        <v>0</v>
      </c>
      <c r="BL865" s="20" t="s">
        <v>132</v>
      </c>
      <c r="BM865" s="218" t="s">
        <v>1985</v>
      </c>
    </row>
    <row r="866" s="2" customFormat="1">
      <c r="A866" s="41"/>
      <c r="B866" s="42"/>
      <c r="C866" s="43"/>
      <c r="D866" s="220" t="s">
        <v>134</v>
      </c>
      <c r="E866" s="43"/>
      <c r="F866" s="221" t="s">
        <v>1366</v>
      </c>
      <c r="G866" s="43"/>
      <c r="H866" s="43"/>
      <c r="I866" s="222"/>
      <c r="J866" s="43"/>
      <c r="K866" s="43"/>
      <c r="L866" s="47"/>
      <c r="M866" s="223"/>
      <c r="N866" s="224"/>
      <c r="O866" s="87"/>
      <c r="P866" s="87"/>
      <c r="Q866" s="87"/>
      <c r="R866" s="87"/>
      <c r="S866" s="87"/>
      <c r="T866" s="88"/>
      <c r="U866" s="41"/>
      <c r="V866" s="41"/>
      <c r="W866" s="41"/>
      <c r="X866" s="41"/>
      <c r="Y866" s="41"/>
      <c r="Z866" s="41"/>
      <c r="AA866" s="41"/>
      <c r="AB866" s="41"/>
      <c r="AC866" s="41"/>
      <c r="AD866" s="41"/>
      <c r="AE866" s="41"/>
      <c r="AT866" s="20" t="s">
        <v>134</v>
      </c>
      <c r="AU866" s="20" t="s">
        <v>146</v>
      </c>
    </row>
    <row r="867" s="13" customFormat="1">
      <c r="A867" s="13"/>
      <c r="B867" s="227"/>
      <c r="C867" s="228"/>
      <c r="D867" s="220" t="s">
        <v>138</v>
      </c>
      <c r="E867" s="229" t="s">
        <v>19</v>
      </c>
      <c r="F867" s="230" t="s">
        <v>1986</v>
      </c>
      <c r="G867" s="228"/>
      <c r="H867" s="231">
        <v>14.4</v>
      </c>
      <c r="I867" s="232"/>
      <c r="J867" s="228"/>
      <c r="K867" s="228"/>
      <c r="L867" s="233"/>
      <c r="M867" s="234"/>
      <c r="N867" s="235"/>
      <c r="O867" s="235"/>
      <c r="P867" s="235"/>
      <c r="Q867" s="235"/>
      <c r="R867" s="235"/>
      <c r="S867" s="235"/>
      <c r="T867" s="236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T867" s="237" t="s">
        <v>138</v>
      </c>
      <c r="AU867" s="237" t="s">
        <v>146</v>
      </c>
      <c r="AV867" s="13" t="s">
        <v>82</v>
      </c>
      <c r="AW867" s="13" t="s">
        <v>33</v>
      </c>
      <c r="AX867" s="13" t="s">
        <v>72</v>
      </c>
      <c r="AY867" s="237" t="s">
        <v>125</v>
      </c>
    </row>
    <row r="868" s="14" customFormat="1">
      <c r="A868" s="14"/>
      <c r="B868" s="238"/>
      <c r="C868" s="239"/>
      <c r="D868" s="220" t="s">
        <v>138</v>
      </c>
      <c r="E868" s="240" t="s">
        <v>19</v>
      </c>
      <c r="F868" s="241" t="s">
        <v>158</v>
      </c>
      <c r="G868" s="239"/>
      <c r="H868" s="242">
        <v>14.4</v>
      </c>
      <c r="I868" s="243"/>
      <c r="J868" s="239"/>
      <c r="K868" s="239"/>
      <c r="L868" s="244"/>
      <c r="M868" s="245"/>
      <c r="N868" s="246"/>
      <c r="O868" s="246"/>
      <c r="P868" s="246"/>
      <c r="Q868" s="246"/>
      <c r="R868" s="246"/>
      <c r="S868" s="246"/>
      <c r="T868" s="247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T868" s="248" t="s">
        <v>138</v>
      </c>
      <c r="AU868" s="248" t="s">
        <v>146</v>
      </c>
      <c r="AV868" s="14" t="s">
        <v>132</v>
      </c>
      <c r="AW868" s="14" t="s">
        <v>33</v>
      </c>
      <c r="AX868" s="14" t="s">
        <v>80</v>
      </c>
      <c r="AY868" s="248" t="s">
        <v>125</v>
      </c>
    </row>
    <row r="869" s="2" customFormat="1" ht="16.5" customHeight="1">
      <c r="A869" s="41"/>
      <c r="B869" s="42"/>
      <c r="C869" s="207" t="s">
        <v>1987</v>
      </c>
      <c r="D869" s="207" t="s">
        <v>127</v>
      </c>
      <c r="E869" s="208" t="s">
        <v>1474</v>
      </c>
      <c r="F869" s="209" t="s">
        <v>1475</v>
      </c>
      <c r="G869" s="210" t="s">
        <v>187</v>
      </c>
      <c r="H869" s="211">
        <v>14.4</v>
      </c>
      <c r="I869" s="212"/>
      <c r="J869" s="213">
        <f>ROUND(I869*H869,2)</f>
        <v>0</v>
      </c>
      <c r="K869" s="209" t="s">
        <v>131</v>
      </c>
      <c r="L869" s="47"/>
      <c r="M869" s="214" t="s">
        <v>19</v>
      </c>
      <c r="N869" s="215" t="s">
        <v>43</v>
      </c>
      <c r="O869" s="87"/>
      <c r="P869" s="216">
        <f>O869*H869</f>
        <v>0</v>
      </c>
      <c r="Q869" s="216">
        <v>0</v>
      </c>
      <c r="R869" s="216">
        <f>Q869*H869</f>
        <v>0</v>
      </c>
      <c r="S869" s="216">
        <v>0</v>
      </c>
      <c r="T869" s="217">
        <f>S869*H869</f>
        <v>0</v>
      </c>
      <c r="U869" s="41"/>
      <c r="V869" s="41"/>
      <c r="W869" s="41"/>
      <c r="X869" s="41"/>
      <c r="Y869" s="41"/>
      <c r="Z869" s="41"/>
      <c r="AA869" s="41"/>
      <c r="AB869" s="41"/>
      <c r="AC869" s="41"/>
      <c r="AD869" s="41"/>
      <c r="AE869" s="41"/>
      <c r="AR869" s="218" t="s">
        <v>132</v>
      </c>
      <c r="AT869" s="218" t="s">
        <v>127</v>
      </c>
      <c r="AU869" s="218" t="s">
        <v>146</v>
      </c>
      <c r="AY869" s="20" t="s">
        <v>125</v>
      </c>
      <c r="BE869" s="219">
        <f>IF(N869="základní",J869,0)</f>
        <v>0</v>
      </c>
      <c r="BF869" s="219">
        <f>IF(N869="snížená",J869,0)</f>
        <v>0</v>
      </c>
      <c r="BG869" s="219">
        <f>IF(N869="zákl. přenesená",J869,0)</f>
        <v>0</v>
      </c>
      <c r="BH869" s="219">
        <f>IF(N869="sníž. přenesená",J869,0)</f>
        <v>0</v>
      </c>
      <c r="BI869" s="219">
        <f>IF(N869="nulová",J869,0)</f>
        <v>0</v>
      </c>
      <c r="BJ869" s="20" t="s">
        <v>80</v>
      </c>
      <c r="BK869" s="219">
        <f>ROUND(I869*H869,2)</f>
        <v>0</v>
      </c>
      <c r="BL869" s="20" t="s">
        <v>132</v>
      </c>
      <c r="BM869" s="218" t="s">
        <v>1988</v>
      </c>
    </row>
    <row r="870" s="2" customFormat="1">
      <c r="A870" s="41"/>
      <c r="B870" s="42"/>
      <c r="C870" s="43"/>
      <c r="D870" s="220" t="s">
        <v>134</v>
      </c>
      <c r="E870" s="43"/>
      <c r="F870" s="221" t="s">
        <v>1477</v>
      </c>
      <c r="G870" s="43"/>
      <c r="H870" s="43"/>
      <c r="I870" s="222"/>
      <c r="J870" s="43"/>
      <c r="K870" s="43"/>
      <c r="L870" s="47"/>
      <c r="M870" s="223"/>
      <c r="N870" s="224"/>
      <c r="O870" s="87"/>
      <c r="P870" s="87"/>
      <c r="Q870" s="87"/>
      <c r="R870" s="87"/>
      <c r="S870" s="87"/>
      <c r="T870" s="88"/>
      <c r="U870" s="41"/>
      <c r="V870" s="41"/>
      <c r="W870" s="41"/>
      <c r="X870" s="41"/>
      <c r="Y870" s="41"/>
      <c r="Z870" s="41"/>
      <c r="AA870" s="41"/>
      <c r="AB870" s="41"/>
      <c r="AC870" s="41"/>
      <c r="AD870" s="41"/>
      <c r="AE870" s="41"/>
      <c r="AT870" s="20" t="s">
        <v>134</v>
      </c>
      <c r="AU870" s="20" t="s">
        <v>146</v>
      </c>
    </row>
    <row r="871" s="2" customFormat="1">
      <c r="A871" s="41"/>
      <c r="B871" s="42"/>
      <c r="C871" s="43"/>
      <c r="D871" s="225" t="s">
        <v>136</v>
      </c>
      <c r="E871" s="43"/>
      <c r="F871" s="226" t="s">
        <v>1478</v>
      </c>
      <c r="G871" s="43"/>
      <c r="H871" s="43"/>
      <c r="I871" s="222"/>
      <c r="J871" s="43"/>
      <c r="K871" s="43"/>
      <c r="L871" s="47"/>
      <c r="M871" s="223"/>
      <c r="N871" s="224"/>
      <c r="O871" s="87"/>
      <c r="P871" s="87"/>
      <c r="Q871" s="87"/>
      <c r="R871" s="87"/>
      <c r="S871" s="87"/>
      <c r="T871" s="88"/>
      <c r="U871" s="41"/>
      <c r="V871" s="41"/>
      <c r="W871" s="41"/>
      <c r="X871" s="41"/>
      <c r="Y871" s="41"/>
      <c r="Z871" s="41"/>
      <c r="AA871" s="41"/>
      <c r="AB871" s="41"/>
      <c r="AC871" s="41"/>
      <c r="AD871" s="41"/>
      <c r="AE871" s="41"/>
      <c r="AT871" s="20" t="s">
        <v>136</v>
      </c>
      <c r="AU871" s="20" t="s">
        <v>146</v>
      </c>
    </row>
    <row r="872" s="2" customFormat="1" ht="16.5" customHeight="1">
      <c r="A872" s="41"/>
      <c r="B872" s="42"/>
      <c r="C872" s="263" t="s">
        <v>1989</v>
      </c>
      <c r="D872" s="263" t="s">
        <v>408</v>
      </c>
      <c r="E872" s="264" t="s">
        <v>1990</v>
      </c>
      <c r="F872" s="265" t="s">
        <v>1991</v>
      </c>
      <c r="G872" s="266" t="s">
        <v>1992</v>
      </c>
      <c r="H872" s="267">
        <v>4</v>
      </c>
      <c r="I872" s="268"/>
      <c r="J872" s="269">
        <f>ROUND(I872*H872,2)</f>
        <v>0</v>
      </c>
      <c r="K872" s="265" t="s">
        <v>19</v>
      </c>
      <c r="L872" s="270"/>
      <c r="M872" s="271" t="s">
        <v>19</v>
      </c>
      <c r="N872" s="272" t="s">
        <v>43</v>
      </c>
      <c r="O872" s="87"/>
      <c r="P872" s="216">
        <f>O872*H872</f>
        <v>0</v>
      </c>
      <c r="Q872" s="216">
        <v>0.014999999999999999</v>
      </c>
      <c r="R872" s="216">
        <f>Q872*H872</f>
        <v>0.059999999999999998</v>
      </c>
      <c r="S872" s="216">
        <v>0</v>
      </c>
      <c r="T872" s="217">
        <f>S872*H872</f>
        <v>0</v>
      </c>
      <c r="U872" s="41"/>
      <c r="V872" s="41"/>
      <c r="W872" s="41"/>
      <c r="X872" s="41"/>
      <c r="Y872" s="41"/>
      <c r="Z872" s="41"/>
      <c r="AA872" s="41"/>
      <c r="AB872" s="41"/>
      <c r="AC872" s="41"/>
      <c r="AD872" s="41"/>
      <c r="AE872" s="41"/>
      <c r="AR872" s="218" t="s">
        <v>175</v>
      </c>
      <c r="AT872" s="218" t="s">
        <v>408</v>
      </c>
      <c r="AU872" s="218" t="s">
        <v>146</v>
      </c>
      <c r="AY872" s="20" t="s">
        <v>125</v>
      </c>
      <c r="BE872" s="219">
        <f>IF(N872="základní",J872,0)</f>
        <v>0</v>
      </c>
      <c r="BF872" s="219">
        <f>IF(N872="snížená",J872,0)</f>
        <v>0</v>
      </c>
      <c r="BG872" s="219">
        <f>IF(N872="zákl. přenesená",J872,0)</f>
        <v>0</v>
      </c>
      <c r="BH872" s="219">
        <f>IF(N872="sníž. přenesená",J872,0)</f>
        <v>0</v>
      </c>
      <c r="BI872" s="219">
        <f>IF(N872="nulová",J872,0)</f>
        <v>0</v>
      </c>
      <c r="BJ872" s="20" t="s">
        <v>80</v>
      </c>
      <c r="BK872" s="219">
        <f>ROUND(I872*H872,2)</f>
        <v>0</v>
      </c>
      <c r="BL872" s="20" t="s">
        <v>132</v>
      </c>
      <c r="BM872" s="218" t="s">
        <v>1993</v>
      </c>
    </row>
    <row r="873" s="2" customFormat="1">
      <c r="A873" s="41"/>
      <c r="B873" s="42"/>
      <c r="C873" s="43"/>
      <c r="D873" s="220" t="s">
        <v>134</v>
      </c>
      <c r="E873" s="43"/>
      <c r="F873" s="221" t="s">
        <v>1991</v>
      </c>
      <c r="G873" s="43"/>
      <c r="H873" s="43"/>
      <c r="I873" s="222"/>
      <c r="J873" s="43"/>
      <c r="K873" s="43"/>
      <c r="L873" s="47"/>
      <c r="M873" s="223"/>
      <c r="N873" s="224"/>
      <c r="O873" s="87"/>
      <c r="P873" s="87"/>
      <c r="Q873" s="87"/>
      <c r="R873" s="87"/>
      <c r="S873" s="87"/>
      <c r="T873" s="88"/>
      <c r="U873" s="41"/>
      <c r="V873" s="41"/>
      <c r="W873" s="41"/>
      <c r="X873" s="41"/>
      <c r="Y873" s="41"/>
      <c r="Z873" s="41"/>
      <c r="AA873" s="41"/>
      <c r="AB873" s="41"/>
      <c r="AC873" s="41"/>
      <c r="AD873" s="41"/>
      <c r="AE873" s="41"/>
      <c r="AT873" s="20" t="s">
        <v>134</v>
      </c>
      <c r="AU873" s="20" t="s">
        <v>146</v>
      </c>
    </row>
    <row r="874" s="13" customFormat="1">
      <c r="A874" s="13"/>
      <c r="B874" s="227"/>
      <c r="C874" s="228"/>
      <c r="D874" s="220" t="s">
        <v>138</v>
      </c>
      <c r="E874" s="229" t="s">
        <v>19</v>
      </c>
      <c r="F874" s="230" t="s">
        <v>1994</v>
      </c>
      <c r="G874" s="228"/>
      <c r="H874" s="231">
        <v>4</v>
      </c>
      <c r="I874" s="232"/>
      <c r="J874" s="228"/>
      <c r="K874" s="228"/>
      <c r="L874" s="233"/>
      <c r="M874" s="234"/>
      <c r="N874" s="235"/>
      <c r="O874" s="235"/>
      <c r="P874" s="235"/>
      <c r="Q874" s="235"/>
      <c r="R874" s="235"/>
      <c r="S874" s="235"/>
      <c r="T874" s="236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T874" s="237" t="s">
        <v>138</v>
      </c>
      <c r="AU874" s="237" t="s">
        <v>146</v>
      </c>
      <c r="AV874" s="13" t="s">
        <v>82</v>
      </c>
      <c r="AW874" s="13" t="s">
        <v>33</v>
      </c>
      <c r="AX874" s="13" t="s">
        <v>72</v>
      </c>
      <c r="AY874" s="237" t="s">
        <v>125</v>
      </c>
    </row>
    <row r="875" s="14" customFormat="1">
      <c r="A875" s="14"/>
      <c r="B875" s="238"/>
      <c r="C875" s="239"/>
      <c r="D875" s="220" t="s">
        <v>138</v>
      </c>
      <c r="E875" s="240" t="s">
        <v>19</v>
      </c>
      <c r="F875" s="241" t="s">
        <v>158</v>
      </c>
      <c r="G875" s="239"/>
      <c r="H875" s="242">
        <v>4</v>
      </c>
      <c r="I875" s="243"/>
      <c r="J875" s="239"/>
      <c r="K875" s="239"/>
      <c r="L875" s="244"/>
      <c r="M875" s="245"/>
      <c r="N875" s="246"/>
      <c r="O875" s="246"/>
      <c r="P875" s="246"/>
      <c r="Q875" s="246"/>
      <c r="R875" s="246"/>
      <c r="S875" s="246"/>
      <c r="T875" s="247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T875" s="248" t="s">
        <v>138</v>
      </c>
      <c r="AU875" s="248" t="s">
        <v>146</v>
      </c>
      <c r="AV875" s="14" t="s">
        <v>132</v>
      </c>
      <c r="AW875" s="14" t="s">
        <v>33</v>
      </c>
      <c r="AX875" s="14" t="s">
        <v>80</v>
      </c>
      <c r="AY875" s="248" t="s">
        <v>125</v>
      </c>
    </row>
    <row r="876" s="2" customFormat="1" ht="16.5" customHeight="1">
      <c r="A876" s="41"/>
      <c r="B876" s="42"/>
      <c r="C876" s="263" t="s">
        <v>1995</v>
      </c>
      <c r="D876" s="263" t="s">
        <v>408</v>
      </c>
      <c r="E876" s="264" t="s">
        <v>1996</v>
      </c>
      <c r="F876" s="265" t="s">
        <v>1997</v>
      </c>
      <c r="G876" s="266" t="s">
        <v>1992</v>
      </c>
      <c r="H876" s="267">
        <v>7</v>
      </c>
      <c r="I876" s="268"/>
      <c r="J876" s="269">
        <f>ROUND(I876*H876,2)</f>
        <v>0</v>
      </c>
      <c r="K876" s="265" t="s">
        <v>19</v>
      </c>
      <c r="L876" s="270"/>
      <c r="M876" s="271" t="s">
        <v>19</v>
      </c>
      <c r="N876" s="272" t="s">
        <v>43</v>
      </c>
      <c r="O876" s="87"/>
      <c r="P876" s="216">
        <f>O876*H876</f>
        <v>0</v>
      </c>
      <c r="Q876" s="216">
        <v>0.014999999999999999</v>
      </c>
      <c r="R876" s="216">
        <f>Q876*H876</f>
        <v>0.105</v>
      </c>
      <c r="S876" s="216">
        <v>0</v>
      </c>
      <c r="T876" s="217">
        <f>S876*H876</f>
        <v>0</v>
      </c>
      <c r="U876" s="41"/>
      <c r="V876" s="41"/>
      <c r="W876" s="41"/>
      <c r="X876" s="41"/>
      <c r="Y876" s="41"/>
      <c r="Z876" s="41"/>
      <c r="AA876" s="41"/>
      <c r="AB876" s="41"/>
      <c r="AC876" s="41"/>
      <c r="AD876" s="41"/>
      <c r="AE876" s="41"/>
      <c r="AR876" s="218" t="s">
        <v>175</v>
      </c>
      <c r="AT876" s="218" t="s">
        <v>408</v>
      </c>
      <c r="AU876" s="218" t="s">
        <v>146</v>
      </c>
      <c r="AY876" s="20" t="s">
        <v>125</v>
      </c>
      <c r="BE876" s="219">
        <f>IF(N876="základní",J876,0)</f>
        <v>0</v>
      </c>
      <c r="BF876" s="219">
        <f>IF(N876="snížená",J876,0)</f>
        <v>0</v>
      </c>
      <c r="BG876" s="219">
        <f>IF(N876="zákl. přenesená",J876,0)</f>
        <v>0</v>
      </c>
      <c r="BH876" s="219">
        <f>IF(N876="sníž. přenesená",J876,0)</f>
        <v>0</v>
      </c>
      <c r="BI876" s="219">
        <f>IF(N876="nulová",J876,0)</f>
        <v>0</v>
      </c>
      <c r="BJ876" s="20" t="s">
        <v>80</v>
      </c>
      <c r="BK876" s="219">
        <f>ROUND(I876*H876,2)</f>
        <v>0</v>
      </c>
      <c r="BL876" s="20" t="s">
        <v>132</v>
      </c>
      <c r="BM876" s="218" t="s">
        <v>1998</v>
      </c>
    </row>
    <row r="877" s="2" customFormat="1">
      <c r="A877" s="41"/>
      <c r="B877" s="42"/>
      <c r="C877" s="43"/>
      <c r="D877" s="220" t="s">
        <v>134</v>
      </c>
      <c r="E877" s="43"/>
      <c r="F877" s="221" t="s">
        <v>1997</v>
      </c>
      <c r="G877" s="43"/>
      <c r="H877" s="43"/>
      <c r="I877" s="222"/>
      <c r="J877" s="43"/>
      <c r="K877" s="43"/>
      <c r="L877" s="47"/>
      <c r="M877" s="223"/>
      <c r="N877" s="224"/>
      <c r="O877" s="87"/>
      <c r="P877" s="87"/>
      <c r="Q877" s="87"/>
      <c r="R877" s="87"/>
      <c r="S877" s="87"/>
      <c r="T877" s="88"/>
      <c r="U877" s="41"/>
      <c r="V877" s="41"/>
      <c r="W877" s="41"/>
      <c r="X877" s="41"/>
      <c r="Y877" s="41"/>
      <c r="Z877" s="41"/>
      <c r="AA877" s="41"/>
      <c r="AB877" s="41"/>
      <c r="AC877" s="41"/>
      <c r="AD877" s="41"/>
      <c r="AE877" s="41"/>
      <c r="AT877" s="20" t="s">
        <v>134</v>
      </c>
      <c r="AU877" s="20" t="s">
        <v>146</v>
      </c>
    </row>
    <row r="878" s="13" customFormat="1">
      <c r="A878" s="13"/>
      <c r="B878" s="227"/>
      <c r="C878" s="228"/>
      <c r="D878" s="220" t="s">
        <v>138</v>
      </c>
      <c r="E878" s="229" t="s">
        <v>19</v>
      </c>
      <c r="F878" s="230" t="s">
        <v>1999</v>
      </c>
      <c r="G878" s="228"/>
      <c r="H878" s="231">
        <v>7</v>
      </c>
      <c r="I878" s="232"/>
      <c r="J878" s="228"/>
      <c r="K878" s="228"/>
      <c r="L878" s="233"/>
      <c r="M878" s="234"/>
      <c r="N878" s="235"/>
      <c r="O878" s="235"/>
      <c r="P878" s="235"/>
      <c r="Q878" s="235"/>
      <c r="R878" s="235"/>
      <c r="S878" s="235"/>
      <c r="T878" s="236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T878" s="237" t="s">
        <v>138</v>
      </c>
      <c r="AU878" s="237" t="s">
        <v>146</v>
      </c>
      <c r="AV878" s="13" t="s">
        <v>82</v>
      </c>
      <c r="AW878" s="13" t="s">
        <v>33</v>
      </c>
      <c r="AX878" s="13" t="s">
        <v>72</v>
      </c>
      <c r="AY878" s="237" t="s">
        <v>125</v>
      </c>
    </row>
    <row r="879" s="14" customFormat="1">
      <c r="A879" s="14"/>
      <c r="B879" s="238"/>
      <c r="C879" s="239"/>
      <c r="D879" s="220" t="s">
        <v>138</v>
      </c>
      <c r="E879" s="240" t="s">
        <v>19</v>
      </c>
      <c r="F879" s="241" t="s">
        <v>158</v>
      </c>
      <c r="G879" s="239"/>
      <c r="H879" s="242">
        <v>7</v>
      </c>
      <c r="I879" s="243"/>
      <c r="J879" s="239"/>
      <c r="K879" s="239"/>
      <c r="L879" s="244"/>
      <c r="M879" s="245"/>
      <c r="N879" s="246"/>
      <c r="O879" s="246"/>
      <c r="P879" s="246"/>
      <c r="Q879" s="246"/>
      <c r="R879" s="246"/>
      <c r="S879" s="246"/>
      <c r="T879" s="247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T879" s="248" t="s">
        <v>138</v>
      </c>
      <c r="AU879" s="248" t="s">
        <v>146</v>
      </c>
      <c r="AV879" s="14" t="s">
        <v>132</v>
      </c>
      <c r="AW879" s="14" t="s">
        <v>33</v>
      </c>
      <c r="AX879" s="14" t="s">
        <v>80</v>
      </c>
      <c r="AY879" s="248" t="s">
        <v>125</v>
      </c>
    </row>
    <row r="880" s="2" customFormat="1" ht="16.5" customHeight="1">
      <c r="A880" s="41"/>
      <c r="B880" s="42"/>
      <c r="C880" s="263" t="s">
        <v>2000</v>
      </c>
      <c r="D880" s="263" t="s">
        <v>408</v>
      </c>
      <c r="E880" s="264" t="s">
        <v>2001</v>
      </c>
      <c r="F880" s="265" t="s">
        <v>2002</v>
      </c>
      <c r="G880" s="266" t="s">
        <v>1992</v>
      </c>
      <c r="H880" s="267">
        <v>4</v>
      </c>
      <c r="I880" s="268"/>
      <c r="J880" s="269">
        <f>ROUND(I880*H880,2)</f>
        <v>0</v>
      </c>
      <c r="K880" s="265" t="s">
        <v>19</v>
      </c>
      <c r="L880" s="270"/>
      <c r="M880" s="271" t="s">
        <v>19</v>
      </c>
      <c r="N880" s="272" t="s">
        <v>43</v>
      </c>
      <c r="O880" s="87"/>
      <c r="P880" s="216">
        <f>O880*H880</f>
        <v>0</v>
      </c>
      <c r="Q880" s="216">
        <v>0.014999999999999999</v>
      </c>
      <c r="R880" s="216">
        <f>Q880*H880</f>
        <v>0.059999999999999998</v>
      </c>
      <c r="S880" s="216">
        <v>0</v>
      </c>
      <c r="T880" s="217">
        <f>S880*H880</f>
        <v>0</v>
      </c>
      <c r="U880" s="41"/>
      <c r="V880" s="41"/>
      <c r="W880" s="41"/>
      <c r="X880" s="41"/>
      <c r="Y880" s="41"/>
      <c r="Z880" s="41"/>
      <c r="AA880" s="41"/>
      <c r="AB880" s="41"/>
      <c r="AC880" s="41"/>
      <c r="AD880" s="41"/>
      <c r="AE880" s="41"/>
      <c r="AR880" s="218" t="s">
        <v>175</v>
      </c>
      <c r="AT880" s="218" t="s">
        <v>408</v>
      </c>
      <c r="AU880" s="218" t="s">
        <v>146</v>
      </c>
      <c r="AY880" s="20" t="s">
        <v>125</v>
      </c>
      <c r="BE880" s="219">
        <f>IF(N880="základní",J880,0)</f>
        <v>0</v>
      </c>
      <c r="BF880" s="219">
        <f>IF(N880="snížená",J880,0)</f>
        <v>0</v>
      </c>
      <c r="BG880" s="219">
        <f>IF(N880="zákl. přenesená",J880,0)</f>
        <v>0</v>
      </c>
      <c r="BH880" s="219">
        <f>IF(N880="sníž. přenesená",J880,0)</f>
        <v>0</v>
      </c>
      <c r="BI880" s="219">
        <f>IF(N880="nulová",J880,0)</f>
        <v>0</v>
      </c>
      <c r="BJ880" s="20" t="s">
        <v>80</v>
      </c>
      <c r="BK880" s="219">
        <f>ROUND(I880*H880,2)</f>
        <v>0</v>
      </c>
      <c r="BL880" s="20" t="s">
        <v>132</v>
      </c>
      <c r="BM880" s="218" t="s">
        <v>2003</v>
      </c>
    </row>
    <row r="881" s="2" customFormat="1">
      <c r="A881" s="41"/>
      <c r="B881" s="42"/>
      <c r="C881" s="43"/>
      <c r="D881" s="220" t="s">
        <v>134</v>
      </c>
      <c r="E881" s="43"/>
      <c r="F881" s="221" t="s">
        <v>2002</v>
      </c>
      <c r="G881" s="43"/>
      <c r="H881" s="43"/>
      <c r="I881" s="222"/>
      <c r="J881" s="43"/>
      <c r="K881" s="43"/>
      <c r="L881" s="47"/>
      <c r="M881" s="223"/>
      <c r="N881" s="224"/>
      <c r="O881" s="87"/>
      <c r="P881" s="87"/>
      <c r="Q881" s="87"/>
      <c r="R881" s="87"/>
      <c r="S881" s="87"/>
      <c r="T881" s="88"/>
      <c r="U881" s="41"/>
      <c r="V881" s="41"/>
      <c r="W881" s="41"/>
      <c r="X881" s="41"/>
      <c r="Y881" s="41"/>
      <c r="Z881" s="41"/>
      <c r="AA881" s="41"/>
      <c r="AB881" s="41"/>
      <c r="AC881" s="41"/>
      <c r="AD881" s="41"/>
      <c r="AE881" s="41"/>
      <c r="AT881" s="20" t="s">
        <v>134</v>
      </c>
      <c r="AU881" s="20" t="s">
        <v>146</v>
      </c>
    </row>
    <row r="882" s="13" customFormat="1">
      <c r="A882" s="13"/>
      <c r="B882" s="227"/>
      <c r="C882" s="228"/>
      <c r="D882" s="220" t="s">
        <v>138</v>
      </c>
      <c r="E882" s="229" t="s">
        <v>19</v>
      </c>
      <c r="F882" s="230" t="s">
        <v>2004</v>
      </c>
      <c r="G882" s="228"/>
      <c r="H882" s="231">
        <v>4</v>
      </c>
      <c r="I882" s="232"/>
      <c r="J882" s="228"/>
      <c r="K882" s="228"/>
      <c r="L882" s="233"/>
      <c r="M882" s="234"/>
      <c r="N882" s="235"/>
      <c r="O882" s="235"/>
      <c r="P882" s="235"/>
      <c r="Q882" s="235"/>
      <c r="R882" s="235"/>
      <c r="S882" s="235"/>
      <c r="T882" s="236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T882" s="237" t="s">
        <v>138</v>
      </c>
      <c r="AU882" s="237" t="s">
        <v>146</v>
      </c>
      <c r="AV882" s="13" t="s">
        <v>82</v>
      </c>
      <c r="AW882" s="13" t="s">
        <v>33</v>
      </c>
      <c r="AX882" s="13" t="s">
        <v>72</v>
      </c>
      <c r="AY882" s="237" t="s">
        <v>125</v>
      </c>
    </row>
    <row r="883" s="14" customFormat="1">
      <c r="A883" s="14"/>
      <c r="B883" s="238"/>
      <c r="C883" s="239"/>
      <c r="D883" s="220" t="s">
        <v>138</v>
      </c>
      <c r="E883" s="240" t="s">
        <v>19</v>
      </c>
      <c r="F883" s="241" t="s">
        <v>158</v>
      </c>
      <c r="G883" s="239"/>
      <c r="H883" s="242">
        <v>4</v>
      </c>
      <c r="I883" s="243"/>
      <c r="J883" s="239"/>
      <c r="K883" s="239"/>
      <c r="L883" s="244"/>
      <c r="M883" s="245"/>
      <c r="N883" s="246"/>
      <c r="O883" s="246"/>
      <c r="P883" s="246"/>
      <c r="Q883" s="246"/>
      <c r="R883" s="246"/>
      <c r="S883" s="246"/>
      <c r="T883" s="247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T883" s="248" t="s">
        <v>138</v>
      </c>
      <c r="AU883" s="248" t="s">
        <v>146</v>
      </c>
      <c r="AV883" s="14" t="s">
        <v>132</v>
      </c>
      <c r="AW883" s="14" t="s">
        <v>33</v>
      </c>
      <c r="AX883" s="14" t="s">
        <v>80</v>
      </c>
      <c r="AY883" s="248" t="s">
        <v>125</v>
      </c>
    </row>
    <row r="884" s="12" customFormat="1" ht="20.88" customHeight="1">
      <c r="A884" s="12"/>
      <c r="B884" s="191"/>
      <c r="C884" s="192"/>
      <c r="D884" s="193" t="s">
        <v>71</v>
      </c>
      <c r="E884" s="205" t="s">
        <v>2005</v>
      </c>
      <c r="F884" s="205" t="s">
        <v>2006</v>
      </c>
      <c r="G884" s="192"/>
      <c r="H884" s="192"/>
      <c r="I884" s="195"/>
      <c r="J884" s="206">
        <f>BK884</f>
        <v>0</v>
      </c>
      <c r="K884" s="192"/>
      <c r="L884" s="197"/>
      <c r="M884" s="198"/>
      <c r="N884" s="199"/>
      <c r="O884" s="199"/>
      <c r="P884" s="200">
        <f>SUM(P885:P956)</f>
        <v>0</v>
      </c>
      <c r="Q884" s="199"/>
      <c r="R884" s="200">
        <f>SUM(R885:R956)</f>
        <v>104.67139300000001</v>
      </c>
      <c r="S884" s="199"/>
      <c r="T884" s="201">
        <f>SUM(T885:T956)</f>
        <v>0</v>
      </c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R884" s="202" t="s">
        <v>80</v>
      </c>
      <c r="AT884" s="203" t="s">
        <v>71</v>
      </c>
      <c r="AU884" s="203" t="s">
        <v>82</v>
      </c>
      <c r="AY884" s="202" t="s">
        <v>125</v>
      </c>
      <c r="BK884" s="204">
        <f>SUM(BK885:BK956)</f>
        <v>0</v>
      </c>
    </row>
    <row r="885" s="2" customFormat="1" ht="16.5" customHeight="1">
      <c r="A885" s="41"/>
      <c r="B885" s="42"/>
      <c r="C885" s="207" t="s">
        <v>2007</v>
      </c>
      <c r="D885" s="207" t="s">
        <v>127</v>
      </c>
      <c r="E885" s="208" t="s">
        <v>2008</v>
      </c>
      <c r="F885" s="209" t="s">
        <v>2009</v>
      </c>
      <c r="G885" s="210" t="s">
        <v>130</v>
      </c>
      <c r="H885" s="211">
        <v>1268.5</v>
      </c>
      <c r="I885" s="212"/>
      <c r="J885" s="213">
        <f>ROUND(I885*H885,2)</f>
        <v>0</v>
      </c>
      <c r="K885" s="209" t="s">
        <v>131</v>
      </c>
      <c r="L885" s="47"/>
      <c r="M885" s="214" t="s">
        <v>19</v>
      </c>
      <c r="N885" s="215" t="s">
        <v>43</v>
      </c>
      <c r="O885" s="87"/>
      <c r="P885" s="216">
        <f>O885*H885</f>
        <v>0</v>
      </c>
      <c r="Q885" s="216">
        <v>0</v>
      </c>
      <c r="R885" s="216">
        <f>Q885*H885</f>
        <v>0</v>
      </c>
      <c r="S885" s="216">
        <v>0</v>
      </c>
      <c r="T885" s="217">
        <f>S885*H885</f>
        <v>0</v>
      </c>
      <c r="U885" s="41"/>
      <c r="V885" s="41"/>
      <c r="W885" s="41"/>
      <c r="X885" s="41"/>
      <c r="Y885" s="41"/>
      <c r="Z885" s="41"/>
      <c r="AA885" s="41"/>
      <c r="AB885" s="41"/>
      <c r="AC885" s="41"/>
      <c r="AD885" s="41"/>
      <c r="AE885" s="41"/>
      <c r="AR885" s="218" t="s">
        <v>132</v>
      </c>
      <c r="AT885" s="218" t="s">
        <v>127</v>
      </c>
      <c r="AU885" s="218" t="s">
        <v>146</v>
      </c>
      <c r="AY885" s="20" t="s">
        <v>125</v>
      </c>
      <c r="BE885" s="219">
        <f>IF(N885="základní",J885,0)</f>
        <v>0</v>
      </c>
      <c r="BF885" s="219">
        <f>IF(N885="snížená",J885,0)</f>
        <v>0</v>
      </c>
      <c r="BG885" s="219">
        <f>IF(N885="zákl. přenesená",J885,0)</f>
        <v>0</v>
      </c>
      <c r="BH885" s="219">
        <f>IF(N885="sníž. přenesená",J885,0)</f>
        <v>0</v>
      </c>
      <c r="BI885" s="219">
        <f>IF(N885="nulová",J885,0)</f>
        <v>0</v>
      </c>
      <c r="BJ885" s="20" t="s">
        <v>80</v>
      </c>
      <c r="BK885" s="219">
        <f>ROUND(I885*H885,2)</f>
        <v>0</v>
      </c>
      <c r="BL885" s="20" t="s">
        <v>132</v>
      </c>
      <c r="BM885" s="218" t="s">
        <v>2010</v>
      </c>
    </row>
    <row r="886" s="2" customFormat="1">
      <c r="A886" s="41"/>
      <c r="B886" s="42"/>
      <c r="C886" s="43"/>
      <c r="D886" s="220" t="s">
        <v>134</v>
      </c>
      <c r="E886" s="43"/>
      <c r="F886" s="221" t="s">
        <v>2011</v>
      </c>
      <c r="G886" s="43"/>
      <c r="H886" s="43"/>
      <c r="I886" s="222"/>
      <c r="J886" s="43"/>
      <c r="K886" s="43"/>
      <c r="L886" s="47"/>
      <c r="M886" s="223"/>
      <c r="N886" s="224"/>
      <c r="O886" s="87"/>
      <c r="P886" s="87"/>
      <c r="Q886" s="87"/>
      <c r="R886" s="87"/>
      <c r="S886" s="87"/>
      <c r="T886" s="88"/>
      <c r="U886" s="41"/>
      <c r="V886" s="41"/>
      <c r="W886" s="41"/>
      <c r="X886" s="41"/>
      <c r="Y886" s="41"/>
      <c r="Z886" s="41"/>
      <c r="AA886" s="41"/>
      <c r="AB886" s="41"/>
      <c r="AC886" s="41"/>
      <c r="AD886" s="41"/>
      <c r="AE886" s="41"/>
      <c r="AT886" s="20" t="s">
        <v>134</v>
      </c>
      <c r="AU886" s="20" t="s">
        <v>146</v>
      </c>
    </row>
    <row r="887" s="2" customFormat="1">
      <c r="A887" s="41"/>
      <c r="B887" s="42"/>
      <c r="C887" s="43"/>
      <c r="D887" s="225" t="s">
        <v>136</v>
      </c>
      <c r="E887" s="43"/>
      <c r="F887" s="226" t="s">
        <v>2012</v>
      </c>
      <c r="G887" s="43"/>
      <c r="H887" s="43"/>
      <c r="I887" s="222"/>
      <c r="J887" s="43"/>
      <c r="K887" s="43"/>
      <c r="L887" s="47"/>
      <c r="M887" s="223"/>
      <c r="N887" s="224"/>
      <c r="O887" s="87"/>
      <c r="P887" s="87"/>
      <c r="Q887" s="87"/>
      <c r="R887" s="87"/>
      <c r="S887" s="87"/>
      <c r="T887" s="88"/>
      <c r="U887" s="41"/>
      <c r="V887" s="41"/>
      <c r="W887" s="41"/>
      <c r="X887" s="41"/>
      <c r="Y887" s="41"/>
      <c r="Z887" s="41"/>
      <c r="AA887" s="41"/>
      <c r="AB887" s="41"/>
      <c r="AC887" s="41"/>
      <c r="AD887" s="41"/>
      <c r="AE887" s="41"/>
      <c r="AT887" s="20" t="s">
        <v>136</v>
      </c>
      <c r="AU887" s="20" t="s">
        <v>146</v>
      </c>
    </row>
    <row r="888" s="13" customFormat="1">
      <c r="A888" s="13"/>
      <c r="B888" s="227"/>
      <c r="C888" s="228"/>
      <c r="D888" s="220" t="s">
        <v>138</v>
      </c>
      <c r="E888" s="229" t="s">
        <v>19</v>
      </c>
      <c r="F888" s="230" t="s">
        <v>2013</v>
      </c>
      <c r="G888" s="228"/>
      <c r="H888" s="231">
        <v>1268.5</v>
      </c>
      <c r="I888" s="232"/>
      <c r="J888" s="228"/>
      <c r="K888" s="228"/>
      <c r="L888" s="233"/>
      <c r="M888" s="234"/>
      <c r="N888" s="235"/>
      <c r="O888" s="235"/>
      <c r="P888" s="235"/>
      <c r="Q888" s="235"/>
      <c r="R888" s="235"/>
      <c r="S888" s="235"/>
      <c r="T888" s="236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T888" s="237" t="s">
        <v>138</v>
      </c>
      <c r="AU888" s="237" t="s">
        <v>146</v>
      </c>
      <c r="AV888" s="13" t="s">
        <v>82</v>
      </c>
      <c r="AW888" s="13" t="s">
        <v>33</v>
      </c>
      <c r="AX888" s="13" t="s">
        <v>80</v>
      </c>
      <c r="AY888" s="237" t="s">
        <v>125</v>
      </c>
    </row>
    <row r="889" s="2" customFormat="1" ht="21.75" customHeight="1">
      <c r="A889" s="41"/>
      <c r="B889" s="42"/>
      <c r="C889" s="207" t="s">
        <v>2014</v>
      </c>
      <c r="D889" s="207" t="s">
        <v>127</v>
      </c>
      <c r="E889" s="208" t="s">
        <v>2015</v>
      </c>
      <c r="F889" s="209" t="s">
        <v>2016</v>
      </c>
      <c r="G889" s="210" t="s">
        <v>187</v>
      </c>
      <c r="H889" s="211">
        <v>38.055</v>
      </c>
      <c r="I889" s="212"/>
      <c r="J889" s="213">
        <f>ROUND(I889*H889,2)</f>
        <v>0</v>
      </c>
      <c r="K889" s="209" t="s">
        <v>131</v>
      </c>
      <c r="L889" s="47"/>
      <c r="M889" s="214" t="s">
        <v>19</v>
      </c>
      <c r="N889" s="215" t="s">
        <v>43</v>
      </c>
      <c r="O889" s="87"/>
      <c r="P889" s="216">
        <f>O889*H889</f>
        <v>0</v>
      </c>
      <c r="Q889" s="216">
        <v>0</v>
      </c>
      <c r="R889" s="216">
        <f>Q889*H889</f>
        <v>0</v>
      </c>
      <c r="S889" s="216">
        <v>0</v>
      </c>
      <c r="T889" s="217">
        <f>S889*H889</f>
        <v>0</v>
      </c>
      <c r="U889" s="41"/>
      <c r="V889" s="41"/>
      <c r="W889" s="41"/>
      <c r="X889" s="41"/>
      <c r="Y889" s="41"/>
      <c r="Z889" s="41"/>
      <c r="AA889" s="41"/>
      <c r="AB889" s="41"/>
      <c r="AC889" s="41"/>
      <c r="AD889" s="41"/>
      <c r="AE889" s="41"/>
      <c r="AR889" s="218" t="s">
        <v>132</v>
      </c>
      <c r="AT889" s="218" t="s">
        <v>127</v>
      </c>
      <c r="AU889" s="218" t="s">
        <v>146</v>
      </c>
      <c r="AY889" s="20" t="s">
        <v>125</v>
      </c>
      <c r="BE889" s="219">
        <f>IF(N889="základní",J889,0)</f>
        <v>0</v>
      </c>
      <c r="BF889" s="219">
        <f>IF(N889="snížená",J889,0)</f>
        <v>0</v>
      </c>
      <c r="BG889" s="219">
        <f>IF(N889="zákl. přenesená",J889,0)</f>
        <v>0</v>
      </c>
      <c r="BH889" s="219">
        <f>IF(N889="sníž. přenesená",J889,0)</f>
        <v>0</v>
      </c>
      <c r="BI889" s="219">
        <f>IF(N889="nulová",J889,0)</f>
        <v>0</v>
      </c>
      <c r="BJ889" s="20" t="s">
        <v>80</v>
      </c>
      <c r="BK889" s="219">
        <f>ROUND(I889*H889,2)</f>
        <v>0</v>
      </c>
      <c r="BL889" s="20" t="s">
        <v>132</v>
      </c>
      <c r="BM889" s="218" t="s">
        <v>2017</v>
      </c>
    </row>
    <row r="890" s="2" customFormat="1">
      <c r="A890" s="41"/>
      <c r="B890" s="42"/>
      <c r="C890" s="43"/>
      <c r="D890" s="220" t="s">
        <v>134</v>
      </c>
      <c r="E890" s="43"/>
      <c r="F890" s="221" t="s">
        <v>2018</v>
      </c>
      <c r="G890" s="43"/>
      <c r="H890" s="43"/>
      <c r="I890" s="222"/>
      <c r="J890" s="43"/>
      <c r="K890" s="43"/>
      <c r="L890" s="47"/>
      <c r="M890" s="223"/>
      <c r="N890" s="224"/>
      <c r="O890" s="87"/>
      <c r="P890" s="87"/>
      <c r="Q890" s="87"/>
      <c r="R890" s="87"/>
      <c r="S890" s="87"/>
      <c r="T890" s="88"/>
      <c r="U890" s="41"/>
      <c r="V890" s="41"/>
      <c r="W890" s="41"/>
      <c r="X890" s="41"/>
      <c r="Y890" s="41"/>
      <c r="Z890" s="41"/>
      <c r="AA890" s="41"/>
      <c r="AB890" s="41"/>
      <c r="AC890" s="41"/>
      <c r="AD890" s="41"/>
      <c r="AE890" s="41"/>
      <c r="AT890" s="20" t="s">
        <v>134</v>
      </c>
      <c r="AU890" s="20" t="s">
        <v>146</v>
      </c>
    </row>
    <row r="891" s="2" customFormat="1">
      <c r="A891" s="41"/>
      <c r="B891" s="42"/>
      <c r="C891" s="43"/>
      <c r="D891" s="225" t="s">
        <v>136</v>
      </c>
      <c r="E891" s="43"/>
      <c r="F891" s="226" t="s">
        <v>2019</v>
      </c>
      <c r="G891" s="43"/>
      <c r="H891" s="43"/>
      <c r="I891" s="222"/>
      <c r="J891" s="43"/>
      <c r="K891" s="43"/>
      <c r="L891" s="47"/>
      <c r="M891" s="223"/>
      <c r="N891" s="224"/>
      <c r="O891" s="87"/>
      <c r="P891" s="87"/>
      <c r="Q891" s="87"/>
      <c r="R891" s="87"/>
      <c r="S891" s="87"/>
      <c r="T891" s="88"/>
      <c r="U891" s="41"/>
      <c r="V891" s="41"/>
      <c r="W891" s="41"/>
      <c r="X891" s="41"/>
      <c r="Y891" s="41"/>
      <c r="Z891" s="41"/>
      <c r="AA891" s="41"/>
      <c r="AB891" s="41"/>
      <c r="AC891" s="41"/>
      <c r="AD891" s="41"/>
      <c r="AE891" s="41"/>
      <c r="AT891" s="20" t="s">
        <v>136</v>
      </c>
      <c r="AU891" s="20" t="s">
        <v>146</v>
      </c>
    </row>
    <row r="892" s="13" customFormat="1">
      <c r="A892" s="13"/>
      <c r="B892" s="227"/>
      <c r="C892" s="228"/>
      <c r="D892" s="220" t="s">
        <v>138</v>
      </c>
      <c r="E892" s="229" t="s">
        <v>19</v>
      </c>
      <c r="F892" s="230" t="s">
        <v>2020</v>
      </c>
      <c r="G892" s="228"/>
      <c r="H892" s="231">
        <v>228.33000000000001</v>
      </c>
      <c r="I892" s="232"/>
      <c r="J892" s="228"/>
      <c r="K892" s="228"/>
      <c r="L892" s="233"/>
      <c r="M892" s="234"/>
      <c r="N892" s="235"/>
      <c r="O892" s="235"/>
      <c r="P892" s="235"/>
      <c r="Q892" s="235"/>
      <c r="R892" s="235"/>
      <c r="S892" s="235"/>
      <c r="T892" s="236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T892" s="237" t="s">
        <v>138</v>
      </c>
      <c r="AU892" s="237" t="s">
        <v>146</v>
      </c>
      <c r="AV892" s="13" t="s">
        <v>82</v>
      </c>
      <c r="AW892" s="13" t="s">
        <v>33</v>
      </c>
      <c r="AX892" s="13" t="s">
        <v>72</v>
      </c>
      <c r="AY892" s="237" t="s">
        <v>125</v>
      </c>
    </row>
    <row r="893" s="13" customFormat="1">
      <c r="A893" s="13"/>
      <c r="B893" s="227"/>
      <c r="C893" s="228"/>
      <c r="D893" s="220" t="s">
        <v>138</v>
      </c>
      <c r="E893" s="229" t="s">
        <v>19</v>
      </c>
      <c r="F893" s="230" t="s">
        <v>2021</v>
      </c>
      <c r="G893" s="228"/>
      <c r="H893" s="231">
        <v>-190.27500000000001</v>
      </c>
      <c r="I893" s="232"/>
      <c r="J893" s="228"/>
      <c r="K893" s="228"/>
      <c r="L893" s="233"/>
      <c r="M893" s="234"/>
      <c r="N893" s="235"/>
      <c r="O893" s="235"/>
      <c r="P893" s="235"/>
      <c r="Q893" s="235"/>
      <c r="R893" s="235"/>
      <c r="S893" s="235"/>
      <c r="T893" s="236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T893" s="237" t="s">
        <v>138</v>
      </c>
      <c r="AU893" s="237" t="s">
        <v>146</v>
      </c>
      <c r="AV893" s="13" t="s">
        <v>82</v>
      </c>
      <c r="AW893" s="13" t="s">
        <v>33</v>
      </c>
      <c r="AX893" s="13" t="s">
        <v>72</v>
      </c>
      <c r="AY893" s="237" t="s">
        <v>125</v>
      </c>
    </row>
    <row r="894" s="14" customFormat="1">
      <c r="A894" s="14"/>
      <c r="B894" s="238"/>
      <c r="C894" s="239"/>
      <c r="D894" s="220" t="s">
        <v>138</v>
      </c>
      <c r="E894" s="240" t="s">
        <v>19</v>
      </c>
      <c r="F894" s="241" t="s">
        <v>158</v>
      </c>
      <c r="G894" s="239"/>
      <c r="H894" s="242">
        <v>38.055</v>
      </c>
      <c r="I894" s="243"/>
      <c r="J894" s="239"/>
      <c r="K894" s="239"/>
      <c r="L894" s="244"/>
      <c r="M894" s="245"/>
      <c r="N894" s="246"/>
      <c r="O894" s="246"/>
      <c r="P894" s="246"/>
      <c r="Q894" s="246"/>
      <c r="R894" s="246"/>
      <c r="S894" s="246"/>
      <c r="T894" s="247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T894" s="248" t="s">
        <v>138</v>
      </c>
      <c r="AU894" s="248" t="s">
        <v>146</v>
      </c>
      <c r="AV894" s="14" t="s">
        <v>132</v>
      </c>
      <c r="AW894" s="14" t="s">
        <v>33</v>
      </c>
      <c r="AX894" s="14" t="s">
        <v>80</v>
      </c>
      <c r="AY894" s="248" t="s">
        <v>125</v>
      </c>
    </row>
    <row r="895" s="2" customFormat="1" ht="21.75" customHeight="1">
      <c r="A895" s="41"/>
      <c r="B895" s="42"/>
      <c r="C895" s="207" t="s">
        <v>2022</v>
      </c>
      <c r="D895" s="207" t="s">
        <v>127</v>
      </c>
      <c r="E895" s="208" t="s">
        <v>1566</v>
      </c>
      <c r="F895" s="209" t="s">
        <v>1567</v>
      </c>
      <c r="G895" s="210" t="s">
        <v>130</v>
      </c>
      <c r="H895" s="211">
        <v>1268.5</v>
      </c>
      <c r="I895" s="212"/>
      <c r="J895" s="213">
        <f>ROUND(I895*H895,2)</f>
        <v>0</v>
      </c>
      <c r="K895" s="209" t="s">
        <v>131</v>
      </c>
      <c r="L895" s="47"/>
      <c r="M895" s="214" t="s">
        <v>19</v>
      </c>
      <c r="N895" s="215" t="s">
        <v>43</v>
      </c>
      <c r="O895" s="87"/>
      <c r="P895" s="216">
        <f>O895*H895</f>
        <v>0</v>
      </c>
      <c r="Q895" s="216">
        <v>0</v>
      </c>
      <c r="R895" s="216">
        <f>Q895*H895</f>
        <v>0</v>
      </c>
      <c r="S895" s="216">
        <v>0</v>
      </c>
      <c r="T895" s="217">
        <f>S895*H895</f>
        <v>0</v>
      </c>
      <c r="U895" s="41"/>
      <c r="V895" s="41"/>
      <c r="W895" s="41"/>
      <c r="X895" s="41"/>
      <c r="Y895" s="41"/>
      <c r="Z895" s="41"/>
      <c r="AA895" s="41"/>
      <c r="AB895" s="41"/>
      <c r="AC895" s="41"/>
      <c r="AD895" s="41"/>
      <c r="AE895" s="41"/>
      <c r="AR895" s="218" t="s">
        <v>132</v>
      </c>
      <c r="AT895" s="218" t="s">
        <v>127</v>
      </c>
      <c r="AU895" s="218" t="s">
        <v>146</v>
      </c>
      <c r="AY895" s="20" t="s">
        <v>125</v>
      </c>
      <c r="BE895" s="219">
        <f>IF(N895="základní",J895,0)</f>
        <v>0</v>
      </c>
      <c r="BF895" s="219">
        <f>IF(N895="snížená",J895,0)</f>
        <v>0</v>
      </c>
      <c r="BG895" s="219">
        <f>IF(N895="zákl. přenesená",J895,0)</f>
        <v>0</v>
      </c>
      <c r="BH895" s="219">
        <f>IF(N895="sníž. přenesená",J895,0)</f>
        <v>0</v>
      </c>
      <c r="BI895" s="219">
        <f>IF(N895="nulová",J895,0)</f>
        <v>0</v>
      </c>
      <c r="BJ895" s="20" t="s">
        <v>80</v>
      </c>
      <c r="BK895" s="219">
        <f>ROUND(I895*H895,2)</f>
        <v>0</v>
      </c>
      <c r="BL895" s="20" t="s">
        <v>132</v>
      </c>
      <c r="BM895" s="218" t="s">
        <v>2023</v>
      </c>
    </row>
    <row r="896" s="2" customFormat="1">
      <c r="A896" s="41"/>
      <c r="B896" s="42"/>
      <c r="C896" s="43"/>
      <c r="D896" s="220" t="s">
        <v>134</v>
      </c>
      <c r="E896" s="43"/>
      <c r="F896" s="221" t="s">
        <v>1569</v>
      </c>
      <c r="G896" s="43"/>
      <c r="H896" s="43"/>
      <c r="I896" s="222"/>
      <c r="J896" s="43"/>
      <c r="K896" s="43"/>
      <c r="L896" s="47"/>
      <c r="M896" s="223"/>
      <c r="N896" s="224"/>
      <c r="O896" s="87"/>
      <c r="P896" s="87"/>
      <c r="Q896" s="87"/>
      <c r="R896" s="87"/>
      <c r="S896" s="87"/>
      <c r="T896" s="88"/>
      <c r="U896" s="41"/>
      <c r="V896" s="41"/>
      <c r="W896" s="41"/>
      <c r="X896" s="41"/>
      <c r="Y896" s="41"/>
      <c r="Z896" s="41"/>
      <c r="AA896" s="41"/>
      <c r="AB896" s="41"/>
      <c r="AC896" s="41"/>
      <c r="AD896" s="41"/>
      <c r="AE896" s="41"/>
      <c r="AT896" s="20" t="s">
        <v>134</v>
      </c>
      <c r="AU896" s="20" t="s">
        <v>146</v>
      </c>
    </row>
    <row r="897" s="2" customFormat="1">
      <c r="A897" s="41"/>
      <c r="B897" s="42"/>
      <c r="C897" s="43"/>
      <c r="D897" s="225" t="s">
        <v>136</v>
      </c>
      <c r="E897" s="43"/>
      <c r="F897" s="226" t="s">
        <v>1570</v>
      </c>
      <c r="G897" s="43"/>
      <c r="H897" s="43"/>
      <c r="I897" s="222"/>
      <c r="J897" s="43"/>
      <c r="K897" s="43"/>
      <c r="L897" s="47"/>
      <c r="M897" s="223"/>
      <c r="N897" s="224"/>
      <c r="O897" s="87"/>
      <c r="P897" s="87"/>
      <c r="Q897" s="87"/>
      <c r="R897" s="87"/>
      <c r="S897" s="87"/>
      <c r="T897" s="88"/>
      <c r="U897" s="41"/>
      <c r="V897" s="41"/>
      <c r="W897" s="41"/>
      <c r="X897" s="41"/>
      <c r="Y897" s="41"/>
      <c r="Z897" s="41"/>
      <c r="AA897" s="41"/>
      <c r="AB897" s="41"/>
      <c r="AC897" s="41"/>
      <c r="AD897" s="41"/>
      <c r="AE897" s="41"/>
      <c r="AT897" s="20" t="s">
        <v>136</v>
      </c>
      <c r="AU897" s="20" t="s">
        <v>146</v>
      </c>
    </row>
    <row r="898" s="2" customFormat="1" ht="16.5" customHeight="1">
      <c r="A898" s="41"/>
      <c r="B898" s="42"/>
      <c r="C898" s="263" t="s">
        <v>2024</v>
      </c>
      <c r="D898" s="263" t="s">
        <v>408</v>
      </c>
      <c r="E898" s="264" t="s">
        <v>1573</v>
      </c>
      <c r="F898" s="265" t="s">
        <v>1574</v>
      </c>
      <c r="G898" s="266" t="s">
        <v>1575</v>
      </c>
      <c r="H898" s="267">
        <v>0.48099999999999998</v>
      </c>
      <c r="I898" s="268"/>
      <c r="J898" s="269">
        <f>ROUND(I898*H898,2)</f>
        <v>0</v>
      </c>
      <c r="K898" s="265" t="s">
        <v>131</v>
      </c>
      <c r="L898" s="270"/>
      <c r="M898" s="271" t="s">
        <v>19</v>
      </c>
      <c r="N898" s="272" t="s">
        <v>43</v>
      </c>
      <c r="O898" s="87"/>
      <c r="P898" s="216">
        <f>O898*H898</f>
        <v>0</v>
      </c>
      <c r="Q898" s="216">
        <v>0.001</v>
      </c>
      <c r="R898" s="216">
        <f>Q898*H898</f>
        <v>0.00048099999999999998</v>
      </c>
      <c r="S898" s="216">
        <v>0</v>
      </c>
      <c r="T898" s="217">
        <f>S898*H898</f>
        <v>0</v>
      </c>
      <c r="U898" s="41"/>
      <c r="V898" s="41"/>
      <c r="W898" s="41"/>
      <c r="X898" s="41"/>
      <c r="Y898" s="41"/>
      <c r="Z898" s="41"/>
      <c r="AA898" s="41"/>
      <c r="AB898" s="41"/>
      <c r="AC898" s="41"/>
      <c r="AD898" s="41"/>
      <c r="AE898" s="41"/>
      <c r="AR898" s="218" t="s">
        <v>175</v>
      </c>
      <c r="AT898" s="218" t="s">
        <v>408</v>
      </c>
      <c r="AU898" s="218" t="s">
        <v>146</v>
      </c>
      <c r="AY898" s="20" t="s">
        <v>125</v>
      </c>
      <c r="BE898" s="219">
        <f>IF(N898="základní",J898,0)</f>
        <v>0</v>
      </c>
      <c r="BF898" s="219">
        <f>IF(N898="snížená",J898,0)</f>
        <v>0</v>
      </c>
      <c r="BG898" s="219">
        <f>IF(N898="zákl. přenesená",J898,0)</f>
        <v>0</v>
      </c>
      <c r="BH898" s="219">
        <f>IF(N898="sníž. přenesená",J898,0)</f>
        <v>0</v>
      </c>
      <c r="BI898" s="219">
        <f>IF(N898="nulová",J898,0)</f>
        <v>0</v>
      </c>
      <c r="BJ898" s="20" t="s">
        <v>80</v>
      </c>
      <c r="BK898" s="219">
        <f>ROUND(I898*H898,2)</f>
        <v>0</v>
      </c>
      <c r="BL898" s="20" t="s">
        <v>132</v>
      </c>
      <c r="BM898" s="218" t="s">
        <v>2025</v>
      </c>
    </row>
    <row r="899" s="2" customFormat="1">
      <c r="A899" s="41"/>
      <c r="B899" s="42"/>
      <c r="C899" s="43"/>
      <c r="D899" s="220" t="s">
        <v>134</v>
      </c>
      <c r="E899" s="43"/>
      <c r="F899" s="221" t="s">
        <v>1574</v>
      </c>
      <c r="G899" s="43"/>
      <c r="H899" s="43"/>
      <c r="I899" s="222"/>
      <c r="J899" s="43"/>
      <c r="K899" s="43"/>
      <c r="L899" s="47"/>
      <c r="M899" s="223"/>
      <c r="N899" s="224"/>
      <c r="O899" s="87"/>
      <c r="P899" s="87"/>
      <c r="Q899" s="87"/>
      <c r="R899" s="87"/>
      <c r="S899" s="87"/>
      <c r="T899" s="88"/>
      <c r="U899" s="41"/>
      <c r="V899" s="41"/>
      <c r="W899" s="41"/>
      <c r="X899" s="41"/>
      <c r="Y899" s="41"/>
      <c r="Z899" s="41"/>
      <c r="AA899" s="41"/>
      <c r="AB899" s="41"/>
      <c r="AC899" s="41"/>
      <c r="AD899" s="41"/>
      <c r="AE899" s="41"/>
      <c r="AT899" s="20" t="s">
        <v>134</v>
      </c>
      <c r="AU899" s="20" t="s">
        <v>146</v>
      </c>
    </row>
    <row r="900" s="13" customFormat="1">
      <c r="A900" s="13"/>
      <c r="B900" s="227"/>
      <c r="C900" s="228"/>
      <c r="D900" s="220" t="s">
        <v>138</v>
      </c>
      <c r="E900" s="229" t="s">
        <v>19</v>
      </c>
      <c r="F900" s="230" t="s">
        <v>2026</v>
      </c>
      <c r="G900" s="228"/>
      <c r="H900" s="231">
        <v>0.48099999999999998</v>
      </c>
      <c r="I900" s="232"/>
      <c r="J900" s="228"/>
      <c r="K900" s="228"/>
      <c r="L900" s="233"/>
      <c r="M900" s="234"/>
      <c r="N900" s="235"/>
      <c r="O900" s="235"/>
      <c r="P900" s="235"/>
      <c r="Q900" s="235"/>
      <c r="R900" s="235"/>
      <c r="S900" s="235"/>
      <c r="T900" s="236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T900" s="237" t="s">
        <v>138</v>
      </c>
      <c r="AU900" s="237" t="s">
        <v>146</v>
      </c>
      <c r="AV900" s="13" t="s">
        <v>82</v>
      </c>
      <c r="AW900" s="13" t="s">
        <v>33</v>
      </c>
      <c r="AX900" s="13" t="s">
        <v>72</v>
      </c>
      <c r="AY900" s="237" t="s">
        <v>125</v>
      </c>
    </row>
    <row r="901" s="14" customFormat="1">
      <c r="A901" s="14"/>
      <c r="B901" s="238"/>
      <c r="C901" s="239"/>
      <c r="D901" s="220" t="s">
        <v>138</v>
      </c>
      <c r="E901" s="240" t="s">
        <v>19</v>
      </c>
      <c r="F901" s="241" t="s">
        <v>158</v>
      </c>
      <c r="G901" s="239"/>
      <c r="H901" s="242">
        <v>0.48099999999999998</v>
      </c>
      <c r="I901" s="243"/>
      <c r="J901" s="239"/>
      <c r="K901" s="239"/>
      <c r="L901" s="244"/>
      <c r="M901" s="245"/>
      <c r="N901" s="246"/>
      <c r="O901" s="246"/>
      <c r="P901" s="246"/>
      <c r="Q901" s="246"/>
      <c r="R901" s="246"/>
      <c r="S901" s="246"/>
      <c r="T901" s="247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T901" s="248" t="s">
        <v>138</v>
      </c>
      <c r="AU901" s="248" t="s">
        <v>146</v>
      </c>
      <c r="AV901" s="14" t="s">
        <v>132</v>
      </c>
      <c r="AW901" s="14" t="s">
        <v>33</v>
      </c>
      <c r="AX901" s="14" t="s">
        <v>80</v>
      </c>
      <c r="AY901" s="248" t="s">
        <v>125</v>
      </c>
    </row>
    <row r="902" s="2" customFormat="1" ht="16.5" customHeight="1">
      <c r="A902" s="41"/>
      <c r="B902" s="42"/>
      <c r="C902" s="207" t="s">
        <v>2027</v>
      </c>
      <c r="D902" s="207" t="s">
        <v>127</v>
      </c>
      <c r="E902" s="208" t="s">
        <v>2028</v>
      </c>
      <c r="F902" s="209" t="s">
        <v>2029</v>
      </c>
      <c r="G902" s="210" t="s">
        <v>130</v>
      </c>
      <c r="H902" s="211">
        <v>1268.5</v>
      </c>
      <c r="I902" s="212"/>
      <c r="J902" s="213">
        <f>ROUND(I902*H902,2)</f>
        <v>0</v>
      </c>
      <c r="K902" s="209" t="s">
        <v>19</v>
      </c>
      <c r="L902" s="47"/>
      <c r="M902" s="214" t="s">
        <v>19</v>
      </c>
      <c r="N902" s="215" t="s">
        <v>43</v>
      </c>
      <c r="O902" s="87"/>
      <c r="P902" s="216">
        <f>O902*H902</f>
        <v>0</v>
      </c>
      <c r="Q902" s="216">
        <v>0</v>
      </c>
      <c r="R902" s="216">
        <f>Q902*H902</f>
        <v>0</v>
      </c>
      <c r="S902" s="216">
        <v>0</v>
      </c>
      <c r="T902" s="217">
        <f>S902*H902</f>
        <v>0</v>
      </c>
      <c r="U902" s="41"/>
      <c r="V902" s="41"/>
      <c r="W902" s="41"/>
      <c r="X902" s="41"/>
      <c r="Y902" s="41"/>
      <c r="Z902" s="41"/>
      <c r="AA902" s="41"/>
      <c r="AB902" s="41"/>
      <c r="AC902" s="41"/>
      <c r="AD902" s="41"/>
      <c r="AE902" s="41"/>
      <c r="AR902" s="218" t="s">
        <v>132</v>
      </c>
      <c r="AT902" s="218" t="s">
        <v>127</v>
      </c>
      <c r="AU902" s="218" t="s">
        <v>146</v>
      </c>
      <c r="AY902" s="20" t="s">
        <v>125</v>
      </c>
      <c r="BE902" s="219">
        <f>IF(N902="základní",J902,0)</f>
        <v>0</v>
      </c>
      <c r="BF902" s="219">
        <f>IF(N902="snížená",J902,0)</f>
        <v>0</v>
      </c>
      <c r="BG902" s="219">
        <f>IF(N902="zákl. přenesená",J902,0)</f>
        <v>0</v>
      </c>
      <c r="BH902" s="219">
        <f>IF(N902="sníž. přenesená",J902,0)</f>
        <v>0</v>
      </c>
      <c r="BI902" s="219">
        <f>IF(N902="nulová",J902,0)</f>
        <v>0</v>
      </c>
      <c r="BJ902" s="20" t="s">
        <v>80</v>
      </c>
      <c r="BK902" s="219">
        <f>ROUND(I902*H902,2)</f>
        <v>0</v>
      </c>
      <c r="BL902" s="20" t="s">
        <v>132</v>
      </c>
      <c r="BM902" s="218" t="s">
        <v>2030</v>
      </c>
    </row>
    <row r="903" s="2" customFormat="1">
      <c r="A903" s="41"/>
      <c r="B903" s="42"/>
      <c r="C903" s="43"/>
      <c r="D903" s="220" t="s">
        <v>134</v>
      </c>
      <c r="E903" s="43"/>
      <c r="F903" s="221" t="s">
        <v>2029</v>
      </c>
      <c r="G903" s="43"/>
      <c r="H903" s="43"/>
      <c r="I903" s="222"/>
      <c r="J903" s="43"/>
      <c r="K903" s="43"/>
      <c r="L903" s="47"/>
      <c r="M903" s="223"/>
      <c r="N903" s="224"/>
      <c r="O903" s="87"/>
      <c r="P903" s="87"/>
      <c r="Q903" s="87"/>
      <c r="R903" s="87"/>
      <c r="S903" s="87"/>
      <c r="T903" s="88"/>
      <c r="U903" s="41"/>
      <c r="V903" s="41"/>
      <c r="W903" s="41"/>
      <c r="X903" s="41"/>
      <c r="Y903" s="41"/>
      <c r="Z903" s="41"/>
      <c r="AA903" s="41"/>
      <c r="AB903" s="41"/>
      <c r="AC903" s="41"/>
      <c r="AD903" s="41"/>
      <c r="AE903" s="41"/>
      <c r="AT903" s="20" t="s">
        <v>134</v>
      </c>
      <c r="AU903" s="20" t="s">
        <v>146</v>
      </c>
    </row>
    <row r="904" s="2" customFormat="1" ht="16.5" customHeight="1">
      <c r="A904" s="41"/>
      <c r="B904" s="42"/>
      <c r="C904" s="207" t="s">
        <v>2031</v>
      </c>
      <c r="D904" s="207" t="s">
        <v>127</v>
      </c>
      <c r="E904" s="208" t="s">
        <v>1584</v>
      </c>
      <c r="F904" s="209" t="s">
        <v>1585</v>
      </c>
      <c r="G904" s="210" t="s">
        <v>130</v>
      </c>
      <c r="H904" s="211">
        <v>1268.5</v>
      </c>
      <c r="I904" s="212"/>
      <c r="J904" s="213">
        <f>ROUND(I904*H904,2)</f>
        <v>0</v>
      </c>
      <c r="K904" s="209" t="s">
        <v>131</v>
      </c>
      <c r="L904" s="47"/>
      <c r="M904" s="214" t="s">
        <v>19</v>
      </c>
      <c r="N904" s="215" t="s">
        <v>43</v>
      </c>
      <c r="O904" s="87"/>
      <c r="P904" s="216">
        <f>O904*H904</f>
        <v>0</v>
      </c>
      <c r="Q904" s="216">
        <v>0</v>
      </c>
      <c r="R904" s="216">
        <f>Q904*H904</f>
        <v>0</v>
      </c>
      <c r="S904" s="216">
        <v>0</v>
      </c>
      <c r="T904" s="217">
        <f>S904*H904</f>
        <v>0</v>
      </c>
      <c r="U904" s="41"/>
      <c r="V904" s="41"/>
      <c r="W904" s="41"/>
      <c r="X904" s="41"/>
      <c r="Y904" s="41"/>
      <c r="Z904" s="41"/>
      <c r="AA904" s="41"/>
      <c r="AB904" s="41"/>
      <c r="AC904" s="41"/>
      <c r="AD904" s="41"/>
      <c r="AE904" s="41"/>
      <c r="AR904" s="218" t="s">
        <v>132</v>
      </c>
      <c r="AT904" s="218" t="s">
        <v>127</v>
      </c>
      <c r="AU904" s="218" t="s">
        <v>146</v>
      </c>
      <c r="AY904" s="20" t="s">
        <v>125</v>
      </c>
      <c r="BE904" s="219">
        <f>IF(N904="základní",J904,0)</f>
        <v>0</v>
      </c>
      <c r="BF904" s="219">
        <f>IF(N904="snížená",J904,0)</f>
        <v>0</v>
      </c>
      <c r="BG904" s="219">
        <f>IF(N904="zákl. přenesená",J904,0)</f>
        <v>0</v>
      </c>
      <c r="BH904" s="219">
        <f>IF(N904="sníž. přenesená",J904,0)</f>
        <v>0</v>
      </c>
      <c r="BI904" s="219">
        <f>IF(N904="nulová",J904,0)</f>
        <v>0</v>
      </c>
      <c r="BJ904" s="20" t="s">
        <v>80</v>
      </c>
      <c r="BK904" s="219">
        <f>ROUND(I904*H904,2)</f>
        <v>0</v>
      </c>
      <c r="BL904" s="20" t="s">
        <v>132</v>
      </c>
      <c r="BM904" s="218" t="s">
        <v>2032</v>
      </c>
    </row>
    <row r="905" s="2" customFormat="1">
      <c r="A905" s="41"/>
      <c r="B905" s="42"/>
      <c r="C905" s="43"/>
      <c r="D905" s="220" t="s">
        <v>134</v>
      </c>
      <c r="E905" s="43"/>
      <c r="F905" s="221" t="s">
        <v>1587</v>
      </c>
      <c r="G905" s="43"/>
      <c r="H905" s="43"/>
      <c r="I905" s="222"/>
      <c r="J905" s="43"/>
      <c r="K905" s="43"/>
      <c r="L905" s="47"/>
      <c r="M905" s="223"/>
      <c r="N905" s="224"/>
      <c r="O905" s="87"/>
      <c r="P905" s="87"/>
      <c r="Q905" s="87"/>
      <c r="R905" s="87"/>
      <c r="S905" s="87"/>
      <c r="T905" s="88"/>
      <c r="U905" s="41"/>
      <c r="V905" s="41"/>
      <c r="W905" s="41"/>
      <c r="X905" s="41"/>
      <c r="Y905" s="41"/>
      <c r="Z905" s="41"/>
      <c r="AA905" s="41"/>
      <c r="AB905" s="41"/>
      <c r="AC905" s="41"/>
      <c r="AD905" s="41"/>
      <c r="AE905" s="41"/>
      <c r="AT905" s="20" t="s">
        <v>134</v>
      </c>
      <c r="AU905" s="20" t="s">
        <v>146</v>
      </c>
    </row>
    <row r="906" s="2" customFormat="1">
      <c r="A906" s="41"/>
      <c r="B906" s="42"/>
      <c r="C906" s="43"/>
      <c r="D906" s="225" t="s">
        <v>136</v>
      </c>
      <c r="E906" s="43"/>
      <c r="F906" s="226" t="s">
        <v>1588</v>
      </c>
      <c r="G906" s="43"/>
      <c r="H906" s="43"/>
      <c r="I906" s="222"/>
      <c r="J906" s="43"/>
      <c r="K906" s="43"/>
      <c r="L906" s="47"/>
      <c r="M906" s="223"/>
      <c r="N906" s="224"/>
      <c r="O906" s="87"/>
      <c r="P906" s="87"/>
      <c r="Q906" s="87"/>
      <c r="R906" s="87"/>
      <c r="S906" s="87"/>
      <c r="T906" s="88"/>
      <c r="U906" s="41"/>
      <c r="V906" s="41"/>
      <c r="W906" s="41"/>
      <c r="X906" s="41"/>
      <c r="Y906" s="41"/>
      <c r="Z906" s="41"/>
      <c r="AA906" s="41"/>
      <c r="AB906" s="41"/>
      <c r="AC906" s="41"/>
      <c r="AD906" s="41"/>
      <c r="AE906" s="41"/>
      <c r="AT906" s="20" t="s">
        <v>136</v>
      </c>
      <c r="AU906" s="20" t="s">
        <v>146</v>
      </c>
    </row>
    <row r="907" s="2" customFormat="1" ht="16.5" customHeight="1">
      <c r="A907" s="41"/>
      <c r="B907" s="42"/>
      <c r="C907" s="207" t="s">
        <v>2033</v>
      </c>
      <c r="D907" s="207" t="s">
        <v>127</v>
      </c>
      <c r="E907" s="208" t="s">
        <v>1590</v>
      </c>
      <c r="F907" s="209" t="s">
        <v>1591</v>
      </c>
      <c r="G907" s="210" t="s">
        <v>130</v>
      </c>
      <c r="H907" s="211">
        <v>1268.5</v>
      </c>
      <c r="I907" s="212"/>
      <c r="J907" s="213">
        <f>ROUND(I907*H907,2)</f>
        <v>0</v>
      </c>
      <c r="K907" s="209" t="s">
        <v>19</v>
      </c>
      <c r="L907" s="47"/>
      <c r="M907" s="214" t="s">
        <v>19</v>
      </c>
      <c r="N907" s="215" t="s">
        <v>43</v>
      </c>
      <c r="O907" s="87"/>
      <c r="P907" s="216">
        <f>O907*H907</f>
        <v>0</v>
      </c>
      <c r="Q907" s="216">
        <v>0</v>
      </c>
      <c r="R907" s="216">
        <f>Q907*H907</f>
        <v>0</v>
      </c>
      <c r="S907" s="216">
        <v>0</v>
      </c>
      <c r="T907" s="217">
        <f>S907*H907</f>
        <v>0</v>
      </c>
      <c r="U907" s="41"/>
      <c r="V907" s="41"/>
      <c r="W907" s="41"/>
      <c r="X907" s="41"/>
      <c r="Y907" s="41"/>
      <c r="Z907" s="41"/>
      <c r="AA907" s="41"/>
      <c r="AB907" s="41"/>
      <c r="AC907" s="41"/>
      <c r="AD907" s="41"/>
      <c r="AE907" s="41"/>
      <c r="AR907" s="218" t="s">
        <v>132</v>
      </c>
      <c r="AT907" s="218" t="s">
        <v>127</v>
      </c>
      <c r="AU907" s="218" t="s">
        <v>146</v>
      </c>
      <c r="AY907" s="20" t="s">
        <v>125</v>
      </c>
      <c r="BE907" s="219">
        <f>IF(N907="základní",J907,0)</f>
        <v>0</v>
      </c>
      <c r="BF907" s="219">
        <f>IF(N907="snížená",J907,0)</f>
        <v>0</v>
      </c>
      <c r="BG907" s="219">
        <f>IF(N907="zákl. přenesená",J907,0)</f>
        <v>0</v>
      </c>
      <c r="BH907" s="219">
        <f>IF(N907="sníž. přenesená",J907,0)</f>
        <v>0</v>
      </c>
      <c r="BI907" s="219">
        <f>IF(N907="nulová",J907,0)</f>
        <v>0</v>
      </c>
      <c r="BJ907" s="20" t="s">
        <v>80</v>
      </c>
      <c r="BK907" s="219">
        <f>ROUND(I907*H907,2)</f>
        <v>0</v>
      </c>
      <c r="BL907" s="20" t="s">
        <v>132</v>
      </c>
      <c r="BM907" s="218" t="s">
        <v>2034</v>
      </c>
    </row>
    <row r="908" s="2" customFormat="1">
      <c r="A908" s="41"/>
      <c r="B908" s="42"/>
      <c r="C908" s="43"/>
      <c r="D908" s="220" t="s">
        <v>134</v>
      </c>
      <c r="E908" s="43"/>
      <c r="F908" s="221" t="s">
        <v>1591</v>
      </c>
      <c r="G908" s="43"/>
      <c r="H908" s="43"/>
      <c r="I908" s="222"/>
      <c r="J908" s="43"/>
      <c r="K908" s="43"/>
      <c r="L908" s="47"/>
      <c r="M908" s="223"/>
      <c r="N908" s="224"/>
      <c r="O908" s="87"/>
      <c r="P908" s="87"/>
      <c r="Q908" s="87"/>
      <c r="R908" s="87"/>
      <c r="S908" s="87"/>
      <c r="T908" s="88"/>
      <c r="U908" s="41"/>
      <c r="V908" s="41"/>
      <c r="W908" s="41"/>
      <c r="X908" s="41"/>
      <c r="Y908" s="41"/>
      <c r="Z908" s="41"/>
      <c r="AA908" s="41"/>
      <c r="AB908" s="41"/>
      <c r="AC908" s="41"/>
      <c r="AD908" s="41"/>
      <c r="AE908" s="41"/>
      <c r="AT908" s="20" t="s">
        <v>134</v>
      </c>
      <c r="AU908" s="20" t="s">
        <v>146</v>
      </c>
    </row>
    <row r="909" s="2" customFormat="1" ht="16.5" customHeight="1">
      <c r="A909" s="41"/>
      <c r="B909" s="42"/>
      <c r="C909" s="207" t="s">
        <v>2035</v>
      </c>
      <c r="D909" s="207" t="s">
        <v>127</v>
      </c>
      <c r="E909" s="208" t="s">
        <v>1594</v>
      </c>
      <c r="F909" s="209" t="s">
        <v>1595</v>
      </c>
      <c r="G909" s="210" t="s">
        <v>582</v>
      </c>
      <c r="H909" s="211">
        <v>1</v>
      </c>
      <c r="I909" s="212"/>
      <c r="J909" s="213">
        <f>ROUND(I909*H909,2)</f>
        <v>0</v>
      </c>
      <c r="K909" s="209" t="s">
        <v>19</v>
      </c>
      <c r="L909" s="47"/>
      <c r="M909" s="214" t="s">
        <v>19</v>
      </c>
      <c r="N909" s="215" t="s">
        <v>43</v>
      </c>
      <c r="O909" s="87"/>
      <c r="P909" s="216">
        <f>O909*H909</f>
        <v>0</v>
      </c>
      <c r="Q909" s="216">
        <v>0</v>
      </c>
      <c r="R909" s="216">
        <f>Q909*H909</f>
        <v>0</v>
      </c>
      <c r="S909" s="216">
        <v>0</v>
      </c>
      <c r="T909" s="217">
        <f>S909*H909</f>
        <v>0</v>
      </c>
      <c r="U909" s="41"/>
      <c r="V909" s="41"/>
      <c r="W909" s="41"/>
      <c r="X909" s="41"/>
      <c r="Y909" s="41"/>
      <c r="Z909" s="41"/>
      <c r="AA909" s="41"/>
      <c r="AB909" s="41"/>
      <c r="AC909" s="41"/>
      <c r="AD909" s="41"/>
      <c r="AE909" s="41"/>
      <c r="AR909" s="218" t="s">
        <v>132</v>
      </c>
      <c r="AT909" s="218" t="s">
        <v>127</v>
      </c>
      <c r="AU909" s="218" t="s">
        <v>146</v>
      </c>
      <c r="AY909" s="20" t="s">
        <v>125</v>
      </c>
      <c r="BE909" s="219">
        <f>IF(N909="základní",J909,0)</f>
        <v>0</v>
      </c>
      <c r="BF909" s="219">
        <f>IF(N909="snížená",J909,0)</f>
        <v>0</v>
      </c>
      <c r="BG909" s="219">
        <f>IF(N909="zákl. přenesená",J909,0)</f>
        <v>0</v>
      </c>
      <c r="BH909" s="219">
        <f>IF(N909="sníž. přenesená",J909,0)</f>
        <v>0</v>
      </c>
      <c r="BI909" s="219">
        <f>IF(N909="nulová",J909,0)</f>
        <v>0</v>
      </c>
      <c r="BJ909" s="20" t="s">
        <v>80</v>
      </c>
      <c r="BK909" s="219">
        <f>ROUND(I909*H909,2)</f>
        <v>0</v>
      </c>
      <c r="BL909" s="20" t="s">
        <v>132</v>
      </c>
      <c r="BM909" s="218" t="s">
        <v>2036</v>
      </c>
    </row>
    <row r="910" s="2" customFormat="1">
      <c r="A910" s="41"/>
      <c r="B910" s="42"/>
      <c r="C910" s="43"/>
      <c r="D910" s="220" t="s">
        <v>134</v>
      </c>
      <c r="E910" s="43"/>
      <c r="F910" s="221" t="s">
        <v>1595</v>
      </c>
      <c r="G910" s="43"/>
      <c r="H910" s="43"/>
      <c r="I910" s="222"/>
      <c r="J910" s="43"/>
      <c r="K910" s="43"/>
      <c r="L910" s="47"/>
      <c r="M910" s="223"/>
      <c r="N910" s="224"/>
      <c r="O910" s="87"/>
      <c r="P910" s="87"/>
      <c r="Q910" s="87"/>
      <c r="R910" s="87"/>
      <c r="S910" s="87"/>
      <c r="T910" s="88"/>
      <c r="U910" s="41"/>
      <c r="V910" s="41"/>
      <c r="W910" s="41"/>
      <c r="X910" s="41"/>
      <c r="Y910" s="41"/>
      <c r="Z910" s="41"/>
      <c r="AA910" s="41"/>
      <c r="AB910" s="41"/>
      <c r="AC910" s="41"/>
      <c r="AD910" s="41"/>
      <c r="AE910" s="41"/>
      <c r="AT910" s="20" t="s">
        <v>134</v>
      </c>
      <c r="AU910" s="20" t="s">
        <v>146</v>
      </c>
    </row>
    <row r="911" s="2" customFormat="1" ht="16.5" customHeight="1">
      <c r="A911" s="41"/>
      <c r="B911" s="42"/>
      <c r="C911" s="207" t="s">
        <v>2037</v>
      </c>
      <c r="D911" s="207" t="s">
        <v>127</v>
      </c>
      <c r="E911" s="208" t="s">
        <v>1584</v>
      </c>
      <c r="F911" s="209" t="s">
        <v>1585</v>
      </c>
      <c r="G911" s="210" t="s">
        <v>130</v>
      </c>
      <c r="H911" s="211">
        <v>1268.5</v>
      </c>
      <c r="I911" s="212"/>
      <c r="J911" s="213">
        <f>ROUND(I911*H911,2)</f>
        <v>0</v>
      </c>
      <c r="K911" s="209" t="s">
        <v>131</v>
      </c>
      <c r="L911" s="47"/>
      <c r="M911" s="214" t="s">
        <v>19</v>
      </c>
      <c r="N911" s="215" t="s">
        <v>43</v>
      </c>
      <c r="O911" s="87"/>
      <c r="P911" s="216">
        <f>O911*H911</f>
        <v>0</v>
      </c>
      <c r="Q911" s="216">
        <v>0</v>
      </c>
      <c r="R911" s="216">
        <f>Q911*H911</f>
        <v>0</v>
      </c>
      <c r="S911" s="216">
        <v>0</v>
      </c>
      <c r="T911" s="217">
        <f>S911*H911</f>
        <v>0</v>
      </c>
      <c r="U911" s="41"/>
      <c r="V911" s="41"/>
      <c r="W911" s="41"/>
      <c r="X911" s="41"/>
      <c r="Y911" s="41"/>
      <c r="Z911" s="41"/>
      <c r="AA911" s="41"/>
      <c r="AB911" s="41"/>
      <c r="AC911" s="41"/>
      <c r="AD911" s="41"/>
      <c r="AE911" s="41"/>
      <c r="AR911" s="218" t="s">
        <v>132</v>
      </c>
      <c r="AT911" s="218" t="s">
        <v>127</v>
      </c>
      <c r="AU911" s="218" t="s">
        <v>146</v>
      </c>
      <c r="AY911" s="20" t="s">
        <v>125</v>
      </c>
      <c r="BE911" s="219">
        <f>IF(N911="základní",J911,0)</f>
        <v>0</v>
      </c>
      <c r="BF911" s="219">
        <f>IF(N911="snížená",J911,0)</f>
        <v>0</v>
      </c>
      <c r="BG911" s="219">
        <f>IF(N911="zákl. přenesená",J911,0)</f>
        <v>0</v>
      </c>
      <c r="BH911" s="219">
        <f>IF(N911="sníž. přenesená",J911,0)</f>
        <v>0</v>
      </c>
      <c r="BI911" s="219">
        <f>IF(N911="nulová",J911,0)</f>
        <v>0</v>
      </c>
      <c r="BJ911" s="20" t="s">
        <v>80</v>
      </c>
      <c r="BK911" s="219">
        <f>ROUND(I911*H911,2)</f>
        <v>0</v>
      </c>
      <c r="BL911" s="20" t="s">
        <v>132</v>
      </c>
      <c r="BM911" s="218" t="s">
        <v>2038</v>
      </c>
    </row>
    <row r="912" s="2" customFormat="1">
      <c r="A912" s="41"/>
      <c r="B912" s="42"/>
      <c r="C912" s="43"/>
      <c r="D912" s="220" t="s">
        <v>134</v>
      </c>
      <c r="E912" s="43"/>
      <c r="F912" s="221" t="s">
        <v>1587</v>
      </c>
      <c r="G912" s="43"/>
      <c r="H912" s="43"/>
      <c r="I912" s="222"/>
      <c r="J912" s="43"/>
      <c r="K912" s="43"/>
      <c r="L912" s="47"/>
      <c r="M912" s="223"/>
      <c r="N912" s="224"/>
      <c r="O912" s="87"/>
      <c r="P912" s="87"/>
      <c r="Q912" s="87"/>
      <c r="R912" s="87"/>
      <c r="S912" s="87"/>
      <c r="T912" s="88"/>
      <c r="U912" s="41"/>
      <c r="V912" s="41"/>
      <c r="W912" s="41"/>
      <c r="X912" s="41"/>
      <c r="Y912" s="41"/>
      <c r="Z912" s="41"/>
      <c r="AA912" s="41"/>
      <c r="AB912" s="41"/>
      <c r="AC912" s="41"/>
      <c r="AD912" s="41"/>
      <c r="AE912" s="41"/>
      <c r="AT912" s="20" t="s">
        <v>134</v>
      </c>
      <c r="AU912" s="20" t="s">
        <v>146</v>
      </c>
    </row>
    <row r="913" s="2" customFormat="1">
      <c r="A913" s="41"/>
      <c r="B913" s="42"/>
      <c r="C913" s="43"/>
      <c r="D913" s="225" t="s">
        <v>136</v>
      </c>
      <c r="E913" s="43"/>
      <c r="F913" s="226" t="s">
        <v>1588</v>
      </c>
      <c r="G913" s="43"/>
      <c r="H913" s="43"/>
      <c r="I913" s="222"/>
      <c r="J913" s="43"/>
      <c r="K913" s="43"/>
      <c r="L913" s="47"/>
      <c r="M913" s="223"/>
      <c r="N913" s="224"/>
      <c r="O913" s="87"/>
      <c r="P913" s="87"/>
      <c r="Q913" s="87"/>
      <c r="R913" s="87"/>
      <c r="S913" s="87"/>
      <c r="T913" s="88"/>
      <c r="U913" s="41"/>
      <c r="V913" s="41"/>
      <c r="W913" s="41"/>
      <c r="X913" s="41"/>
      <c r="Y913" s="41"/>
      <c r="Z913" s="41"/>
      <c r="AA913" s="41"/>
      <c r="AB913" s="41"/>
      <c r="AC913" s="41"/>
      <c r="AD913" s="41"/>
      <c r="AE913" s="41"/>
      <c r="AT913" s="20" t="s">
        <v>136</v>
      </c>
      <c r="AU913" s="20" t="s">
        <v>146</v>
      </c>
    </row>
    <row r="914" s="2" customFormat="1" ht="16.5" customHeight="1">
      <c r="A914" s="41"/>
      <c r="B914" s="42"/>
      <c r="C914" s="207" t="s">
        <v>2039</v>
      </c>
      <c r="D914" s="207" t="s">
        <v>127</v>
      </c>
      <c r="E914" s="208" t="s">
        <v>2040</v>
      </c>
      <c r="F914" s="209" t="s">
        <v>2041</v>
      </c>
      <c r="G914" s="210" t="s">
        <v>130</v>
      </c>
      <c r="H914" s="211">
        <v>1268.5</v>
      </c>
      <c r="I914" s="212"/>
      <c r="J914" s="213">
        <f>ROUND(I914*H914,2)</f>
        <v>0</v>
      </c>
      <c r="K914" s="209" t="s">
        <v>131</v>
      </c>
      <c r="L914" s="47"/>
      <c r="M914" s="214" t="s">
        <v>19</v>
      </c>
      <c r="N914" s="215" t="s">
        <v>43</v>
      </c>
      <c r="O914" s="87"/>
      <c r="P914" s="216">
        <f>O914*H914</f>
        <v>0</v>
      </c>
      <c r="Q914" s="216">
        <v>0</v>
      </c>
      <c r="R914" s="216">
        <f>Q914*H914</f>
        <v>0</v>
      </c>
      <c r="S914" s="216">
        <v>0</v>
      </c>
      <c r="T914" s="217">
        <f>S914*H914</f>
        <v>0</v>
      </c>
      <c r="U914" s="41"/>
      <c r="V914" s="41"/>
      <c r="W914" s="41"/>
      <c r="X914" s="41"/>
      <c r="Y914" s="41"/>
      <c r="Z914" s="41"/>
      <c r="AA914" s="41"/>
      <c r="AB914" s="41"/>
      <c r="AC914" s="41"/>
      <c r="AD914" s="41"/>
      <c r="AE914" s="41"/>
      <c r="AR914" s="218" t="s">
        <v>132</v>
      </c>
      <c r="AT914" s="218" t="s">
        <v>127</v>
      </c>
      <c r="AU914" s="218" t="s">
        <v>146</v>
      </c>
      <c r="AY914" s="20" t="s">
        <v>125</v>
      </c>
      <c r="BE914" s="219">
        <f>IF(N914="základní",J914,0)</f>
        <v>0</v>
      </c>
      <c r="BF914" s="219">
        <f>IF(N914="snížená",J914,0)</f>
        <v>0</v>
      </c>
      <c r="BG914" s="219">
        <f>IF(N914="zákl. přenesená",J914,0)</f>
        <v>0</v>
      </c>
      <c r="BH914" s="219">
        <f>IF(N914="sníž. přenesená",J914,0)</f>
        <v>0</v>
      </c>
      <c r="BI914" s="219">
        <f>IF(N914="nulová",J914,0)</f>
        <v>0</v>
      </c>
      <c r="BJ914" s="20" t="s">
        <v>80</v>
      </c>
      <c r="BK914" s="219">
        <f>ROUND(I914*H914,2)</f>
        <v>0</v>
      </c>
      <c r="BL914" s="20" t="s">
        <v>132</v>
      </c>
      <c r="BM914" s="218" t="s">
        <v>2042</v>
      </c>
    </row>
    <row r="915" s="2" customFormat="1">
      <c r="A915" s="41"/>
      <c r="B915" s="42"/>
      <c r="C915" s="43"/>
      <c r="D915" s="220" t="s">
        <v>134</v>
      </c>
      <c r="E915" s="43"/>
      <c r="F915" s="221" t="s">
        <v>2043</v>
      </c>
      <c r="G915" s="43"/>
      <c r="H915" s="43"/>
      <c r="I915" s="222"/>
      <c r="J915" s="43"/>
      <c r="K915" s="43"/>
      <c r="L915" s="47"/>
      <c r="M915" s="223"/>
      <c r="N915" s="224"/>
      <c r="O915" s="87"/>
      <c r="P915" s="87"/>
      <c r="Q915" s="87"/>
      <c r="R915" s="87"/>
      <c r="S915" s="87"/>
      <c r="T915" s="88"/>
      <c r="U915" s="41"/>
      <c r="V915" s="41"/>
      <c r="W915" s="41"/>
      <c r="X915" s="41"/>
      <c r="Y915" s="41"/>
      <c r="Z915" s="41"/>
      <c r="AA915" s="41"/>
      <c r="AB915" s="41"/>
      <c r="AC915" s="41"/>
      <c r="AD915" s="41"/>
      <c r="AE915" s="41"/>
      <c r="AT915" s="20" t="s">
        <v>134</v>
      </c>
      <c r="AU915" s="20" t="s">
        <v>146</v>
      </c>
    </row>
    <row r="916" s="2" customFormat="1">
      <c r="A916" s="41"/>
      <c r="B916" s="42"/>
      <c r="C916" s="43"/>
      <c r="D916" s="225" t="s">
        <v>136</v>
      </c>
      <c r="E916" s="43"/>
      <c r="F916" s="226" t="s">
        <v>2044</v>
      </c>
      <c r="G916" s="43"/>
      <c r="H916" s="43"/>
      <c r="I916" s="222"/>
      <c r="J916" s="43"/>
      <c r="K916" s="43"/>
      <c r="L916" s="47"/>
      <c r="M916" s="223"/>
      <c r="N916" s="224"/>
      <c r="O916" s="87"/>
      <c r="P916" s="87"/>
      <c r="Q916" s="87"/>
      <c r="R916" s="87"/>
      <c r="S916" s="87"/>
      <c r="T916" s="88"/>
      <c r="U916" s="41"/>
      <c r="V916" s="41"/>
      <c r="W916" s="41"/>
      <c r="X916" s="41"/>
      <c r="Y916" s="41"/>
      <c r="Z916" s="41"/>
      <c r="AA916" s="41"/>
      <c r="AB916" s="41"/>
      <c r="AC916" s="41"/>
      <c r="AD916" s="41"/>
      <c r="AE916" s="41"/>
      <c r="AT916" s="20" t="s">
        <v>136</v>
      </c>
      <c r="AU916" s="20" t="s">
        <v>146</v>
      </c>
    </row>
    <row r="917" s="13" customFormat="1">
      <c r="A917" s="13"/>
      <c r="B917" s="227"/>
      <c r="C917" s="228"/>
      <c r="D917" s="220" t="s">
        <v>138</v>
      </c>
      <c r="E917" s="229" t="s">
        <v>19</v>
      </c>
      <c r="F917" s="230" t="s">
        <v>2045</v>
      </c>
      <c r="G917" s="228"/>
      <c r="H917" s="231">
        <v>1268.5</v>
      </c>
      <c r="I917" s="232"/>
      <c r="J917" s="228"/>
      <c r="K917" s="228"/>
      <c r="L917" s="233"/>
      <c r="M917" s="234"/>
      <c r="N917" s="235"/>
      <c r="O917" s="235"/>
      <c r="P917" s="235"/>
      <c r="Q917" s="235"/>
      <c r="R917" s="235"/>
      <c r="S917" s="235"/>
      <c r="T917" s="236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T917" s="237" t="s">
        <v>138</v>
      </c>
      <c r="AU917" s="237" t="s">
        <v>146</v>
      </c>
      <c r="AV917" s="13" t="s">
        <v>82</v>
      </c>
      <c r="AW917" s="13" t="s">
        <v>33</v>
      </c>
      <c r="AX917" s="13" t="s">
        <v>72</v>
      </c>
      <c r="AY917" s="237" t="s">
        <v>125</v>
      </c>
    </row>
    <row r="918" s="14" customFormat="1">
      <c r="A918" s="14"/>
      <c r="B918" s="238"/>
      <c r="C918" s="239"/>
      <c r="D918" s="220" t="s">
        <v>138</v>
      </c>
      <c r="E918" s="240" t="s">
        <v>19</v>
      </c>
      <c r="F918" s="241" t="s">
        <v>158</v>
      </c>
      <c r="G918" s="239"/>
      <c r="H918" s="242">
        <v>1268.5</v>
      </c>
      <c r="I918" s="243"/>
      <c r="J918" s="239"/>
      <c r="K918" s="239"/>
      <c r="L918" s="244"/>
      <c r="M918" s="245"/>
      <c r="N918" s="246"/>
      <c r="O918" s="246"/>
      <c r="P918" s="246"/>
      <c r="Q918" s="246"/>
      <c r="R918" s="246"/>
      <c r="S918" s="246"/>
      <c r="T918" s="247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T918" s="248" t="s">
        <v>138</v>
      </c>
      <c r="AU918" s="248" t="s">
        <v>146</v>
      </c>
      <c r="AV918" s="14" t="s">
        <v>132</v>
      </c>
      <c r="AW918" s="14" t="s">
        <v>33</v>
      </c>
      <c r="AX918" s="14" t="s">
        <v>80</v>
      </c>
      <c r="AY918" s="248" t="s">
        <v>125</v>
      </c>
    </row>
    <row r="919" s="2" customFormat="1" ht="33" customHeight="1">
      <c r="A919" s="41"/>
      <c r="B919" s="42"/>
      <c r="C919" s="263" t="s">
        <v>2046</v>
      </c>
      <c r="D919" s="263" t="s">
        <v>408</v>
      </c>
      <c r="E919" s="264" t="s">
        <v>2047</v>
      </c>
      <c r="F919" s="265" t="s">
        <v>2048</v>
      </c>
      <c r="G919" s="266" t="s">
        <v>187</v>
      </c>
      <c r="H919" s="267">
        <v>190.27500000000001</v>
      </c>
      <c r="I919" s="268"/>
      <c r="J919" s="269">
        <f>ROUND(I919*H919,2)</f>
        <v>0</v>
      </c>
      <c r="K919" s="265" t="s">
        <v>19</v>
      </c>
      <c r="L919" s="270"/>
      <c r="M919" s="271" t="s">
        <v>19</v>
      </c>
      <c r="N919" s="272" t="s">
        <v>43</v>
      </c>
      <c r="O919" s="87"/>
      <c r="P919" s="216">
        <f>O919*H919</f>
        <v>0</v>
      </c>
      <c r="Q919" s="216">
        <v>0.55000000000000004</v>
      </c>
      <c r="R919" s="216">
        <f>Q919*H919</f>
        <v>104.65125000000001</v>
      </c>
      <c r="S919" s="216">
        <v>0</v>
      </c>
      <c r="T919" s="217">
        <f>S919*H919</f>
        <v>0</v>
      </c>
      <c r="U919" s="41"/>
      <c r="V919" s="41"/>
      <c r="W919" s="41"/>
      <c r="X919" s="41"/>
      <c r="Y919" s="41"/>
      <c r="Z919" s="41"/>
      <c r="AA919" s="41"/>
      <c r="AB919" s="41"/>
      <c r="AC919" s="41"/>
      <c r="AD919" s="41"/>
      <c r="AE919" s="41"/>
      <c r="AR919" s="218" t="s">
        <v>175</v>
      </c>
      <c r="AT919" s="218" t="s">
        <v>408</v>
      </c>
      <c r="AU919" s="218" t="s">
        <v>146</v>
      </c>
      <c r="AY919" s="20" t="s">
        <v>125</v>
      </c>
      <c r="BE919" s="219">
        <f>IF(N919="základní",J919,0)</f>
        <v>0</v>
      </c>
      <c r="BF919" s="219">
        <f>IF(N919="snížená",J919,0)</f>
        <v>0</v>
      </c>
      <c r="BG919" s="219">
        <f>IF(N919="zákl. přenesená",J919,0)</f>
        <v>0</v>
      </c>
      <c r="BH919" s="219">
        <f>IF(N919="sníž. přenesená",J919,0)</f>
        <v>0</v>
      </c>
      <c r="BI919" s="219">
        <f>IF(N919="nulová",J919,0)</f>
        <v>0</v>
      </c>
      <c r="BJ919" s="20" t="s">
        <v>80</v>
      </c>
      <c r="BK919" s="219">
        <f>ROUND(I919*H919,2)</f>
        <v>0</v>
      </c>
      <c r="BL919" s="20" t="s">
        <v>132</v>
      </c>
      <c r="BM919" s="218" t="s">
        <v>2049</v>
      </c>
    </row>
    <row r="920" s="2" customFormat="1">
      <c r="A920" s="41"/>
      <c r="B920" s="42"/>
      <c r="C920" s="43"/>
      <c r="D920" s="220" t="s">
        <v>134</v>
      </c>
      <c r="E920" s="43"/>
      <c r="F920" s="221" t="s">
        <v>2050</v>
      </c>
      <c r="G920" s="43"/>
      <c r="H920" s="43"/>
      <c r="I920" s="222"/>
      <c r="J920" s="43"/>
      <c r="K920" s="43"/>
      <c r="L920" s="47"/>
      <c r="M920" s="223"/>
      <c r="N920" s="224"/>
      <c r="O920" s="87"/>
      <c r="P920" s="87"/>
      <c r="Q920" s="87"/>
      <c r="R920" s="87"/>
      <c r="S920" s="87"/>
      <c r="T920" s="88"/>
      <c r="U920" s="41"/>
      <c r="V920" s="41"/>
      <c r="W920" s="41"/>
      <c r="X920" s="41"/>
      <c r="Y920" s="41"/>
      <c r="Z920" s="41"/>
      <c r="AA920" s="41"/>
      <c r="AB920" s="41"/>
      <c r="AC920" s="41"/>
      <c r="AD920" s="41"/>
      <c r="AE920" s="41"/>
      <c r="AT920" s="20" t="s">
        <v>134</v>
      </c>
      <c r="AU920" s="20" t="s">
        <v>146</v>
      </c>
    </row>
    <row r="921" s="13" customFormat="1">
      <c r="A921" s="13"/>
      <c r="B921" s="227"/>
      <c r="C921" s="228"/>
      <c r="D921" s="220" t="s">
        <v>138</v>
      </c>
      <c r="E921" s="229" t="s">
        <v>19</v>
      </c>
      <c r="F921" s="230" t="s">
        <v>2051</v>
      </c>
      <c r="G921" s="228"/>
      <c r="H921" s="231">
        <v>190.27500000000001</v>
      </c>
      <c r="I921" s="232"/>
      <c r="J921" s="228"/>
      <c r="K921" s="228"/>
      <c r="L921" s="233"/>
      <c r="M921" s="234"/>
      <c r="N921" s="235"/>
      <c r="O921" s="235"/>
      <c r="P921" s="235"/>
      <c r="Q921" s="235"/>
      <c r="R921" s="235"/>
      <c r="S921" s="235"/>
      <c r="T921" s="236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T921" s="237" t="s">
        <v>138</v>
      </c>
      <c r="AU921" s="237" t="s">
        <v>146</v>
      </c>
      <c r="AV921" s="13" t="s">
        <v>82</v>
      </c>
      <c r="AW921" s="13" t="s">
        <v>33</v>
      </c>
      <c r="AX921" s="13" t="s">
        <v>72</v>
      </c>
      <c r="AY921" s="237" t="s">
        <v>125</v>
      </c>
    </row>
    <row r="922" s="14" customFormat="1">
      <c r="A922" s="14"/>
      <c r="B922" s="238"/>
      <c r="C922" s="239"/>
      <c r="D922" s="220" t="s">
        <v>138</v>
      </c>
      <c r="E922" s="240" t="s">
        <v>19</v>
      </c>
      <c r="F922" s="241" t="s">
        <v>158</v>
      </c>
      <c r="G922" s="239"/>
      <c r="H922" s="242">
        <v>190.27500000000001</v>
      </c>
      <c r="I922" s="243"/>
      <c r="J922" s="239"/>
      <c r="K922" s="239"/>
      <c r="L922" s="244"/>
      <c r="M922" s="245"/>
      <c r="N922" s="246"/>
      <c r="O922" s="246"/>
      <c r="P922" s="246"/>
      <c r="Q922" s="246"/>
      <c r="R922" s="246"/>
      <c r="S922" s="246"/>
      <c r="T922" s="247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T922" s="248" t="s">
        <v>138</v>
      </c>
      <c r="AU922" s="248" t="s">
        <v>146</v>
      </c>
      <c r="AV922" s="14" t="s">
        <v>132</v>
      </c>
      <c r="AW922" s="14" t="s">
        <v>33</v>
      </c>
      <c r="AX922" s="14" t="s">
        <v>80</v>
      </c>
      <c r="AY922" s="248" t="s">
        <v>125</v>
      </c>
    </row>
    <row r="923" s="2" customFormat="1" ht="16.5" customHeight="1">
      <c r="A923" s="41"/>
      <c r="B923" s="42"/>
      <c r="C923" s="207" t="s">
        <v>2052</v>
      </c>
      <c r="D923" s="207" t="s">
        <v>127</v>
      </c>
      <c r="E923" s="208" t="s">
        <v>1584</v>
      </c>
      <c r="F923" s="209" t="s">
        <v>1585</v>
      </c>
      <c r="G923" s="210" t="s">
        <v>130</v>
      </c>
      <c r="H923" s="211">
        <v>1268.5</v>
      </c>
      <c r="I923" s="212"/>
      <c r="J923" s="213">
        <f>ROUND(I923*H923,2)</f>
        <v>0</v>
      </c>
      <c r="K923" s="209" t="s">
        <v>131</v>
      </c>
      <c r="L923" s="47"/>
      <c r="M923" s="214" t="s">
        <v>19</v>
      </c>
      <c r="N923" s="215" t="s">
        <v>43</v>
      </c>
      <c r="O923" s="87"/>
      <c r="P923" s="216">
        <f>O923*H923</f>
        <v>0</v>
      </c>
      <c r="Q923" s="216">
        <v>0</v>
      </c>
      <c r="R923" s="216">
        <f>Q923*H923</f>
        <v>0</v>
      </c>
      <c r="S923" s="216">
        <v>0</v>
      </c>
      <c r="T923" s="217">
        <f>S923*H923</f>
        <v>0</v>
      </c>
      <c r="U923" s="41"/>
      <c r="V923" s="41"/>
      <c r="W923" s="41"/>
      <c r="X923" s="41"/>
      <c r="Y923" s="41"/>
      <c r="Z923" s="41"/>
      <c r="AA923" s="41"/>
      <c r="AB923" s="41"/>
      <c r="AC923" s="41"/>
      <c r="AD923" s="41"/>
      <c r="AE923" s="41"/>
      <c r="AR923" s="218" t="s">
        <v>132</v>
      </c>
      <c r="AT923" s="218" t="s">
        <v>127</v>
      </c>
      <c r="AU923" s="218" t="s">
        <v>146</v>
      </c>
      <c r="AY923" s="20" t="s">
        <v>125</v>
      </c>
      <c r="BE923" s="219">
        <f>IF(N923="základní",J923,0)</f>
        <v>0</v>
      </c>
      <c r="BF923" s="219">
        <f>IF(N923="snížená",J923,0)</f>
        <v>0</v>
      </c>
      <c r="BG923" s="219">
        <f>IF(N923="zákl. přenesená",J923,0)</f>
        <v>0</v>
      </c>
      <c r="BH923" s="219">
        <f>IF(N923="sníž. přenesená",J923,0)</f>
        <v>0</v>
      </c>
      <c r="BI923" s="219">
        <f>IF(N923="nulová",J923,0)</f>
        <v>0</v>
      </c>
      <c r="BJ923" s="20" t="s">
        <v>80</v>
      </c>
      <c r="BK923" s="219">
        <f>ROUND(I923*H923,2)</f>
        <v>0</v>
      </c>
      <c r="BL923" s="20" t="s">
        <v>132</v>
      </c>
      <c r="BM923" s="218" t="s">
        <v>2053</v>
      </c>
    </row>
    <row r="924" s="2" customFormat="1">
      <c r="A924" s="41"/>
      <c r="B924" s="42"/>
      <c r="C924" s="43"/>
      <c r="D924" s="220" t="s">
        <v>134</v>
      </c>
      <c r="E924" s="43"/>
      <c r="F924" s="221" t="s">
        <v>1587</v>
      </c>
      <c r="G924" s="43"/>
      <c r="H924" s="43"/>
      <c r="I924" s="222"/>
      <c r="J924" s="43"/>
      <c r="K924" s="43"/>
      <c r="L924" s="47"/>
      <c r="M924" s="223"/>
      <c r="N924" s="224"/>
      <c r="O924" s="87"/>
      <c r="P924" s="87"/>
      <c r="Q924" s="87"/>
      <c r="R924" s="87"/>
      <c r="S924" s="87"/>
      <c r="T924" s="88"/>
      <c r="U924" s="41"/>
      <c r="V924" s="41"/>
      <c r="W924" s="41"/>
      <c r="X924" s="41"/>
      <c r="Y924" s="41"/>
      <c r="Z924" s="41"/>
      <c r="AA924" s="41"/>
      <c r="AB924" s="41"/>
      <c r="AC924" s="41"/>
      <c r="AD924" s="41"/>
      <c r="AE924" s="41"/>
      <c r="AT924" s="20" t="s">
        <v>134</v>
      </c>
      <c r="AU924" s="20" t="s">
        <v>146</v>
      </c>
    </row>
    <row r="925" s="2" customFormat="1">
      <c r="A925" s="41"/>
      <c r="B925" s="42"/>
      <c r="C925" s="43"/>
      <c r="D925" s="225" t="s">
        <v>136</v>
      </c>
      <c r="E925" s="43"/>
      <c r="F925" s="226" t="s">
        <v>1588</v>
      </c>
      <c r="G925" s="43"/>
      <c r="H925" s="43"/>
      <c r="I925" s="222"/>
      <c r="J925" s="43"/>
      <c r="K925" s="43"/>
      <c r="L925" s="47"/>
      <c r="M925" s="223"/>
      <c r="N925" s="224"/>
      <c r="O925" s="87"/>
      <c r="P925" s="87"/>
      <c r="Q925" s="87"/>
      <c r="R925" s="87"/>
      <c r="S925" s="87"/>
      <c r="T925" s="88"/>
      <c r="U925" s="41"/>
      <c r="V925" s="41"/>
      <c r="W925" s="41"/>
      <c r="X925" s="41"/>
      <c r="Y925" s="41"/>
      <c r="Z925" s="41"/>
      <c r="AA925" s="41"/>
      <c r="AB925" s="41"/>
      <c r="AC925" s="41"/>
      <c r="AD925" s="41"/>
      <c r="AE925" s="41"/>
      <c r="AT925" s="20" t="s">
        <v>136</v>
      </c>
      <c r="AU925" s="20" t="s">
        <v>146</v>
      </c>
    </row>
    <row r="926" s="2" customFormat="1" ht="21.75" customHeight="1">
      <c r="A926" s="41"/>
      <c r="B926" s="42"/>
      <c r="C926" s="207" t="s">
        <v>2054</v>
      </c>
      <c r="D926" s="207" t="s">
        <v>127</v>
      </c>
      <c r="E926" s="208" t="s">
        <v>1566</v>
      </c>
      <c r="F926" s="209" t="s">
        <v>1567</v>
      </c>
      <c r="G926" s="210" t="s">
        <v>130</v>
      </c>
      <c r="H926" s="211">
        <v>1268.5</v>
      </c>
      <c r="I926" s="212"/>
      <c r="J926" s="213">
        <f>ROUND(I926*H926,2)</f>
        <v>0</v>
      </c>
      <c r="K926" s="209" t="s">
        <v>131</v>
      </c>
      <c r="L926" s="47"/>
      <c r="M926" s="214" t="s">
        <v>19</v>
      </c>
      <c r="N926" s="215" t="s">
        <v>43</v>
      </c>
      <c r="O926" s="87"/>
      <c r="P926" s="216">
        <f>O926*H926</f>
        <v>0</v>
      </c>
      <c r="Q926" s="216">
        <v>0</v>
      </c>
      <c r="R926" s="216">
        <f>Q926*H926</f>
        <v>0</v>
      </c>
      <c r="S926" s="216">
        <v>0</v>
      </c>
      <c r="T926" s="217">
        <f>S926*H926</f>
        <v>0</v>
      </c>
      <c r="U926" s="41"/>
      <c r="V926" s="41"/>
      <c r="W926" s="41"/>
      <c r="X926" s="41"/>
      <c r="Y926" s="41"/>
      <c r="Z926" s="41"/>
      <c r="AA926" s="41"/>
      <c r="AB926" s="41"/>
      <c r="AC926" s="41"/>
      <c r="AD926" s="41"/>
      <c r="AE926" s="41"/>
      <c r="AR926" s="218" t="s">
        <v>132</v>
      </c>
      <c r="AT926" s="218" t="s">
        <v>127</v>
      </c>
      <c r="AU926" s="218" t="s">
        <v>146</v>
      </c>
      <c r="AY926" s="20" t="s">
        <v>125</v>
      </c>
      <c r="BE926" s="219">
        <f>IF(N926="základní",J926,0)</f>
        <v>0</v>
      </c>
      <c r="BF926" s="219">
        <f>IF(N926="snížená",J926,0)</f>
        <v>0</v>
      </c>
      <c r="BG926" s="219">
        <f>IF(N926="zákl. přenesená",J926,0)</f>
        <v>0</v>
      </c>
      <c r="BH926" s="219">
        <f>IF(N926="sníž. přenesená",J926,0)</f>
        <v>0</v>
      </c>
      <c r="BI926" s="219">
        <f>IF(N926="nulová",J926,0)</f>
        <v>0</v>
      </c>
      <c r="BJ926" s="20" t="s">
        <v>80</v>
      </c>
      <c r="BK926" s="219">
        <f>ROUND(I926*H926,2)</f>
        <v>0</v>
      </c>
      <c r="BL926" s="20" t="s">
        <v>132</v>
      </c>
      <c r="BM926" s="218" t="s">
        <v>2055</v>
      </c>
    </row>
    <row r="927" s="2" customFormat="1">
      <c r="A927" s="41"/>
      <c r="B927" s="42"/>
      <c r="C927" s="43"/>
      <c r="D927" s="220" t="s">
        <v>134</v>
      </c>
      <c r="E927" s="43"/>
      <c r="F927" s="221" t="s">
        <v>1569</v>
      </c>
      <c r="G927" s="43"/>
      <c r="H927" s="43"/>
      <c r="I927" s="222"/>
      <c r="J927" s="43"/>
      <c r="K927" s="43"/>
      <c r="L927" s="47"/>
      <c r="M927" s="223"/>
      <c r="N927" s="224"/>
      <c r="O927" s="87"/>
      <c r="P927" s="87"/>
      <c r="Q927" s="87"/>
      <c r="R927" s="87"/>
      <c r="S927" s="87"/>
      <c r="T927" s="88"/>
      <c r="U927" s="41"/>
      <c r="V927" s="41"/>
      <c r="W927" s="41"/>
      <c r="X927" s="41"/>
      <c r="Y927" s="41"/>
      <c r="Z927" s="41"/>
      <c r="AA927" s="41"/>
      <c r="AB927" s="41"/>
      <c r="AC927" s="41"/>
      <c r="AD927" s="41"/>
      <c r="AE927" s="41"/>
      <c r="AT927" s="20" t="s">
        <v>134</v>
      </c>
      <c r="AU927" s="20" t="s">
        <v>146</v>
      </c>
    </row>
    <row r="928" s="2" customFormat="1">
      <c r="A928" s="41"/>
      <c r="B928" s="42"/>
      <c r="C928" s="43"/>
      <c r="D928" s="225" t="s">
        <v>136</v>
      </c>
      <c r="E928" s="43"/>
      <c r="F928" s="226" t="s">
        <v>1570</v>
      </c>
      <c r="G928" s="43"/>
      <c r="H928" s="43"/>
      <c r="I928" s="222"/>
      <c r="J928" s="43"/>
      <c r="K928" s="43"/>
      <c r="L928" s="47"/>
      <c r="M928" s="223"/>
      <c r="N928" s="224"/>
      <c r="O928" s="87"/>
      <c r="P928" s="87"/>
      <c r="Q928" s="87"/>
      <c r="R928" s="87"/>
      <c r="S928" s="87"/>
      <c r="T928" s="88"/>
      <c r="U928" s="41"/>
      <c r="V928" s="41"/>
      <c r="W928" s="41"/>
      <c r="X928" s="41"/>
      <c r="Y928" s="41"/>
      <c r="Z928" s="41"/>
      <c r="AA928" s="41"/>
      <c r="AB928" s="41"/>
      <c r="AC928" s="41"/>
      <c r="AD928" s="41"/>
      <c r="AE928" s="41"/>
      <c r="AT928" s="20" t="s">
        <v>136</v>
      </c>
      <c r="AU928" s="20" t="s">
        <v>146</v>
      </c>
    </row>
    <row r="929" s="2" customFormat="1" ht="16.5" customHeight="1">
      <c r="A929" s="41"/>
      <c r="B929" s="42"/>
      <c r="C929" s="263" t="s">
        <v>2056</v>
      </c>
      <c r="D929" s="263" t="s">
        <v>408</v>
      </c>
      <c r="E929" s="264" t="s">
        <v>1573</v>
      </c>
      <c r="F929" s="265" t="s">
        <v>1574</v>
      </c>
      <c r="G929" s="266" t="s">
        <v>1575</v>
      </c>
      <c r="H929" s="267">
        <v>0.63400000000000001</v>
      </c>
      <c r="I929" s="268"/>
      <c r="J929" s="269">
        <f>ROUND(I929*H929,2)</f>
        <v>0</v>
      </c>
      <c r="K929" s="265" t="s">
        <v>131</v>
      </c>
      <c r="L929" s="270"/>
      <c r="M929" s="271" t="s">
        <v>19</v>
      </c>
      <c r="N929" s="272" t="s">
        <v>43</v>
      </c>
      <c r="O929" s="87"/>
      <c r="P929" s="216">
        <f>O929*H929</f>
        <v>0</v>
      </c>
      <c r="Q929" s="216">
        <v>0.001</v>
      </c>
      <c r="R929" s="216">
        <f>Q929*H929</f>
        <v>0.00063400000000000001</v>
      </c>
      <c r="S929" s="216">
        <v>0</v>
      </c>
      <c r="T929" s="217">
        <f>S929*H929</f>
        <v>0</v>
      </c>
      <c r="U929" s="41"/>
      <c r="V929" s="41"/>
      <c r="W929" s="41"/>
      <c r="X929" s="41"/>
      <c r="Y929" s="41"/>
      <c r="Z929" s="41"/>
      <c r="AA929" s="41"/>
      <c r="AB929" s="41"/>
      <c r="AC929" s="41"/>
      <c r="AD929" s="41"/>
      <c r="AE929" s="41"/>
      <c r="AR929" s="218" t="s">
        <v>175</v>
      </c>
      <c r="AT929" s="218" t="s">
        <v>408</v>
      </c>
      <c r="AU929" s="218" t="s">
        <v>146</v>
      </c>
      <c r="AY929" s="20" t="s">
        <v>125</v>
      </c>
      <c r="BE929" s="219">
        <f>IF(N929="základní",J929,0)</f>
        <v>0</v>
      </c>
      <c r="BF929" s="219">
        <f>IF(N929="snížená",J929,0)</f>
        <v>0</v>
      </c>
      <c r="BG929" s="219">
        <f>IF(N929="zákl. přenesená",J929,0)</f>
        <v>0</v>
      </c>
      <c r="BH929" s="219">
        <f>IF(N929="sníž. přenesená",J929,0)</f>
        <v>0</v>
      </c>
      <c r="BI929" s="219">
        <f>IF(N929="nulová",J929,0)</f>
        <v>0</v>
      </c>
      <c r="BJ929" s="20" t="s">
        <v>80</v>
      </c>
      <c r="BK929" s="219">
        <f>ROUND(I929*H929,2)</f>
        <v>0</v>
      </c>
      <c r="BL929" s="20" t="s">
        <v>132</v>
      </c>
      <c r="BM929" s="218" t="s">
        <v>2057</v>
      </c>
    </row>
    <row r="930" s="2" customFormat="1">
      <c r="A930" s="41"/>
      <c r="B930" s="42"/>
      <c r="C930" s="43"/>
      <c r="D930" s="220" t="s">
        <v>134</v>
      </c>
      <c r="E930" s="43"/>
      <c r="F930" s="221" t="s">
        <v>1574</v>
      </c>
      <c r="G930" s="43"/>
      <c r="H930" s="43"/>
      <c r="I930" s="222"/>
      <c r="J930" s="43"/>
      <c r="K930" s="43"/>
      <c r="L930" s="47"/>
      <c r="M930" s="223"/>
      <c r="N930" s="224"/>
      <c r="O930" s="87"/>
      <c r="P930" s="87"/>
      <c r="Q930" s="87"/>
      <c r="R930" s="87"/>
      <c r="S930" s="87"/>
      <c r="T930" s="88"/>
      <c r="U930" s="41"/>
      <c r="V930" s="41"/>
      <c r="W930" s="41"/>
      <c r="X930" s="41"/>
      <c r="Y930" s="41"/>
      <c r="Z930" s="41"/>
      <c r="AA930" s="41"/>
      <c r="AB930" s="41"/>
      <c r="AC930" s="41"/>
      <c r="AD930" s="41"/>
      <c r="AE930" s="41"/>
      <c r="AT930" s="20" t="s">
        <v>134</v>
      </c>
      <c r="AU930" s="20" t="s">
        <v>146</v>
      </c>
    </row>
    <row r="931" s="13" customFormat="1">
      <c r="A931" s="13"/>
      <c r="B931" s="227"/>
      <c r="C931" s="228"/>
      <c r="D931" s="220" t="s">
        <v>138</v>
      </c>
      <c r="E931" s="229" t="s">
        <v>19</v>
      </c>
      <c r="F931" s="230" t="s">
        <v>2058</v>
      </c>
      <c r="G931" s="228"/>
      <c r="H931" s="231">
        <v>0.63400000000000001</v>
      </c>
      <c r="I931" s="232"/>
      <c r="J931" s="228"/>
      <c r="K931" s="228"/>
      <c r="L931" s="233"/>
      <c r="M931" s="234"/>
      <c r="N931" s="235"/>
      <c r="O931" s="235"/>
      <c r="P931" s="235"/>
      <c r="Q931" s="235"/>
      <c r="R931" s="235"/>
      <c r="S931" s="235"/>
      <c r="T931" s="236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T931" s="237" t="s">
        <v>138</v>
      </c>
      <c r="AU931" s="237" t="s">
        <v>146</v>
      </c>
      <c r="AV931" s="13" t="s">
        <v>82</v>
      </c>
      <c r="AW931" s="13" t="s">
        <v>33</v>
      </c>
      <c r="AX931" s="13" t="s">
        <v>72</v>
      </c>
      <c r="AY931" s="237" t="s">
        <v>125</v>
      </c>
    </row>
    <row r="932" s="14" customFormat="1">
      <c r="A932" s="14"/>
      <c r="B932" s="238"/>
      <c r="C932" s="239"/>
      <c r="D932" s="220" t="s">
        <v>138</v>
      </c>
      <c r="E932" s="240" t="s">
        <v>19</v>
      </c>
      <c r="F932" s="241" t="s">
        <v>158</v>
      </c>
      <c r="G932" s="239"/>
      <c r="H932" s="242">
        <v>0.63400000000000001</v>
      </c>
      <c r="I932" s="243"/>
      <c r="J932" s="239"/>
      <c r="K932" s="239"/>
      <c r="L932" s="244"/>
      <c r="M932" s="245"/>
      <c r="N932" s="246"/>
      <c r="O932" s="246"/>
      <c r="P932" s="246"/>
      <c r="Q932" s="246"/>
      <c r="R932" s="246"/>
      <c r="S932" s="246"/>
      <c r="T932" s="247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T932" s="248" t="s">
        <v>138</v>
      </c>
      <c r="AU932" s="248" t="s">
        <v>146</v>
      </c>
      <c r="AV932" s="14" t="s">
        <v>132</v>
      </c>
      <c r="AW932" s="14" t="s">
        <v>33</v>
      </c>
      <c r="AX932" s="14" t="s">
        <v>80</v>
      </c>
      <c r="AY932" s="248" t="s">
        <v>125</v>
      </c>
    </row>
    <row r="933" s="2" customFormat="1" ht="16.5" customHeight="1">
      <c r="A933" s="41"/>
      <c r="B933" s="42"/>
      <c r="C933" s="207" t="s">
        <v>2059</v>
      </c>
      <c r="D933" s="207" t="s">
        <v>127</v>
      </c>
      <c r="E933" s="208" t="s">
        <v>1584</v>
      </c>
      <c r="F933" s="209" t="s">
        <v>1585</v>
      </c>
      <c r="G933" s="210" t="s">
        <v>130</v>
      </c>
      <c r="H933" s="211">
        <v>1268.5</v>
      </c>
      <c r="I933" s="212"/>
      <c r="J933" s="213">
        <f>ROUND(I933*H933,2)</f>
        <v>0</v>
      </c>
      <c r="K933" s="209" t="s">
        <v>131</v>
      </c>
      <c r="L933" s="47"/>
      <c r="M933" s="214" t="s">
        <v>19</v>
      </c>
      <c r="N933" s="215" t="s">
        <v>43</v>
      </c>
      <c r="O933" s="87"/>
      <c r="P933" s="216">
        <f>O933*H933</f>
        <v>0</v>
      </c>
      <c r="Q933" s="216">
        <v>0</v>
      </c>
      <c r="R933" s="216">
        <f>Q933*H933</f>
        <v>0</v>
      </c>
      <c r="S933" s="216">
        <v>0</v>
      </c>
      <c r="T933" s="217">
        <f>S933*H933</f>
        <v>0</v>
      </c>
      <c r="U933" s="41"/>
      <c r="V933" s="41"/>
      <c r="W933" s="41"/>
      <c r="X933" s="41"/>
      <c r="Y933" s="41"/>
      <c r="Z933" s="41"/>
      <c r="AA933" s="41"/>
      <c r="AB933" s="41"/>
      <c r="AC933" s="41"/>
      <c r="AD933" s="41"/>
      <c r="AE933" s="41"/>
      <c r="AR933" s="218" t="s">
        <v>132</v>
      </c>
      <c r="AT933" s="218" t="s">
        <v>127</v>
      </c>
      <c r="AU933" s="218" t="s">
        <v>146</v>
      </c>
      <c r="AY933" s="20" t="s">
        <v>125</v>
      </c>
      <c r="BE933" s="219">
        <f>IF(N933="základní",J933,0)</f>
        <v>0</v>
      </c>
      <c r="BF933" s="219">
        <f>IF(N933="snížená",J933,0)</f>
        <v>0</v>
      </c>
      <c r="BG933" s="219">
        <f>IF(N933="zákl. přenesená",J933,0)</f>
        <v>0</v>
      </c>
      <c r="BH933" s="219">
        <f>IF(N933="sníž. přenesená",J933,0)</f>
        <v>0</v>
      </c>
      <c r="BI933" s="219">
        <f>IF(N933="nulová",J933,0)</f>
        <v>0</v>
      </c>
      <c r="BJ933" s="20" t="s">
        <v>80</v>
      </c>
      <c r="BK933" s="219">
        <f>ROUND(I933*H933,2)</f>
        <v>0</v>
      </c>
      <c r="BL933" s="20" t="s">
        <v>132</v>
      </c>
      <c r="BM933" s="218" t="s">
        <v>2060</v>
      </c>
    </row>
    <row r="934" s="2" customFormat="1">
      <c r="A934" s="41"/>
      <c r="B934" s="42"/>
      <c r="C934" s="43"/>
      <c r="D934" s="220" t="s">
        <v>134</v>
      </c>
      <c r="E934" s="43"/>
      <c r="F934" s="221" t="s">
        <v>1587</v>
      </c>
      <c r="G934" s="43"/>
      <c r="H934" s="43"/>
      <c r="I934" s="222"/>
      <c r="J934" s="43"/>
      <c r="K934" s="43"/>
      <c r="L934" s="47"/>
      <c r="M934" s="223"/>
      <c r="N934" s="224"/>
      <c r="O934" s="87"/>
      <c r="P934" s="87"/>
      <c r="Q934" s="87"/>
      <c r="R934" s="87"/>
      <c r="S934" s="87"/>
      <c r="T934" s="88"/>
      <c r="U934" s="41"/>
      <c r="V934" s="41"/>
      <c r="W934" s="41"/>
      <c r="X934" s="41"/>
      <c r="Y934" s="41"/>
      <c r="Z934" s="41"/>
      <c r="AA934" s="41"/>
      <c r="AB934" s="41"/>
      <c r="AC934" s="41"/>
      <c r="AD934" s="41"/>
      <c r="AE934" s="41"/>
      <c r="AT934" s="20" t="s">
        <v>134</v>
      </c>
      <c r="AU934" s="20" t="s">
        <v>146</v>
      </c>
    </row>
    <row r="935" s="2" customFormat="1">
      <c r="A935" s="41"/>
      <c r="B935" s="42"/>
      <c r="C935" s="43"/>
      <c r="D935" s="225" t="s">
        <v>136</v>
      </c>
      <c r="E935" s="43"/>
      <c r="F935" s="226" t="s">
        <v>1588</v>
      </c>
      <c r="G935" s="43"/>
      <c r="H935" s="43"/>
      <c r="I935" s="222"/>
      <c r="J935" s="43"/>
      <c r="K935" s="43"/>
      <c r="L935" s="47"/>
      <c r="M935" s="223"/>
      <c r="N935" s="224"/>
      <c r="O935" s="87"/>
      <c r="P935" s="87"/>
      <c r="Q935" s="87"/>
      <c r="R935" s="87"/>
      <c r="S935" s="87"/>
      <c r="T935" s="88"/>
      <c r="U935" s="41"/>
      <c r="V935" s="41"/>
      <c r="W935" s="41"/>
      <c r="X935" s="41"/>
      <c r="Y935" s="41"/>
      <c r="Z935" s="41"/>
      <c r="AA935" s="41"/>
      <c r="AB935" s="41"/>
      <c r="AC935" s="41"/>
      <c r="AD935" s="41"/>
      <c r="AE935" s="41"/>
      <c r="AT935" s="20" t="s">
        <v>136</v>
      </c>
      <c r="AU935" s="20" t="s">
        <v>146</v>
      </c>
    </row>
    <row r="936" s="2" customFormat="1" ht="16.5" customHeight="1">
      <c r="A936" s="41"/>
      <c r="B936" s="42"/>
      <c r="C936" s="207" t="s">
        <v>2061</v>
      </c>
      <c r="D936" s="207" t="s">
        <v>127</v>
      </c>
      <c r="E936" s="208" t="s">
        <v>1590</v>
      </c>
      <c r="F936" s="209" t="s">
        <v>1591</v>
      </c>
      <c r="G936" s="210" t="s">
        <v>130</v>
      </c>
      <c r="H936" s="211">
        <v>1268.5</v>
      </c>
      <c r="I936" s="212"/>
      <c r="J936" s="213">
        <f>ROUND(I936*H936,2)</f>
        <v>0</v>
      </c>
      <c r="K936" s="209" t="s">
        <v>19</v>
      </c>
      <c r="L936" s="47"/>
      <c r="M936" s="214" t="s">
        <v>19</v>
      </c>
      <c r="N936" s="215" t="s">
        <v>43</v>
      </c>
      <c r="O936" s="87"/>
      <c r="P936" s="216">
        <f>O936*H936</f>
        <v>0</v>
      </c>
      <c r="Q936" s="216">
        <v>0</v>
      </c>
      <c r="R936" s="216">
        <f>Q936*H936</f>
        <v>0</v>
      </c>
      <c r="S936" s="216">
        <v>0</v>
      </c>
      <c r="T936" s="217">
        <f>S936*H936</f>
        <v>0</v>
      </c>
      <c r="U936" s="41"/>
      <c r="V936" s="41"/>
      <c r="W936" s="41"/>
      <c r="X936" s="41"/>
      <c r="Y936" s="41"/>
      <c r="Z936" s="41"/>
      <c r="AA936" s="41"/>
      <c r="AB936" s="41"/>
      <c r="AC936" s="41"/>
      <c r="AD936" s="41"/>
      <c r="AE936" s="41"/>
      <c r="AR936" s="218" t="s">
        <v>132</v>
      </c>
      <c r="AT936" s="218" t="s">
        <v>127</v>
      </c>
      <c r="AU936" s="218" t="s">
        <v>146</v>
      </c>
      <c r="AY936" s="20" t="s">
        <v>125</v>
      </c>
      <c r="BE936" s="219">
        <f>IF(N936="základní",J936,0)</f>
        <v>0</v>
      </c>
      <c r="BF936" s="219">
        <f>IF(N936="snížená",J936,0)</f>
        <v>0</v>
      </c>
      <c r="BG936" s="219">
        <f>IF(N936="zákl. přenesená",J936,0)</f>
        <v>0</v>
      </c>
      <c r="BH936" s="219">
        <f>IF(N936="sníž. přenesená",J936,0)</f>
        <v>0</v>
      </c>
      <c r="BI936" s="219">
        <f>IF(N936="nulová",J936,0)</f>
        <v>0</v>
      </c>
      <c r="BJ936" s="20" t="s">
        <v>80</v>
      </c>
      <c r="BK936" s="219">
        <f>ROUND(I936*H936,2)</f>
        <v>0</v>
      </c>
      <c r="BL936" s="20" t="s">
        <v>132</v>
      </c>
      <c r="BM936" s="218" t="s">
        <v>2062</v>
      </c>
    </row>
    <row r="937" s="2" customFormat="1">
      <c r="A937" s="41"/>
      <c r="B937" s="42"/>
      <c r="C937" s="43"/>
      <c r="D937" s="220" t="s">
        <v>134</v>
      </c>
      <c r="E937" s="43"/>
      <c r="F937" s="221" t="s">
        <v>1591</v>
      </c>
      <c r="G937" s="43"/>
      <c r="H937" s="43"/>
      <c r="I937" s="222"/>
      <c r="J937" s="43"/>
      <c r="K937" s="43"/>
      <c r="L937" s="47"/>
      <c r="M937" s="223"/>
      <c r="N937" s="224"/>
      <c r="O937" s="87"/>
      <c r="P937" s="87"/>
      <c r="Q937" s="87"/>
      <c r="R937" s="87"/>
      <c r="S937" s="87"/>
      <c r="T937" s="88"/>
      <c r="U937" s="41"/>
      <c r="V937" s="41"/>
      <c r="W937" s="41"/>
      <c r="X937" s="41"/>
      <c r="Y937" s="41"/>
      <c r="Z937" s="41"/>
      <c r="AA937" s="41"/>
      <c r="AB937" s="41"/>
      <c r="AC937" s="41"/>
      <c r="AD937" s="41"/>
      <c r="AE937" s="41"/>
      <c r="AT937" s="20" t="s">
        <v>134</v>
      </c>
      <c r="AU937" s="20" t="s">
        <v>146</v>
      </c>
    </row>
    <row r="938" s="2" customFormat="1" ht="16.5" customHeight="1">
      <c r="A938" s="41"/>
      <c r="B938" s="42"/>
      <c r="C938" s="207" t="s">
        <v>2063</v>
      </c>
      <c r="D938" s="207" t="s">
        <v>127</v>
      </c>
      <c r="E938" s="208" t="s">
        <v>2064</v>
      </c>
      <c r="F938" s="209" t="s">
        <v>2065</v>
      </c>
      <c r="G938" s="210" t="s">
        <v>130</v>
      </c>
      <c r="H938" s="211">
        <v>1268.5</v>
      </c>
      <c r="I938" s="212"/>
      <c r="J938" s="213">
        <f>ROUND(I938*H938,2)</f>
        <v>0</v>
      </c>
      <c r="K938" s="209" t="s">
        <v>131</v>
      </c>
      <c r="L938" s="47"/>
      <c r="M938" s="214" t="s">
        <v>19</v>
      </c>
      <c r="N938" s="215" t="s">
        <v>43</v>
      </c>
      <c r="O938" s="87"/>
      <c r="P938" s="216">
        <f>O938*H938</f>
        <v>0</v>
      </c>
      <c r="Q938" s="216">
        <v>0</v>
      </c>
      <c r="R938" s="216">
        <f>Q938*H938</f>
        <v>0</v>
      </c>
      <c r="S938" s="216">
        <v>0</v>
      </c>
      <c r="T938" s="217">
        <f>S938*H938</f>
        <v>0</v>
      </c>
      <c r="U938" s="41"/>
      <c r="V938" s="41"/>
      <c r="W938" s="41"/>
      <c r="X938" s="41"/>
      <c r="Y938" s="41"/>
      <c r="Z938" s="41"/>
      <c r="AA938" s="41"/>
      <c r="AB938" s="41"/>
      <c r="AC938" s="41"/>
      <c r="AD938" s="41"/>
      <c r="AE938" s="41"/>
      <c r="AR938" s="218" t="s">
        <v>132</v>
      </c>
      <c r="AT938" s="218" t="s">
        <v>127</v>
      </c>
      <c r="AU938" s="218" t="s">
        <v>146</v>
      </c>
      <c r="AY938" s="20" t="s">
        <v>125</v>
      </c>
      <c r="BE938" s="219">
        <f>IF(N938="základní",J938,0)</f>
        <v>0</v>
      </c>
      <c r="BF938" s="219">
        <f>IF(N938="snížená",J938,0)</f>
        <v>0</v>
      </c>
      <c r="BG938" s="219">
        <f>IF(N938="zákl. přenesená",J938,0)</f>
        <v>0</v>
      </c>
      <c r="BH938" s="219">
        <f>IF(N938="sníž. přenesená",J938,0)</f>
        <v>0</v>
      </c>
      <c r="BI938" s="219">
        <f>IF(N938="nulová",J938,0)</f>
        <v>0</v>
      </c>
      <c r="BJ938" s="20" t="s">
        <v>80</v>
      </c>
      <c r="BK938" s="219">
        <f>ROUND(I938*H938,2)</f>
        <v>0</v>
      </c>
      <c r="BL938" s="20" t="s">
        <v>132</v>
      </c>
      <c r="BM938" s="218" t="s">
        <v>2066</v>
      </c>
    </row>
    <row r="939" s="2" customFormat="1">
      <c r="A939" s="41"/>
      <c r="B939" s="42"/>
      <c r="C939" s="43"/>
      <c r="D939" s="220" t="s">
        <v>134</v>
      </c>
      <c r="E939" s="43"/>
      <c r="F939" s="221" t="s">
        <v>2067</v>
      </c>
      <c r="G939" s="43"/>
      <c r="H939" s="43"/>
      <c r="I939" s="222"/>
      <c r="J939" s="43"/>
      <c r="K939" s="43"/>
      <c r="L939" s="47"/>
      <c r="M939" s="223"/>
      <c r="N939" s="224"/>
      <c r="O939" s="87"/>
      <c r="P939" s="87"/>
      <c r="Q939" s="87"/>
      <c r="R939" s="87"/>
      <c r="S939" s="87"/>
      <c r="T939" s="88"/>
      <c r="U939" s="41"/>
      <c r="V939" s="41"/>
      <c r="W939" s="41"/>
      <c r="X939" s="41"/>
      <c r="Y939" s="41"/>
      <c r="Z939" s="41"/>
      <c r="AA939" s="41"/>
      <c r="AB939" s="41"/>
      <c r="AC939" s="41"/>
      <c r="AD939" s="41"/>
      <c r="AE939" s="41"/>
      <c r="AT939" s="20" t="s">
        <v>134</v>
      </c>
      <c r="AU939" s="20" t="s">
        <v>146</v>
      </c>
    </row>
    <row r="940" s="2" customFormat="1">
      <c r="A940" s="41"/>
      <c r="B940" s="42"/>
      <c r="C940" s="43"/>
      <c r="D940" s="225" t="s">
        <v>136</v>
      </c>
      <c r="E940" s="43"/>
      <c r="F940" s="226" t="s">
        <v>2068</v>
      </c>
      <c r="G940" s="43"/>
      <c r="H940" s="43"/>
      <c r="I940" s="222"/>
      <c r="J940" s="43"/>
      <c r="K940" s="43"/>
      <c r="L940" s="47"/>
      <c r="M940" s="223"/>
      <c r="N940" s="224"/>
      <c r="O940" s="87"/>
      <c r="P940" s="87"/>
      <c r="Q940" s="87"/>
      <c r="R940" s="87"/>
      <c r="S940" s="87"/>
      <c r="T940" s="88"/>
      <c r="U940" s="41"/>
      <c r="V940" s="41"/>
      <c r="W940" s="41"/>
      <c r="X940" s="41"/>
      <c r="Y940" s="41"/>
      <c r="Z940" s="41"/>
      <c r="AA940" s="41"/>
      <c r="AB940" s="41"/>
      <c r="AC940" s="41"/>
      <c r="AD940" s="41"/>
      <c r="AE940" s="41"/>
      <c r="AT940" s="20" t="s">
        <v>136</v>
      </c>
      <c r="AU940" s="20" t="s">
        <v>146</v>
      </c>
    </row>
    <row r="941" s="2" customFormat="1" ht="16.5" customHeight="1">
      <c r="A941" s="41"/>
      <c r="B941" s="42"/>
      <c r="C941" s="263" t="s">
        <v>2069</v>
      </c>
      <c r="D941" s="263" t="s">
        <v>408</v>
      </c>
      <c r="E941" s="264" t="s">
        <v>2070</v>
      </c>
      <c r="F941" s="265" t="s">
        <v>2071</v>
      </c>
      <c r="G941" s="266" t="s">
        <v>223</v>
      </c>
      <c r="H941" s="267">
        <v>19.027999999999999</v>
      </c>
      <c r="I941" s="268"/>
      <c r="J941" s="269">
        <f>ROUND(I941*H941,2)</f>
        <v>0</v>
      </c>
      <c r="K941" s="265" t="s">
        <v>19</v>
      </c>
      <c r="L941" s="270"/>
      <c r="M941" s="271" t="s">
        <v>19</v>
      </c>
      <c r="N941" s="272" t="s">
        <v>43</v>
      </c>
      <c r="O941" s="87"/>
      <c r="P941" s="216">
        <f>O941*H941</f>
        <v>0</v>
      </c>
      <c r="Q941" s="216">
        <v>0.001</v>
      </c>
      <c r="R941" s="216">
        <f>Q941*H941</f>
        <v>0.019028</v>
      </c>
      <c r="S941" s="216">
        <v>0</v>
      </c>
      <c r="T941" s="217">
        <f>S941*H941</f>
        <v>0</v>
      </c>
      <c r="U941" s="41"/>
      <c r="V941" s="41"/>
      <c r="W941" s="41"/>
      <c r="X941" s="41"/>
      <c r="Y941" s="41"/>
      <c r="Z941" s="41"/>
      <c r="AA941" s="41"/>
      <c r="AB941" s="41"/>
      <c r="AC941" s="41"/>
      <c r="AD941" s="41"/>
      <c r="AE941" s="41"/>
      <c r="AR941" s="218" t="s">
        <v>175</v>
      </c>
      <c r="AT941" s="218" t="s">
        <v>408</v>
      </c>
      <c r="AU941" s="218" t="s">
        <v>146</v>
      </c>
      <c r="AY941" s="20" t="s">
        <v>125</v>
      </c>
      <c r="BE941" s="219">
        <f>IF(N941="základní",J941,0)</f>
        <v>0</v>
      </c>
      <c r="BF941" s="219">
        <f>IF(N941="snížená",J941,0)</f>
        <v>0</v>
      </c>
      <c r="BG941" s="219">
        <f>IF(N941="zákl. přenesená",J941,0)</f>
        <v>0</v>
      </c>
      <c r="BH941" s="219">
        <f>IF(N941="sníž. přenesená",J941,0)</f>
        <v>0</v>
      </c>
      <c r="BI941" s="219">
        <f>IF(N941="nulová",J941,0)</f>
        <v>0</v>
      </c>
      <c r="BJ941" s="20" t="s">
        <v>80</v>
      </c>
      <c r="BK941" s="219">
        <f>ROUND(I941*H941,2)</f>
        <v>0</v>
      </c>
      <c r="BL941" s="20" t="s">
        <v>132</v>
      </c>
      <c r="BM941" s="218" t="s">
        <v>2072</v>
      </c>
    </row>
    <row r="942" s="2" customFormat="1">
      <c r="A942" s="41"/>
      <c r="B942" s="42"/>
      <c r="C942" s="43"/>
      <c r="D942" s="220" t="s">
        <v>134</v>
      </c>
      <c r="E942" s="43"/>
      <c r="F942" s="221" t="s">
        <v>2071</v>
      </c>
      <c r="G942" s="43"/>
      <c r="H942" s="43"/>
      <c r="I942" s="222"/>
      <c r="J942" s="43"/>
      <c r="K942" s="43"/>
      <c r="L942" s="47"/>
      <c r="M942" s="223"/>
      <c r="N942" s="224"/>
      <c r="O942" s="87"/>
      <c r="P942" s="87"/>
      <c r="Q942" s="87"/>
      <c r="R942" s="87"/>
      <c r="S942" s="87"/>
      <c r="T942" s="88"/>
      <c r="U942" s="41"/>
      <c r="V942" s="41"/>
      <c r="W942" s="41"/>
      <c r="X942" s="41"/>
      <c r="Y942" s="41"/>
      <c r="Z942" s="41"/>
      <c r="AA942" s="41"/>
      <c r="AB942" s="41"/>
      <c r="AC942" s="41"/>
      <c r="AD942" s="41"/>
      <c r="AE942" s="41"/>
      <c r="AT942" s="20" t="s">
        <v>134</v>
      </c>
      <c r="AU942" s="20" t="s">
        <v>146</v>
      </c>
    </row>
    <row r="943" s="13" customFormat="1">
      <c r="A943" s="13"/>
      <c r="B943" s="227"/>
      <c r="C943" s="228"/>
      <c r="D943" s="220" t="s">
        <v>138</v>
      </c>
      <c r="E943" s="229" t="s">
        <v>19</v>
      </c>
      <c r="F943" s="230" t="s">
        <v>2073</v>
      </c>
      <c r="G943" s="228"/>
      <c r="H943" s="231">
        <v>19.027999999999999</v>
      </c>
      <c r="I943" s="232"/>
      <c r="J943" s="228"/>
      <c r="K943" s="228"/>
      <c r="L943" s="233"/>
      <c r="M943" s="234"/>
      <c r="N943" s="235"/>
      <c r="O943" s="235"/>
      <c r="P943" s="235"/>
      <c r="Q943" s="235"/>
      <c r="R943" s="235"/>
      <c r="S943" s="235"/>
      <c r="T943" s="236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T943" s="237" t="s">
        <v>138</v>
      </c>
      <c r="AU943" s="237" t="s">
        <v>146</v>
      </c>
      <c r="AV943" s="13" t="s">
        <v>82</v>
      </c>
      <c r="AW943" s="13" t="s">
        <v>33</v>
      </c>
      <c r="AX943" s="13" t="s">
        <v>72</v>
      </c>
      <c r="AY943" s="237" t="s">
        <v>125</v>
      </c>
    </row>
    <row r="944" s="14" customFormat="1">
      <c r="A944" s="14"/>
      <c r="B944" s="238"/>
      <c r="C944" s="239"/>
      <c r="D944" s="220" t="s">
        <v>138</v>
      </c>
      <c r="E944" s="240" t="s">
        <v>19</v>
      </c>
      <c r="F944" s="241" t="s">
        <v>158</v>
      </c>
      <c r="G944" s="239"/>
      <c r="H944" s="242">
        <v>19.027999999999999</v>
      </c>
      <c r="I944" s="243"/>
      <c r="J944" s="239"/>
      <c r="K944" s="239"/>
      <c r="L944" s="244"/>
      <c r="M944" s="245"/>
      <c r="N944" s="246"/>
      <c r="O944" s="246"/>
      <c r="P944" s="246"/>
      <c r="Q944" s="246"/>
      <c r="R944" s="246"/>
      <c r="S944" s="246"/>
      <c r="T944" s="247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T944" s="248" t="s">
        <v>138</v>
      </c>
      <c r="AU944" s="248" t="s">
        <v>146</v>
      </c>
      <c r="AV944" s="14" t="s">
        <v>132</v>
      </c>
      <c r="AW944" s="14" t="s">
        <v>33</v>
      </c>
      <c r="AX944" s="14" t="s">
        <v>80</v>
      </c>
      <c r="AY944" s="248" t="s">
        <v>125</v>
      </c>
    </row>
    <row r="945" s="2" customFormat="1" ht="16.5" customHeight="1">
      <c r="A945" s="41"/>
      <c r="B945" s="42"/>
      <c r="C945" s="207" t="s">
        <v>2074</v>
      </c>
      <c r="D945" s="207" t="s">
        <v>127</v>
      </c>
      <c r="E945" s="208" t="s">
        <v>1860</v>
      </c>
      <c r="F945" s="209" t="s">
        <v>1636</v>
      </c>
      <c r="G945" s="210" t="s">
        <v>187</v>
      </c>
      <c r="H945" s="211">
        <v>126.84999999999999</v>
      </c>
      <c r="I945" s="212"/>
      <c r="J945" s="213">
        <f>ROUND(I945*H945,2)</f>
        <v>0</v>
      </c>
      <c r="K945" s="209" t="s">
        <v>131</v>
      </c>
      <c r="L945" s="47"/>
      <c r="M945" s="214" t="s">
        <v>19</v>
      </c>
      <c r="N945" s="215" t="s">
        <v>43</v>
      </c>
      <c r="O945" s="87"/>
      <c r="P945" s="216">
        <f>O945*H945</f>
        <v>0</v>
      </c>
      <c r="Q945" s="216">
        <v>0</v>
      </c>
      <c r="R945" s="216">
        <f>Q945*H945</f>
        <v>0</v>
      </c>
      <c r="S945" s="216">
        <v>0</v>
      </c>
      <c r="T945" s="217">
        <f>S945*H945</f>
        <v>0</v>
      </c>
      <c r="U945" s="41"/>
      <c r="V945" s="41"/>
      <c r="W945" s="41"/>
      <c r="X945" s="41"/>
      <c r="Y945" s="41"/>
      <c r="Z945" s="41"/>
      <c r="AA945" s="41"/>
      <c r="AB945" s="41"/>
      <c r="AC945" s="41"/>
      <c r="AD945" s="41"/>
      <c r="AE945" s="41"/>
      <c r="AR945" s="218" t="s">
        <v>132</v>
      </c>
      <c r="AT945" s="218" t="s">
        <v>127</v>
      </c>
      <c r="AU945" s="218" t="s">
        <v>146</v>
      </c>
      <c r="AY945" s="20" t="s">
        <v>125</v>
      </c>
      <c r="BE945" s="219">
        <f>IF(N945="základní",J945,0)</f>
        <v>0</v>
      </c>
      <c r="BF945" s="219">
        <f>IF(N945="snížená",J945,0)</f>
        <v>0</v>
      </c>
      <c r="BG945" s="219">
        <f>IF(N945="zákl. přenesená",J945,0)</f>
        <v>0</v>
      </c>
      <c r="BH945" s="219">
        <f>IF(N945="sníž. přenesená",J945,0)</f>
        <v>0</v>
      </c>
      <c r="BI945" s="219">
        <f>IF(N945="nulová",J945,0)</f>
        <v>0</v>
      </c>
      <c r="BJ945" s="20" t="s">
        <v>80</v>
      </c>
      <c r="BK945" s="219">
        <f>ROUND(I945*H945,2)</f>
        <v>0</v>
      </c>
      <c r="BL945" s="20" t="s">
        <v>132</v>
      </c>
      <c r="BM945" s="218" t="s">
        <v>2075</v>
      </c>
    </row>
    <row r="946" s="2" customFormat="1">
      <c r="A946" s="41"/>
      <c r="B946" s="42"/>
      <c r="C946" s="43"/>
      <c r="D946" s="220" t="s">
        <v>134</v>
      </c>
      <c r="E946" s="43"/>
      <c r="F946" s="221" t="s">
        <v>1638</v>
      </c>
      <c r="G946" s="43"/>
      <c r="H946" s="43"/>
      <c r="I946" s="222"/>
      <c r="J946" s="43"/>
      <c r="K946" s="43"/>
      <c r="L946" s="47"/>
      <c r="M946" s="223"/>
      <c r="N946" s="224"/>
      <c r="O946" s="87"/>
      <c r="P946" s="87"/>
      <c r="Q946" s="87"/>
      <c r="R946" s="87"/>
      <c r="S946" s="87"/>
      <c r="T946" s="88"/>
      <c r="U946" s="41"/>
      <c r="V946" s="41"/>
      <c r="W946" s="41"/>
      <c r="X946" s="41"/>
      <c r="Y946" s="41"/>
      <c r="Z946" s="41"/>
      <c r="AA946" s="41"/>
      <c r="AB946" s="41"/>
      <c r="AC946" s="41"/>
      <c r="AD946" s="41"/>
      <c r="AE946" s="41"/>
      <c r="AT946" s="20" t="s">
        <v>134</v>
      </c>
      <c r="AU946" s="20" t="s">
        <v>146</v>
      </c>
    </row>
    <row r="947" s="2" customFormat="1">
      <c r="A947" s="41"/>
      <c r="B947" s="42"/>
      <c r="C947" s="43"/>
      <c r="D947" s="225" t="s">
        <v>136</v>
      </c>
      <c r="E947" s="43"/>
      <c r="F947" s="226" t="s">
        <v>1862</v>
      </c>
      <c r="G947" s="43"/>
      <c r="H947" s="43"/>
      <c r="I947" s="222"/>
      <c r="J947" s="43"/>
      <c r="K947" s="43"/>
      <c r="L947" s="47"/>
      <c r="M947" s="223"/>
      <c r="N947" s="224"/>
      <c r="O947" s="87"/>
      <c r="P947" s="87"/>
      <c r="Q947" s="87"/>
      <c r="R947" s="87"/>
      <c r="S947" s="87"/>
      <c r="T947" s="88"/>
      <c r="U947" s="41"/>
      <c r="V947" s="41"/>
      <c r="W947" s="41"/>
      <c r="X947" s="41"/>
      <c r="Y947" s="41"/>
      <c r="Z947" s="41"/>
      <c r="AA947" s="41"/>
      <c r="AB947" s="41"/>
      <c r="AC947" s="41"/>
      <c r="AD947" s="41"/>
      <c r="AE947" s="41"/>
      <c r="AT947" s="20" t="s">
        <v>136</v>
      </c>
      <c r="AU947" s="20" t="s">
        <v>146</v>
      </c>
    </row>
    <row r="948" s="13" customFormat="1">
      <c r="A948" s="13"/>
      <c r="B948" s="227"/>
      <c r="C948" s="228"/>
      <c r="D948" s="220" t="s">
        <v>138</v>
      </c>
      <c r="E948" s="229" t="s">
        <v>19</v>
      </c>
      <c r="F948" s="230" t="s">
        <v>2076</v>
      </c>
      <c r="G948" s="228"/>
      <c r="H948" s="231">
        <v>126.84999999999999</v>
      </c>
      <c r="I948" s="232"/>
      <c r="J948" s="228"/>
      <c r="K948" s="228"/>
      <c r="L948" s="233"/>
      <c r="M948" s="234"/>
      <c r="N948" s="235"/>
      <c r="O948" s="235"/>
      <c r="P948" s="235"/>
      <c r="Q948" s="235"/>
      <c r="R948" s="235"/>
      <c r="S948" s="235"/>
      <c r="T948" s="236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T948" s="237" t="s">
        <v>138</v>
      </c>
      <c r="AU948" s="237" t="s">
        <v>146</v>
      </c>
      <c r="AV948" s="13" t="s">
        <v>82</v>
      </c>
      <c r="AW948" s="13" t="s">
        <v>33</v>
      </c>
      <c r="AX948" s="13" t="s">
        <v>72</v>
      </c>
      <c r="AY948" s="237" t="s">
        <v>125</v>
      </c>
    </row>
    <row r="949" s="14" customFormat="1">
      <c r="A949" s="14"/>
      <c r="B949" s="238"/>
      <c r="C949" s="239"/>
      <c r="D949" s="220" t="s">
        <v>138</v>
      </c>
      <c r="E949" s="240" t="s">
        <v>19</v>
      </c>
      <c r="F949" s="241" t="s">
        <v>158</v>
      </c>
      <c r="G949" s="239"/>
      <c r="H949" s="242">
        <v>126.84999999999999</v>
      </c>
      <c r="I949" s="243"/>
      <c r="J949" s="239"/>
      <c r="K949" s="239"/>
      <c r="L949" s="244"/>
      <c r="M949" s="245"/>
      <c r="N949" s="246"/>
      <c r="O949" s="246"/>
      <c r="P949" s="246"/>
      <c r="Q949" s="246"/>
      <c r="R949" s="246"/>
      <c r="S949" s="246"/>
      <c r="T949" s="247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T949" s="248" t="s">
        <v>138</v>
      </c>
      <c r="AU949" s="248" t="s">
        <v>146</v>
      </c>
      <c r="AV949" s="14" t="s">
        <v>132</v>
      </c>
      <c r="AW949" s="14" t="s">
        <v>33</v>
      </c>
      <c r="AX949" s="14" t="s">
        <v>80</v>
      </c>
      <c r="AY949" s="248" t="s">
        <v>125</v>
      </c>
    </row>
    <row r="950" s="2" customFormat="1" ht="16.5" customHeight="1">
      <c r="A950" s="41"/>
      <c r="B950" s="42"/>
      <c r="C950" s="263" t="s">
        <v>2077</v>
      </c>
      <c r="D950" s="263" t="s">
        <v>408</v>
      </c>
      <c r="E950" s="264" t="s">
        <v>1365</v>
      </c>
      <c r="F950" s="265" t="s">
        <v>1366</v>
      </c>
      <c r="G950" s="266" t="s">
        <v>187</v>
      </c>
      <c r="H950" s="267">
        <v>126.84999999999999</v>
      </c>
      <c r="I950" s="268"/>
      <c r="J950" s="269">
        <f>ROUND(I950*H950,2)</f>
        <v>0</v>
      </c>
      <c r="K950" s="265" t="s">
        <v>131</v>
      </c>
      <c r="L950" s="270"/>
      <c r="M950" s="271" t="s">
        <v>19</v>
      </c>
      <c r="N950" s="272" t="s">
        <v>43</v>
      </c>
      <c r="O950" s="87"/>
      <c r="P950" s="216">
        <f>O950*H950</f>
        <v>0</v>
      </c>
      <c r="Q950" s="216">
        <v>0</v>
      </c>
      <c r="R950" s="216">
        <f>Q950*H950</f>
        <v>0</v>
      </c>
      <c r="S950" s="216">
        <v>0</v>
      </c>
      <c r="T950" s="217">
        <f>S950*H950</f>
        <v>0</v>
      </c>
      <c r="U950" s="41"/>
      <c r="V950" s="41"/>
      <c r="W950" s="41"/>
      <c r="X950" s="41"/>
      <c r="Y950" s="41"/>
      <c r="Z950" s="41"/>
      <c r="AA950" s="41"/>
      <c r="AB950" s="41"/>
      <c r="AC950" s="41"/>
      <c r="AD950" s="41"/>
      <c r="AE950" s="41"/>
      <c r="AR950" s="218" t="s">
        <v>175</v>
      </c>
      <c r="AT950" s="218" t="s">
        <v>408</v>
      </c>
      <c r="AU950" s="218" t="s">
        <v>146</v>
      </c>
      <c r="AY950" s="20" t="s">
        <v>125</v>
      </c>
      <c r="BE950" s="219">
        <f>IF(N950="základní",J950,0)</f>
        <v>0</v>
      </c>
      <c r="BF950" s="219">
        <f>IF(N950="snížená",J950,0)</f>
        <v>0</v>
      </c>
      <c r="BG950" s="219">
        <f>IF(N950="zákl. přenesená",J950,0)</f>
        <v>0</v>
      </c>
      <c r="BH950" s="219">
        <f>IF(N950="sníž. přenesená",J950,0)</f>
        <v>0</v>
      </c>
      <c r="BI950" s="219">
        <f>IF(N950="nulová",J950,0)</f>
        <v>0</v>
      </c>
      <c r="BJ950" s="20" t="s">
        <v>80</v>
      </c>
      <c r="BK950" s="219">
        <f>ROUND(I950*H950,2)</f>
        <v>0</v>
      </c>
      <c r="BL950" s="20" t="s">
        <v>132</v>
      </c>
      <c r="BM950" s="218" t="s">
        <v>2078</v>
      </c>
    </row>
    <row r="951" s="2" customFormat="1">
      <c r="A951" s="41"/>
      <c r="B951" s="42"/>
      <c r="C951" s="43"/>
      <c r="D951" s="220" t="s">
        <v>134</v>
      </c>
      <c r="E951" s="43"/>
      <c r="F951" s="221" t="s">
        <v>1366</v>
      </c>
      <c r="G951" s="43"/>
      <c r="H951" s="43"/>
      <c r="I951" s="222"/>
      <c r="J951" s="43"/>
      <c r="K951" s="43"/>
      <c r="L951" s="47"/>
      <c r="M951" s="223"/>
      <c r="N951" s="224"/>
      <c r="O951" s="87"/>
      <c r="P951" s="87"/>
      <c r="Q951" s="87"/>
      <c r="R951" s="87"/>
      <c r="S951" s="87"/>
      <c r="T951" s="88"/>
      <c r="U951" s="41"/>
      <c r="V951" s="41"/>
      <c r="W951" s="41"/>
      <c r="X951" s="41"/>
      <c r="Y951" s="41"/>
      <c r="Z951" s="41"/>
      <c r="AA951" s="41"/>
      <c r="AB951" s="41"/>
      <c r="AC951" s="41"/>
      <c r="AD951" s="41"/>
      <c r="AE951" s="41"/>
      <c r="AT951" s="20" t="s">
        <v>134</v>
      </c>
      <c r="AU951" s="20" t="s">
        <v>146</v>
      </c>
    </row>
    <row r="952" s="13" customFormat="1">
      <c r="A952" s="13"/>
      <c r="B952" s="227"/>
      <c r="C952" s="228"/>
      <c r="D952" s="220" t="s">
        <v>138</v>
      </c>
      <c r="E952" s="229" t="s">
        <v>19</v>
      </c>
      <c r="F952" s="230" t="s">
        <v>2079</v>
      </c>
      <c r="G952" s="228"/>
      <c r="H952" s="231">
        <v>126.84999999999999</v>
      </c>
      <c r="I952" s="232"/>
      <c r="J952" s="228"/>
      <c r="K952" s="228"/>
      <c r="L952" s="233"/>
      <c r="M952" s="234"/>
      <c r="N952" s="235"/>
      <c r="O952" s="235"/>
      <c r="P952" s="235"/>
      <c r="Q952" s="235"/>
      <c r="R952" s="235"/>
      <c r="S952" s="235"/>
      <c r="T952" s="236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T952" s="237" t="s">
        <v>138</v>
      </c>
      <c r="AU952" s="237" t="s">
        <v>146</v>
      </c>
      <c r="AV952" s="13" t="s">
        <v>82</v>
      </c>
      <c r="AW952" s="13" t="s">
        <v>33</v>
      </c>
      <c r="AX952" s="13" t="s">
        <v>72</v>
      </c>
      <c r="AY952" s="237" t="s">
        <v>125</v>
      </c>
    </row>
    <row r="953" s="14" customFormat="1">
      <c r="A953" s="14"/>
      <c r="B953" s="238"/>
      <c r="C953" s="239"/>
      <c r="D953" s="220" t="s">
        <v>138</v>
      </c>
      <c r="E953" s="240" t="s">
        <v>19</v>
      </c>
      <c r="F953" s="241" t="s">
        <v>158</v>
      </c>
      <c r="G953" s="239"/>
      <c r="H953" s="242">
        <v>126.84999999999999</v>
      </c>
      <c r="I953" s="243"/>
      <c r="J953" s="239"/>
      <c r="K953" s="239"/>
      <c r="L953" s="244"/>
      <c r="M953" s="245"/>
      <c r="N953" s="246"/>
      <c r="O953" s="246"/>
      <c r="P953" s="246"/>
      <c r="Q953" s="246"/>
      <c r="R953" s="246"/>
      <c r="S953" s="246"/>
      <c r="T953" s="247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T953" s="248" t="s">
        <v>138</v>
      </c>
      <c r="AU953" s="248" t="s">
        <v>146</v>
      </c>
      <c r="AV953" s="14" t="s">
        <v>132</v>
      </c>
      <c r="AW953" s="14" t="s">
        <v>33</v>
      </c>
      <c r="AX953" s="14" t="s">
        <v>80</v>
      </c>
      <c r="AY953" s="248" t="s">
        <v>125</v>
      </c>
    </row>
    <row r="954" s="2" customFormat="1" ht="16.5" customHeight="1">
      <c r="A954" s="41"/>
      <c r="B954" s="42"/>
      <c r="C954" s="207" t="s">
        <v>2080</v>
      </c>
      <c r="D954" s="207" t="s">
        <v>127</v>
      </c>
      <c r="E954" s="208" t="s">
        <v>1474</v>
      </c>
      <c r="F954" s="209" t="s">
        <v>1475</v>
      </c>
      <c r="G954" s="210" t="s">
        <v>187</v>
      </c>
      <c r="H954" s="211">
        <v>1268.5</v>
      </c>
      <c r="I954" s="212"/>
      <c r="J954" s="213">
        <f>ROUND(I954*H954,2)</f>
        <v>0</v>
      </c>
      <c r="K954" s="209" t="s">
        <v>131</v>
      </c>
      <c r="L954" s="47"/>
      <c r="M954" s="214" t="s">
        <v>19</v>
      </c>
      <c r="N954" s="215" t="s">
        <v>43</v>
      </c>
      <c r="O954" s="87"/>
      <c r="P954" s="216">
        <f>O954*H954</f>
        <v>0</v>
      </c>
      <c r="Q954" s="216">
        <v>0</v>
      </c>
      <c r="R954" s="216">
        <f>Q954*H954</f>
        <v>0</v>
      </c>
      <c r="S954" s="216">
        <v>0</v>
      </c>
      <c r="T954" s="217">
        <f>S954*H954</f>
        <v>0</v>
      </c>
      <c r="U954" s="41"/>
      <c r="V954" s="41"/>
      <c r="W954" s="41"/>
      <c r="X954" s="41"/>
      <c r="Y954" s="41"/>
      <c r="Z954" s="41"/>
      <c r="AA954" s="41"/>
      <c r="AB954" s="41"/>
      <c r="AC954" s="41"/>
      <c r="AD954" s="41"/>
      <c r="AE954" s="41"/>
      <c r="AR954" s="218" t="s">
        <v>132</v>
      </c>
      <c r="AT954" s="218" t="s">
        <v>127</v>
      </c>
      <c r="AU954" s="218" t="s">
        <v>146</v>
      </c>
      <c r="AY954" s="20" t="s">
        <v>125</v>
      </c>
      <c r="BE954" s="219">
        <f>IF(N954="základní",J954,0)</f>
        <v>0</v>
      </c>
      <c r="BF954" s="219">
        <f>IF(N954="snížená",J954,0)</f>
        <v>0</v>
      </c>
      <c r="BG954" s="219">
        <f>IF(N954="zákl. přenesená",J954,0)</f>
        <v>0</v>
      </c>
      <c r="BH954" s="219">
        <f>IF(N954="sníž. přenesená",J954,0)</f>
        <v>0</v>
      </c>
      <c r="BI954" s="219">
        <f>IF(N954="nulová",J954,0)</f>
        <v>0</v>
      </c>
      <c r="BJ954" s="20" t="s">
        <v>80</v>
      </c>
      <c r="BK954" s="219">
        <f>ROUND(I954*H954,2)</f>
        <v>0</v>
      </c>
      <c r="BL954" s="20" t="s">
        <v>132</v>
      </c>
      <c r="BM954" s="218" t="s">
        <v>2081</v>
      </c>
    </row>
    <row r="955" s="2" customFormat="1">
      <c r="A955" s="41"/>
      <c r="B955" s="42"/>
      <c r="C955" s="43"/>
      <c r="D955" s="220" t="s">
        <v>134</v>
      </c>
      <c r="E955" s="43"/>
      <c r="F955" s="221" t="s">
        <v>1477</v>
      </c>
      <c r="G955" s="43"/>
      <c r="H955" s="43"/>
      <c r="I955" s="222"/>
      <c r="J955" s="43"/>
      <c r="K955" s="43"/>
      <c r="L955" s="47"/>
      <c r="M955" s="223"/>
      <c r="N955" s="224"/>
      <c r="O955" s="87"/>
      <c r="P955" s="87"/>
      <c r="Q955" s="87"/>
      <c r="R955" s="87"/>
      <c r="S955" s="87"/>
      <c r="T955" s="88"/>
      <c r="U955" s="41"/>
      <c r="V955" s="41"/>
      <c r="W955" s="41"/>
      <c r="X955" s="41"/>
      <c r="Y955" s="41"/>
      <c r="Z955" s="41"/>
      <c r="AA955" s="41"/>
      <c r="AB955" s="41"/>
      <c r="AC955" s="41"/>
      <c r="AD955" s="41"/>
      <c r="AE955" s="41"/>
      <c r="AT955" s="20" t="s">
        <v>134</v>
      </c>
      <c r="AU955" s="20" t="s">
        <v>146</v>
      </c>
    </row>
    <row r="956" s="2" customFormat="1">
      <c r="A956" s="41"/>
      <c r="B956" s="42"/>
      <c r="C956" s="43"/>
      <c r="D956" s="225" t="s">
        <v>136</v>
      </c>
      <c r="E956" s="43"/>
      <c r="F956" s="226" t="s">
        <v>1478</v>
      </c>
      <c r="G956" s="43"/>
      <c r="H956" s="43"/>
      <c r="I956" s="222"/>
      <c r="J956" s="43"/>
      <c r="K956" s="43"/>
      <c r="L956" s="47"/>
      <c r="M956" s="223"/>
      <c r="N956" s="224"/>
      <c r="O956" s="87"/>
      <c r="P956" s="87"/>
      <c r="Q956" s="87"/>
      <c r="R956" s="87"/>
      <c r="S956" s="87"/>
      <c r="T956" s="88"/>
      <c r="U956" s="41"/>
      <c r="V956" s="41"/>
      <c r="W956" s="41"/>
      <c r="X956" s="41"/>
      <c r="Y956" s="41"/>
      <c r="Z956" s="41"/>
      <c r="AA956" s="41"/>
      <c r="AB956" s="41"/>
      <c r="AC956" s="41"/>
      <c r="AD956" s="41"/>
      <c r="AE956" s="41"/>
      <c r="AT956" s="20" t="s">
        <v>136</v>
      </c>
      <c r="AU956" s="20" t="s">
        <v>146</v>
      </c>
    </row>
    <row r="957" s="12" customFormat="1" ht="22.8" customHeight="1">
      <c r="A957" s="12"/>
      <c r="B957" s="191"/>
      <c r="C957" s="192"/>
      <c r="D957" s="193" t="s">
        <v>71</v>
      </c>
      <c r="E957" s="205" t="s">
        <v>478</v>
      </c>
      <c r="F957" s="205" t="s">
        <v>479</v>
      </c>
      <c r="G957" s="192"/>
      <c r="H957" s="192"/>
      <c r="I957" s="195"/>
      <c r="J957" s="206">
        <f>BK957</f>
        <v>0</v>
      </c>
      <c r="K957" s="192"/>
      <c r="L957" s="197"/>
      <c r="M957" s="198"/>
      <c r="N957" s="199"/>
      <c r="O957" s="199"/>
      <c r="P957" s="200">
        <f>SUM(P958:P960)</f>
        <v>0</v>
      </c>
      <c r="Q957" s="199"/>
      <c r="R957" s="200">
        <f>SUM(R958:R960)</f>
        <v>0</v>
      </c>
      <c r="S957" s="199"/>
      <c r="T957" s="201">
        <f>SUM(T958:T960)</f>
        <v>0</v>
      </c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R957" s="202" t="s">
        <v>80</v>
      </c>
      <c r="AT957" s="203" t="s">
        <v>71</v>
      </c>
      <c r="AU957" s="203" t="s">
        <v>80</v>
      </c>
      <c r="AY957" s="202" t="s">
        <v>125</v>
      </c>
      <c r="BK957" s="204">
        <f>SUM(BK958:BK960)</f>
        <v>0</v>
      </c>
    </row>
    <row r="958" s="2" customFormat="1" ht="16.5" customHeight="1">
      <c r="A958" s="41"/>
      <c r="B958" s="42"/>
      <c r="C958" s="207" t="s">
        <v>2082</v>
      </c>
      <c r="D958" s="207" t="s">
        <v>127</v>
      </c>
      <c r="E958" s="208" t="s">
        <v>684</v>
      </c>
      <c r="F958" s="209" t="s">
        <v>685</v>
      </c>
      <c r="G958" s="210" t="s">
        <v>233</v>
      </c>
      <c r="H958" s="211">
        <v>284.12200000000001</v>
      </c>
      <c r="I958" s="212"/>
      <c r="J958" s="213">
        <f>ROUND(I958*H958,2)</f>
        <v>0</v>
      </c>
      <c r="K958" s="209" t="s">
        <v>131</v>
      </c>
      <c r="L958" s="47"/>
      <c r="M958" s="214" t="s">
        <v>19</v>
      </c>
      <c r="N958" s="215" t="s">
        <v>43</v>
      </c>
      <c r="O958" s="87"/>
      <c r="P958" s="216">
        <f>O958*H958</f>
        <v>0</v>
      </c>
      <c r="Q958" s="216">
        <v>0</v>
      </c>
      <c r="R958" s="216">
        <f>Q958*H958</f>
        <v>0</v>
      </c>
      <c r="S958" s="216">
        <v>0</v>
      </c>
      <c r="T958" s="217">
        <f>S958*H958</f>
        <v>0</v>
      </c>
      <c r="U958" s="41"/>
      <c r="V958" s="41"/>
      <c r="W958" s="41"/>
      <c r="X958" s="41"/>
      <c r="Y958" s="41"/>
      <c r="Z958" s="41"/>
      <c r="AA958" s="41"/>
      <c r="AB958" s="41"/>
      <c r="AC958" s="41"/>
      <c r="AD958" s="41"/>
      <c r="AE958" s="41"/>
      <c r="AR958" s="218" t="s">
        <v>132</v>
      </c>
      <c r="AT958" s="218" t="s">
        <v>127</v>
      </c>
      <c r="AU958" s="218" t="s">
        <v>82</v>
      </c>
      <c r="AY958" s="20" t="s">
        <v>125</v>
      </c>
      <c r="BE958" s="219">
        <f>IF(N958="základní",J958,0)</f>
        <v>0</v>
      </c>
      <c r="BF958" s="219">
        <f>IF(N958="snížená",J958,0)</f>
        <v>0</v>
      </c>
      <c r="BG958" s="219">
        <f>IF(N958="zákl. přenesená",J958,0)</f>
        <v>0</v>
      </c>
      <c r="BH958" s="219">
        <f>IF(N958="sníž. přenesená",J958,0)</f>
        <v>0</v>
      </c>
      <c r="BI958" s="219">
        <f>IF(N958="nulová",J958,0)</f>
        <v>0</v>
      </c>
      <c r="BJ958" s="20" t="s">
        <v>80</v>
      </c>
      <c r="BK958" s="219">
        <f>ROUND(I958*H958,2)</f>
        <v>0</v>
      </c>
      <c r="BL958" s="20" t="s">
        <v>132</v>
      </c>
      <c r="BM958" s="218" t="s">
        <v>2083</v>
      </c>
    </row>
    <row r="959" s="2" customFormat="1">
      <c r="A959" s="41"/>
      <c r="B959" s="42"/>
      <c r="C959" s="43"/>
      <c r="D959" s="220" t="s">
        <v>134</v>
      </c>
      <c r="E959" s="43"/>
      <c r="F959" s="221" t="s">
        <v>687</v>
      </c>
      <c r="G959" s="43"/>
      <c r="H959" s="43"/>
      <c r="I959" s="222"/>
      <c r="J959" s="43"/>
      <c r="K959" s="43"/>
      <c r="L959" s="47"/>
      <c r="M959" s="223"/>
      <c r="N959" s="224"/>
      <c r="O959" s="87"/>
      <c r="P959" s="87"/>
      <c r="Q959" s="87"/>
      <c r="R959" s="87"/>
      <c r="S959" s="87"/>
      <c r="T959" s="88"/>
      <c r="U959" s="41"/>
      <c r="V959" s="41"/>
      <c r="W959" s="41"/>
      <c r="X959" s="41"/>
      <c r="Y959" s="41"/>
      <c r="Z959" s="41"/>
      <c r="AA959" s="41"/>
      <c r="AB959" s="41"/>
      <c r="AC959" s="41"/>
      <c r="AD959" s="41"/>
      <c r="AE959" s="41"/>
      <c r="AT959" s="20" t="s">
        <v>134</v>
      </c>
      <c r="AU959" s="20" t="s">
        <v>82</v>
      </c>
    </row>
    <row r="960" s="2" customFormat="1">
      <c r="A960" s="41"/>
      <c r="B960" s="42"/>
      <c r="C960" s="43"/>
      <c r="D960" s="225" t="s">
        <v>136</v>
      </c>
      <c r="E960" s="43"/>
      <c r="F960" s="226" t="s">
        <v>688</v>
      </c>
      <c r="G960" s="43"/>
      <c r="H960" s="43"/>
      <c r="I960" s="222"/>
      <c r="J960" s="43"/>
      <c r="K960" s="43"/>
      <c r="L960" s="47"/>
      <c r="M960" s="273"/>
      <c r="N960" s="274"/>
      <c r="O960" s="275"/>
      <c r="P960" s="275"/>
      <c r="Q960" s="275"/>
      <c r="R960" s="275"/>
      <c r="S960" s="275"/>
      <c r="T960" s="276"/>
      <c r="U960" s="41"/>
      <c r="V960" s="41"/>
      <c r="W960" s="41"/>
      <c r="X960" s="41"/>
      <c r="Y960" s="41"/>
      <c r="Z960" s="41"/>
      <c r="AA960" s="41"/>
      <c r="AB960" s="41"/>
      <c r="AC960" s="41"/>
      <c r="AD960" s="41"/>
      <c r="AE960" s="41"/>
      <c r="AT960" s="20" t="s">
        <v>136</v>
      </c>
      <c r="AU960" s="20" t="s">
        <v>82</v>
      </c>
    </row>
    <row r="961" s="2" customFormat="1" ht="6.96" customHeight="1">
      <c r="A961" s="41"/>
      <c r="B961" s="62"/>
      <c r="C961" s="63"/>
      <c r="D961" s="63"/>
      <c r="E961" s="63"/>
      <c r="F961" s="63"/>
      <c r="G961" s="63"/>
      <c r="H961" s="63"/>
      <c r="I961" s="63"/>
      <c r="J961" s="63"/>
      <c r="K961" s="63"/>
      <c r="L961" s="47"/>
      <c r="M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  <c r="AA961" s="41"/>
      <c r="AB961" s="41"/>
      <c r="AC961" s="41"/>
      <c r="AD961" s="41"/>
      <c r="AE961" s="41"/>
    </row>
  </sheetData>
  <sheetProtection sheet="1" autoFilter="0" formatColumns="0" formatRows="0" objects="1" scenarios="1" spinCount="100000" saltValue="vIyBX0x4MAu6/OCgpX5DzH6BBsibszzPKGhW3mE/phZZIio0ReKmrhxXJuBLegHLn4XEJFg+unMmPsq1bKuiAw==" hashValue="nFEUp+47BQkYNiKfw5LSaoXpIkfOr0/UijdjLfFteftQWJ8ztZIqTOgAyvnpIFTVYpIiywPLpXsP7cXzCxY1vw==" algorithmName="SHA-512" password="E34F"/>
  <autoFilter ref="C95:K960"/>
  <mergeCells count="9">
    <mergeCell ref="E7:H7"/>
    <mergeCell ref="E9:H9"/>
    <mergeCell ref="E18:H18"/>
    <mergeCell ref="E27:H27"/>
    <mergeCell ref="E48:H48"/>
    <mergeCell ref="E50:H50"/>
    <mergeCell ref="E86:H86"/>
    <mergeCell ref="E88:H88"/>
    <mergeCell ref="L2:V2"/>
  </mergeCells>
  <hyperlinks>
    <hyperlink ref="F101" r:id="rId1" display="https://podminky.urs.cz/item/CS_URS_2025_01/122251103"/>
    <hyperlink ref="F105" r:id="rId2" display="https://podminky.urs.cz/item/CS_URS_2025_01/162351103"/>
    <hyperlink ref="F109" r:id="rId3" display="https://podminky.urs.cz/item/CS_URS_2025_01/171151103"/>
    <hyperlink ref="F116" r:id="rId4" display="https://podminky.urs.cz/item/CS_URS_2025_01/162751117"/>
    <hyperlink ref="F123" r:id="rId5" display="https://podminky.urs.cz/item/CS_URS_2025_01/162751119"/>
    <hyperlink ref="F127" r:id="rId6" display="https://podminky.urs.cz/item/CS_URS_2025_01/171201231"/>
    <hyperlink ref="F133" r:id="rId7" display="https://podminky.urs.cz/item/CS_URS_2025_01/112151011"/>
    <hyperlink ref="F138" r:id="rId8" display="https://podminky.urs.cz/item/CS_URS_2025_01/112151012"/>
    <hyperlink ref="F143" r:id="rId9" display="https://podminky.urs.cz/item/CS_URS_2025_01/112151111"/>
    <hyperlink ref="F148" r:id="rId10" display="https://podminky.urs.cz/item/CS_URS_2025_01/112151112"/>
    <hyperlink ref="F153" r:id="rId11" display="https://podminky.urs.cz/item/CS_URS_2025_01/112151113"/>
    <hyperlink ref="F158" r:id="rId12" display="https://podminky.urs.cz/item/CS_URS_2025_01/112151352"/>
    <hyperlink ref="F163" r:id="rId13" display="https://podminky.urs.cz/item/CS_URS_2025_01/112151353"/>
    <hyperlink ref="F168" r:id="rId14" display="https://podminky.urs.cz/item/CS_URS_2025_01/112151354"/>
    <hyperlink ref="F173" r:id="rId15" display="https://podminky.urs.cz/item/CS_URS_2025_01/112151357"/>
    <hyperlink ref="F178" r:id="rId16" display="https://podminky.urs.cz/item/CS_URS_2025_01/112155215"/>
    <hyperlink ref="F183" r:id="rId17" display="https://podminky.urs.cz/item/CS_URS_2025_01/112155221"/>
    <hyperlink ref="F192" r:id="rId18" display="https://podminky.urs.cz/item/CS_URS_2025_01/112201111"/>
    <hyperlink ref="F197" r:id="rId19" display="https://podminky.urs.cz/item/CS_URS_2025_01/112201112"/>
    <hyperlink ref="F202" r:id="rId20" display="https://podminky.urs.cz/item/CS_URS_2025_01/112201113"/>
    <hyperlink ref="F207" r:id="rId21" display="https://podminky.urs.cz/item/CS_URS_2025_01/112201114"/>
    <hyperlink ref="F212" r:id="rId22" display="https://podminky.urs.cz/item/CS_URS_2025_01/112201115"/>
    <hyperlink ref="F217" r:id="rId23" display="https://podminky.urs.cz/item/CS_URS_2025_01/112201119"/>
    <hyperlink ref="F228" r:id="rId24" display="https://podminky.urs.cz/item/CS_URS_2025_01/184852234"/>
    <hyperlink ref="F233" r:id="rId25" display="https://podminky.urs.cz/item/CS_URS_2025_01/184852235"/>
    <hyperlink ref="F238" r:id="rId26" display="https://podminky.urs.cz/item/CS_URS_2025_01/184852236"/>
    <hyperlink ref="F243" r:id="rId27" display="https://podminky.urs.cz/item/CS_URS_2025_01/184852434"/>
    <hyperlink ref="F248" r:id="rId28" display="https://podminky.urs.cz/item/CS_URS_2025_01/184852435"/>
    <hyperlink ref="F253" r:id="rId29" display="https://podminky.urs.cz/item/CS_URS_2025_01/184852436"/>
    <hyperlink ref="F258" r:id="rId30" display="https://podminky.urs.cz/item/CS_URS_2025_01/184852133"/>
    <hyperlink ref="F263" r:id="rId31" display="https://podminky.urs.cz/item/CS_URS_2025_01/184852134"/>
    <hyperlink ref="F268" r:id="rId32" display="https://podminky.urs.cz/item/CS_URS_2025_01/184852135"/>
    <hyperlink ref="F273" r:id="rId33" display="https://podminky.urs.cz/item/CS_URS_2025_01/184852136"/>
    <hyperlink ref="F278" r:id="rId34" display="https://podminky.urs.cz/item/CS_URS_2025_01/184818312"/>
    <hyperlink ref="F291" r:id="rId35" display="https://podminky.urs.cz/item/CS_URS_2025_01/111212211"/>
    <hyperlink ref="F296" r:id="rId36" display="https://podminky.urs.cz/item/CS_URS_2025_01/111212351"/>
    <hyperlink ref="F309" r:id="rId37" display="https://podminky.urs.cz/item/CS_URS_2025_01/111212355"/>
    <hyperlink ref="F314" r:id="rId38" display="https://podminky.urs.cz/item/CS_URS_2025_01/112155315"/>
    <hyperlink ref="F329" r:id="rId39" display="https://podminky.urs.cz/item/CS_URS_2025_01/184818232"/>
    <hyperlink ref="F334" r:id="rId40" display="https://podminky.urs.cz/item/CS_URS_2025_01/131212501"/>
    <hyperlink ref="F355" r:id="rId41" display="https://podminky.urs.cz/item/CS_URS_2025_01/184813251"/>
    <hyperlink ref="F360" r:id="rId42" display="https://podminky.urs.cz/item/CS_URS_2025_01/183117431"/>
    <hyperlink ref="F406" r:id="rId43" display="https://podminky.urs.cz/item/CS_URS_2025_01/183151115"/>
    <hyperlink ref="F415" r:id="rId44" display="https://podminky.urs.cz/item/CS_URS_2025_01/174111101"/>
    <hyperlink ref="F433" r:id="rId45" display="https://podminky.urs.cz/item/CS_URS_2025_01/184102115"/>
    <hyperlink ref="F436" r:id="rId46" display="https://podminky.urs.cz/item/CS_URS_2025_01/184215132"/>
    <hyperlink ref="F449" r:id="rId47" display="https://podminky.urs.cz/item/CS_URS_2025_01/184215131"/>
    <hyperlink ref="F462" r:id="rId48" display="https://podminky.urs.cz/item/CS_URS_2025_01/184501141"/>
    <hyperlink ref="F468" r:id="rId49" display="https://podminky.urs.cz/item/CS_URS_2025_01/184501131"/>
    <hyperlink ref="F476" r:id="rId50" display="https://podminky.urs.cz/item/CS_URS_2025_01/184215413"/>
    <hyperlink ref="F485" r:id="rId51" display="https://podminky.urs.cz/item/CS_URS_2025_01/184813241"/>
    <hyperlink ref="F499" r:id="rId52" display="https://podminky.urs.cz/item/CS_URS_2025_01/185851121"/>
    <hyperlink ref="F502" r:id="rId53" display="https://podminky.urs.cz/item/CS_URS_2025_01/185851129"/>
    <hyperlink ref="F507" r:id="rId54" display="https://podminky.urs.cz/item/CS_URS_2025_01/184852322"/>
    <hyperlink ref="F512" r:id="rId55" display="https://podminky.urs.cz/item/CS_URS_2025_01/184852321"/>
    <hyperlink ref="F570" r:id="rId56" display="https://podminky.urs.cz/item/CS_URS_2025_01/184813511"/>
    <hyperlink ref="F583" r:id="rId57" display="https://podminky.urs.cz/item/CS_URS_2025_01/183403153"/>
    <hyperlink ref="F590" r:id="rId58" display="https://podminky.urs.cz/item/CS_URS_2025_01/181006111"/>
    <hyperlink ref="F599" r:id="rId59" display="https://podminky.urs.cz/item/CS_URS_2025_01/184911421"/>
    <hyperlink ref="F608" r:id="rId60" display="https://podminky.urs.cz/item/CS_URS_2025_01/183104111"/>
    <hyperlink ref="F611" r:id="rId61" display="https://podminky.urs.cz/item/CS_URS_2025_01/184102112"/>
    <hyperlink ref="F614" r:id="rId62" display="https://podminky.urs.cz/item/CS_URS_2025_01/185804312"/>
    <hyperlink ref="F617" r:id="rId63" display="https://podminky.urs.cz/item/CS_URS_2025_01/185851121.1"/>
    <hyperlink ref="F620" r:id="rId64" display="https://podminky.urs.cz/item/CS_URS_2025_01/185851129"/>
    <hyperlink ref="F627" r:id="rId65" display="https://podminky.urs.cz/item/CS_URS_2025_01/184806151"/>
    <hyperlink ref="F661" r:id="rId66" display="https://podminky.urs.cz/item/CS_URS_2025_01/183104111"/>
    <hyperlink ref="F664" r:id="rId67" display="https://podminky.urs.cz/item/CS_URS_2025_01/184102112"/>
    <hyperlink ref="F675" r:id="rId68" display="https://podminky.urs.cz/item/CS_URS_2025_01/185804311"/>
    <hyperlink ref="F680" r:id="rId69" display="https://podminky.urs.cz/item/CS_URS_2025_01/185851121.2"/>
    <hyperlink ref="F683" r:id="rId70" display="https://podminky.urs.cz/item/CS_URS_2025_01/185851129"/>
    <hyperlink ref="F703" r:id="rId71" display="https://podminky.urs.cz/item/CS_URS_2025_01/167151101"/>
    <hyperlink ref="F708" r:id="rId72" display="https://podminky.urs.cz/item/CS_URS_2025_01/184102112.1"/>
    <hyperlink ref="F713" r:id="rId73" display="https://podminky.urs.cz/item/CS_URS_2025_01/184 80-6151"/>
    <hyperlink ref="F716" r:id="rId74" display="https://podminky.urs.cz/item/CS_URS_2025_01/185804311"/>
    <hyperlink ref="F721" r:id="rId75" display="https://podminky.urs.cz/item/CS_URS_2025_01/185851121.2"/>
    <hyperlink ref="F724" r:id="rId76" display="https://podminky.urs.cz/item/CS_URS_2025_01/185851129"/>
    <hyperlink ref="F732" r:id="rId77" display="https://podminky.urs.cz/item/CS_URS_2025_01/184813511"/>
    <hyperlink ref="F749" r:id="rId78" display="https://podminky.urs.cz/item/CS_URS_2025_01/183403153"/>
    <hyperlink ref="F756" r:id="rId79" display="https://podminky.urs.cz/item/CS_URS_2025_01/181006111"/>
    <hyperlink ref="F763" r:id="rId80" display="https://podminky.urs.cz/item/CS_URS_2025_01/184813511"/>
    <hyperlink ref="F774" r:id="rId81" display="https://podminky.urs.cz/item/CS_URS_2025_01/183211322"/>
    <hyperlink ref="F777" r:id="rId82" display="https://podminky.urs.cz/item/CS_URS_2025_01/185804312.1"/>
    <hyperlink ref="F784" r:id="rId83" display="https://podminky.urs.cz/item/CS_URS_2025_01/185851121"/>
    <hyperlink ref="F787" r:id="rId84" display="https://podminky.urs.cz/item/CS_URS_2025_01/185851129"/>
    <hyperlink ref="F828" r:id="rId85" display="https://podminky.urs.cz/item/CS_URS_2025_01/185804311.1"/>
    <hyperlink ref="F834" r:id="rId86" display="https://podminky.urs.cz/item/CS_URS_2025_01/185804312.1"/>
    <hyperlink ref="F842" r:id="rId87" display="https://podminky.urs.cz/item/CS_URS_2025_01/185851121"/>
    <hyperlink ref="F845" r:id="rId88" display="https://podminky.urs.cz/item/CS_URS_2025_01/185851129"/>
    <hyperlink ref="F850" r:id="rId89" display="https://podminky.urs.cz/item/CS_URS_2025_01/111151111"/>
    <hyperlink ref="F853" r:id="rId90" display="https://podminky.urs.cz/item/CS_URS_2025_01/183211342"/>
    <hyperlink ref="F857" r:id="rId91" display="https://podminky.urs.cz/item/CS_URS_2025_01/185804311.1"/>
    <hyperlink ref="F862" r:id="rId92" display="https://podminky.urs.cz/item/CS_URS_2025_01/185804312.2"/>
    <hyperlink ref="F871" r:id="rId93" display="https://podminky.urs.cz/item/CS_URS_2025_01/185851121"/>
    <hyperlink ref="F887" r:id="rId94" display="https://podminky.urs.cz/item/CS_URS_2025_01/121151123"/>
    <hyperlink ref="F891" r:id="rId95" display="https://podminky.urs.cz/item/CS_URS_2025_01/122251102"/>
    <hyperlink ref="F897" r:id="rId96" display="https://podminky.urs.cz/item/CS_URS_2025_01/184813511"/>
    <hyperlink ref="F906" r:id="rId97" display="https://podminky.urs.cz/item/CS_URS_2025_01/183403153"/>
    <hyperlink ref="F913" r:id="rId98" display="https://podminky.urs.cz/item/CS_URS_2025_01/183403153"/>
    <hyperlink ref="F916" r:id="rId99" display="https://podminky.urs.cz/item/CS_URS_2025_01/181006113"/>
    <hyperlink ref="F925" r:id="rId100" display="https://podminky.urs.cz/item/CS_URS_2025_01/183403153"/>
    <hyperlink ref="F928" r:id="rId101" display="https://podminky.urs.cz/item/CS_URS_2025_01/184813511"/>
    <hyperlink ref="F935" r:id="rId102" display="https://podminky.urs.cz/item/CS_URS_2025_01/183403153"/>
    <hyperlink ref="F940" r:id="rId103" display="https://podminky.urs.cz/item/CS_URS_2025_01/181411131"/>
    <hyperlink ref="F947" r:id="rId104" display="https://podminky.urs.cz/item/CS_URS_2025_01/185804312.1"/>
    <hyperlink ref="F956" r:id="rId105" display="https://podminky.urs.cz/item/CS_URS_2025_01/185851121"/>
    <hyperlink ref="F960" r:id="rId106" display="https://podminky.urs.cz/item/CS_URS_2025_01/9982313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07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94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82</v>
      </c>
    </row>
    <row r="4" s="1" customFormat="1" ht="24.96" customHeight="1">
      <c r="B4" s="23"/>
      <c r="D4" s="133" t="s">
        <v>98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Revitalizace zeleně v parčíku U pramenu v Lounech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99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2084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17. 6. 2025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19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27</v>
      </c>
      <c r="F15" s="41"/>
      <c r="G15" s="41"/>
      <c r="H15" s="41"/>
      <c r="I15" s="135" t="s">
        <v>28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29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28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31</v>
      </c>
      <c r="E20" s="41"/>
      <c r="F20" s="41"/>
      <c r="G20" s="41"/>
      <c r="H20" s="41"/>
      <c r="I20" s="135" t="s">
        <v>26</v>
      </c>
      <c r="J20" s="139" t="s">
        <v>19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32</v>
      </c>
      <c r="F21" s="41"/>
      <c r="G21" s="41"/>
      <c r="H21" s="41"/>
      <c r="I21" s="135" t="s">
        <v>28</v>
      </c>
      <c r="J21" s="139" t="s">
        <v>19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34</v>
      </c>
      <c r="E23" s="41"/>
      <c r="F23" s="41"/>
      <c r="G23" s="41"/>
      <c r="H23" s="41"/>
      <c r="I23" s="135" t="s">
        <v>26</v>
      </c>
      <c r="J23" s="139" t="s">
        <v>19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35</v>
      </c>
      <c r="F24" s="41"/>
      <c r="G24" s="41"/>
      <c r="H24" s="41"/>
      <c r="I24" s="135" t="s">
        <v>28</v>
      </c>
      <c r="J24" s="139" t="s">
        <v>19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36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79.25" customHeight="1">
      <c r="A27" s="141"/>
      <c r="B27" s="142"/>
      <c r="C27" s="141"/>
      <c r="D27" s="141"/>
      <c r="E27" s="143" t="s">
        <v>101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147">
        <f>ROUND(J84,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40</v>
      </c>
      <c r="G32" s="41"/>
      <c r="H32" s="41"/>
      <c r="I32" s="148" t="s">
        <v>39</v>
      </c>
      <c r="J32" s="148" t="s">
        <v>41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42</v>
      </c>
      <c r="E33" s="135" t="s">
        <v>43</v>
      </c>
      <c r="F33" s="150">
        <f>ROUND((SUM(BE84:BE179)),  2)</f>
        <v>0</v>
      </c>
      <c r="G33" s="41"/>
      <c r="H33" s="41"/>
      <c r="I33" s="151">
        <v>0.20999999999999999</v>
      </c>
      <c r="J33" s="150">
        <f>ROUND(((SUM(BE84:BE179))*I33),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44</v>
      </c>
      <c r="F34" s="150">
        <f>ROUND((SUM(BF84:BF179)),  2)</f>
        <v>0</v>
      </c>
      <c r="G34" s="41"/>
      <c r="H34" s="41"/>
      <c r="I34" s="151">
        <v>0.12</v>
      </c>
      <c r="J34" s="150">
        <f>ROUND(((SUM(BF84:BF179))*I34),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45</v>
      </c>
      <c r="F35" s="150">
        <f>ROUND((SUM(BG84:BG179)),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46</v>
      </c>
      <c r="F36" s="150">
        <f>ROUND((SUM(BH84:BH179)),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47</v>
      </c>
      <c r="F37" s="150">
        <f>ROUND((SUM(BI84:BI179)),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48</v>
      </c>
      <c r="E39" s="154"/>
      <c r="F39" s="154"/>
      <c r="G39" s="155" t="s">
        <v>49</v>
      </c>
      <c r="H39" s="156" t="s">
        <v>50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102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Revitalizace zeleně v parčíku U pramenu v Lounech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99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05 - SO 05 - Veřejné osvětlení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17. 6. 2025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40.05" customHeight="1">
      <c r="A54" s="41"/>
      <c r="B54" s="42"/>
      <c r="C54" s="35" t="s">
        <v>25</v>
      </c>
      <c r="D54" s="43"/>
      <c r="E54" s="43"/>
      <c r="F54" s="30" t="str">
        <f>E15</f>
        <v>Město Louny, Mírové náměnstí 35, Louny</v>
      </c>
      <c r="G54" s="43"/>
      <c r="H54" s="43"/>
      <c r="I54" s="35" t="s">
        <v>31</v>
      </c>
      <c r="J54" s="39" t="str">
        <f>E21</f>
        <v xml:space="preserve">Ing.Radek Prokeš Ph.D, Jihovýchodní VI/3116 Praha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>Ondřej Gerhart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103</v>
      </c>
      <c r="D57" s="165"/>
      <c r="E57" s="165"/>
      <c r="F57" s="165"/>
      <c r="G57" s="165"/>
      <c r="H57" s="165"/>
      <c r="I57" s="165"/>
      <c r="J57" s="166" t="s">
        <v>104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70</v>
      </c>
      <c r="D59" s="43"/>
      <c r="E59" s="43"/>
      <c r="F59" s="43"/>
      <c r="G59" s="43"/>
      <c r="H59" s="43"/>
      <c r="I59" s="43"/>
      <c r="J59" s="105">
        <f>J84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105</v>
      </c>
    </row>
    <row r="60" s="9" customFormat="1" ht="24.96" customHeight="1">
      <c r="A60" s="9"/>
      <c r="B60" s="168"/>
      <c r="C60" s="169"/>
      <c r="D60" s="170" t="s">
        <v>2085</v>
      </c>
      <c r="E60" s="171"/>
      <c r="F60" s="171"/>
      <c r="G60" s="171"/>
      <c r="H60" s="171"/>
      <c r="I60" s="171"/>
      <c r="J60" s="172">
        <f>J85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8"/>
      <c r="C61" s="169"/>
      <c r="D61" s="170" t="s">
        <v>2086</v>
      </c>
      <c r="E61" s="171"/>
      <c r="F61" s="171"/>
      <c r="G61" s="171"/>
      <c r="H61" s="171"/>
      <c r="I61" s="171"/>
      <c r="J61" s="172">
        <f>J110</f>
        <v>0</v>
      </c>
      <c r="K61" s="169"/>
      <c r="L61" s="173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8"/>
      <c r="C62" s="169"/>
      <c r="D62" s="170" t="s">
        <v>2087</v>
      </c>
      <c r="E62" s="171"/>
      <c r="F62" s="171"/>
      <c r="G62" s="171"/>
      <c r="H62" s="171"/>
      <c r="I62" s="171"/>
      <c r="J62" s="172">
        <f>J137</f>
        <v>0</v>
      </c>
      <c r="K62" s="169"/>
      <c r="L62" s="173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8"/>
      <c r="C63" s="169"/>
      <c r="D63" s="170" t="s">
        <v>2088</v>
      </c>
      <c r="E63" s="171"/>
      <c r="F63" s="171"/>
      <c r="G63" s="171"/>
      <c r="H63" s="171"/>
      <c r="I63" s="171"/>
      <c r="J63" s="172">
        <f>J162</f>
        <v>0</v>
      </c>
      <c r="K63" s="169"/>
      <c r="L63" s="173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8"/>
      <c r="C64" s="169"/>
      <c r="D64" s="170" t="s">
        <v>2089</v>
      </c>
      <c r="E64" s="171"/>
      <c r="F64" s="171"/>
      <c r="G64" s="171"/>
      <c r="H64" s="171"/>
      <c r="I64" s="171"/>
      <c r="J64" s="172">
        <f>J167</f>
        <v>0</v>
      </c>
      <c r="K64" s="169"/>
      <c r="L64" s="173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2" customFormat="1" ht="21.84" customHeight="1">
      <c r="A65" s="41"/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137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6.96" customHeight="1">
      <c r="A66" s="41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137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70" s="2" customFormat="1" ht="6.96" customHeight="1">
      <c r="A70" s="41"/>
      <c r="B70" s="64"/>
      <c r="C70" s="65"/>
      <c r="D70" s="65"/>
      <c r="E70" s="65"/>
      <c r="F70" s="65"/>
      <c r="G70" s="65"/>
      <c r="H70" s="65"/>
      <c r="I70" s="65"/>
      <c r="J70" s="65"/>
      <c r="K70" s="65"/>
      <c r="L70" s="13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24.96" customHeight="1">
      <c r="A71" s="41"/>
      <c r="B71" s="42"/>
      <c r="C71" s="26" t="s">
        <v>110</v>
      </c>
      <c r="D71" s="43"/>
      <c r="E71" s="43"/>
      <c r="F71" s="43"/>
      <c r="G71" s="43"/>
      <c r="H71" s="43"/>
      <c r="I71" s="43"/>
      <c r="J71" s="43"/>
      <c r="K71" s="43"/>
      <c r="L71" s="13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6.96" customHeight="1">
      <c r="A72" s="4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2" customHeight="1">
      <c r="A73" s="41"/>
      <c r="B73" s="42"/>
      <c r="C73" s="35" t="s">
        <v>16</v>
      </c>
      <c r="D73" s="43"/>
      <c r="E73" s="43"/>
      <c r="F73" s="43"/>
      <c r="G73" s="43"/>
      <c r="H73" s="43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6.5" customHeight="1">
      <c r="A74" s="41"/>
      <c r="B74" s="42"/>
      <c r="C74" s="43"/>
      <c r="D74" s="43"/>
      <c r="E74" s="163" t="str">
        <f>E7</f>
        <v>Revitalizace zeleně v parčíku U pramenu v Lounech</v>
      </c>
      <c r="F74" s="35"/>
      <c r="G74" s="35"/>
      <c r="H74" s="35"/>
      <c r="I74" s="43"/>
      <c r="J74" s="43"/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5" t="s">
        <v>99</v>
      </c>
      <c r="D75" s="43"/>
      <c r="E75" s="43"/>
      <c r="F75" s="43"/>
      <c r="G75" s="43"/>
      <c r="H75" s="43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6.5" customHeight="1">
      <c r="A76" s="41"/>
      <c r="B76" s="42"/>
      <c r="C76" s="43"/>
      <c r="D76" s="43"/>
      <c r="E76" s="72" t="str">
        <f>E9</f>
        <v>05 - SO 05 - Veřejné osvětlení</v>
      </c>
      <c r="F76" s="43"/>
      <c r="G76" s="43"/>
      <c r="H76" s="43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5" t="s">
        <v>21</v>
      </c>
      <c r="D78" s="43"/>
      <c r="E78" s="43"/>
      <c r="F78" s="30" t="str">
        <f>F12</f>
        <v xml:space="preserve"> </v>
      </c>
      <c r="G78" s="43"/>
      <c r="H78" s="43"/>
      <c r="I78" s="35" t="s">
        <v>23</v>
      </c>
      <c r="J78" s="75" t="str">
        <f>IF(J12="","",J12)</f>
        <v>17. 6. 2025</v>
      </c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40.05" customHeight="1">
      <c r="A80" s="41"/>
      <c r="B80" s="42"/>
      <c r="C80" s="35" t="s">
        <v>25</v>
      </c>
      <c r="D80" s="43"/>
      <c r="E80" s="43"/>
      <c r="F80" s="30" t="str">
        <f>E15</f>
        <v>Město Louny, Mírové náměnstí 35, Louny</v>
      </c>
      <c r="G80" s="43"/>
      <c r="H80" s="43"/>
      <c r="I80" s="35" t="s">
        <v>31</v>
      </c>
      <c r="J80" s="39" t="str">
        <f>E21</f>
        <v xml:space="preserve">Ing.Radek Prokeš Ph.D, Jihovýchodní VI/3116 Praha </v>
      </c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5.15" customHeight="1">
      <c r="A81" s="41"/>
      <c r="B81" s="42"/>
      <c r="C81" s="35" t="s">
        <v>29</v>
      </c>
      <c r="D81" s="43"/>
      <c r="E81" s="43"/>
      <c r="F81" s="30" t="str">
        <f>IF(E18="","",E18)</f>
        <v>Vyplň údaj</v>
      </c>
      <c r="G81" s="43"/>
      <c r="H81" s="43"/>
      <c r="I81" s="35" t="s">
        <v>34</v>
      </c>
      <c r="J81" s="39" t="str">
        <f>E24</f>
        <v>Ondřej Gerhart</v>
      </c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0.32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11" customFormat="1" ht="29.28" customHeight="1">
      <c r="A83" s="180"/>
      <c r="B83" s="181"/>
      <c r="C83" s="182" t="s">
        <v>111</v>
      </c>
      <c r="D83" s="183" t="s">
        <v>57</v>
      </c>
      <c r="E83" s="183" t="s">
        <v>53</v>
      </c>
      <c r="F83" s="183" t="s">
        <v>54</v>
      </c>
      <c r="G83" s="183" t="s">
        <v>112</v>
      </c>
      <c r="H83" s="183" t="s">
        <v>113</v>
      </c>
      <c r="I83" s="183" t="s">
        <v>114</v>
      </c>
      <c r="J83" s="183" t="s">
        <v>104</v>
      </c>
      <c r="K83" s="184" t="s">
        <v>115</v>
      </c>
      <c r="L83" s="185"/>
      <c r="M83" s="95" t="s">
        <v>19</v>
      </c>
      <c r="N83" s="96" t="s">
        <v>42</v>
      </c>
      <c r="O83" s="96" t="s">
        <v>116</v>
      </c>
      <c r="P83" s="96" t="s">
        <v>117</v>
      </c>
      <c r="Q83" s="96" t="s">
        <v>118</v>
      </c>
      <c r="R83" s="96" t="s">
        <v>119</v>
      </c>
      <c r="S83" s="96" t="s">
        <v>120</v>
      </c>
      <c r="T83" s="97" t="s">
        <v>121</v>
      </c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</row>
    <row r="84" s="2" customFormat="1" ht="22.8" customHeight="1">
      <c r="A84" s="41"/>
      <c r="B84" s="42"/>
      <c r="C84" s="102" t="s">
        <v>122</v>
      </c>
      <c r="D84" s="43"/>
      <c r="E84" s="43"/>
      <c r="F84" s="43"/>
      <c r="G84" s="43"/>
      <c r="H84" s="43"/>
      <c r="I84" s="43"/>
      <c r="J84" s="186">
        <f>BK84</f>
        <v>0</v>
      </c>
      <c r="K84" s="43"/>
      <c r="L84" s="47"/>
      <c r="M84" s="98"/>
      <c r="N84" s="187"/>
      <c r="O84" s="99"/>
      <c r="P84" s="188">
        <f>P85+P110+P137+P162+P167</f>
        <v>0</v>
      </c>
      <c r="Q84" s="99"/>
      <c r="R84" s="188">
        <f>R85+R110+R137+R162+R167</f>
        <v>16.881485999999999</v>
      </c>
      <c r="S84" s="99"/>
      <c r="T84" s="189">
        <f>T85+T110+T137+T162+T167</f>
        <v>0</v>
      </c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T84" s="20" t="s">
        <v>71</v>
      </c>
      <c r="AU84" s="20" t="s">
        <v>105</v>
      </c>
      <c r="BK84" s="190">
        <f>BK85+BK110+BK137+BK162+BK167</f>
        <v>0</v>
      </c>
    </row>
    <row r="85" s="12" customFormat="1" ht="25.92" customHeight="1">
      <c r="A85" s="12"/>
      <c r="B85" s="191"/>
      <c r="C85" s="192"/>
      <c r="D85" s="193" t="s">
        <v>71</v>
      </c>
      <c r="E85" s="194" t="s">
        <v>2090</v>
      </c>
      <c r="F85" s="194" t="s">
        <v>2091</v>
      </c>
      <c r="G85" s="192"/>
      <c r="H85" s="192"/>
      <c r="I85" s="195"/>
      <c r="J85" s="196">
        <f>BK85</f>
        <v>0</v>
      </c>
      <c r="K85" s="192"/>
      <c r="L85" s="197"/>
      <c r="M85" s="198"/>
      <c r="N85" s="199"/>
      <c r="O85" s="199"/>
      <c r="P85" s="200">
        <f>SUM(P86:P109)</f>
        <v>0</v>
      </c>
      <c r="Q85" s="199"/>
      <c r="R85" s="200">
        <f>SUM(R86:R109)</f>
        <v>0.26735999999999999</v>
      </c>
      <c r="S85" s="199"/>
      <c r="T85" s="201">
        <f>SUM(T86:T109)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80</v>
      </c>
      <c r="AT85" s="203" t="s">
        <v>71</v>
      </c>
      <c r="AU85" s="203" t="s">
        <v>72</v>
      </c>
      <c r="AY85" s="202" t="s">
        <v>125</v>
      </c>
      <c r="BK85" s="204">
        <f>SUM(BK86:BK109)</f>
        <v>0</v>
      </c>
    </row>
    <row r="86" s="2" customFormat="1" ht="16.5" customHeight="1">
      <c r="A86" s="41"/>
      <c r="B86" s="42"/>
      <c r="C86" s="207" t="s">
        <v>80</v>
      </c>
      <c r="D86" s="207" t="s">
        <v>127</v>
      </c>
      <c r="E86" s="208" t="s">
        <v>2092</v>
      </c>
      <c r="F86" s="209" t="s">
        <v>2093</v>
      </c>
      <c r="G86" s="210" t="s">
        <v>196</v>
      </c>
      <c r="H86" s="211">
        <v>3</v>
      </c>
      <c r="I86" s="212"/>
      <c r="J86" s="213">
        <f>ROUND(I86*H86,2)</f>
        <v>0</v>
      </c>
      <c r="K86" s="209" t="s">
        <v>19</v>
      </c>
      <c r="L86" s="47"/>
      <c r="M86" s="214" t="s">
        <v>19</v>
      </c>
      <c r="N86" s="215" t="s">
        <v>43</v>
      </c>
      <c r="O86" s="87"/>
      <c r="P86" s="216">
        <f>O86*H86</f>
        <v>0</v>
      </c>
      <c r="Q86" s="216">
        <v>0</v>
      </c>
      <c r="R86" s="216">
        <f>Q86*H86</f>
        <v>0</v>
      </c>
      <c r="S86" s="216">
        <v>0</v>
      </c>
      <c r="T86" s="217">
        <f>S86*H86</f>
        <v>0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R86" s="218" t="s">
        <v>860</v>
      </c>
      <c r="AT86" s="218" t="s">
        <v>127</v>
      </c>
      <c r="AU86" s="218" t="s">
        <v>80</v>
      </c>
      <c r="AY86" s="20" t="s">
        <v>125</v>
      </c>
      <c r="BE86" s="219">
        <f>IF(N86="základní",J86,0)</f>
        <v>0</v>
      </c>
      <c r="BF86" s="219">
        <f>IF(N86="snížená",J86,0)</f>
        <v>0</v>
      </c>
      <c r="BG86" s="219">
        <f>IF(N86="zákl. přenesená",J86,0)</f>
        <v>0</v>
      </c>
      <c r="BH86" s="219">
        <f>IF(N86="sníž. přenesená",J86,0)</f>
        <v>0</v>
      </c>
      <c r="BI86" s="219">
        <f>IF(N86="nulová",J86,0)</f>
        <v>0</v>
      </c>
      <c r="BJ86" s="20" t="s">
        <v>80</v>
      </c>
      <c r="BK86" s="219">
        <f>ROUND(I86*H86,2)</f>
        <v>0</v>
      </c>
      <c r="BL86" s="20" t="s">
        <v>860</v>
      </c>
      <c r="BM86" s="218" t="s">
        <v>2094</v>
      </c>
    </row>
    <row r="87" s="2" customFormat="1">
      <c r="A87" s="41"/>
      <c r="B87" s="42"/>
      <c r="C87" s="43"/>
      <c r="D87" s="220" t="s">
        <v>134</v>
      </c>
      <c r="E87" s="43"/>
      <c r="F87" s="221" t="s">
        <v>2093</v>
      </c>
      <c r="G87" s="43"/>
      <c r="H87" s="43"/>
      <c r="I87" s="222"/>
      <c r="J87" s="43"/>
      <c r="K87" s="43"/>
      <c r="L87" s="47"/>
      <c r="M87" s="223"/>
      <c r="N87" s="224"/>
      <c r="O87" s="87"/>
      <c r="P87" s="87"/>
      <c r="Q87" s="87"/>
      <c r="R87" s="87"/>
      <c r="S87" s="87"/>
      <c r="T87" s="88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T87" s="20" t="s">
        <v>134</v>
      </c>
      <c r="AU87" s="20" t="s">
        <v>80</v>
      </c>
    </row>
    <row r="88" s="2" customFormat="1" ht="16.5" customHeight="1">
      <c r="A88" s="41"/>
      <c r="B88" s="42"/>
      <c r="C88" s="207" t="s">
        <v>82</v>
      </c>
      <c r="D88" s="207" t="s">
        <v>127</v>
      </c>
      <c r="E88" s="208" t="s">
        <v>2095</v>
      </c>
      <c r="F88" s="209" t="s">
        <v>2096</v>
      </c>
      <c r="G88" s="210" t="s">
        <v>196</v>
      </c>
      <c r="H88" s="211">
        <v>3</v>
      </c>
      <c r="I88" s="212"/>
      <c r="J88" s="213">
        <f>ROUND(I88*H88,2)</f>
        <v>0</v>
      </c>
      <c r="K88" s="209" t="s">
        <v>19</v>
      </c>
      <c r="L88" s="47"/>
      <c r="M88" s="214" t="s">
        <v>19</v>
      </c>
      <c r="N88" s="215" t="s">
        <v>43</v>
      </c>
      <c r="O88" s="87"/>
      <c r="P88" s="216">
        <f>O88*H88</f>
        <v>0</v>
      </c>
      <c r="Q88" s="216">
        <v>0</v>
      </c>
      <c r="R88" s="216">
        <f>Q88*H88</f>
        <v>0</v>
      </c>
      <c r="S88" s="216">
        <v>0</v>
      </c>
      <c r="T88" s="217">
        <f>S88*H88</f>
        <v>0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R88" s="218" t="s">
        <v>860</v>
      </c>
      <c r="AT88" s="218" t="s">
        <v>127</v>
      </c>
      <c r="AU88" s="218" t="s">
        <v>80</v>
      </c>
      <c r="AY88" s="20" t="s">
        <v>125</v>
      </c>
      <c r="BE88" s="219">
        <f>IF(N88="základní",J88,0)</f>
        <v>0</v>
      </c>
      <c r="BF88" s="219">
        <f>IF(N88="snížená",J88,0)</f>
        <v>0</v>
      </c>
      <c r="BG88" s="219">
        <f>IF(N88="zákl. přenesená",J88,0)</f>
        <v>0</v>
      </c>
      <c r="BH88" s="219">
        <f>IF(N88="sníž. přenesená",J88,0)</f>
        <v>0</v>
      </c>
      <c r="BI88" s="219">
        <f>IF(N88="nulová",J88,0)</f>
        <v>0</v>
      </c>
      <c r="BJ88" s="20" t="s">
        <v>80</v>
      </c>
      <c r="BK88" s="219">
        <f>ROUND(I88*H88,2)</f>
        <v>0</v>
      </c>
      <c r="BL88" s="20" t="s">
        <v>860</v>
      </c>
      <c r="BM88" s="218" t="s">
        <v>2097</v>
      </c>
    </row>
    <row r="89" s="2" customFormat="1">
      <c r="A89" s="41"/>
      <c r="B89" s="42"/>
      <c r="C89" s="43"/>
      <c r="D89" s="220" t="s">
        <v>134</v>
      </c>
      <c r="E89" s="43"/>
      <c r="F89" s="221" t="s">
        <v>2096</v>
      </c>
      <c r="G89" s="43"/>
      <c r="H89" s="43"/>
      <c r="I89" s="222"/>
      <c r="J89" s="43"/>
      <c r="K89" s="43"/>
      <c r="L89" s="47"/>
      <c r="M89" s="223"/>
      <c r="N89" s="224"/>
      <c r="O89" s="87"/>
      <c r="P89" s="87"/>
      <c r="Q89" s="87"/>
      <c r="R89" s="87"/>
      <c r="S89" s="87"/>
      <c r="T89" s="88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T89" s="20" t="s">
        <v>134</v>
      </c>
      <c r="AU89" s="20" t="s">
        <v>80</v>
      </c>
    </row>
    <row r="90" s="2" customFormat="1" ht="16.5" customHeight="1">
      <c r="A90" s="41"/>
      <c r="B90" s="42"/>
      <c r="C90" s="207" t="s">
        <v>146</v>
      </c>
      <c r="D90" s="207" t="s">
        <v>127</v>
      </c>
      <c r="E90" s="208" t="s">
        <v>2098</v>
      </c>
      <c r="F90" s="209" t="s">
        <v>2099</v>
      </c>
      <c r="G90" s="210" t="s">
        <v>196</v>
      </c>
      <c r="H90" s="211">
        <v>2</v>
      </c>
      <c r="I90" s="212"/>
      <c r="J90" s="213">
        <f>ROUND(I90*H90,2)</f>
        <v>0</v>
      </c>
      <c r="K90" s="209" t="s">
        <v>19</v>
      </c>
      <c r="L90" s="47"/>
      <c r="M90" s="214" t="s">
        <v>19</v>
      </c>
      <c r="N90" s="215" t="s">
        <v>43</v>
      </c>
      <c r="O90" s="87"/>
      <c r="P90" s="216">
        <f>O90*H90</f>
        <v>0</v>
      </c>
      <c r="Q90" s="216">
        <v>0</v>
      </c>
      <c r="R90" s="216">
        <f>Q90*H90</f>
        <v>0</v>
      </c>
      <c r="S90" s="216">
        <v>0</v>
      </c>
      <c r="T90" s="217">
        <f>S90*H90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18" t="s">
        <v>860</v>
      </c>
      <c r="AT90" s="218" t="s">
        <v>127</v>
      </c>
      <c r="AU90" s="218" t="s">
        <v>80</v>
      </c>
      <c r="AY90" s="20" t="s">
        <v>125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20" t="s">
        <v>80</v>
      </c>
      <c r="BK90" s="219">
        <f>ROUND(I90*H90,2)</f>
        <v>0</v>
      </c>
      <c r="BL90" s="20" t="s">
        <v>860</v>
      </c>
      <c r="BM90" s="218" t="s">
        <v>2100</v>
      </c>
    </row>
    <row r="91" s="2" customFormat="1">
      <c r="A91" s="41"/>
      <c r="B91" s="42"/>
      <c r="C91" s="43"/>
      <c r="D91" s="220" t="s">
        <v>134</v>
      </c>
      <c r="E91" s="43"/>
      <c r="F91" s="221" t="s">
        <v>2099</v>
      </c>
      <c r="G91" s="43"/>
      <c r="H91" s="43"/>
      <c r="I91" s="222"/>
      <c r="J91" s="43"/>
      <c r="K91" s="43"/>
      <c r="L91" s="47"/>
      <c r="M91" s="223"/>
      <c r="N91" s="224"/>
      <c r="O91" s="87"/>
      <c r="P91" s="87"/>
      <c r="Q91" s="87"/>
      <c r="R91" s="87"/>
      <c r="S91" s="87"/>
      <c r="T91" s="88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134</v>
      </c>
      <c r="AU91" s="20" t="s">
        <v>80</v>
      </c>
    </row>
    <row r="92" s="2" customFormat="1" ht="16.5" customHeight="1">
      <c r="A92" s="41"/>
      <c r="B92" s="42"/>
      <c r="C92" s="207" t="s">
        <v>132</v>
      </c>
      <c r="D92" s="207" t="s">
        <v>127</v>
      </c>
      <c r="E92" s="208" t="s">
        <v>2101</v>
      </c>
      <c r="F92" s="209" t="s">
        <v>2102</v>
      </c>
      <c r="G92" s="210" t="s">
        <v>196</v>
      </c>
      <c r="H92" s="211">
        <v>1</v>
      </c>
      <c r="I92" s="212"/>
      <c r="J92" s="213">
        <f>ROUND(I92*H92,2)</f>
        <v>0</v>
      </c>
      <c r="K92" s="209" t="s">
        <v>19</v>
      </c>
      <c r="L92" s="47"/>
      <c r="M92" s="214" t="s">
        <v>19</v>
      </c>
      <c r="N92" s="215" t="s">
        <v>43</v>
      </c>
      <c r="O92" s="87"/>
      <c r="P92" s="216">
        <f>O92*H92</f>
        <v>0</v>
      </c>
      <c r="Q92" s="216">
        <v>0</v>
      </c>
      <c r="R92" s="216">
        <f>Q92*H92</f>
        <v>0</v>
      </c>
      <c r="S92" s="216">
        <v>0</v>
      </c>
      <c r="T92" s="217">
        <f>S92*H92</f>
        <v>0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R92" s="218" t="s">
        <v>860</v>
      </c>
      <c r="AT92" s="218" t="s">
        <v>127</v>
      </c>
      <c r="AU92" s="218" t="s">
        <v>80</v>
      </c>
      <c r="AY92" s="20" t="s">
        <v>125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20" t="s">
        <v>80</v>
      </c>
      <c r="BK92" s="219">
        <f>ROUND(I92*H92,2)</f>
        <v>0</v>
      </c>
      <c r="BL92" s="20" t="s">
        <v>860</v>
      </c>
      <c r="BM92" s="218" t="s">
        <v>2103</v>
      </c>
    </row>
    <row r="93" s="2" customFormat="1">
      <c r="A93" s="41"/>
      <c r="B93" s="42"/>
      <c r="C93" s="43"/>
      <c r="D93" s="220" t="s">
        <v>134</v>
      </c>
      <c r="E93" s="43"/>
      <c r="F93" s="221" t="s">
        <v>2102</v>
      </c>
      <c r="G93" s="43"/>
      <c r="H93" s="43"/>
      <c r="I93" s="222"/>
      <c r="J93" s="43"/>
      <c r="K93" s="43"/>
      <c r="L93" s="47"/>
      <c r="M93" s="223"/>
      <c r="N93" s="224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134</v>
      </c>
      <c r="AU93" s="20" t="s">
        <v>80</v>
      </c>
    </row>
    <row r="94" s="2" customFormat="1" ht="16.5" customHeight="1">
      <c r="A94" s="41"/>
      <c r="B94" s="42"/>
      <c r="C94" s="207" t="s">
        <v>159</v>
      </c>
      <c r="D94" s="207" t="s">
        <v>127</v>
      </c>
      <c r="E94" s="208" t="s">
        <v>2104</v>
      </c>
      <c r="F94" s="209" t="s">
        <v>2105</v>
      </c>
      <c r="G94" s="210" t="s">
        <v>178</v>
      </c>
      <c r="H94" s="211">
        <v>135</v>
      </c>
      <c r="I94" s="212"/>
      <c r="J94" s="213">
        <f>ROUND(I94*H94,2)</f>
        <v>0</v>
      </c>
      <c r="K94" s="209" t="s">
        <v>19</v>
      </c>
      <c r="L94" s="47"/>
      <c r="M94" s="214" t="s">
        <v>19</v>
      </c>
      <c r="N94" s="215" t="s">
        <v>43</v>
      </c>
      <c r="O94" s="87"/>
      <c r="P94" s="216">
        <f>O94*H94</f>
        <v>0</v>
      </c>
      <c r="Q94" s="216">
        <v>0.00098999999999999999</v>
      </c>
      <c r="R94" s="216">
        <f>Q94*H94</f>
        <v>0.13364999999999999</v>
      </c>
      <c r="S94" s="216">
        <v>0</v>
      </c>
      <c r="T94" s="217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18" t="s">
        <v>860</v>
      </c>
      <c r="AT94" s="218" t="s">
        <v>127</v>
      </c>
      <c r="AU94" s="218" t="s">
        <v>80</v>
      </c>
      <c r="AY94" s="20" t="s">
        <v>125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20" t="s">
        <v>80</v>
      </c>
      <c r="BK94" s="219">
        <f>ROUND(I94*H94,2)</f>
        <v>0</v>
      </c>
      <c r="BL94" s="20" t="s">
        <v>860</v>
      </c>
      <c r="BM94" s="218" t="s">
        <v>2106</v>
      </c>
    </row>
    <row r="95" s="2" customFormat="1">
      <c r="A95" s="41"/>
      <c r="B95" s="42"/>
      <c r="C95" s="43"/>
      <c r="D95" s="220" t="s">
        <v>134</v>
      </c>
      <c r="E95" s="43"/>
      <c r="F95" s="221" t="s">
        <v>2105</v>
      </c>
      <c r="G95" s="43"/>
      <c r="H95" s="43"/>
      <c r="I95" s="222"/>
      <c r="J95" s="43"/>
      <c r="K95" s="43"/>
      <c r="L95" s="47"/>
      <c r="M95" s="223"/>
      <c r="N95" s="224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134</v>
      </c>
      <c r="AU95" s="20" t="s">
        <v>80</v>
      </c>
    </row>
    <row r="96" s="2" customFormat="1" ht="16.5" customHeight="1">
      <c r="A96" s="41"/>
      <c r="B96" s="42"/>
      <c r="C96" s="207" t="s">
        <v>165</v>
      </c>
      <c r="D96" s="207" t="s">
        <v>127</v>
      </c>
      <c r="E96" s="208" t="s">
        <v>2107</v>
      </c>
      <c r="F96" s="209" t="s">
        <v>2108</v>
      </c>
      <c r="G96" s="210" t="s">
        <v>196</v>
      </c>
      <c r="H96" s="211">
        <v>18</v>
      </c>
      <c r="I96" s="212"/>
      <c r="J96" s="213">
        <f>ROUND(I96*H96,2)</f>
        <v>0</v>
      </c>
      <c r="K96" s="209" t="s">
        <v>19</v>
      </c>
      <c r="L96" s="47"/>
      <c r="M96" s="214" t="s">
        <v>19</v>
      </c>
      <c r="N96" s="215" t="s">
        <v>43</v>
      </c>
      <c r="O96" s="87"/>
      <c r="P96" s="216">
        <f>O96*H96</f>
        <v>0</v>
      </c>
      <c r="Q96" s="216">
        <v>0.00020000000000000001</v>
      </c>
      <c r="R96" s="216">
        <f>Q96*H96</f>
        <v>0.0036000000000000003</v>
      </c>
      <c r="S96" s="216">
        <v>0</v>
      </c>
      <c r="T96" s="217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18" t="s">
        <v>860</v>
      </c>
      <c r="AT96" s="218" t="s">
        <v>127</v>
      </c>
      <c r="AU96" s="218" t="s">
        <v>80</v>
      </c>
      <c r="AY96" s="20" t="s">
        <v>125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20" t="s">
        <v>80</v>
      </c>
      <c r="BK96" s="219">
        <f>ROUND(I96*H96,2)</f>
        <v>0</v>
      </c>
      <c r="BL96" s="20" t="s">
        <v>860</v>
      </c>
      <c r="BM96" s="218" t="s">
        <v>2109</v>
      </c>
    </row>
    <row r="97" s="2" customFormat="1">
      <c r="A97" s="41"/>
      <c r="B97" s="42"/>
      <c r="C97" s="43"/>
      <c r="D97" s="220" t="s">
        <v>134</v>
      </c>
      <c r="E97" s="43"/>
      <c r="F97" s="221" t="s">
        <v>2108</v>
      </c>
      <c r="G97" s="43"/>
      <c r="H97" s="43"/>
      <c r="I97" s="222"/>
      <c r="J97" s="43"/>
      <c r="K97" s="43"/>
      <c r="L97" s="47"/>
      <c r="M97" s="223"/>
      <c r="N97" s="224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134</v>
      </c>
      <c r="AU97" s="20" t="s">
        <v>80</v>
      </c>
    </row>
    <row r="98" s="2" customFormat="1" ht="16.5" customHeight="1">
      <c r="A98" s="41"/>
      <c r="B98" s="42"/>
      <c r="C98" s="207" t="s">
        <v>172</v>
      </c>
      <c r="D98" s="207" t="s">
        <v>127</v>
      </c>
      <c r="E98" s="208" t="s">
        <v>2110</v>
      </c>
      <c r="F98" s="209" t="s">
        <v>2111</v>
      </c>
      <c r="G98" s="210" t="s">
        <v>178</v>
      </c>
      <c r="H98" s="211">
        <v>35</v>
      </c>
      <c r="I98" s="212"/>
      <c r="J98" s="213">
        <f>ROUND(I98*H98,2)</f>
        <v>0</v>
      </c>
      <c r="K98" s="209" t="s">
        <v>19</v>
      </c>
      <c r="L98" s="47"/>
      <c r="M98" s="214" t="s">
        <v>19</v>
      </c>
      <c r="N98" s="215" t="s">
        <v>43</v>
      </c>
      <c r="O98" s="87"/>
      <c r="P98" s="216">
        <f>O98*H98</f>
        <v>0</v>
      </c>
      <c r="Q98" s="216">
        <v>0.00021000000000000001</v>
      </c>
      <c r="R98" s="216">
        <f>Q98*H98</f>
        <v>0.0073500000000000006</v>
      </c>
      <c r="S98" s="216">
        <v>0</v>
      </c>
      <c r="T98" s="217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18" t="s">
        <v>860</v>
      </c>
      <c r="AT98" s="218" t="s">
        <v>127</v>
      </c>
      <c r="AU98" s="218" t="s">
        <v>80</v>
      </c>
      <c r="AY98" s="20" t="s">
        <v>125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20" t="s">
        <v>80</v>
      </c>
      <c r="BK98" s="219">
        <f>ROUND(I98*H98,2)</f>
        <v>0</v>
      </c>
      <c r="BL98" s="20" t="s">
        <v>860</v>
      </c>
      <c r="BM98" s="218" t="s">
        <v>2112</v>
      </c>
    </row>
    <row r="99" s="2" customFormat="1">
      <c r="A99" s="41"/>
      <c r="B99" s="42"/>
      <c r="C99" s="43"/>
      <c r="D99" s="220" t="s">
        <v>134</v>
      </c>
      <c r="E99" s="43"/>
      <c r="F99" s="221" t="s">
        <v>2111</v>
      </c>
      <c r="G99" s="43"/>
      <c r="H99" s="43"/>
      <c r="I99" s="222"/>
      <c r="J99" s="43"/>
      <c r="K99" s="43"/>
      <c r="L99" s="47"/>
      <c r="M99" s="223"/>
      <c r="N99" s="224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134</v>
      </c>
      <c r="AU99" s="20" t="s">
        <v>80</v>
      </c>
    </row>
    <row r="100" s="2" customFormat="1" ht="16.5" customHeight="1">
      <c r="A100" s="41"/>
      <c r="B100" s="42"/>
      <c r="C100" s="207" t="s">
        <v>175</v>
      </c>
      <c r="D100" s="207" t="s">
        <v>127</v>
      </c>
      <c r="E100" s="208" t="s">
        <v>2113</v>
      </c>
      <c r="F100" s="209" t="s">
        <v>2114</v>
      </c>
      <c r="G100" s="210" t="s">
        <v>178</v>
      </c>
      <c r="H100" s="211">
        <v>132</v>
      </c>
      <c r="I100" s="212"/>
      <c r="J100" s="213">
        <f>ROUND(I100*H100,2)</f>
        <v>0</v>
      </c>
      <c r="K100" s="209" t="s">
        <v>19</v>
      </c>
      <c r="L100" s="47"/>
      <c r="M100" s="214" t="s">
        <v>19</v>
      </c>
      <c r="N100" s="215" t="s">
        <v>43</v>
      </c>
      <c r="O100" s="87"/>
      <c r="P100" s="216">
        <f>O100*H100</f>
        <v>0</v>
      </c>
      <c r="Q100" s="216">
        <v>0.00093000000000000005</v>
      </c>
      <c r="R100" s="216">
        <f>Q100*H100</f>
        <v>0.12276000000000001</v>
      </c>
      <c r="S100" s="216">
        <v>0</v>
      </c>
      <c r="T100" s="217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18" t="s">
        <v>860</v>
      </c>
      <c r="AT100" s="218" t="s">
        <v>127</v>
      </c>
      <c r="AU100" s="218" t="s">
        <v>80</v>
      </c>
      <c r="AY100" s="20" t="s">
        <v>125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20" t="s">
        <v>80</v>
      </c>
      <c r="BK100" s="219">
        <f>ROUND(I100*H100,2)</f>
        <v>0</v>
      </c>
      <c r="BL100" s="20" t="s">
        <v>860</v>
      </c>
      <c r="BM100" s="218" t="s">
        <v>2115</v>
      </c>
    </row>
    <row r="101" s="2" customFormat="1">
      <c r="A101" s="41"/>
      <c r="B101" s="42"/>
      <c r="C101" s="43"/>
      <c r="D101" s="220" t="s">
        <v>134</v>
      </c>
      <c r="E101" s="43"/>
      <c r="F101" s="221" t="s">
        <v>2114</v>
      </c>
      <c r="G101" s="43"/>
      <c r="H101" s="43"/>
      <c r="I101" s="222"/>
      <c r="J101" s="43"/>
      <c r="K101" s="43"/>
      <c r="L101" s="47"/>
      <c r="M101" s="223"/>
      <c r="N101" s="224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134</v>
      </c>
      <c r="AU101" s="20" t="s">
        <v>80</v>
      </c>
    </row>
    <row r="102" s="2" customFormat="1" ht="16.5" customHeight="1">
      <c r="A102" s="41"/>
      <c r="B102" s="42"/>
      <c r="C102" s="207" t="s">
        <v>183</v>
      </c>
      <c r="D102" s="207" t="s">
        <v>127</v>
      </c>
      <c r="E102" s="208" t="s">
        <v>2116</v>
      </c>
      <c r="F102" s="209" t="s">
        <v>2117</v>
      </c>
      <c r="G102" s="210" t="s">
        <v>2118</v>
      </c>
      <c r="H102" s="211">
        <v>10</v>
      </c>
      <c r="I102" s="212"/>
      <c r="J102" s="213">
        <f>ROUND(I102*H102,2)</f>
        <v>0</v>
      </c>
      <c r="K102" s="209" t="s">
        <v>19</v>
      </c>
      <c r="L102" s="47"/>
      <c r="M102" s="214" t="s">
        <v>19</v>
      </c>
      <c r="N102" s="215" t="s">
        <v>43</v>
      </c>
      <c r="O102" s="87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18" t="s">
        <v>860</v>
      </c>
      <c r="AT102" s="218" t="s">
        <v>127</v>
      </c>
      <c r="AU102" s="218" t="s">
        <v>80</v>
      </c>
      <c r="AY102" s="20" t="s">
        <v>125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20" t="s">
        <v>80</v>
      </c>
      <c r="BK102" s="219">
        <f>ROUND(I102*H102,2)</f>
        <v>0</v>
      </c>
      <c r="BL102" s="20" t="s">
        <v>860</v>
      </c>
      <c r="BM102" s="218" t="s">
        <v>2119</v>
      </c>
    </row>
    <row r="103" s="2" customFormat="1">
      <c r="A103" s="41"/>
      <c r="B103" s="42"/>
      <c r="C103" s="43"/>
      <c r="D103" s="220" t="s">
        <v>134</v>
      </c>
      <c r="E103" s="43"/>
      <c r="F103" s="221" t="s">
        <v>2117</v>
      </c>
      <c r="G103" s="43"/>
      <c r="H103" s="43"/>
      <c r="I103" s="222"/>
      <c r="J103" s="43"/>
      <c r="K103" s="43"/>
      <c r="L103" s="47"/>
      <c r="M103" s="223"/>
      <c r="N103" s="224"/>
      <c r="O103" s="87"/>
      <c r="P103" s="87"/>
      <c r="Q103" s="87"/>
      <c r="R103" s="87"/>
      <c r="S103" s="87"/>
      <c r="T103" s="88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20" t="s">
        <v>134</v>
      </c>
      <c r="AU103" s="20" t="s">
        <v>80</v>
      </c>
    </row>
    <row r="104" s="2" customFormat="1" ht="16.5" customHeight="1">
      <c r="A104" s="41"/>
      <c r="B104" s="42"/>
      <c r="C104" s="207" t="s">
        <v>193</v>
      </c>
      <c r="D104" s="207" t="s">
        <v>127</v>
      </c>
      <c r="E104" s="208" t="s">
        <v>2120</v>
      </c>
      <c r="F104" s="209" t="s">
        <v>2121</v>
      </c>
      <c r="G104" s="210" t="s">
        <v>196</v>
      </c>
      <c r="H104" s="211">
        <v>5</v>
      </c>
      <c r="I104" s="212"/>
      <c r="J104" s="213">
        <f>ROUND(I104*H104,2)</f>
        <v>0</v>
      </c>
      <c r="K104" s="209" t="s">
        <v>19</v>
      </c>
      <c r="L104" s="47"/>
      <c r="M104" s="214" t="s">
        <v>19</v>
      </c>
      <c r="N104" s="215" t="s">
        <v>43</v>
      </c>
      <c r="O104" s="87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18" t="s">
        <v>860</v>
      </c>
      <c r="AT104" s="218" t="s">
        <v>127</v>
      </c>
      <c r="AU104" s="218" t="s">
        <v>80</v>
      </c>
      <c r="AY104" s="20" t="s">
        <v>125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20" t="s">
        <v>80</v>
      </c>
      <c r="BK104" s="219">
        <f>ROUND(I104*H104,2)</f>
        <v>0</v>
      </c>
      <c r="BL104" s="20" t="s">
        <v>860</v>
      </c>
      <c r="BM104" s="218" t="s">
        <v>2122</v>
      </c>
    </row>
    <row r="105" s="2" customFormat="1">
      <c r="A105" s="41"/>
      <c r="B105" s="42"/>
      <c r="C105" s="43"/>
      <c r="D105" s="220" t="s">
        <v>134</v>
      </c>
      <c r="E105" s="43"/>
      <c r="F105" s="221" t="s">
        <v>2121</v>
      </c>
      <c r="G105" s="43"/>
      <c r="H105" s="43"/>
      <c r="I105" s="222"/>
      <c r="J105" s="43"/>
      <c r="K105" s="43"/>
      <c r="L105" s="47"/>
      <c r="M105" s="223"/>
      <c r="N105" s="224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134</v>
      </c>
      <c r="AU105" s="20" t="s">
        <v>80</v>
      </c>
    </row>
    <row r="106" s="2" customFormat="1" ht="16.5" customHeight="1">
      <c r="A106" s="41"/>
      <c r="B106" s="42"/>
      <c r="C106" s="207" t="s">
        <v>201</v>
      </c>
      <c r="D106" s="207" t="s">
        <v>127</v>
      </c>
      <c r="E106" s="208" t="s">
        <v>2123</v>
      </c>
      <c r="F106" s="209" t="s">
        <v>2124</v>
      </c>
      <c r="G106" s="210" t="s">
        <v>196</v>
      </c>
      <c r="H106" s="211">
        <v>8</v>
      </c>
      <c r="I106" s="212"/>
      <c r="J106" s="213">
        <f>ROUND(I106*H106,2)</f>
        <v>0</v>
      </c>
      <c r="K106" s="209" t="s">
        <v>19</v>
      </c>
      <c r="L106" s="47"/>
      <c r="M106" s="214" t="s">
        <v>19</v>
      </c>
      <c r="N106" s="215" t="s">
        <v>43</v>
      </c>
      <c r="O106" s="87"/>
      <c r="P106" s="216">
        <f>O106*H106</f>
        <v>0</v>
      </c>
      <c r="Q106" s="216">
        <v>0</v>
      </c>
      <c r="R106" s="216">
        <f>Q106*H106</f>
        <v>0</v>
      </c>
      <c r="S106" s="216">
        <v>0</v>
      </c>
      <c r="T106" s="217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18" t="s">
        <v>860</v>
      </c>
      <c r="AT106" s="218" t="s">
        <v>127</v>
      </c>
      <c r="AU106" s="218" t="s">
        <v>80</v>
      </c>
      <c r="AY106" s="20" t="s">
        <v>125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20" t="s">
        <v>80</v>
      </c>
      <c r="BK106" s="219">
        <f>ROUND(I106*H106,2)</f>
        <v>0</v>
      </c>
      <c r="BL106" s="20" t="s">
        <v>860</v>
      </c>
      <c r="BM106" s="218" t="s">
        <v>2125</v>
      </c>
    </row>
    <row r="107" s="2" customFormat="1">
      <c r="A107" s="41"/>
      <c r="B107" s="42"/>
      <c r="C107" s="43"/>
      <c r="D107" s="220" t="s">
        <v>134</v>
      </c>
      <c r="E107" s="43"/>
      <c r="F107" s="221" t="s">
        <v>2124</v>
      </c>
      <c r="G107" s="43"/>
      <c r="H107" s="43"/>
      <c r="I107" s="222"/>
      <c r="J107" s="43"/>
      <c r="K107" s="43"/>
      <c r="L107" s="47"/>
      <c r="M107" s="223"/>
      <c r="N107" s="224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134</v>
      </c>
      <c r="AU107" s="20" t="s">
        <v>80</v>
      </c>
    </row>
    <row r="108" s="2" customFormat="1" ht="16.5" customHeight="1">
      <c r="A108" s="41"/>
      <c r="B108" s="42"/>
      <c r="C108" s="207" t="s">
        <v>8</v>
      </c>
      <c r="D108" s="207" t="s">
        <v>127</v>
      </c>
      <c r="E108" s="208" t="s">
        <v>2126</v>
      </c>
      <c r="F108" s="209" t="s">
        <v>2127</v>
      </c>
      <c r="G108" s="210" t="s">
        <v>196</v>
      </c>
      <c r="H108" s="211">
        <v>2</v>
      </c>
      <c r="I108" s="212"/>
      <c r="J108" s="213">
        <f>ROUND(I108*H108,2)</f>
        <v>0</v>
      </c>
      <c r="K108" s="209" t="s">
        <v>19</v>
      </c>
      <c r="L108" s="47"/>
      <c r="M108" s="214" t="s">
        <v>19</v>
      </c>
      <c r="N108" s="215" t="s">
        <v>43</v>
      </c>
      <c r="O108" s="87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18" t="s">
        <v>860</v>
      </c>
      <c r="AT108" s="218" t="s">
        <v>127</v>
      </c>
      <c r="AU108" s="218" t="s">
        <v>80</v>
      </c>
      <c r="AY108" s="20" t="s">
        <v>125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20" t="s">
        <v>80</v>
      </c>
      <c r="BK108" s="219">
        <f>ROUND(I108*H108,2)</f>
        <v>0</v>
      </c>
      <c r="BL108" s="20" t="s">
        <v>860</v>
      </c>
      <c r="BM108" s="218" t="s">
        <v>2128</v>
      </c>
    </row>
    <row r="109" s="2" customFormat="1">
      <c r="A109" s="41"/>
      <c r="B109" s="42"/>
      <c r="C109" s="43"/>
      <c r="D109" s="220" t="s">
        <v>134</v>
      </c>
      <c r="E109" s="43"/>
      <c r="F109" s="221" t="s">
        <v>2127</v>
      </c>
      <c r="G109" s="43"/>
      <c r="H109" s="43"/>
      <c r="I109" s="222"/>
      <c r="J109" s="43"/>
      <c r="K109" s="43"/>
      <c r="L109" s="47"/>
      <c r="M109" s="223"/>
      <c r="N109" s="224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134</v>
      </c>
      <c r="AU109" s="20" t="s">
        <v>80</v>
      </c>
    </row>
    <row r="110" s="12" customFormat="1" ht="25.92" customHeight="1">
      <c r="A110" s="12"/>
      <c r="B110" s="191"/>
      <c r="C110" s="192"/>
      <c r="D110" s="193" t="s">
        <v>71</v>
      </c>
      <c r="E110" s="194" t="s">
        <v>2129</v>
      </c>
      <c r="F110" s="194" t="s">
        <v>2130</v>
      </c>
      <c r="G110" s="192"/>
      <c r="H110" s="192"/>
      <c r="I110" s="195"/>
      <c r="J110" s="196">
        <f>BK110</f>
        <v>0</v>
      </c>
      <c r="K110" s="192"/>
      <c r="L110" s="197"/>
      <c r="M110" s="198"/>
      <c r="N110" s="199"/>
      <c r="O110" s="199"/>
      <c r="P110" s="200">
        <f>SUM(P111:P136)</f>
        <v>0</v>
      </c>
      <c r="Q110" s="199"/>
      <c r="R110" s="200">
        <f>SUM(R111:R136)</f>
        <v>16.569915999999999</v>
      </c>
      <c r="S110" s="199"/>
      <c r="T110" s="201">
        <f>SUM(T111:T136)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02" t="s">
        <v>80</v>
      </c>
      <c r="AT110" s="203" t="s">
        <v>71</v>
      </c>
      <c r="AU110" s="203" t="s">
        <v>72</v>
      </c>
      <c r="AY110" s="202" t="s">
        <v>125</v>
      </c>
      <c r="BK110" s="204">
        <f>SUM(BK111:BK136)</f>
        <v>0</v>
      </c>
    </row>
    <row r="111" s="2" customFormat="1" ht="16.5" customHeight="1">
      <c r="A111" s="41"/>
      <c r="B111" s="42"/>
      <c r="C111" s="207" t="s">
        <v>212</v>
      </c>
      <c r="D111" s="207" t="s">
        <v>127</v>
      </c>
      <c r="E111" s="208" t="s">
        <v>2131</v>
      </c>
      <c r="F111" s="209" t="s">
        <v>2132</v>
      </c>
      <c r="G111" s="210" t="s">
        <v>2133</v>
      </c>
      <c r="H111" s="289"/>
      <c r="I111" s="212"/>
      <c r="J111" s="213">
        <f>ROUND(I111*H111,2)</f>
        <v>0</v>
      </c>
      <c r="K111" s="209" t="s">
        <v>19</v>
      </c>
      <c r="L111" s="47"/>
      <c r="M111" s="214" t="s">
        <v>19</v>
      </c>
      <c r="N111" s="215" t="s">
        <v>43</v>
      </c>
      <c r="O111" s="87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18" t="s">
        <v>860</v>
      </c>
      <c r="AT111" s="218" t="s">
        <v>127</v>
      </c>
      <c r="AU111" s="218" t="s">
        <v>80</v>
      </c>
      <c r="AY111" s="20" t="s">
        <v>125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20" t="s">
        <v>80</v>
      </c>
      <c r="BK111" s="219">
        <f>ROUND(I111*H111,2)</f>
        <v>0</v>
      </c>
      <c r="BL111" s="20" t="s">
        <v>860</v>
      </c>
      <c r="BM111" s="218" t="s">
        <v>2134</v>
      </c>
    </row>
    <row r="112" s="2" customFormat="1">
      <c r="A112" s="41"/>
      <c r="B112" s="42"/>
      <c r="C112" s="43"/>
      <c r="D112" s="220" t="s">
        <v>134</v>
      </c>
      <c r="E112" s="43"/>
      <c r="F112" s="221" t="s">
        <v>2132</v>
      </c>
      <c r="G112" s="43"/>
      <c r="H112" s="43"/>
      <c r="I112" s="222"/>
      <c r="J112" s="43"/>
      <c r="K112" s="43"/>
      <c r="L112" s="47"/>
      <c r="M112" s="223"/>
      <c r="N112" s="224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134</v>
      </c>
      <c r="AU112" s="20" t="s">
        <v>80</v>
      </c>
    </row>
    <row r="113" s="2" customFormat="1" ht="16.5" customHeight="1">
      <c r="A113" s="41"/>
      <c r="B113" s="42"/>
      <c r="C113" s="207" t="s">
        <v>220</v>
      </c>
      <c r="D113" s="207" t="s">
        <v>127</v>
      </c>
      <c r="E113" s="208" t="s">
        <v>2135</v>
      </c>
      <c r="F113" s="209" t="s">
        <v>2136</v>
      </c>
      <c r="G113" s="210" t="s">
        <v>2137</v>
      </c>
      <c r="H113" s="211">
        <v>0.14999999999999999</v>
      </c>
      <c r="I113" s="212"/>
      <c r="J113" s="213">
        <f>ROUND(I113*H113,2)</f>
        <v>0</v>
      </c>
      <c r="K113" s="209" t="s">
        <v>19</v>
      </c>
      <c r="L113" s="47"/>
      <c r="M113" s="214" t="s">
        <v>19</v>
      </c>
      <c r="N113" s="215" t="s">
        <v>43</v>
      </c>
      <c r="O113" s="87"/>
      <c r="P113" s="216">
        <f>O113*H113</f>
        <v>0</v>
      </c>
      <c r="Q113" s="216">
        <v>0.01124</v>
      </c>
      <c r="R113" s="216">
        <f>Q113*H113</f>
        <v>0.001686</v>
      </c>
      <c r="S113" s="216">
        <v>0</v>
      </c>
      <c r="T113" s="217">
        <f>S113*H113</f>
        <v>0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18" t="s">
        <v>860</v>
      </c>
      <c r="AT113" s="218" t="s">
        <v>127</v>
      </c>
      <c r="AU113" s="218" t="s">
        <v>80</v>
      </c>
      <c r="AY113" s="20" t="s">
        <v>125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20" t="s">
        <v>80</v>
      </c>
      <c r="BK113" s="219">
        <f>ROUND(I113*H113,2)</f>
        <v>0</v>
      </c>
      <c r="BL113" s="20" t="s">
        <v>860</v>
      </c>
      <c r="BM113" s="218" t="s">
        <v>2138</v>
      </c>
    </row>
    <row r="114" s="2" customFormat="1">
      <c r="A114" s="41"/>
      <c r="B114" s="42"/>
      <c r="C114" s="43"/>
      <c r="D114" s="220" t="s">
        <v>134</v>
      </c>
      <c r="E114" s="43"/>
      <c r="F114" s="221" t="s">
        <v>2136</v>
      </c>
      <c r="G114" s="43"/>
      <c r="H114" s="43"/>
      <c r="I114" s="222"/>
      <c r="J114" s="43"/>
      <c r="K114" s="43"/>
      <c r="L114" s="47"/>
      <c r="M114" s="223"/>
      <c r="N114" s="224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134</v>
      </c>
      <c r="AU114" s="20" t="s">
        <v>80</v>
      </c>
    </row>
    <row r="115" s="2" customFormat="1" ht="16.5" customHeight="1">
      <c r="A115" s="41"/>
      <c r="B115" s="42"/>
      <c r="C115" s="207" t="s">
        <v>230</v>
      </c>
      <c r="D115" s="207" t="s">
        <v>127</v>
      </c>
      <c r="E115" s="208" t="s">
        <v>2139</v>
      </c>
      <c r="F115" s="209" t="s">
        <v>2140</v>
      </c>
      <c r="G115" s="210" t="s">
        <v>130</v>
      </c>
      <c r="H115" s="211">
        <v>41</v>
      </c>
      <c r="I115" s="212"/>
      <c r="J115" s="213">
        <f>ROUND(I115*H115,2)</f>
        <v>0</v>
      </c>
      <c r="K115" s="209" t="s">
        <v>19</v>
      </c>
      <c r="L115" s="47"/>
      <c r="M115" s="214" t="s">
        <v>19</v>
      </c>
      <c r="N115" s="215" t="s">
        <v>43</v>
      </c>
      <c r="O115" s="87"/>
      <c r="P115" s="216">
        <f>O115*H115</f>
        <v>0</v>
      </c>
      <c r="Q115" s="216">
        <v>0</v>
      </c>
      <c r="R115" s="216">
        <f>Q115*H115</f>
        <v>0</v>
      </c>
      <c r="S115" s="216">
        <v>0</v>
      </c>
      <c r="T115" s="217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18" t="s">
        <v>860</v>
      </c>
      <c r="AT115" s="218" t="s">
        <v>127</v>
      </c>
      <c r="AU115" s="218" t="s">
        <v>80</v>
      </c>
      <c r="AY115" s="20" t="s">
        <v>125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20" t="s">
        <v>80</v>
      </c>
      <c r="BK115" s="219">
        <f>ROUND(I115*H115,2)</f>
        <v>0</v>
      </c>
      <c r="BL115" s="20" t="s">
        <v>860</v>
      </c>
      <c r="BM115" s="218" t="s">
        <v>2141</v>
      </c>
    </row>
    <row r="116" s="2" customFormat="1">
      <c r="A116" s="41"/>
      <c r="B116" s="42"/>
      <c r="C116" s="43"/>
      <c r="D116" s="220" t="s">
        <v>134</v>
      </c>
      <c r="E116" s="43"/>
      <c r="F116" s="221" t="s">
        <v>2140</v>
      </c>
      <c r="G116" s="43"/>
      <c r="H116" s="43"/>
      <c r="I116" s="222"/>
      <c r="J116" s="43"/>
      <c r="K116" s="43"/>
      <c r="L116" s="47"/>
      <c r="M116" s="223"/>
      <c r="N116" s="224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134</v>
      </c>
      <c r="AU116" s="20" t="s">
        <v>80</v>
      </c>
    </row>
    <row r="117" s="2" customFormat="1" ht="16.5" customHeight="1">
      <c r="A117" s="41"/>
      <c r="B117" s="42"/>
      <c r="C117" s="207" t="s">
        <v>215</v>
      </c>
      <c r="D117" s="207" t="s">
        <v>127</v>
      </c>
      <c r="E117" s="208" t="s">
        <v>2142</v>
      </c>
      <c r="F117" s="209" t="s">
        <v>2143</v>
      </c>
      <c r="G117" s="210" t="s">
        <v>187</v>
      </c>
      <c r="H117" s="211">
        <v>3</v>
      </c>
      <c r="I117" s="212"/>
      <c r="J117" s="213">
        <f>ROUND(I117*H117,2)</f>
        <v>0</v>
      </c>
      <c r="K117" s="209" t="s">
        <v>19</v>
      </c>
      <c r="L117" s="47"/>
      <c r="M117" s="214" t="s">
        <v>19</v>
      </c>
      <c r="N117" s="215" t="s">
        <v>43</v>
      </c>
      <c r="O117" s="87"/>
      <c r="P117" s="216">
        <f>O117*H117</f>
        <v>0</v>
      </c>
      <c r="Q117" s="216">
        <v>0</v>
      </c>
      <c r="R117" s="216">
        <f>Q117*H117</f>
        <v>0</v>
      </c>
      <c r="S117" s="216">
        <v>0</v>
      </c>
      <c r="T117" s="217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18" t="s">
        <v>860</v>
      </c>
      <c r="AT117" s="218" t="s">
        <v>127</v>
      </c>
      <c r="AU117" s="218" t="s">
        <v>80</v>
      </c>
      <c r="AY117" s="20" t="s">
        <v>125</v>
      </c>
      <c r="BE117" s="219">
        <f>IF(N117="základní",J117,0)</f>
        <v>0</v>
      </c>
      <c r="BF117" s="219">
        <f>IF(N117="snížená",J117,0)</f>
        <v>0</v>
      </c>
      <c r="BG117" s="219">
        <f>IF(N117="zákl. přenesená",J117,0)</f>
        <v>0</v>
      </c>
      <c r="BH117" s="219">
        <f>IF(N117="sníž. přenesená",J117,0)</f>
        <v>0</v>
      </c>
      <c r="BI117" s="219">
        <f>IF(N117="nulová",J117,0)</f>
        <v>0</v>
      </c>
      <c r="BJ117" s="20" t="s">
        <v>80</v>
      </c>
      <c r="BK117" s="219">
        <f>ROUND(I117*H117,2)</f>
        <v>0</v>
      </c>
      <c r="BL117" s="20" t="s">
        <v>860</v>
      </c>
      <c r="BM117" s="218" t="s">
        <v>2144</v>
      </c>
    </row>
    <row r="118" s="2" customFormat="1">
      <c r="A118" s="41"/>
      <c r="B118" s="42"/>
      <c r="C118" s="43"/>
      <c r="D118" s="220" t="s">
        <v>134</v>
      </c>
      <c r="E118" s="43"/>
      <c r="F118" s="221" t="s">
        <v>2143</v>
      </c>
      <c r="G118" s="43"/>
      <c r="H118" s="43"/>
      <c r="I118" s="222"/>
      <c r="J118" s="43"/>
      <c r="K118" s="43"/>
      <c r="L118" s="47"/>
      <c r="M118" s="223"/>
      <c r="N118" s="224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134</v>
      </c>
      <c r="AU118" s="20" t="s">
        <v>80</v>
      </c>
    </row>
    <row r="119" s="2" customFormat="1" ht="16.5" customHeight="1">
      <c r="A119" s="41"/>
      <c r="B119" s="42"/>
      <c r="C119" s="207" t="s">
        <v>244</v>
      </c>
      <c r="D119" s="207" t="s">
        <v>127</v>
      </c>
      <c r="E119" s="208" t="s">
        <v>2145</v>
      </c>
      <c r="F119" s="209" t="s">
        <v>2146</v>
      </c>
      <c r="G119" s="210" t="s">
        <v>187</v>
      </c>
      <c r="H119" s="211">
        <v>1</v>
      </c>
      <c r="I119" s="212"/>
      <c r="J119" s="213">
        <f>ROUND(I119*H119,2)</f>
        <v>0</v>
      </c>
      <c r="K119" s="209" t="s">
        <v>19</v>
      </c>
      <c r="L119" s="47"/>
      <c r="M119" s="214" t="s">
        <v>19</v>
      </c>
      <c r="N119" s="215" t="s">
        <v>43</v>
      </c>
      <c r="O119" s="87"/>
      <c r="P119" s="216">
        <f>O119*H119</f>
        <v>0</v>
      </c>
      <c r="Q119" s="216">
        <v>2.5588600000000001</v>
      </c>
      <c r="R119" s="216">
        <f>Q119*H119</f>
        <v>2.5588600000000001</v>
      </c>
      <c r="S119" s="216">
        <v>0</v>
      </c>
      <c r="T119" s="217">
        <f>S119*H119</f>
        <v>0</v>
      </c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R119" s="218" t="s">
        <v>860</v>
      </c>
      <c r="AT119" s="218" t="s">
        <v>127</v>
      </c>
      <c r="AU119" s="218" t="s">
        <v>80</v>
      </c>
      <c r="AY119" s="20" t="s">
        <v>125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20" t="s">
        <v>80</v>
      </c>
      <c r="BK119" s="219">
        <f>ROUND(I119*H119,2)</f>
        <v>0</v>
      </c>
      <c r="BL119" s="20" t="s">
        <v>860</v>
      </c>
      <c r="BM119" s="218" t="s">
        <v>2147</v>
      </c>
    </row>
    <row r="120" s="2" customFormat="1">
      <c r="A120" s="41"/>
      <c r="B120" s="42"/>
      <c r="C120" s="43"/>
      <c r="D120" s="220" t="s">
        <v>134</v>
      </c>
      <c r="E120" s="43"/>
      <c r="F120" s="221" t="s">
        <v>2146</v>
      </c>
      <c r="G120" s="43"/>
      <c r="H120" s="43"/>
      <c r="I120" s="222"/>
      <c r="J120" s="43"/>
      <c r="K120" s="43"/>
      <c r="L120" s="47"/>
      <c r="M120" s="223"/>
      <c r="N120" s="224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20" t="s">
        <v>134</v>
      </c>
      <c r="AU120" s="20" t="s">
        <v>80</v>
      </c>
    </row>
    <row r="121" s="2" customFormat="1" ht="16.5" customHeight="1">
      <c r="A121" s="41"/>
      <c r="B121" s="42"/>
      <c r="C121" s="207" t="s">
        <v>252</v>
      </c>
      <c r="D121" s="207" t="s">
        <v>127</v>
      </c>
      <c r="E121" s="208" t="s">
        <v>2148</v>
      </c>
      <c r="F121" s="209" t="s">
        <v>2149</v>
      </c>
      <c r="G121" s="210" t="s">
        <v>178</v>
      </c>
      <c r="H121" s="211">
        <v>127</v>
      </c>
      <c r="I121" s="212"/>
      <c r="J121" s="213">
        <f>ROUND(I121*H121,2)</f>
        <v>0</v>
      </c>
      <c r="K121" s="209" t="s">
        <v>19</v>
      </c>
      <c r="L121" s="47"/>
      <c r="M121" s="214" t="s">
        <v>19</v>
      </c>
      <c r="N121" s="215" t="s">
        <v>43</v>
      </c>
      <c r="O121" s="87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8" t="s">
        <v>860</v>
      </c>
      <c r="AT121" s="218" t="s">
        <v>127</v>
      </c>
      <c r="AU121" s="218" t="s">
        <v>80</v>
      </c>
      <c r="AY121" s="20" t="s">
        <v>125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20" t="s">
        <v>80</v>
      </c>
      <c r="BK121" s="219">
        <f>ROUND(I121*H121,2)</f>
        <v>0</v>
      </c>
      <c r="BL121" s="20" t="s">
        <v>860</v>
      </c>
      <c r="BM121" s="218" t="s">
        <v>2150</v>
      </c>
    </row>
    <row r="122" s="2" customFormat="1">
      <c r="A122" s="41"/>
      <c r="B122" s="42"/>
      <c r="C122" s="43"/>
      <c r="D122" s="220" t="s">
        <v>134</v>
      </c>
      <c r="E122" s="43"/>
      <c r="F122" s="221" t="s">
        <v>2151</v>
      </c>
      <c r="G122" s="43"/>
      <c r="H122" s="43"/>
      <c r="I122" s="222"/>
      <c r="J122" s="43"/>
      <c r="K122" s="43"/>
      <c r="L122" s="47"/>
      <c r="M122" s="223"/>
      <c r="N122" s="224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134</v>
      </c>
      <c r="AU122" s="20" t="s">
        <v>80</v>
      </c>
    </row>
    <row r="123" s="2" customFormat="1" ht="16.5" customHeight="1">
      <c r="A123" s="41"/>
      <c r="B123" s="42"/>
      <c r="C123" s="207" t="s">
        <v>259</v>
      </c>
      <c r="D123" s="207" t="s">
        <v>127</v>
      </c>
      <c r="E123" s="208" t="s">
        <v>2152</v>
      </c>
      <c r="F123" s="209" t="s">
        <v>2153</v>
      </c>
      <c r="G123" s="210" t="s">
        <v>178</v>
      </c>
      <c r="H123" s="211">
        <v>127</v>
      </c>
      <c r="I123" s="212"/>
      <c r="J123" s="213">
        <f>ROUND(I123*H123,2)</f>
        <v>0</v>
      </c>
      <c r="K123" s="209" t="s">
        <v>19</v>
      </c>
      <c r="L123" s="47"/>
      <c r="M123" s="214" t="s">
        <v>19</v>
      </c>
      <c r="N123" s="215" t="s">
        <v>43</v>
      </c>
      <c r="O123" s="87"/>
      <c r="P123" s="216">
        <f>O123*H123</f>
        <v>0</v>
      </c>
      <c r="Q123" s="216">
        <v>0.11025</v>
      </c>
      <c r="R123" s="216">
        <f>Q123*H123</f>
        <v>14.00175</v>
      </c>
      <c r="S123" s="216">
        <v>0</v>
      </c>
      <c r="T123" s="217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18" t="s">
        <v>860</v>
      </c>
      <c r="AT123" s="218" t="s">
        <v>127</v>
      </c>
      <c r="AU123" s="218" t="s">
        <v>80</v>
      </c>
      <c r="AY123" s="20" t="s">
        <v>125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20" t="s">
        <v>80</v>
      </c>
      <c r="BK123" s="219">
        <f>ROUND(I123*H123,2)</f>
        <v>0</v>
      </c>
      <c r="BL123" s="20" t="s">
        <v>860</v>
      </c>
      <c r="BM123" s="218" t="s">
        <v>2154</v>
      </c>
    </row>
    <row r="124" s="2" customFormat="1">
      <c r="A124" s="41"/>
      <c r="B124" s="42"/>
      <c r="C124" s="43"/>
      <c r="D124" s="220" t="s">
        <v>134</v>
      </c>
      <c r="E124" s="43"/>
      <c r="F124" s="221" t="s">
        <v>2153</v>
      </c>
      <c r="G124" s="43"/>
      <c r="H124" s="43"/>
      <c r="I124" s="222"/>
      <c r="J124" s="43"/>
      <c r="K124" s="43"/>
      <c r="L124" s="47"/>
      <c r="M124" s="223"/>
      <c r="N124" s="224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134</v>
      </c>
      <c r="AU124" s="20" t="s">
        <v>80</v>
      </c>
    </row>
    <row r="125" s="2" customFormat="1" ht="16.5" customHeight="1">
      <c r="A125" s="41"/>
      <c r="B125" s="42"/>
      <c r="C125" s="207" t="s">
        <v>265</v>
      </c>
      <c r="D125" s="207" t="s">
        <v>127</v>
      </c>
      <c r="E125" s="208" t="s">
        <v>2155</v>
      </c>
      <c r="F125" s="209" t="s">
        <v>2156</v>
      </c>
      <c r="G125" s="210" t="s">
        <v>178</v>
      </c>
      <c r="H125" s="211">
        <v>127</v>
      </c>
      <c r="I125" s="212"/>
      <c r="J125" s="213">
        <f>ROUND(I125*H125,2)</f>
        <v>0</v>
      </c>
      <c r="K125" s="209" t="s">
        <v>19</v>
      </c>
      <c r="L125" s="47"/>
      <c r="M125" s="214" t="s">
        <v>19</v>
      </c>
      <c r="N125" s="215" t="s">
        <v>43</v>
      </c>
      <c r="O125" s="87"/>
      <c r="P125" s="216">
        <f>O125*H125</f>
        <v>0</v>
      </c>
      <c r="Q125" s="216">
        <v>6.0000000000000002E-05</v>
      </c>
      <c r="R125" s="216">
        <f>Q125*H125</f>
        <v>0.00762</v>
      </c>
      <c r="S125" s="216">
        <v>0</v>
      </c>
      <c r="T125" s="217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18" t="s">
        <v>860</v>
      </c>
      <c r="AT125" s="218" t="s">
        <v>127</v>
      </c>
      <c r="AU125" s="218" t="s">
        <v>80</v>
      </c>
      <c r="AY125" s="20" t="s">
        <v>125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20" t="s">
        <v>80</v>
      </c>
      <c r="BK125" s="219">
        <f>ROUND(I125*H125,2)</f>
        <v>0</v>
      </c>
      <c r="BL125" s="20" t="s">
        <v>860</v>
      </c>
      <c r="BM125" s="218" t="s">
        <v>2157</v>
      </c>
    </row>
    <row r="126" s="2" customFormat="1">
      <c r="A126" s="41"/>
      <c r="B126" s="42"/>
      <c r="C126" s="43"/>
      <c r="D126" s="220" t="s">
        <v>134</v>
      </c>
      <c r="E126" s="43"/>
      <c r="F126" s="221" t="s">
        <v>2156</v>
      </c>
      <c r="G126" s="43"/>
      <c r="H126" s="43"/>
      <c r="I126" s="222"/>
      <c r="J126" s="43"/>
      <c r="K126" s="43"/>
      <c r="L126" s="47"/>
      <c r="M126" s="223"/>
      <c r="N126" s="224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134</v>
      </c>
      <c r="AU126" s="20" t="s">
        <v>80</v>
      </c>
    </row>
    <row r="127" s="2" customFormat="1" ht="16.5" customHeight="1">
      <c r="A127" s="41"/>
      <c r="B127" s="42"/>
      <c r="C127" s="207" t="s">
        <v>7</v>
      </c>
      <c r="D127" s="207" t="s">
        <v>127</v>
      </c>
      <c r="E127" s="208" t="s">
        <v>2158</v>
      </c>
      <c r="F127" s="209" t="s">
        <v>2159</v>
      </c>
      <c r="G127" s="210" t="s">
        <v>178</v>
      </c>
      <c r="H127" s="211">
        <v>127</v>
      </c>
      <c r="I127" s="212"/>
      <c r="J127" s="213">
        <f>ROUND(I127*H127,2)</f>
        <v>0</v>
      </c>
      <c r="K127" s="209" t="s">
        <v>19</v>
      </c>
      <c r="L127" s="47"/>
      <c r="M127" s="214" t="s">
        <v>19</v>
      </c>
      <c r="N127" s="215" t="s">
        <v>43</v>
      </c>
      <c r="O127" s="87"/>
      <c r="P127" s="216">
        <f>O127*H127</f>
        <v>0</v>
      </c>
      <c r="Q127" s="216">
        <v>0</v>
      </c>
      <c r="R127" s="216">
        <f>Q127*H127</f>
        <v>0</v>
      </c>
      <c r="S127" s="216">
        <v>0</v>
      </c>
      <c r="T127" s="217">
        <f>S127*H127</f>
        <v>0</v>
      </c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R127" s="218" t="s">
        <v>860</v>
      </c>
      <c r="AT127" s="218" t="s">
        <v>127</v>
      </c>
      <c r="AU127" s="218" t="s">
        <v>80</v>
      </c>
      <c r="AY127" s="20" t="s">
        <v>125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20" t="s">
        <v>80</v>
      </c>
      <c r="BK127" s="219">
        <f>ROUND(I127*H127,2)</f>
        <v>0</v>
      </c>
      <c r="BL127" s="20" t="s">
        <v>860</v>
      </c>
      <c r="BM127" s="218" t="s">
        <v>2160</v>
      </c>
    </row>
    <row r="128" s="2" customFormat="1">
      <c r="A128" s="41"/>
      <c r="B128" s="42"/>
      <c r="C128" s="43"/>
      <c r="D128" s="220" t="s">
        <v>134</v>
      </c>
      <c r="E128" s="43"/>
      <c r="F128" s="221" t="s">
        <v>2159</v>
      </c>
      <c r="G128" s="43"/>
      <c r="H128" s="43"/>
      <c r="I128" s="222"/>
      <c r="J128" s="43"/>
      <c r="K128" s="43"/>
      <c r="L128" s="47"/>
      <c r="M128" s="223"/>
      <c r="N128" s="224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20" t="s">
        <v>134</v>
      </c>
      <c r="AU128" s="20" t="s">
        <v>80</v>
      </c>
    </row>
    <row r="129" s="2" customFormat="1" ht="16.5" customHeight="1">
      <c r="A129" s="41"/>
      <c r="B129" s="42"/>
      <c r="C129" s="207" t="s">
        <v>278</v>
      </c>
      <c r="D129" s="207" t="s">
        <v>127</v>
      </c>
      <c r="E129" s="208" t="s">
        <v>2161</v>
      </c>
      <c r="F129" s="209" t="s">
        <v>2162</v>
      </c>
      <c r="G129" s="210" t="s">
        <v>187</v>
      </c>
      <c r="H129" s="211">
        <v>1</v>
      </c>
      <c r="I129" s="212"/>
      <c r="J129" s="213">
        <f>ROUND(I129*H129,2)</f>
        <v>0</v>
      </c>
      <c r="K129" s="209" t="s">
        <v>19</v>
      </c>
      <c r="L129" s="47"/>
      <c r="M129" s="214" t="s">
        <v>19</v>
      </c>
      <c r="N129" s="215" t="s">
        <v>43</v>
      </c>
      <c r="O129" s="87"/>
      <c r="P129" s="216">
        <f>O129*H129</f>
        <v>0</v>
      </c>
      <c r="Q129" s="216">
        <v>0</v>
      </c>
      <c r="R129" s="216">
        <f>Q129*H129</f>
        <v>0</v>
      </c>
      <c r="S129" s="216">
        <v>0</v>
      </c>
      <c r="T129" s="217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18" t="s">
        <v>860</v>
      </c>
      <c r="AT129" s="218" t="s">
        <v>127</v>
      </c>
      <c r="AU129" s="218" t="s">
        <v>80</v>
      </c>
      <c r="AY129" s="20" t="s">
        <v>125</v>
      </c>
      <c r="BE129" s="219">
        <f>IF(N129="základní",J129,0)</f>
        <v>0</v>
      </c>
      <c r="BF129" s="219">
        <f>IF(N129="snížená",J129,0)</f>
        <v>0</v>
      </c>
      <c r="BG129" s="219">
        <f>IF(N129="zákl. přenesená",J129,0)</f>
        <v>0</v>
      </c>
      <c r="BH129" s="219">
        <f>IF(N129="sníž. přenesená",J129,0)</f>
        <v>0</v>
      </c>
      <c r="BI129" s="219">
        <f>IF(N129="nulová",J129,0)</f>
        <v>0</v>
      </c>
      <c r="BJ129" s="20" t="s">
        <v>80</v>
      </c>
      <c r="BK129" s="219">
        <f>ROUND(I129*H129,2)</f>
        <v>0</v>
      </c>
      <c r="BL129" s="20" t="s">
        <v>860</v>
      </c>
      <c r="BM129" s="218" t="s">
        <v>2163</v>
      </c>
    </row>
    <row r="130" s="2" customFormat="1">
      <c r="A130" s="41"/>
      <c r="B130" s="42"/>
      <c r="C130" s="43"/>
      <c r="D130" s="220" t="s">
        <v>134</v>
      </c>
      <c r="E130" s="43"/>
      <c r="F130" s="221" t="s">
        <v>2162</v>
      </c>
      <c r="G130" s="43"/>
      <c r="H130" s="43"/>
      <c r="I130" s="222"/>
      <c r="J130" s="43"/>
      <c r="K130" s="43"/>
      <c r="L130" s="47"/>
      <c r="M130" s="223"/>
      <c r="N130" s="224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134</v>
      </c>
      <c r="AU130" s="20" t="s">
        <v>80</v>
      </c>
    </row>
    <row r="131" s="2" customFormat="1" ht="16.5" customHeight="1">
      <c r="A131" s="41"/>
      <c r="B131" s="42"/>
      <c r="C131" s="207" t="s">
        <v>285</v>
      </c>
      <c r="D131" s="207" t="s">
        <v>127</v>
      </c>
      <c r="E131" s="208" t="s">
        <v>2164</v>
      </c>
      <c r="F131" s="209" t="s">
        <v>2165</v>
      </c>
      <c r="G131" s="210" t="s">
        <v>130</v>
      </c>
      <c r="H131" s="211">
        <v>115</v>
      </c>
      <c r="I131" s="212"/>
      <c r="J131" s="213">
        <f>ROUND(I131*H131,2)</f>
        <v>0</v>
      </c>
      <c r="K131" s="209" t="s">
        <v>19</v>
      </c>
      <c r="L131" s="47"/>
      <c r="M131" s="214" t="s">
        <v>19</v>
      </c>
      <c r="N131" s="215" t="s">
        <v>43</v>
      </c>
      <c r="O131" s="87"/>
      <c r="P131" s="216">
        <f>O131*H131</f>
        <v>0</v>
      </c>
      <c r="Q131" s="216">
        <v>0</v>
      </c>
      <c r="R131" s="216">
        <f>Q131*H131</f>
        <v>0</v>
      </c>
      <c r="S131" s="216">
        <v>0</v>
      </c>
      <c r="T131" s="217">
        <f>S131*H131</f>
        <v>0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18" t="s">
        <v>860</v>
      </c>
      <c r="AT131" s="218" t="s">
        <v>127</v>
      </c>
      <c r="AU131" s="218" t="s">
        <v>80</v>
      </c>
      <c r="AY131" s="20" t="s">
        <v>125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20" t="s">
        <v>80</v>
      </c>
      <c r="BK131" s="219">
        <f>ROUND(I131*H131,2)</f>
        <v>0</v>
      </c>
      <c r="BL131" s="20" t="s">
        <v>860</v>
      </c>
      <c r="BM131" s="218" t="s">
        <v>2166</v>
      </c>
    </row>
    <row r="132" s="2" customFormat="1">
      <c r="A132" s="41"/>
      <c r="B132" s="42"/>
      <c r="C132" s="43"/>
      <c r="D132" s="220" t="s">
        <v>134</v>
      </c>
      <c r="E132" s="43"/>
      <c r="F132" s="221" t="s">
        <v>2165</v>
      </c>
      <c r="G132" s="43"/>
      <c r="H132" s="43"/>
      <c r="I132" s="222"/>
      <c r="J132" s="43"/>
      <c r="K132" s="43"/>
      <c r="L132" s="47"/>
      <c r="M132" s="223"/>
      <c r="N132" s="224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134</v>
      </c>
      <c r="AU132" s="20" t="s">
        <v>80</v>
      </c>
    </row>
    <row r="133" s="2" customFormat="1" ht="16.5" customHeight="1">
      <c r="A133" s="41"/>
      <c r="B133" s="42"/>
      <c r="C133" s="207" t="s">
        <v>431</v>
      </c>
      <c r="D133" s="207" t="s">
        <v>127</v>
      </c>
      <c r="E133" s="208" t="s">
        <v>2167</v>
      </c>
      <c r="F133" s="209" t="s">
        <v>2168</v>
      </c>
      <c r="G133" s="210" t="s">
        <v>196</v>
      </c>
      <c r="H133" s="211">
        <v>10</v>
      </c>
      <c r="I133" s="212"/>
      <c r="J133" s="213">
        <f>ROUND(I133*H133,2)</f>
        <v>0</v>
      </c>
      <c r="K133" s="209" t="s">
        <v>19</v>
      </c>
      <c r="L133" s="47"/>
      <c r="M133" s="214" t="s">
        <v>19</v>
      </c>
      <c r="N133" s="215" t="s">
        <v>43</v>
      </c>
      <c r="O133" s="87"/>
      <c r="P133" s="216">
        <f>O133*H133</f>
        <v>0</v>
      </c>
      <c r="Q133" s="216">
        <v>0</v>
      </c>
      <c r="R133" s="216">
        <f>Q133*H133</f>
        <v>0</v>
      </c>
      <c r="S133" s="216">
        <v>0</v>
      </c>
      <c r="T133" s="217">
        <f>S133*H133</f>
        <v>0</v>
      </c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R133" s="218" t="s">
        <v>860</v>
      </c>
      <c r="AT133" s="218" t="s">
        <v>127</v>
      </c>
      <c r="AU133" s="218" t="s">
        <v>80</v>
      </c>
      <c r="AY133" s="20" t="s">
        <v>125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20" t="s">
        <v>80</v>
      </c>
      <c r="BK133" s="219">
        <f>ROUND(I133*H133,2)</f>
        <v>0</v>
      </c>
      <c r="BL133" s="20" t="s">
        <v>860</v>
      </c>
      <c r="BM133" s="218" t="s">
        <v>2169</v>
      </c>
    </row>
    <row r="134" s="2" customFormat="1">
      <c r="A134" s="41"/>
      <c r="B134" s="42"/>
      <c r="C134" s="43"/>
      <c r="D134" s="220" t="s">
        <v>134</v>
      </c>
      <c r="E134" s="43"/>
      <c r="F134" s="221" t="s">
        <v>2168</v>
      </c>
      <c r="G134" s="43"/>
      <c r="H134" s="43"/>
      <c r="I134" s="222"/>
      <c r="J134" s="43"/>
      <c r="K134" s="43"/>
      <c r="L134" s="47"/>
      <c r="M134" s="223"/>
      <c r="N134" s="224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134</v>
      </c>
      <c r="AU134" s="20" t="s">
        <v>80</v>
      </c>
    </row>
    <row r="135" s="2" customFormat="1" ht="16.5" customHeight="1">
      <c r="A135" s="41"/>
      <c r="B135" s="42"/>
      <c r="C135" s="207" t="s">
        <v>436</v>
      </c>
      <c r="D135" s="207" t="s">
        <v>127</v>
      </c>
      <c r="E135" s="208" t="s">
        <v>2170</v>
      </c>
      <c r="F135" s="209" t="s">
        <v>2171</v>
      </c>
      <c r="G135" s="210" t="s">
        <v>196</v>
      </c>
      <c r="H135" s="211">
        <v>10</v>
      </c>
      <c r="I135" s="212"/>
      <c r="J135" s="213">
        <f>ROUND(I135*H135,2)</f>
        <v>0</v>
      </c>
      <c r="K135" s="209" t="s">
        <v>19</v>
      </c>
      <c r="L135" s="47"/>
      <c r="M135" s="214" t="s">
        <v>19</v>
      </c>
      <c r="N135" s="215" t="s">
        <v>43</v>
      </c>
      <c r="O135" s="87"/>
      <c r="P135" s="216">
        <f>O135*H135</f>
        <v>0</v>
      </c>
      <c r="Q135" s="216">
        <v>0</v>
      </c>
      <c r="R135" s="216">
        <f>Q135*H135</f>
        <v>0</v>
      </c>
      <c r="S135" s="216">
        <v>0</v>
      </c>
      <c r="T135" s="217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18" t="s">
        <v>860</v>
      </c>
      <c r="AT135" s="218" t="s">
        <v>127</v>
      </c>
      <c r="AU135" s="218" t="s">
        <v>80</v>
      </c>
      <c r="AY135" s="20" t="s">
        <v>125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20" t="s">
        <v>80</v>
      </c>
      <c r="BK135" s="219">
        <f>ROUND(I135*H135,2)</f>
        <v>0</v>
      </c>
      <c r="BL135" s="20" t="s">
        <v>860</v>
      </c>
      <c r="BM135" s="218" t="s">
        <v>2172</v>
      </c>
    </row>
    <row r="136" s="2" customFormat="1">
      <c r="A136" s="41"/>
      <c r="B136" s="42"/>
      <c r="C136" s="43"/>
      <c r="D136" s="220" t="s">
        <v>134</v>
      </c>
      <c r="E136" s="43"/>
      <c r="F136" s="221" t="s">
        <v>2171</v>
      </c>
      <c r="G136" s="43"/>
      <c r="H136" s="43"/>
      <c r="I136" s="222"/>
      <c r="J136" s="43"/>
      <c r="K136" s="43"/>
      <c r="L136" s="47"/>
      <c r="M136" s="223"/>
      <c r="N136" s="224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134</v>
      </c>
      <c r="AU136" s="20" t="s">
        <v>80</v>
      </c>
    </row>
    <row r="137" s="12" customFormat="1" ht="25.92" customHeight="1">
      <c r="A137" s="12"/>
      <c r="B137" s="191"/>
      <c r="C137" s="192"/>
      <c r="D137" s="193" t="s">
        <v>71</v>
      </c>
      <c r="E137" s="194" t="s">
        <v>2173</v>
      </c>
      <c r="F137" s="194" t="s">
        <v>2174</v>
      </c>
      <c r="G137" s="192"/>
      <c r="H137" s="192"/>
      <c r="I137" s="195"/>
      <c r="J137" s="196">
        <f>BK137</f>
        <v>0</v>
      </c>
      <c r="K137" s="192"/>
      <c r="L137" s="197"/>
      <c r="M137" s="198"/>
      <c r="N137" s="199"/>
      <c r="O137" s="199"/>
      <c r="P137" s="200">
        <f>SUM(P138:P161)</f>
        <v>0</v>
      </c>
      <c r="Q137" s="199"/>
      <c r="R137" s="200">
        <f>SUM(R138:R161)</f>
        <v>0.0086499999999999997</v>
      </c>
      <c r="S137" s="199"/>
      <c r="T137" s="201">
        <f>SUM(T138:T161)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02" t="s">
        <v>80</v>
      </c>
      <c r="AT137" s="203" t="s">
        <v>71</v>
      </c>
      <c r="AU137" s="203" t="s">
        <v>72</v>
      </c>
      <c r="AY137" s="202" t="s">
        <v>125</v>
      </c>
      <c r="BK137" s="204">
        <f>SUM(BK138:BK161)</f>
        <v>0</v>
      </c>
    </row>
    <row r="138" s="2" customFormat="1" ht="16.5" customHeight="1">
      <c r="A138" s="41"/>
      <c r="B138" s="42"/>
      <c r="C138" s="207" t="s">
        <v>442</v>
      </c>
      <c r="D138" s="207" t="s">
        <v>127</v>
      </c>
      <c r="E138" s="208" t="s">
        <v>2175</v>
      </c>
      <c r="F138" s="209" t="s">
        <v>2176</v>
      </c>
      <c r="G138" s="210" t="s">
        <v>178</v>
      </c>
      <c r="H138" s="211">
        <v>22</v>
      </c>
      <c r="I138" s="212"/>
      <c r="J138" s="213">
        <f>ROUND(I138*H138,2)</f>
        <v>0</v>
      </c>
      <c r="K138" s="209" t="s">
        <v>19</v>
      </c>
      <c r="L138" s="47"/>
      <c r="M138" s="214" t="s">
        <v>19</v>
      </c>
      <c r="N138" s="215" t="s">
        <v>43</v>
      </c>
      <c r="O138" s="87"/>
      <c r="P138" s="216">
        <f>O138*H138</f>
        <v>0</v>
      </c>
      <c r="Q138" s="216">
        <v>0</v>
      </c>
      <c r="R138" s="216">
        <f>Q138*H138</f>
        <v>0</v>
      </c>
      <c r="S138" s="216">
        <v>0</v>
      </c>
      <c r="T138" s="217">
        <f>S138*H138</f>
        <v>0</v>
      </c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R138" s="218" t="s">
        <v>860</v>
      </c>
      <c r="AT138" s="218" t="s">
        <v>127</v>
      </c>
      <c r="AU138" s="218" t="s">
        <v>80</v>
      </c>
      <c r="AY138" s="20" t="s">
        <v>125</v>
      </c>
      <c r="BE138" s="219">
        <f>IF(N138="základní",J138,0)</f>
        <v>0</v>
      </c>
      <c r="BF138" s="219">
        <f>IF(N138="snížená",J138,0)</f>
        <v>0</v>
      </c>
      <c r="BG138" s="219">
        <f>IF(N138="zákl. přenesená",J138,0)</f>
        <v>0</v>
      </c>
      <c r="BH138" s="219">
        <f>IF(N138="sníž. přenesená",J138,0)</f>
        <v>0</v>
      </c>
      <c r="BI138" s="219">
        <f>IF(N138="nulová",J138,0)</f>
        <v>0</v>
      </c>
      <c r="BJ138" s="20" t="s">
        <v>80</v>
      </c>
      <c r="BK138" s="219">
        <f>ROUND(I138*H138,2)</f>
        <v>0</v>
      </c>
      <c r="BL138" s="20" t="s">
        <v>860</v>
      </c>
      <c r="BM138" s="218" t="s">
        <v>2177</v>
      </c>
    </row>
    <row r="139" s="2" customFormat="1">
      <c r="A139" s="41"/>
      <c r="B139" s="42"/>
      <c r="C139" s="43"/>
      <c r="D139" s="220" t="s">
        <v>134</v>
      </c>
      <c r="E139" s="43"/>
      <c r="F139" s="221" t="s">
        <v>2176</v>
      </c>
      <c r="G139" s="43"/>
      <c r="H139" s="43"/>
      <c r="I139" s="222"/>
      <c r="J139" s="43"/>
      <c r="K139" s="43"/>
      <c r="L139" s="47"/>
      <c r="M139" s="223"/>
      <c r="N139" s="224"/>
      <c r="O139" s="87"/>
      <c r="P139" s="87"/>
      <c r="Q139" s="87"/>
      <c r="R139" s="87"/>
      <c r="S139" s="87"/>
      <c r="T139" s="88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20" t="s">
        <v>134</v>
      </c>
      <c r="AU139" s="20" t="s">
        <v>80</v>
      </c>
    </row>
    <row r="140" s="2" customFormat="1" ht="16.5" customHeight="1">
      <c r="A140" s="41"/>
      <c r="B140" s="42"/>
      <c r="C140" s="207" t="s">
        <v>449</v>
      </c>
      <c r="D140" s="207" t="s">
        <v>127</v>
      </c>
      <c r="E140" s="208" t="s">
        <v>2178</v>
      </c>
      <c r="F140" s="209" t="s">
        <v>2179</v>
      </c>
      <c r="G140" s="210" t="s">
        <v>178</v>
      </c>
      <c r="H140" s="211">
        <v>7</v>
      </c>
      <c r="I140" s="212"/>
      <c r="J140" s="213">
        <f>ROUND(I140*H140,2)</f>
        <v>0</v>
      </c>
      <c r="K140" s="209" t="s">
        <v>19</v>
      </c>
      <c r="L140" s="47"/>
      <c r="M140" s="214" t="s">
        <v>19</v>
      </c>
      <c r="N140" s="215" t="s">
        <v>43</v>
      </c>
      <c r="O140" s="87"/>
      <c r="P140" s="216">
        <f>O140*H140</f>
        <v>0</v>
      </c>
      <c r="Q140" s="216">
        <v>0.00067000000000000002</v>
      </c>
      <c r="R140" s="216">
        <f>Q140*H140</f>
        <v>0.0046899999999999997</v>
      </c>
      <c r="S140" s="216">
        <v>0</v>
      </c>
      <c r="T140" s="217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18" t="s">
        <v>860</v>
      </c>
      <c r="AT140" s="218" t="s">
        <v>127</v>
      </c>
      <c r="AU140" s="218" t="s">
        <v>80</v>
      </c>
      <c r="AY140" s="20" t="s">
        <v>125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20" t="s">
        <v>80</v>
      </c>
      <c r="BK140" s="219">
        <f>ROUND(I140*H140,2)</f>
        <v>0</v>
      </c>
      <c r="BL140" s="20" t="s">
        <v>860</v>
      </c>
      <c r="BM140" s="218" t="s">
        <v>2180</v>
      </c>
    </row>
    <row r="141" s="2" customFormat="1">
      <c r="A141" s="41"/>
      <c r="B141" s="42"/>
      <c r="C141" s="43"/>
      <c r="D141" s="220" t="s">
        <v>134</v>
      </c>
      <c r="E141" s="43"/>
      <c r="F141" s="221" t="s">
        <v>2179</v>
      </c>
      <c r="G141" s="43"/>
      <c r="H141" s="43"/>
      <c r="I141" s="222"/>
      <c r="J141" s="43"/>
      <c r="K141" s="43"/>
      <c r="L141" s="47"/>
      <c r="M141" s="223"/>
      <c r="N141" s="224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134</v>
      </c>
      <c r="AU141" s="20" t="s">
        <v>80</v>
      </c>
    </row>
    <row r="142" s="2" customFormat="1" ht="16.5" customHeight="1">
      <c r="A142" s="41"/>
      <c r="B142" s="42"/>
      <c r="C142" s="207" t="s">
        <v>457</v>
      </c>
      <c r="D142" s="207" t="s">
        <v>127</v>
      </c>
      <c r="E142" s="208" t="s">
        <v>2181</v>
      </c>
      <c r="F142" s="209" t="s">
        <v>2182</v>
      </c>
      <c r="G142" s="210" t="s">
        <v>196</v>
      </c>
      <c r="H142" s="211">
        <v>10</v>
      </c>
      <c r="I142" s="212"/>
      <c r="J142" s="213">
        <f>ROUND(I142*H142,2)</f>
        <v>0</v>
      </c>
      <c r="K142" s="209" t="s">
        <v>19</v>
      </c>
      <c r="L142" s="47"/>
      <c r="M142" s="214" t="s">
        <v>19</v>
      </c>
      <c r="N142" s="215" t="s">
        <v>43</v>
      </c>
      <c r="O142" s="87"/>
      <c r="P142" s="216">
        <f>O142*H142</f>
        <v>0</v>
      </c>
      <c r="Q142" s="216">
        <v>0</v>
      </c>
      <c r="R142" s="216">
        <f>Q142*H142</f>
        <v>0</v>
      </c>
      <c r="S142" s="216">
        <v>0</v>
      </c>
      <c r="T142" s="217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18" t="s">
        <v>860</v>
      </c>
      <c r="AT142" s="218" t="s">
        <v>127</v>
      </c>
      <c r="AU142" s="218" t="s">
        <v>80</v>
      </c>
      <c r="AY142" s="20" t="s">
        <v>125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20" t="s">
        <v>80</v>
      </c>
      <c r="BK142" s="219">
        <f>ROUND(I142*H142,2)</f>
        <v>0</v>
      </c>
      <c r="BL142" s="20" t="s">
        <v>860</v>
      </c>
      <c r="BM142" s="218" t="s">
        <v>2183</v>
      </c>
    </row>
    <row r="143" s="2" customFormat="1">
      <c r="A143" s="41"/>
      <c r="B143" s="42"/>
      <c r="C143" s="43"/>
      <c r="D143" s="220" t="s">
        <v>134</v>
      </c>
      <c r="E143" s="43"/>
      <c r="F143" s="221" t="s">
        <v>2182</v>
      </c>
      <c r="G143" s="43"/>
      <c r="H143" s="43"/>
      <c r="I143" s="222"/>
      <c r="J143" s="43"/>
      <c r="K143" s="43"/>
      <c r="L143" s="47"/>
      <c r="M143" s="223"/>
      <c r="N143" s="224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20" t="s">
        <v>134</v>
      </c>
      <c r="AU143" s="20" t="s">
        <v>80</v>
      </c>
    </row>
    <row r="144" s="2" customFormat="1" ht="16.5" customHeight="1">
      <c r="A144" s="41"/>
      <c r="B144" s="42"/>
      <c r="C144" s="207" t="s">
        <v>463</v>
      </c>
      <c r="D144" s="207" t="s">
        <v>127</v>
      </c>
      <c r="E144" s="208" t="s">
        <v>2184</v>
      </c>
      <c r="F144" s="209" t="s">
        <v>2185</v>
      </c>
      <c r="G144" s="210" t="s">
        <v>178</v>
      </c>
      <c r="H144" s="211">
        <v>32</v>
      </c>
      <c r="I144" s="212"/>
      <c r="J144" s="213">
        <f>ROUND(I144*H144,2)</f>
        <v>0</v>
      </c>
      <c r="K144" s="209" t="s">
        <v>19</v>
      </c>
      <c r="L144" s="47"/>
      <c r="M144" s="214" t="s">
        <v>19</v>
      </c>
      <c r="N144" s="215" t="s">
        <v>43</v>
      </c>
      <c r="O144" s="87"/>
      <c r="P144" s="216">
        <f>O144*H144</f>
        <v>0</v>
      </c>
      <c r="Q144" s="216">
        <v>0</v>
      </c>
      <c r="R144" s="216">
        <f>Q144*H144</f>
        <v>0</v>
      </c>
      <c r="S144" s="216">
        <v>0</v>
      </c>
      <c r="T144" s="217">
        <f>S144*H144</f>
        <v>0</v>
      </c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R144" s="218" t="s">
        <v>860</v>
      </c>
      <c r="AT144" s="218" t="s">
        <v>127</v>
      </c>
      <c r="AU144" s="218" t="s">
        <v>80</v>
      </c>
      <c r="AY144" s="20" t="s">
        <v>125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20" t="s">
        <v>80</v>
      </c>
      <c r="BK144" s="219">
        <f>ROUND(I144*H144,2)</f>
        <v>0</v>
      </c>
      <c r="BL144" s="20" t="s">
        <v>860</v>
      </c>
      <c r="BM144" s="218" t="s">
        <v>2186</v>
      </c>
    </row>
    <row r="145" s="2" customFormat="1">
      <c r="A145" s="41"/>
      <c r="B145" s="42"/>
      <c r="C145" s="43"/>
      <c r="D145" s="220" t="s">
        <v>134</v>
      </c>
      <c r="E145" s="43"/>
      <c r="F145" s="221" t="s">
        <v>2185</v>
      </c>
      <c r="G145" s="43"/>
      <c r="H145" s="43"/>
      <c r="I145" s="222"/>
      <c r="J145" s="43"/>
      <c r="K145" s="43"/>
      <c r="L145" s="47"/>
      <c r="M145" s="223"/>
      <c r="N145" s="224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20" t="s">
        <v>134</v>
      </c>
      <c r="AU145" s="20" t="s">
        <v>80</v>
      </c>
    </row>
    <row r="146" s="2" customFormat="1" ht="16.5" customHeight="1">
      <c r="A146" s="41"/>
      <c r="B146" s="42"/>
      <c r="C146" s="207" t="s">
        <v>292</v>
      </c>
      <c r="D146" s="207" t="s">
        <v>127</v>
      </c>
      <c r="E146" s="208" t="s">
        <v>2187</v>
      </c>
      <c r="F146" s="209" t="s">
        <v>2188</v>
      </c>
      <c r="G146" s="210" t="s">
        <v>178</v>
      </c>
      <c r="H146" s="211">
        <v>22</v>
      </c>
      <c r="I146" s="212"/>
      <c r="J146" s="213">
        <f>ROUND(I146*H146,2)</f>
        <v>0</v>
      </c>
      <c r="K146" s="209" t="s">
        <v>19</v>
      </c>
      <c r="L146" s="47"/>
      <c r="M146" s="214" t="s">
        <v>19</v>
      </c>
      <c r="N146" s="215" t="s">
        <v>43</v>
      </c>
      <c r="O146" s="87"/>
      <c r="P146" s="216">
        <f>O146*H146</f>
        <v>0</v>
      </c>
      <c r="Q146" s="216">
        <v>0.00018000000000000001</v>
      </c>
      <c r="R146" s="216">
        <f>Q146*H146</f>
        <v>0.00396</v>
      </c>
      <c r="S146" s="216">
        <v>0</v>
      </c>
      <c r="T146" s="217">
        <f>S146*H146</f>
        <v>0</v>
      </c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R146" s="218" t="s">
        <v>860</v>
      </c>
      <c r="AT146" s="218" t="s">
        <v>127</v>
      </c>
      <c r="AU146" s="218" t="s">
        <v>80</v>
      </c>
      <c r="AY146" s="20" t="s">
        <v>125</v>
      </c>
      <c r="BE146" s="219">
        <f>IF(N146="základní",J146,0)</f>
        <v>0</v>
      </c>
      <c r="BF146" s="219">
        <f>IF(N146="snížená",J146,0)</f>
        <v>0</v>
      </c>
      <c r="BG146" s="219">
        <f>IF(N146="zákl. přenesená",J146,0)</f>
        <v>0</v>
      </c>
      <c r="BH146" s="219">
        <f>IF(N146="sníž. přenesená",J146,0)</f>
        <v>0</v>
      </c>
      <c r="BI146" s="219">
        <f>IF(N146="nulová",J146,0)</f>
        <v>0</v>
      </c>
      <c r="BJ146" s="20" t="s">
        <v>80</v>
      </c>
      <c r="BK146" s="219">
        <f>ROUND(I146*H146,2)</f>
        <v>0</v>
      </c>
      <c r="BL146" s="20" t="s">
        <v>860</v>
      </c>
      <c r="BM146" s="218" t="s">
        <v>2189</v>
      </c>
    </row>
    <row r="147" s="2" customFormat="1">
      <c r="A147" s="41"/>
      <c r="B147" s="42"/>
      <c r="C147" s="43"/>
      <c r="D147" s="220" t="s">
        <v>134</v>
      </c>
      <c r="E147" s="43"/>
      <c r="F147" s="221" t="s">
        <v>2188</v>
      </c>
      <c r="G147" s="43"/>
      <c r="H147" s="43"/>
      <c r="I147" s="222"/>
      <c r="J147" s="43"/>
      <c r="K147" s="43"/>
      <c r="L147" s="47"/>
      <c r="M147" s="223"/>
      <c r="N147" s="224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20" t="s">
        <v>134</v>
      </c>
      <c r="AU147" s="20" t="s">
        <v>80</v>
      </c>
    </row>
    <row r="148" s="2" customFormat="1" ht="16.5" customHeight="1">
      <c r="A148" s="41"/>
      <c r="B148" s="42"/>
      <c r="C148" s="207" t="s">
        <v>468</v>
      </c>
      <c r="D148" s="207" t="s">
        <v>127</v>
      </c>
      <c r="E148" s="208" t="s">
        <v>2190</v>
      </c>
      <c r="F148" s="209" t="s">
        <v>2191</v>
      </c>
      <c r="G148" s="210" t="s">
        <v>178</v>
      </c>
      <c r="H148" s="211">
        <v>9</v>
      </c>
      <c r="I148" s="212"/>
      <c r="J148" s="213">
        <f>ROUND(I148*H148,2)</f>
        <v>0</v>
      </c>
      <c r="K148" s="209" t="s">
        <v>19</v>
      </c>
      <c r="L148" s="47"/>
      <c r="M148" s="214" t="s">
        <v>19</v>
      </c>
      <c r="N148" s="215" t="s">
        <v>43</v>
      </c>
      <c r="O148" s="87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18" t="s">
        <v>860</v>
      </c>
      <c r="AT148" s="218" t="s">
        <v>127</v>
      </c>
      <c r="AU148" s="218" t="s">
        <v>80</v>
      </c>
      <c r="AY148" s="20" t="s">
        <v>125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20" t="s">
        <v>80</v>
      </c>
      <c r="BK148" s="219">
        <f>ROUND(I148*H148,2)</f>
        <v>0</v>
      </c>
      <c r="BL148" s="20" t="s">
        <v>860</v>
      </c>
      <c r="BM148" s="218" t="s">
        <v>2192</v>
      </c>
    </row>
    <row r="149" s="2" customFormat="1">
      <c r="A149" s="41"/>
      <c r="B149" s="42"/>
      <c r="C149" s="43"/>
      <c r="D149" s="220" t="s">
        <v>134</v>
      </c>
      <c r="E149" s="43"/>
      <c r="F149" s="221" t="s">
        <v>2191</v>
      </c>
      <c r="G149" s="43"/>
      <c r="H149" s="43"/>
      <c r="I149" s="222"/>
      <c r="J149" s="43"/>
      <c r="K149" s="43"/>
      <c r="L149" s="47"/>
      <c r="M149" s="223"/>
      <c r="N149" s="224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134</v>
      </c>
      <c r="AU149" s="20" t="s">
        <v>80</v>
      </c>
    </row>
    <row r="150" s="2" customFormat="1" ht="16.5" customHeight="1">
      <c r="A150" s="41"/>
      <c r="B150" s="42"/>
      <c r="C150" s="207" t="s">
        <v>471</v>
      </c>
      <c r="D150" s="207" t="s">
        <v>127</v>
      </c>
      <c r="E150" s="208" t="s">
        <v>2193</v>
      </c>
      <c r="F150" s="209" t="s">
        <v>2194</v>
      </c>
      <c r="G150" s="210" t="s">
        <v>178</v>
      </c>
      <c r="H150" s="211">
        <v>58</v>
      </c>
      <c r="I150" s="212"/>
      <c r="J150" s="213">
        <f>ROUND(I150*H150,2)</f>
        <v>0</v>
      </c>
      <c r="K150" s="209" t="s">
        <v>19</v>
      </c>
      <c r="L150" s="47"/>
      <c r="M150" s="214" t="s">
        <v>19</v>
      </c>
      <c r="N150" s="215" t="s">
        <v>43</v>
      </c>
      <c r="O150" s="87"/>
      <c r="P150" s="216">
        <f>O150*H150</f>
        <v>0</v>
      </c>
      <c r="Q150" s="216">
        <v>0</v>
      </c>
      <c r="R150" s="216">
        <f>Q150*H150</f>
        <v>0</v>
      </c>
      <c r="S150" s="216">
        <v>0</v>
      </c>
      <c r="T150" s="217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18" t="s">
        <v>860</v>
      </c>
      <c r="AT150" s="218" t="s">
        <v>127</v>
      </c>
      <c r="AU150" s="218" t="s">
        <v>80</v>
      </c>
      <c r="AY150" s="20" t="s">
        <v>125</v>
      </c>
      <c r="BE150" s="219">
        <f>IF(N150="základní",J150,0)</f>
        <v>0</v>
      </c>
      <c r="BF150" s="219">
        <f>IF(N150="snížená",J150,0)</f>
        <v>0</v>
      </c>
      <c r="BG150" s="219">
        <f>IF(N150="zákl. přenesená",J150,0)</f>
        <v>0</v>
      </c>
      <c r="BH150" s="219">
        <f>IF(N150="sníž. přenesená",J150,0)</f>
        <v>0</v>
      </c>
      <c r="BI150" s="219">
        <f>IF(N150="nulová",J150,0)</f>
        <v>0</v>
      </c>
      <c r="BJ150" s="20" t="s">
        <v>80</v>
      </c>
      <c r="BK150" s="219">
        <f>ROUND(I150*H150,2)</f>
        <v>0</v>
      </c>
      <c r="BL150" s="20" t="s">
        <v>860</v>
      </c>
      <c r="BM150" s="218" t="s">
        <v>2195</v>
      </c>
    </row>
    <row r="151" s="2" customFormat="1">
      <c r="A151" s="41"/>
      <c r="B151" s="42"/>
      <c r="C151" s="43"/>
      <c r="D151" s="220" t="s">
        <v>134</v>
      </c>
      <c r="E151" s="43"/>
      <c r="F151" s="221" t="s">
        <v>2194</v>
      </c>
      <c r="G151" s="43"/>
      <c r="H151" s="43"/>
      <c r="I151" s="222"/>
      <c r="J151" s="43"/>
      <c r="K151" s="43"/>
      <c r="L151" s="47"/>
      <c r="M151" s="223"/>
      <c r="N151" s="224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134</v>
      </c>
      <c r="AU151" s="20" t="s">
        <v>80</v>
      </c>
    </row>
    <row r="152" s="2" customFormat="1" ht="16.5" customHeight="1">
      <c r="A152" s="41"/>
      <c r="B152" s="42"/>
      <c r="C152" s="207" t="s">
        <v>474</v>
      </c>
      <c r="D152" s="207" t="s">
        <v>127</v>
      </c>
      <c r="E152" s="208" t="s">
        <v>2196</v>
      </c>
      <c r="F152" s="209" t="s">
        <v>2197</v>
      </c>
      <c r="G152" s="210" t="s">
        <v>196</v>
      </c>
      <c r="H152" s="211">
        <v>8</v>
      </c>
      <c r="I152" s="212"/>
      <c r="J152" s="213">
        <f>ROUND(I152*H152,2)</f>
        <v>0</v>
      </c>
      <c r="K152" s="209" t="s">
        <v>19</v>
      </c>
      <c r="L152" s="47"/>
      <c r="M152" s="214" t="s">
        <v>19</v>
      </c>
      <c r="N152" s="215" t="s">
        <v>43</v>
      </c>
      <c r="O152" s="87"/>
      <c r="P152" s="216">
        <f>O152*H152</f>
        <v>0</v>
      </c>
      <c r="Q152" s="216">
        <v>0</v>
      </c>
      <c r="R152" s="216">
        <f>Q152*H152</f>
        <v>0</v>
      </c>
      <c r="S152" s="216">
        <v>0</v>
      </c>
      <c r="T152" s="217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18" t="s">
        <v>860</v>
      </c>
      <c r="AT152" s="218" t="s">
        <v>127</v>
      </c>
      <c r="AU152" s="218" t="s">
        <v>80</v>
      </c>
      <c r="AY152" s="20" t="s">
        <v>125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20" t="s">
        <v>80</v>
      </c>
      <c r="BK152" s="219">
        <f>ROUND(I152*H152,2)</f>
        <v>0</v>
      </c>
      <c r="BL152" s="20" t="s">
        <v>860</v>
      </c>
      <c r="BM152" s="218" t="s">
        <v>2198</v>
      </c>
    </row>
    <row r="153" s="2" customFormat="1">
      <c r="A153" s="41"/>
      <c r="B153" s="42"/>
      <c r="C153" s="43"/>
      <c r="D153" s="220" t="s">
        <v>134</v>
      </c>
      <c r="E153" s="43"/>
      <c r="F153" s="221" t="s">
        <v>2197</v>
      </c>
      <c r="G153" s="43"/>
      <c r="H153" s="43"/>
      <c r="I153" s="222"/>
      <c r="J153" s="43"/>
      <c r="K153" s="43"/>
      <c r="L153" s="47"/>
      <c r="M153" s="223"/>
      <c r="N153" s="224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134</v>
      </c>
      <c r="AU153" s="20" t="s">
        <v>80</v>
      </c>
    </row>
    <row r="154" s="2" customFormat="1" ht="16.5" customHeight="1">
      <c r="A154" s="41"/>
      <c r="B154" s="42"/>
      <c r="C154" s="207" t="s">
        <v>476</v>
      </c>
      <c r="D154" s="207" t="s">
        <v>127</v>
      </c>
      <c r="E154" s="208" t="s">
        <v>2199</v>
      </c>
      <c r="F154" s="209" t="s">
        <v>2200</v>
      </c>
      <c r="G154" s="210" t="s">
        <v>196</v>
      </c>
      <c r="H154" s="211">
        <v>9</v>
      </c>
      <c r="I154" s="212"/>
      <c r="J154" s="213">
        <f>ROUND(I154*H154,2)</f>
        <v>0</v>
      </c>
      <c r="K154" s="209" t="s">
        <v>19</v>
      </c>
      <c r="L154" s="47"/>
      <c r="M154" s="214" t="s">
        <v>19</v>
      </c>
      <c r="N154" s="215" t="s">
        <v>43</v>
      </c>
      <c r="O154" s="87"/>
      <c r="P154" s="216">
        <f>O154*H154</f>
        <v>0</v>
      </c>
      <c r="Q154" s="216">
        <v>0</v>
      </c>
      <c r="R154" s="216">
        <f>Q154*H154</f>
        <v>0</v>
      </c>
      <c r="S154" s="216">
        <v>0</v>
      </c>
      <c r="T154" s="217">
        <f>S154*H154</f>
        <v>0</v>
      </c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R154" s="218" t="s">
        <v>860</v>
      </c>
      <c r="AT154" s="218" t="s">
        <v>127</v>
      </c>
      <c r="AU154" s="218" t="s">
        <v>80</v>
      </c>
      <c r="AY154" s="20" t="s">
        <v>125</v>
      </c>
      <c r="BE154" s="219">
        <f>IF(N154="základní",J154,0)</f>
        <v>0</v>
      </c>
      <c r="BF154" s="219">
        <f>IF(N154="snížená",J154,0)</f>
        <v>0</v>
      </c>
      <c r="BG154" s="219">
        <f>IF(N154="zákl. přenesená",J154,0)</f>
        <v>0</v>
      </c>
      <c r="BH154" s="219">
        <f>IF(N154="sníž. přenesená",J154,0)</f>
        <v>0</v>
      </c>
      <c r="BI154" s="219">
        <f>IF(N154="nulová",J154,0)</f>
        <v>0</v>
      </c>
      <c r="BJ154" s="20" t="s">
        <v>80</v>
      </c>
      <c r="BK154" s="219">
        <f>ROUND(I154*H154,2)</f>
        <v>0</v>
      </c>
      <c r="BL154" s="20" t="s">
        <v>860</v>
      </c>
      <c r="BM154" s="218" t="s">
        <v>2201</v>
      </c>
    </row>
    <row r="155" s="2" customFormat="1">
      <c r="A155" s="41"/>
      <c r="B155" s="42"/>
      <c r="C155" s="43"/>
      <c r="D155" s="220" t="s">
        <v>134</v>
      </c>
      <c r="E155" s="43"/>
      <c r="F155" s="221" t="s">
        <v>2200</v>
      </c>
      <c r="G155" s="43"/>
      <c r="H155" s="43"/>
      <c r="I155" s="222"/>
      <c r="J155" s="43"/>
      <c r="K155" s="43"/>
      <c r="L155" s="47"/>
      <c r="M155" s="223"/>
      <c r="N155" s="224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134</v>
      </c>
      <c r="AU155" s="20" t="s">
        <v>80</v>
      </c>
    </row>
    <row r="156" s="2" customFormat="1" ht="16.5" customHeight="1">
      <c r="A156" s="41"/>
      <c r="B156" s="42"/>
      <c r="C156" s="207" t="s">
        <v>480</v>
      </c>
      <c r="D156" s="207" t="s">
        <v>127</v>
      </c>
      <c r="E156" s="208" t="s">
        <v>2202</v>
      </c>
      <c r="F156" s="209" t="s">
        <v>2203</v>
      </c>
      <c r="G156" s="210" t="s">
        <v>196</v>
      </c>
      <c r="H156" s="211">
        <v>8</v>
      </c>
      <c r="I156" s="212"/>
      <c r="J156" s="213">
        <f>ROUND(I156*H156,2)</f>
        <v>0</v>
      </c>
      <c r="K156" s="209" t="s">
        <v>19</v>
      </c>
      <c r="L156" s="47"/>
      <c r="M156" s="214" t="s">
        <v>19</v>
      </c>
      <c r="N156" s="215" t="s">
        <v>43</v>
      </c>
      <c r="O156" s="87"/>
      <c r="P156" s="216">
        <f>O156*H156</f>
        <v>0</v>
      </c>
      <c r="Q156" s="216">
        <v>0</v>
      </c>
      <c r="R156" s="216">
        <f>Q156*H156</f>
        <v>0</v>
      </c>
      <c r="S156" s="216">
        <v>0</v>
      </c>
      <c r="T156" s="217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18" t="s">
        <v>860</v>
      </c>
      <c r="AT156" s="218" t="s">
        <v>127</v>
      </c>
      <c r="AU156" s="218" t="s">
        <v>80</v>
      </c>
      <c r="AY156" s="20" t="s">
        <v>125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20" t="s">
        <v>80</v>
      </c>
      <c r="BK156" s="219">
        <f>ROUND(I156*H156,2)</f>
        <v>0</v>
      </c>
      <c r="BL156" s="20" t="s">
        <v>860</v>
      </c>
      <c r="BM156" s="218" t="s">
        <v>2204</v>
      </c>
    </row>
    <row r="157" s="2" customFormat="1">
      <c r="A157" s="41"/>
      <c r="B157" s="42"/>
      <c r="C157" s="43"/>
      <c r="D157" s="220" t="s">
        <v>134</v>
      </c>
      <c r="E157" s="43"/>
      <c r="F157" s="221" t="s">
        <v>2203</v>
      </c>
      <c r="G157" s="43"/>
      <c r="H157" s="43"/>
      <c r="I157" s="222"/>
      <c r="J157" s="43"/>
      <c r="K157" s="43"/>
      <c r="L157" s="47"/>
      <c r="M157" s="223"/>
      <c r="N157" s="224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134</v>
      </c>
      <c r="AU157" s="20" t="s">
        <v>80</v>
      </c>
    </row>
    <row r="158" s="2" customFormat="1" ht="16.5" customHeight="1">
      <c r="A158" s="41"/>
      <c r="B158" s="42"/>
      <c r="C158" s="207" t="s">
        <v>683</v>
      </c>
      <c r="D158" s="207" t="s">
        <v>127</v>
      </c>
      <c r="E158" s="208" t="s">
        <v>2205</v>
      </c>
      <c r="F158" s="209" t="s">
        <v>2206</v>
      </c>
      <c r="G158" s="210" t="s">
        <v>196</v>
      </c>
      <c r="H158" s="211">
        <v>10</v>
      </c>
      <c r="I158" s="212"/>
      <c r="J158" s="213">
        <f>ROUND(I158*H158,2)</f>
        <v>0</v>
      </c>
      <c r="K158" s="209" t="s">
        <v>19</v>
      </c>
      <c r="L158" s="47"/>
      <c r="M158" s="214" t="s">
        <v>19</v>
      </c>
      <c r="N158" s="215" t="s">
        <v>43</v>
      </c>
      <c r="O158" s="87"/>
      <c r="P158" s="216">
        <f>O158*H158</f>
        <v>0</v>
      </c>
      <c r="Q158" s="216">
        <v>0</v>
      </c>
      <c r="R158" s="216">
        <f>Q158*H158</f>
        <v>0</v>
      </c>
      <c r="S158" s="216">
        <v>0</v>
      </c>
      <c r="T158" s="217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18" t="s">
        <v>860</v>
      </c>
      <c r="AT158" s="218" t="s">
        <v>127</v>
      </c>
      <c r="AU158" s="218" t="s">
        <v>80</v>
      </c>
      <c r="AY158" s="20" t="s">
        <v>125</v>
      </c>
      <c r="BE158" s="219">
        <f>IF(N158="základní",J158,0)</f>
        <v>0</v>
      </c>
      <c r="BF158" s="219">
        <f>IF(N158="snížená",J158,0)</f>
        <v>0</v>
      </c>
      <c r="BG158" s="219">
        <f>IF(N158="zákl. přenesená",J158,0)</f>
        <v>0</v>
      </c>
      <c r="BH158" s="219">
        <f>IF(N158="sníž. přenesená",J158,0)</f>
        <v>0</v>
      </c>
      <c r="BI158" s="219">
        <f>IF(N158="nulová",J158,0)</f>
        <v>0</v>
      </c>
      <c r="BJ158" s="20" t="s">
        <v>80</v>
      </c>
      <c r="BK158" s="219">
        <f>ROUND(I158*H158,2)</f>
        <v>0</v>
      </c>
      <c r="BL158" s="20" t="s">
        <v>860</v>
      </c>
      <c r="BM158" s="218" t="s">
        <v>2207</v>
      </c>
    </row>
    <row r="159" s="2" customFormat="1">
      <c r="A159" s="41"/>
      <c r="B159" s="42"/>
      <c r="C159" s="43"/>
      <c r="D159" s="220" t="s">
        <v>134</v>
      </c>
      <c r="E159" s="43"/>
      <c r="F159" s="221" t="s">
        <v>2206</v>
      </c>
      <c r="G159" s="43"/>
      <c r="H159" s="43"/>
      <c r="I159" s="222"/>
      <c r="J159" s="43"/>
      <c r="K159" s="43"/>
      <c r="L159" s="47"/>
      <c r="M159" s="223"/>
      <c r="N159" s="224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134</v>
      </c>
      <c r="AU159" s="20" t="s">
        <v>80</v>
      </c>
    </row>
    <row r="160" s="2" customFormat="1" ht="16.5" customHeight="1">
      <c r="A160" s="41"/>
      <c r="B160" s="42"/>
      <c r="C160" s="207" t="s">
        <v>693</v>
      </c>
      <c r="D160" s="207" t="s">
        <v>127</v>
      </c>
      <c r="E160" s="208" t="s">
        <v>2208</v>
      </c>
      <c r="F160" s="209" t="s">
        <v>2209</v>
      </c>
      <c r="G160" s="210" t="s">
        <v>196</v>
      </c>
      <c r="H160" s="211">
        <v>9</v>
      </c>
      <c r="I160" s="212"/>
      <c r="J160" s="213">
        <f>ROUND(I160*H160,2)</f>
        <v>0</v>
      </c>
      <c r="K160" s="209" t="s">
        <v>19</v>
      </c>
      <c r="L160" s="47"/>
      <c r="M160" s="214" t="s">
        <v>19</v>
      </c>
      <c r="N160" s="215" t="s">
        <v>43</v>
      </c>
      <c r="O160" s="87"/>
      <c r="P160" s="216">
        <f>O160*H160</f>
        <v>0</v>
      </c>
      <c r="Q160" s="216">
        <v>0</v>
      </c>
      <c r="R160" s="216">
        <f>Q160*H160</f>
        <v>0</v>
      </c>
      <c r="S160" s="216">
        <v>0</v>
      </c>
      <c r="T160" s="217">
        <f>S160*H160</f>
        <v>0</v>
      </c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R160" s="218" t="s">
        <v>860</v>
      </c>
      <c r="AT160" s="218" t="s">
        <v>127</v>
      </c>
      <c r="AU160" s="218" t="s">
        <v>80</v>
      </c>
      <c r="AY160" s="20" t="s">
        <v>125</v>
      </c>
      <c r="BE160" s="219">
        <f>IF(N160="základní",J160,0)</f>
        <v>0</v>
      </c>
      <c r="BF160" s="219">
        <f>IF(N160="snížená",J160,0)</f>
        <v>0</v>
      </c>
      <c r="BG160" s="219">
        <f>IF(N160="zákl. přenesená",J160,0)</f>
        <v>0</v>
      </c>
      <c r="BH160" s="219">
        <f>IF(N160="sníž. přenesená",J160,0)</f>
        <v>0</v>
      </c>
      <c r="BI160" s="219">
        <f>IF(N160="nulová",J160,0)</f>
        <v>0</v>
      </c>
      <c r="BJ160" s="20" t="s">
        <v>80</v>
      </c>
      <c r="BK160" s="219">
        <f>ROUND(I160*H160,2)</f>
        <v>0</v>
      </c>
      <c r="BL160" s="20" t="s">
        <v>860</v>
      </c>
      <c r="BM160" s="218" t="s">
        <v>2210</v>
      </c>
    </row>
    <row r="161" s="2" customFormat="1">
      <c r="A161" s="41"/>
      <c r="B161" s="42"/>
      <c r="C161" s="43"/>
      <c r="D161" s="220" t="s">
        <v>134</v>
      </c>
      <c r="E161" s="43"/>
      <c r="F161" s="221" t="s">
        <v>2209</v>
      </c>
      <c r="G161" s="43"/>
      <c r="H161" s="43"/>
      <c r="I161" s="222"/>
      <c r="J161" s="43"/>
      <c r="K161" s="43"/>
      <c r="L161" s="47"/>
      <c r="M161" s="223"/>
      <c r="N161" s="224"/>
      <c r="O161" s="87"/>
      <c r="P161" s="87"/>
      <c r="Q161" s="87"/>
      <c r="R161" s="87"/>
      <c r="S161" s="87"/>
      <c r="T161" s="88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T161" s="20" t="s">
        <v>134</v>
      </c>
      <c r="AU161" s="20" t="s">
        <v>80</v>
      </c>
    </row>
    <row r="162" s="12" customFormat="1" ht="25.92" customHeight="1">
      <c r="A162" s="12"/>
      <c r="B162" s="191"/>
      <c r="C162" s="192"/>
      <c r="D162" s="193" t="s">
        <v>71</v>
      </c>
      <c r="E162" s="194" t="s">
        <v>940</v>
      </c>
      <c r="F162" s="194" t="s">
        <v>2211</v>
      </c>
      <c r="G162" s="192"/>
      <c r="H162" s="192"/>
      <c r="I162" s="195"/>
      <c r="J162" s="196">
        <f>BK162</f>
        <v>0</v>
      </c>
      <c r="K162" s="192"/>
      <c r="L162" s="197"/>
      <c r="M162" s="198"/>
      <c r="N162" s="199"/>
      <c r="O162" s="199"/>
      <c r="P162" s="200">
        <f>SUM(P163:P166)</f>
        <v>0</v>
      </c>
      <c r="Q162" s="199"/>
      <c r="R162" s="200">
        <f>SUM(R163:R166)</f>
        <v>0.0013500000000000001</v>
      </c>
      <c r="S162" s="199"/>
      <c r="T162" s="201">
        <f>SUM(T163:T166)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2" t="s">
        <v>82</v>
      </c>
      <c r="AT162" s="203" t="s">
        <v>71</v>
      </c>
      <c r="AU162" s="203" t="s">
        <v>72</v>
      </c>
      <c r="AY162" s="202" t="s">
        <v>125</v>
      </c>
      <c r="BK162" s="204">
        <f>SUM(BK163:BK166)</f>
        <v>0</v>
      </c>
    </row>
    <row r="163" s="2" customFormat="1" ht="16.5" customHeight="1">
      <c r="A163" s="41"/>
      <c r="B163" s="42"/>
      <c r="C163" s="207" t="s">
        <v>700</v>
      </c>
      <c r="D163" s="207" t="s">
        <v>127</v>
      </c>
      <c r="E163" s="208" t="s">
        <v>2212</v>
      </c>
      <c r="F163" s="209" t="s">
        <v>2213</v>
      </c>
      <c r="G163" s="210" t="s">
        <v>130</v>
      </c>
      <c r="H163" s="211">
        <v>1</v>
      </c>
      <c r="I163" s="212"/>
      <c r="J163" s="213">
        <f>ROUND(I163*H163,2)</f>
        <v>0</v>
      </c>
      <c r="K163" s="209" t="s">
        <v>19</v>
      </c>
      <c r="L163" s="47"/>
      <c r="M163" s="214" t="s">
        <v>19</v>
      </c>
      <c r="N163" s="215" t="s">
        <v>43</v>
      </c>
      <c r="O163" s="87"/>
      <c r="P163" s="216">
        <f>O163*H163</f>
        <v>0</v>
      </c>
      <c r="Q163" s="216">
        <v>0.00025000000000000001</v>
      </c>
      <c r="R163" s="216">
        <f>Q163*H163</f>
        <v>0.00025000000000000001</v>
      </c>
      <c r="S163" s="216">
        <v>0</v>
      </c>
      <c r="T163" s="217">
        <f>S163*H163</f>
        <v>0</v>
      </c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R163" s="218" t="s">
        <v>860</v>
      </c>
      <c r="AT163" s="218" t="s">
        <v>127</v>
      </c>
      <c r="AU163" s="218" t="s">
        <v>80</v>
      </c>
      <c r="AY163" s="20" t="s">
        <v>125</v>
      </c>
      <c r="BE163" s="219">
        <f>IF(N163="základní",J163,0)</f>
        <v>0</v>
      </c>
      <c r="BF163" s="219">
        <f>IF(N163="snížená",J163,0)</f>
        <v>0</v>
      </c>
      <c r="BG163" s="219">
        <f>IF(N163="zákl. přenesená",J163,0)</f>
        <v>0</v>
      </c>
      <c r="BH163" s="219">
        <f>IF(N163="sníž. přenesená",J163,0)</f>
        <v>0</v>
      </c>
      <c r="BI163" s="219">
        <f>IF(N163="nulová",J163,0)</f>
        <v>0</v>
      </c>
      <c r="BJ163" s="20" t="s">
        <v>80</v>
      </c>
      <c r="BK163" s="219">
        <f>ROUND(I163*H163,2)</f>
        <v>0</v>
      </c>
      <c r="BL163" s="20" t="s">
        <v>860</v>
      </c>
      <c r="BM163" s="218" t="s">
        <v>2214</v>
      </c>
    </row>
    <row r="164" s="2" customFormat="1">
      <c r="A164" s="41"/>
      <c r="B164" s="42"/>
      <c r="C164" s="43"/>
      <c r="D164" s="220" t="s">
        <v>134</v>
      </c>
      <c r="E164" s="43"/>
      <c r="F164" s="221" t="s">
        <v>2213</v>
      </c>
      <c r="G164" s="43"/>
      <c r="H164" s="43"/>
      <c r="I164" s="222"/>
      <c r="J164" s="43"/>
      <c r="K164" s="43"/>
      <c r="L164" s="47"/>
      <c r="M164" s="223"/>
      <c r="N164" s="224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20" t="s">
        <v>134</v>
      </c>
      <c r="AU164" s="20" t="s">
        <v>80</v>
      </c>
    </row>
    <row r="165" s="2" customFormat="1" ht="16.5" customHeight="1">
      <c r="A165" s="41"/>
      <c r="B165" s="42"/>
      <c r="C165" s="207" t="s">
        <v>705</v>
      </c>
      <c r="D165" s="207" t="s">
        <v>127</v>
      </c>
      <c r="E165" s="208" t="s">
        <v>2215</v>
      </c>
      <c r="F165" s="209" t="s">
        <v>2216</v>
      </c>
      <c r="G165" s="210" t="s">
        <v>130</v>
      </c>
      <c r="H165" s="211">
        <v>2</v>
      </c>
      <c r="I165" s="212"/>
      <c r="J165" s="213">
        <f>ROUND(I165*H165,2)</f>
        <v>0</v>
      </c>
      <c r="K165" s="209" t="s">
        <v>19</v>
      </c>
      <c r="L165" s="47"/>
      <c r="M165" s="214" t="s">
        <v>19</v>
      </c>
      <c r="N165" s="215" t="s">
        <v>43</v>
      </c>
      <c r="O165" s="87"/>
      <c r="P165" s="216">
        <f>O165*H165</f>
        <v>0</v>
      </c>
      <c r="Q165" s="216">
        <v>0.00055000000000000003</v>
      </c>
      <c r="R165" s="216">
        <f>Q165*H165</f>
        <v>0.0011000000000000001</v>
      </c>
      <c r="S165" s="216">
        <v>0</v>
      </c>
      <c r="T165" s="217">
        <f>S165*H165</f>
        <v>0</v>
      </c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R165" s="218" t="s">
        <v>860</v>
      </c>
      <c r="AT165" s="218" t="s">
        <v>127</v>
      </c>
      <c r="AU165" s="218" t="s">
        <v>80</v>
      </c>
      <c r="AY165" s="20" t="s">
        <v>125</v>
      </c>
      <c r="BE165" s="219">
        <f>IF(N165="základní",J165,0)</f>
        <v>0</v>
      </c>
      <c r="BF165" s="219">
        <f>IF(N165="snížená",J165,0)</f>
        <v>0</v>
      </c>
      <c r="BG165" s="219">
        <f>IF(N165="zákl. přenesená",J165,0)</f>
        <v>0</v>
      </c>
      <c r="BH165" s="219">
        <f>IF(N165="sníž. přenesená",J165,0)</f>
        <v>0</v>
      </c>
      <c r="BI165" s="219">
        <f>IF(N165="nulová",J165,0)</f>
        <v>0</v>
      </c>
      <c r="BJ165" s="20" t="s">
        <v>80</v>
      </c>
      <c r="BK165" s="219">
        <f>ROUND(I165*H165,2)</f>
        <v>0</v>
      </c>
      <c r="BL165" s="20" t="s">
        <v>860</v>
      </c>
      <c r="BM165" s="218" t="s">
        <v>2217</v>
      </c>
    </row>
    <row r="166" s="2" customFormat="1">
      <c r="A166" s="41"/>
      <c r="B166" s="42"/>
      <c r="C166" s="43"/>
      <c r="D166" s="220" t="s">
        <v>134</v>
      </c>
      <c r="E166" s="43"/>
      <c r="F166" s="221" t="s">
        <v>2216</v>
      </c>
      <c r="G166" s="43"/>
      <c r="H166" s="43"/>
      <c r="I166" s="222"/>
      <c r="J166" s="43"/>
      <c r="K166" s="43"/>
      <c r="L166" s="47"/>
      <c r="M166" s="223"/>
      <c r="N166" s="224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20" t="s">
        <v>134</v>
      </c>
      <c r="AU166" s="20" t="s">
        <v>80</v>
      </c>
    </row>
    <row r="167" s="12" customFormat="1" ht="25.92" customHeight="1">
      <c r="A167" s="12"/>
      <c r="B167" s="191"/>
      <c r="C167" s="192"/>
      <c r="D167" s="193" t="s">
        <v>71</v>
      </c>
      <c r="E167" s="194" t="s">
        <v>408</v>
      </c>
      <c r="F167" s="194" t="s">
        <v>2218</v>
      </c>
      <c r="G167" s="192"/>
      <c r="H167" s="192"/>
      <c r="I167" s="195"/>
      <c r="J167" s="196">
        <f>BK167</f>
        <v>0</v>
      </c>
      <c r="K167" s="192"/>
      <c r="L167" s="197"/>
      <c r="M167" s="198"/>
      <c r="N167" s="199"/>
      <c r="O167" s="199"/>
      <c r="P167" s="200">
        <f>SUM(P168:P179)</f>
        <v>0</v>
      </c>
      <c r="Q167" s="199"/>
      <c r="R167" s="200">
        <f>SUM(R168:R179)</f>
        <v>0.034209999999999997</v>
      </c>
      <c r="S167" s="199"/>
      <c r="T167" s="201">
        <f>SUM(T168:T179)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2" t="s">
        <v>146</v>
      </c>
      <c r="AT167" s="203" t="s">
        <v>71</v>
      </c>
      <c r="AU167" s="203" t="s">
        <v>72</v>
      </c>
      <c r="AY167" s="202" t="s">
        <v>125</v>
      </c>
      <c r="BK167" s="204">
        <f>SUM(BK168:BK179)</f>
        <v>0</v>
      </c>
    </row>
    <row r="168" s="2" customFormat="1" ht="16.5" customHeight="1">
      <c r="A168" s="41"/>
      <c r="B168" s="42"/>
      <c r="C168" s="207" t="s">
        <v>711</v>
      </c>
      <c r="D168" s="207" t="s">
        <v>127</v>
      </c>
      <c r="E168" s="208" t="s">
        <v>2219</v>
      </c>
      <c r="F168" s="209" t="s">
        <v>2220</v>
      </c>
      <c r="G168" s="210" t="s">
        <v>178</v>
      </c>
      <c r="H168" s="211">
        <v>22</v>
      </c>
      <c r="I168" s="212"/>
      <c r="J168" s="213">
        <f>ROUND(I168*H168,2)</f>
        <v>0</v>
      </c>
      <c r="K168" s="209" t="s">
        <v>19</v>
      </c>
      <c r="L168" s="47"/>
      <c r="M168" s="214" t="s">
        <v>19</v>
      </c>
      <c r="N168" s="215" t="s">
        <v>43</v>
      </c>
      <c r="O168" s="87"/>
      <c r="P168" s="216">
        <f>O168*H168</f>
        <v>0</v>
      </c>
      <c r="Q168" s="216">
        <v>0.001</v>
      </c>
      <c r="R168" s="216">
        <f>Q168*H168</f>
        <v>0.021999999999999999</v>
      </c>
      <c r="S168" s="216">
        <v>0</v>
      </c>
      <c r="T168" s="217">
        <f>S168*H168</f>
        <v>0</v>
      </c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R168" s="218" t="s">
        <v>860</v>
      </c>
      <c r="AT168" s="218" t="s">
        <v>127</v>
      </c>
      <c r="AU168" s="218" t="s">
        <v>80</v>
      </c>
      <c r="AY168" s="20" t="s">
        <v>125</v>
      </c>
      <c r="BE168" s="219">
        <f>IF(N168="základní",J168,0)</f>
        <v>0</v>
      </c>
      <c r="BF168" s="219">
        <f>IF(N168="snížená",J168,0)</f>
        <v>0</v>
      </c>
      <c r="BG168" s="219">
        <f>IF(N168="zákl. přenesená",J168,0)</f>
        <v>0</v>
      </c>
      <c r="BH168" s="219">
        <f>IF(N168="sníž. přenesená",J168,0)</f>
        <v>0</v>
      </c>
      <c r="BI168" s="219">
        <f>IF(N168="nulová",J168,0)</f>
        <v>0</v>
      </c>
      <c r="BJ168" s="20" t="s">
        <v>80</v>
      </c>
      <c r="BK168" s="219">
        <f>ROUND(I168*H168,2)</f>
        <v>0</v>
      </c>
      <c r="BL168" s="20" t="s">
        <v>860</v>
      </c>
      <c r="BM168" s="218" t="s">
        <v>2221</v>
      </c>
    </row>
    <row r="169" s="2" customFormat="1">
      <c r="A169" s="41"/>
      <c r="B169" s="42"/>
      <c r="C169" s="43"/>
      <c r="D169" s="220" t="s">
        <v>134</v>
      </c>
      <c r="E169" s="43"/>
      <c r="F169" s="221" t="s">
        <v>2220</v>
      </c>
      <c r="G169" s="43"/>
      <c r="H169" s="43"/>
      <c r="I169" s="222"/>
      <c r="J169" s="43"/>
      <c r="K169" s="43"/>
      <c r="L169" s="47"/>
      <c r="M169" s="223"/>
      <c r="N169" s="224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134</v>
      </c>
      <c r="AU169" s="20" t="s">
        <v>80</v>
      </c>
    </row>
    <row r="170" s="2" customFormat="1" ht="16.5" customHeight="1">
      <c r="A170" s="41"/>
      <c r="B170" s="42"/>
      <c r="C170" s="207" t="s">
        <v>717</v>
      </c>
      <c r="D170" s="207" t="s">
        <v>127</v>
      </c>
      <c r="E170" s="208" t="s">
        <v>2222</v>
      </c>
      <c r="F170" s="209" t="s">
        <v>2223</v>
      </c>
      <c r="G170" s="210" t="s">
        <v>178</v>
      </c>
      <c r="H170" s="211">
        <v>14</v>
      </c>
      <c r="I170" s="212"/>
      <c r="J170" s="213">
        <f>ROUND(I170*H170,2)</f>
        <v>0</v>
      </c>
      <c r="K170" s="209" t="s">
        <v>19</v>
      </c>
      <c r="L170" s="47"/>
      <c r="M170" s="214" t="s">
        <v>19</v>
      </c>
      <c r="N170" s="215" t="s">
        <v>43</v>
      </c>
      <c r="O170" s="87"/>
      <c r="P170" s="216">
        <f>O170*H170</f>
        <v>0</v>
      </c>
      <c r="Q170" s="216">
        <v>0.00019000000000000001</v>
      </c>
      <c r="R170" s="216">
        <f>Q170*H170</f>
        <v>0.00266</v>
      </c>
      <c r="S170" s="216">
        <v>0</v>
      </c>
      <c r="T170" s="217">
        <f>S170*H170</f>
        <v>0</v>
      </c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R170" s="218" t="s">
        <v>860</v>
      </c>
      <c r="AT170" s="218" t="s">
        <v>127</v>
      </c>
      <c r="AU170" s="218" t="s">
        <v>80</v>
      </c>
      <c r="AY170" s="20" t="s">
        <v>125</v>
      </c>
      <c r="BE170" s="219">
        <f>IF(N170="základní",J170,0)</f>
        <v>0</v>
      </c>
      <c r="BF170" s="219">
        <f>IF(N170="snížená",J170,0)</f>
        <v>0</v>
      </c>
      <c r="BG170" s="219">
        <f>IF(N170="zákl. přenesená",J170,0)</f>
        <v>0</v>
      </c>
      <c r="BH170" s="219">
        <f>IF(N170="sníž. přenesená",J170,0)</f>
        <v>0</v>
      </c>
      <c r="BI170" s="219">
        <f>IF(N170="nulová",J170,0)</f>
        <v>0</v>
      </c>
      <c r="BJ170" s="20" t="s">
        <v>80</v>
      </c>
      <c r="BK170" s="219">
        <f>ROUND(I170*H170,2)</f>
        <v>0</v>
      </c>
      <c r="BL170" s="20" t="s">
        <v>860</v>
      </c>
      <c r="BM170" s="218" t="s">
        <v>2224</v>
      </c>
    </row>
    <row r="171" s="2" customFormat="1">
      <c r="A171" s="41"/>
      <c r="B171" s="42"/>
      <c r="C171" s="43"/>
      <c r="D171" s="220" t="s">
        <v>134</v>
      </c>
      <c r="E171" s="43"/>
      <c r="F171" s="221" t="s">
        <v>2223</v>
      </c>
      <c r="G171" s="43"/>
      <c r="H171" s="43"/>
      <c r="I171" s="222"/>
      <c r="J171" s="43"/>
      <c r="K171" s="43"/>
      <c r="L171" s="47"/>
      <c r="M171" s="223"/>
      <c r="N171" s="224"/>
      <c r="O171" s="87"/>
      <c r="P171" s="87"/>
      <c r="Q171" s="87"/>
      <c r="R171" s="87"/>
      <c r="S171" s="87"/>
      <c r="T171" s="88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20" t="s">
        <v>134</v>
      </c>
      <c r="AU171" s="20" t="s">
        <v>80</v>
      </c>
    </row>
    <row r="172" s="2" customFormat="1" ht="16.5" customHeight="1">
      <c r="A172" s="41"/>
      <c r="B172" s="42"/>
      <c r="C172" s="207" t="s">
        <v>722</v>
      </c>
      <c r="D172" s="207" t="s">
        <v>127</v>
      </c>
      <c r="E172" s="208" t="s">
        <v>2225</v>
      </c>
      <c r="F172" s="209" t="s">
        <v>2226</v>
      </c>
      <c r="G172" s="210" t="s">
        <v>196</v>
      </c>
      <c r="H172" s="211">
        <v>1</v>
      </c>
      <c r="I172" s="212"/>
      <c r="J172" s="213">
        <f>ROUND(I172*H172,2)</f>
        <v>0</v>
      </c>
      <c r="K172" s="209" t="s">
        <v>19</v>
      </c>
      <c r="L172" s="47"/>
      <c r="M172" s="214" t="s">
        <v>19</v>
      </c>
      <c r="N172" s="215" t="s">
        <v>43</v>
      </c>
      <c r="O172" s="87"/>
      <c r="P172" s="216">
        <f>O172*H172</f>
        <v>0</v>
      </c>
      <c r="Q172" s="216">
        <v>0.00035</v>
      </c>
      <c r="R172" s="216">
        <f>Q172*H172</f>
        <v>0.00035</v>
      </c>
      <c r="S172" s="216">
        <v>0</v>
      </c>
      <c r="T172" s="217">
        <f>S172*H172</f>
        <v>0</v>
      </c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R172" s="218" t="s">
        <v>860</v>
      </c>
      <c r="AT172" s="218" t="s">
        <v>127</v>
      </c>
      <c r="AU172" s="218" t="s">
        <v>80</v>
      </c>
      <c r="AY172" s="20" t="s">
        <v>125</v>
      </c>
      <c r="BE172" s="219">
        <f>IF(N172="základní",J172,0)</f>
        <v>0</v>
      </c>
      <c r="BF172" s="219">
        <f>IF(N172="snížená",J172,0)</f>
        <v>0</v>
      </c>
      <c r="BG172" s="219">
        <f>IF(N172="zákl. přenesená",J172,0)</f>
        <v>0</v>
      </c>
      <c r="BH172" s="219">
        <f>IF(N172="sníž. přenesená",J172,0)</f>
        <v>0</v>
      </c>
      <c r="BI172" s="219">
        <f>IF(N172="nulová",J172,0)</f>
        <v>0</v>
      </c>
      <c r="BJ172" s="20" t="s">
        <v>80</v>
      </c>
      <c r="BK172" s="219">
        <f>ROUND(I172*H172,2)</f>
        <v>0</v>
      </c>
      <c r="BL172" s="20" t="s">
        <v>860</v>
      </c>
      <c r="BM172" s="218" t="s">
        <v>2227</v>
      </c>
    </row>
    <row r="173" s="2" customFormat="1">
      <c r="A173" s="41"/>
      <c r="B173" s="42"/>
      <c r="C173" s="43"/>
      <c r="D173" s="220" t="s">
        <v>134</v>
      </c>
      <c r="E173" s="43"/>
      <c r="F173" s="221" t="s">
        <v>2226</v>
      </c>
      <c r="G173" s="43"/>
      <c r="H173" s="43"/>
      <c r="I173" s="222"/>
      <c r="J173" s="43"/>
      <c r="K173" s="43"/>
      <c r="L173" s="47"/>
      <c r="M173" s="223"/>
      <c r="N173" s="224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134</v>
      </c>
      <c r="AU173" s="20" t="s">
        <v>80</v>
      </c>
    </row>
    <row r="174" s="2" customFormat="1" ht="16.5" customHeight="1">
      <c r="A174" s="41"/>
      <c r="B174" s="42"/>
      <c r="C174" s="207" t="s">
        <v>728</v>
      </c>
      <c r="D174" s="207" t="s">
        <v>127</v>
      </c>
      <c r="E174" s="208" t="s">
        <v>2228</v>
      </c>
      <c r="F174" s="209" t="s">
        <v>2229</v>
      </c>
      <c r="G174" s="210" t="s">
        <v>196</v>
      </c>
      <c r="H174" s="211">
        <v>10</v>
      </c>
      <c r="I174" s="212"/>
      <c r="J174" s="213">
        <f>ROUND(I174*H174,2)</f>
        <v>0</v>
      </c>
      <c r="K174" s="209" t="s">
        <v>19</v>
      </c>
      <c r="L174" s="47"/>
      <c r="M174" s="214" t="s">
        <v>19</v>
      </c>
      <c r="N174" s="215" t="s">
        <v>43</v>
      </c>
      <c r="O174" s="87"/>
      <c r="P174" s="216">
        <f>O174*H174</f>
        <v>0</v>
      </c>
      <c r="Q174" s="216">
        <v>0.00092000000000000003</v>
      </c>
      <c r="R174" s="216">
        <f>Q174*H174</f>
        <v>0.0091999999999999998</v>
      </c>
      <c r="S174" s="216">
        <v>0</v>
      </c>
      <c r="T174" s="217">
        <f>S174*H174</f>
        <v>0</v>
      </c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R174" s="218" t="s">
        <v>860</v>
      </c>
      <c r="AT174" s="218" t="s">
        <v>127</v>
      </c>
      <c r="AU174" s="218" t="s">
        <v>80</v>
      </c>
      <c r="AY174" s="20" t="s">
        <v>125</v>
      </c>
      <c r="BE174" s="219">
        <f>IF(N174="základní",J174,0)</f>
        <v>0</v>
      </c>
      <c r="BF174" s="219">
        <f>IF(N174="snížená",J174,0)</f>
        <v>0</v>
      </c>
      <c r="BG174" s="219">
        <f>IF(N174="zákl. přenesená",J174,0)</f>
        <v>0</v>
      </c>
      <c r="BH174" s="219">
        <f>IF(N174="sníž. přenesená",J174,0)</f>
        <v>0</v>
      </c>
      <c r="BI174" s="219">
        <f>IF(N174="nulová",J174,0)</f>
        <v>0</v>
      </c>
      <c r="BJ174" s="20" t="s">
        <v>80</v>
      </c>
      <c r="BK174" s="219">
        <f>ROUND(I174*H174,2)</f>
        <v>0</v>
      </c>
      <c r="BL174" s="20" t="s">
        <v>860</v>
      </c>
      <c r="BM174" s="218" t="s">
        <v>2230</v>
      </c>
    </row>
    <row r="175" s="2" customFormat="1">
      <c r="A175" s="41"/>
      <c r="B175" s="42"/>
      <c r="C175" s="43"/>
      <c r="D175" s="220" t="s">
        <v>134</v>
      </c>
      <c r="E175" s="43"/>
      <c r="F175" s="221" t="s">
        <v>2229</v>
      </c>
      <c r="G175" s="43"/>
      <c r="H175" s="43"/>
      <c r="I175" s="222"/>
      <c r="J175" s="43"/>
      <c r="K175" s="43"/>
      <c r="L175" s="47"/>
      <c r="M175" s="223"/>
      <c r="N175" s="224"/>
      <c r="O175" s="87"/>
      <c r="P175" s="87"/>
      <c r="Q175" s="87"/>
      <c r="R175" s="87"/>
      <c r="S175" s="87"/>
      <c r="T175" s="88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T175" s="20" t="s">
        <v>134</v>
      </c>
      <c r="AU175" s="20" t="s">
        <v>80</v>
      </c>
    </row>
    <row r="176" s="2" customFormat="1" ht="16.5" customHeight="1">
      <c r="A176" s="41"/>
      <c r="B176" s="42"/>
      <c r="C176" s="207" t="s">
        <v>732</v>
      </c>
      <c r="D176" s="207" t="s">
        <v>127</v>
      </c>
      <c r="E176" s="208" t="s">
        <v>2231</v>
      </c>
      <c r="F176" s="209" t="s">
        <v>2232</v>
      </c>
      <c r="G176" s="210" t="s">
        <v>1212</v>
      </c>
      <c r="H176" s="211">
        <v>3</v>
      </c>
      <c r="I176" s="212"/>
      <c r="J176" s="213">
        <f>ROUND(I176*H176,2)</f>
        <v>0</v>
      </c>
      <c r="K176" s="209" t="s">
        <v>19</v>
      </c>
      <c r="L176" s="47"/>
      <c r="M176" s="214" t="s">
        <v>19</v>
      </c>
      <c r="N176" s="215" t="s">
        <v>43</v>
      </c>
      <c r="O176" s="87"/>
      <c r="P176" s="216">
        <f>O176*H176</f>
        <v>0</v>
      </c>
      <c r="Q176" s="216">
        <v>0</v>
      </c>
      <c r="R176" s="216">
        <f>Q176*H176</f>
        <v>0</v>
      </c>
      <c r="S176" s="216">
        <v>0</v>
      </c>
      <c r="T176" s="217">
        <f>S176*H176</f>
        <v>0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R176" s="218" t="s">
        <v>860</v>
      </c>
      <c r="AT176" s="218" t="s">
        <v>127</v>
      </c>
      <c r="AU176" s="218" t="s">
        <v>80</v>
      </c>
      <c r="AY176" s="20" t="s">
        <v>125</v>
      </c>
      <c r="BE176" s="219">
        <f>IF(N176="základní",J176,0)</f>
        <v>0</v>
      </c>
      <c r="BF176" s="219">
        <f>IF(N176="snížená",J176,0)</f>
        <v>0</v>
      </c>
      <c r="BG176" s="219">
        <f>IF(N176="zákl. přenesená",J176,0)</f>
        <v>0</v>
      </c>
      <c r="BH176" s="219">
        <f>IF(N176="sníž. přenesená",J176,0)</f>
        <v>0</v>
      </c>
      <c r="BI176" s="219">
        <f>IF(N176="nulová",J176,0)</f>
        <v>0</v>
      </c>
      <c r="BJ176" s="20" t="s">
        <v>80</v>
      </c>
      <c r="BK176" s="219">
        <f>ROUND(I176*H176,2)</f>
        <v>0</v>
      </c>
      <c r="BL176" s="20" t="s">
        <v>860</v>
      </c>
      <c r="BM176" s="218" t="s">
        <v>2233</v>
      </c>
    </row>
    <row r="177" s="2" customFormat="1">
      <c r="A177" s="41"/>
      <c r="B177" s="42"/>
      <c r="C177" s="43"/>
      <c r="D177" s="220" t="s">
        <v>134</v>
      </c>
      <c r="E177" s="43"/>
      <c r="F177" s="221" t="s">
        <v>2232</v>
      </c>
      <c r="G177" s="43"/>
      <c r="H177" s="43"/>
      <c r="I177" s="222"/>
      <c r="J177" s="43"/>
      <c r="K177" s="43"/>
      <c r="L177" s="47"/>
      <c r="M177" s="223"/>
      <c r="N177" s="224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134</v>
      </c>
      <c r="AU177" s="20" t="s">
        <v>80</v>
      </c>
    </row>
    <row r="178" s="2" customFormat="1" ht="16.5" customHeight="1">
      <c r="A178" s="41"/>
      <c r="B178" s="42"/>
      <c r="C178" s="207" t="s">
        <v>738</v>
      </c>
      <c r="D178" s="207" t="s">
        <v>127</v>
      </c>
      <c r="E178" s="208" t="s">
        <v>2234</v>
      </c>
      <c r="F178" s="209" t="s">
        <v>2235</v>
      </c>
      <c r="G178" s="210" t="s">
        <v>196</v>
      </c>
      <c r="H178" s="211">
        <v>1</v>
      </c>
      <c r="I178" s="212"/>
      <c r="J178" s="213">
        <f>ROUND(I178*H178,2)</f>
        <v>0</v>
      </c>
      <c r="K178" s="209" t="s">
        <v>19</v>
      </c>
      <c r="L178" s="47"/>
      <c r="M178" s="214" t="s">
        <v>19</v>
      </c>
      <c r="N178" s="215" t="s">
        <v>43</v>
      </c>
      <c r="O178" s="87"/>
      <c r="P178" s="216">
        <f>O178*H178</f>
        <v>0</v>
      </c>
      <c r="Q178" s="216">
        <v>0</v>
      </c>
      <c r="R178" s="216">
        <f>Q178*H178</f>
        <v>0</v>
      </c>
      <c r="S178" s="216">
        <v>0</v>
      </c>
      <c r="T178" s="217">
        <f>S178*H178</f>
        <v>0</v>
      </c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R178" s="218" t="s">
        <v>860</v>
      </c>
      <c r="AT178" s="218" t="s">
        <v>127</v>
      </c>
      <c r="AU178" s="218" t="s">
        <v>80</v>
      </c>
      <c r="AY178" s="20" t="s">
        <v>125</v>
      </c>
      <c r="BE178" s="219">
        <f>IF(N178="základní",J178,0)</f>
        <v>0</v>
      </c>
      <c r="BF178" s="219">
        <f>IF(N178="snížená",J178,0)</f>
        <v>0</v>
      </c>
      <c r="BG178" s="219">
        <f>IF(N178="zákl. přenesená",J178,0)</f>
        <v>0</v>
      </c>
      <c r="BH178" s="219">
        <f>IF(N178="sníž. přenesená",J178,0)</f>
        <v>0</v>
      </c>
      <c r="BI178" s="219">
        <f>IF(N178="nulová",J178,0)</f>
        <v>0</v>
      </c>
      <c r="BJ178" s="20" t="s">
        <v>80</v>
      </c>
      <c r="BK178" s="219">
        <f>ROUND(I178*H178,2)</f>
        <v>0</v>
      </c>
      <c r="BL178" s="20" t="s">
        <v>860</v>
      </c>
      <c r="BM178" s="218" t="s">
        <v>2236</v>
      </c>
    </row>
    <row r="179" s="2" customFormat="1">
      <c r="A179" s="41"/>
      <c r="B179" s="42"/>
      <c r="C179" s="43"/>
      <c r="D179" s="220" t="s">
        <v>134</v>
      </c>
      <c r="E179" s="43"/>
      <c r="F179" s="221" t="s">
        <v>2235</v>
      </c>
      <c r="G179" s="43"/>
      <c r="H179" s="43"/>
      <c r="I179" s="222"/>
      <c r="J179" s="43"/>
      <c r="K179" s="43"/>
      <c r="L179" s="47"/>
      <c r="M179" s="273"/>
      <c r="N179" s="274"/>
      <c r="O179" s="275"/>
      <c r="P179" s="275"/>
      <c r="Q179" s="275"/>
      <c r="R179" s="275"/>
      <c r="S179" s="275"/>
      <c r="T179" s="276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T179" s="20" t="s">
        <v>134</v>
      </c>
      <c r="AU179" s="20" t="s">
        <v>80</v>
      </c>
    </row>
    <row r="180" s="2" customFormat="1" ht="6.96" customHeight="1">
      <c r="A180" s="41"/>
      <c r="B180" s="62"/>
      <c r="C180" s="63"/>
      <c r="D180" s="63"/>
      <c r="E180" s="63"/>
      <c r="F180" s="63"/>
      <c r="G180" s="63"/>
      <c r="H180" s="63"/>
      <c r="I180" s="63"/>
      <c r="J180" s="63"/>
      <c r="K180" s="63"/>
      <c r="L180" s="47"/>
      <c r="M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</row>
  </sheetData>
  <sheetProtection sheet="1" autoFilter="0" formatColumns="0" formatRows="0" objects="1" scenarios="1" spinCount="100000" saltValue="+Eh5Hf6D4Wi3X8iui9SOZU1uvr+WE3u9Rj7SsyqMBpk0fdfCL9A0Q5y1C0D63noZ70v7SyEbrWuegCAjK4xh2Q==" hashValue="mpfqB3AtI0mIbT1Xp6rpbrMGGdpVq16u0E2VWf60mi8MQdHuja2QNMh2nAp62ohGgVoNbhNRVx+Pcu/haJK+fQ==" algorithmName="SHA-512" password="E34F"/>
  <autoFilter ref="C83:K179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97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82</v>
      </c>
    </row>
    <row r="4" s="1" customFormat="1" ht="24.96" customHeight="1">
      <c r="B4" s="23"/>
      <c r="D4" s="133" t="s">
        <v>98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Revitalizace zeleně v parčíku U pramenu v Lounech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99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2237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17. 6. 2025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19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27</v>
      </c>
      <c r="F15" s="41"/>
      <c r="G15" s="41"/>
      <c r="H15" s="41"/>
      <c r="I15" s="135" t="s">
        <v>28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29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28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31</v>
      </c>
      <c r="E20" s="41"/>
      <c r="F20" s="41"/>
      <c r="G20" s="41"/>
      <c r="H20" s="41"/>
      <c r="I20" s="135" t="s">
        <v>26</v>
      </c>
      <c r="J20" s="139" t="s">
        <v>19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32</v>
      </c>
      <c r="F21" s="41"/>
      <c r="G21" s="41"/>
      <c r="H21" s="41"/>
      <c r="I21" s="135" t="s">
        <v>28</v>
      </c>
      <c r="J21" s="139" t="s">
        <v>19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34</v>
      </c>
      <c r="E23" s="41"/>
      <c r="F23" s="41"/>
      <c r="G23" s="41"/>
      <c r="H23" s="41"/>
      <c r="I23" s="135" t="s">
        <v>26</v>
      </c>
      <c r="J23" s="139" t="s">
        <v>19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35</v>
      </c>
      <c r="F24" s="41"/>
      <c r="G24" s="41"/>
      <c r="H24" s="41"/>
      <c r="I24" s="135" t="s">
        <v>28</v>
      </c>
      <c r="J24" s="139" t="s">
        <v>19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36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79.25" customHeight="1">
      <c r="A27" s="141"/>
      <c r="B27" s="142"/>
      <c r="C27" s="141"/>
      <c r="D27" s="141"/>
      <c r="E27" s="143" t="s">
        <v>101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147">
        <f>ROUND(J80,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40</v>
      </c>
      <c r="G32" s="41"/>
      <c r="H32" s="41"/>
      <c r="I32" s="148" t="s">
        <v>39</v>
      </c>
      <c r="J32" s="148" t="s">
        <v>41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42</v>
      </c>
      <c r="E33" s="135" t="s">
        <v>43</v>
      </c>
      <c r="F33" s="150">
        <f>ROUND((SUM(BE80:BE104)),  2)</f>
        <v>0</v>
      </c>
      <c r="G33" s="41"/>
      <c r="H33" s="41"/>
      <c r="I33" s="151">
        <v>0.20999999999999999</v>
      </c>
      <c r="J33" s="150">
        <f>ROUND(((SUM(BE80:BE104))*I33),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44</v>
      </c>
      <c r="F34" s="150">
        <f>ROUND((SUM(BF80:BF104)),  2)</f>
        <v>0</v>
      </c>
      <c r="G34" s="41"/>
      <c r="H34" s="41"/>
      <c r="I34" s="151">
        <v>0.12</v>
      </c>
      <c r="J34" s="150">
        <f>ROUND(((SUM(BF80:BF104))*I34),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45</v>
      </c>
      <c r="F35" s="150">
        <f>ROUND((SUM(BG80:BG104)),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46</v>
      </c>
      <c r="F36" s="150">
        <f>ROUND((SUM(BH80:BH104)),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47</v>
      </c>
      <c r="F37" s="150">
        <f>ROUND((SUM(BI80:BI104)),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48</v>
      </c>
      <c r="E39" s="154"/>
      <c r="F39" s="154"/>
      <c r="G39" s="155" t="s">
        <v>49</v>
      </c>
      <c r="H39" s="156" t="s">
        <v>50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102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Revitalizace zeleně v parčíku U pramenu v Lounech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99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VON - Vedlejší a ostatní náklady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17. 6. 2025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40.05" customHeight="1">
      <c r="A54" s="41"/>
      <c r="B54" s="42"/>
      <c r="C54" s="35" t="s">
        <v>25</v>
      </c>
      <c r="D54" s="43"/>
      <c r="E54" s="43"/>
      <c r="F54" s="30" t="str">
        <f>E15</f>
        <v>Město Louny, Mírové náměnstí 35, Louny</v>
      </c>
      <c r="G54" s="43"/>
      <c r="H54" s="43"/>
      <c r="I54" s="35" t="s">
        <v>31</v>
      </c>
      <c r="J54" s="39" t="str">
        <f>E21</f>
        <v xml:space="preserve">Ing.Radek Prokeš Ph.D, Jihovýchodní VI/3116 Praha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>Ondřej Gerhart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103</v>
      </c>
      <c r="D57" s="165"/>
      <c r="E57" s="165"/>
      <c r="F57" s="165"/>
      <c r="G57" s="165"/>
      <c r="H57" s="165"/>
      <c r="I57" s="165"/>
      <c r="J57" s="166" t="s">
        <v>104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70</v>
      </c>
      <c r="D59" s="43"/>
      <c r="E59" s="43"/>
      <c r="F59" s="43"/>
      <c r="G59" s="43"/>
      <c r="H59" s="43"/>
      <c r="I59" s="43"/>
      <c r="J59" s="105">
        <f>J80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105</v>
      </c>
    </row>
    <row r="60" s="9" customFormat="1" ht="24.96" customHeight="1">
      <c r="A60" s="9"/>
      <c r="B60" s="168"/>
      <c r="C60" s="169"/>
      <c r="D60" s="170" t="s">
        <v>2238</v>
      </c>
      <c r="E60" s="171"/>
      <c r="F60" s="171"/>
      <c r="G60" s="171"/>
      <c r="H60" s="171"/>
      <c r="I60" s="171"/>
      <c r="J60" s="172">
        <f>J81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2" customFormat="1" ht="21.84" customHeight="1">
      <c r="A61" s="4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137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6.96" customHeight="1">
      <c r="A62" s="41"/>
      <c r="B62" s="62"/>
      <c r="C62" s="63"/>
      <c r="D62" s="63"/>
      <c r="E62" s="63"/>
      <c r="F62" s="63"/>
      <c r="G62" s="63"/>
      <c r="H62" s="63"/>
      <c r="I62" s="63"/>
      <c r="J62" s="63"/>
      <c r="K62" s="63"/>
      <c r="L62" s="137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6" s="2" customFormat="1" ht="6.96" customHeight="1">
      <c r="A66" s="41"/>
      <c r="B66" s="64"/>
      <c r="C66" s="65"/>
      <c r="D66" s="65"/>
      <c r="E66" s="65"/>
      <c r="F66" s="65"/>
      <c r="G66" s="65"/>
      <c r="H66" s="65"/>
      <c r="I66" s="65"/>
      <c r="J66" s="65"/>
      <c r="K66" s="65"/>
      <c r="L66" s="137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24.96" customHeight="1">
      <c r="A67" s="41"/>
      <c r="B67" s="42"/>
      <c r="C67" s="26" t="s">
        <v>110</v>
      </c>
      <c r="D67" s="43"/>
      <c r="E67" s="43"/>
      <c r="F67" s="43"/>
      <c r="G67" s="43"/>
      <c r="H67" s="43"/>
      <c r="I67" s="43"/>
      <c r="J67" s="43"/>
      <c r="K67" s="43"/>
      <c r="L67" s="137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68" s="2" customFormat="1" ht="6.96" customHeight="1">
      <c r="A68" s="41"/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137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69" s="2" customFormat="1" ht="12" customHeight="1">
      <c r="A69" s="41"/>
      <c r="B69" s="42"/>
      <c r="C69" s="35" t="s">
        <v>16</v>
      </c>
      <c r="D69" s="43"/>
      <c r="E69" s="43"/>
      <c r="F69" s="43"/>
      <c r="G69" s="43"/>
      <c r="H69" s="43"/>
      <c r="I69" s="43"/>
      <c r="J69" s="43"/>
      <c r="K69" s="43"/>
      <c r="L69" s="137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16.5" customHeight="1">
      <c r="A70" s="41"/>
      <c r="B70" s="42"/>
      <c r="C70" s="43"/>
      <c r="D70" s="43"/>
      <c r="E70" s="163" t="str">
        <f>E7</f>
        <v>Revitalizace zeleně v parčíku U pramenu v Lounech</v>
      </c>
      <c r="F70" s="35"/>
      <c r="G70" s="35"/>
      <c r="H70" s="35"/>
      <c r="I70" s="43"/>
      <c r="J70" s="43"/>
      <c r="K70" s="43"/>
      <c r="L70" s="13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12" customHeight="1">
      <c r="A71" s="41"/>
      <c r="B71" s="42"/>
      <c r="C71" s="35" t="s">
        <v>99</v>
      </c>
      <c r="D71" s="43"/>
      <c r="E71" s="43"/>
      <c r="F71" s="43"/>
      <c r="G71" s="43"/>
      <c r="H71" s="43"/>
      <c r="I71" s="43"/>
      <c r="J71" s="43"/>
      <c r="K71" s="43"/>
      <c r="L71" s="13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16.5" customHeight="1">
      <c r="A72" s="41"/>
      <c r="B72" s="42"/>
      <c r="C72" s="43"/>
      <c r="D72" s="43"/>
      <c r="E72" s="72" t="str">
        <f>E9</f>
        <v>VON - Vedlejší a ostatní náklady</v>
      </c>
      <c r="F72" s="43"/>
      <c r="G72" s="43"/>
      <c r="H72" s="43"/>
      <c r="I72" s="43"/>
      <c r="J72" s="43"/>
      <c r="K72" s="43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6.96" customHeight="1">
      <c r="A73" s="41"/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2" customHeight="1">
      <c r="A74" s="41"/>
      <c r="B74" s="42"/>
      <c r="C74" s="35" t="s">
        <v>21</v>
      </c>
      <c r="D74" s="43"/>
      <c r="E74" s="43"/>
      <c r="F74" s="30" t="str">
        <f>F12</f>
        <v xml:space="preserve"> </v>
      </c>
      <c r="G74" s="43"/>
      <c r="H74" s="43"/>
      <c r="I74" s="35" t="s">
        <v>23</v>
      </c>
      <c r="J74" s="75" t="str">
        <f>IF(J12="","",J12)</f>
        <v>17. 6. 2025</v>
      </c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6.96" customHeight="1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40.05" customHeight="1">
      <c r="A76" s="41"/>
      <c r="B76" s="42"/>
      <c r="C76" s="35" t="s">
        <v>25</v>
      </c>
      <c r="D76" s="43"/>
      <c r="E76" s="43"/>
      <c r="F76" s="30" t="str">
        <f>E15</f>
        <v>Město Louny, Mírové náměnstí 35, Louny</v>
      </c>
      <c r="G76" s="43"/>
      <c r="H76" s="43"/>
      <c r="I76" s="35" t="s">
        <v>31</v>
      </c>
      <c r="J76" s="39" t="str">
        <f>E21</f>
        <v xml:space="preserve">Ing.Radek Prokeš Ph.D, Jihovýchodní VI/3116 Praha </v>
      </c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5.15" customHeight="1">
      <c r="A77" s="41"/>
      <c r="B77" s="42"/>
      <c r="C77" s="35" t="s">
        <v>29</v>
      </c>
      <c r="D77" s="43"/>
      <c r="E77" s="43"/>
      <c r="F77" s="30" t="str">
        <f>IF(E18="","",E18)</f>
        <v>Vyplň údaj</v>
      </c>
      <c r="G77" s="43"/>
      <c r="H77" s="43"/>
      <c r="I77" s="35" t="s">
        <v>34</v>
      </c>
      <c r="J77" s="39" t="str">
        <f>E24</f>
        <v>Ondřej Gerhart</v>
      </c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0.32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11" customFormat="1" ht="29.28" customHeight="1">
      <c r="A79" s="180"/>
      <c r="B79" s="181"/>
      <c r="C79" s="182" t="s">
        <v>111</v>
      </c>
      <c r="D79" s="183" t="s">
        <v>57</v>
      </c>
      <c r="E79" s="183" t="s">
        <v>53</v>
      </c>
      <c r="F79" s="183" t="s">
        <v>54</v>
      </c>
      <c r="G79" s="183" t="s">
        <v>112</v>
      </c>
      <c r="H79" s="183" t="s">
        <v>113</v>
      </c>
      <c r="I79" s="183" t="s">
        <v>114</v>
      </c>
      <c r="J79" s="183" t="s">
        <v>104</v>
      </c>
      <c r="K79" s="184" t="s">
        <v>115</v>
      </c>
      <c r="L79" s="185"/>
      <c r="M79" s="95" t="s">
        <v>19</v>
      </c>
      <c r="N79" s="96" t="s">
        <v>42</v>
      </c>
      <c r="O79" s="96" t="s">
        <v>116</v>
      </c>
      <c r="P79" s="96" t="s">
        <v>117</v>
      </c>
      <c r="Q79" s="96" t="s">
        <v>118</v>
      </c>
      <c r="R79" s="96" t="s">
        <v>119</v>
      </c>
      <c r="S79" s="96" t="s">
        <v>120</v>
      </c>
      <c r="T79" s="97" t="s">
        <v>121</v>
      </c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</row>
    <row r="80" s="2" customFormat="1" ht="22.8" customHeight="1">
      <c r="A80" s="41"/>
      <c r="B80" s="42"/>
      <c r="C80" s="102" t="s">
        <v>122</v>
      </c>
      <c r="D80" s="43"/>
      <c r="E80" s="43"/>
      <c r="F80" s="43"/>
      <c r="G80" s="43"/>
      <c r="H80" s="43"/>
      <c r="I80" s="43"/>
      <c r="J80" s="186">
        <f>BK80</f>
        <v>0</v>
      </c>
      <c r="K80" s="43"/>
      <c r="L80" s="47"/>
      <c r="M80" s="98"/>
      <c r="N80" s="187"/>
      <c r="O80" s="99"/>
      <c r="P80" s="188">
        <f>P81</f>
        <v>0</v>
      </c>
      <c r="Q80" s="99"/>
      <c r="R80" s="188">
        <f>R81</f>
        <v>0</v>
      </c>
      <c r="S80" s="99"/>
      <c r="T80" s="189">
        <f>T81</f>
        <v>0</v>
      </c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T80" s="20" t="s">
        <v>71</v>
      </c>
      <c r="AU80" s="20" t="s">
        <v>105</v>
      </c>
      <c r="BK80" s="190">
        <f>BK81</f>
        <v>0</v>
      </c>
    </row>
    <row r="81" s="12" customFormat="1" ht="25.92" customHeight="1">
      <c r="A81" s="12"/>
      <c r="B81" s="191"/>
      <c r="C81" s="192"/>
      <c r="D81" s="193" t="s">
        <v>71</v>
      </c>
      <c r="E81" s="194" t="s">
        <v>2239</v>
      </c>
      <c r="F81" s="194" t="s">
        <v>2240</v>
      </c>
      <c r="G81" s="192"/>
      <c r="H81" s="192"/>
      <c r="I81" s="195"/>
      <c r="J81" s="196">
        <f>BK81</f>
        <v>0</v>
      </c>
      <c r="K81" s="192"/>
      <c r="L81" s="197"/>
      <c r="M81" s="198"/>
      <c r="N81" s="199"/>
      <c r="O81" s="199"/>
      <c r="P81" s="200">
        <f>SUM(P82:P104)</f>
        <v>0</v>
      </c>
      <c r="Q81" s="199"/>
      <c r="R81" s="200">
        <f>SUM(R82:R104)</f>
        <v>0</v>
      </c>
      <c r="S81" s="199"/>
      <c r="T81" s="201">
        <f>SUM(T82:T104)</f>
        <v>0</v>
      </c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R81" s="202" t="s">
        <v>159</v>
      </c>
      <c r="AT81" s="203" t="s">
        <v>71</v>
      </c>
      <c r="AU81" s="203" t="s">
        <v>72</v>
      </c>
      <c r="AY81" s="202" t="s">
        <v>125</v>
      </c>
      <c r="BK81" s="204">
        <f>SUM(BK82:BK104)</f>
        <v>0</v>
      </c>
    </row>
    <row r="82" s="2" customFormat="1" ht="16.5" customHeight="1">
      <c r="A82" s="41"/>
      <c r="B82" s="42"/>
      <c r="C82" s="207" t="s">
        <v>80</v>
      </c>
      <c r="D82" s="207" t="s">
        <v>127</v>
      </c>
      <c r="E82" s="208" t="s">
        <v>2241</v>
      </c>
      <c r="F82" s="209" t="s">
        <v>2242</v>
      </c>
      <c r="G82" s="210" t="s">
        <v>582</v>
      </c>
      <c r="H82" s="211">
        <v>1</v>
      </c>
      <c r="I82" s="212"/>
      <c r="J82" s="213">
        <f>ROUND(I82*H82,2)</f>
        <v>0</v>
      </c>
      <c r="K82" s="209" t="s">
        <v>19</v>
      </c>
      <c r="L82" s="47"/>
      <c r="M82" s="214" t="s">
        <v>19</v>
      </c>
      <c r="N82" s="215" t="s">
        <v>43</v>
      </c>
      <c r="O82" s="87"/>
      <c r="P82" s="216">
        <f>O82*H82</f>
        <v>0</v>
      </c>
      <c r="Q82" s="216">
        <v>0</v>
      </c>
      <c r="R82" s="216">
        <f>Q82*H82</f>
        <v>0</v>
      </c>
      <c r="S82" s="216">
        <v>0</v>
      </c>
      <c r="T82" s="217">
        <f>S82*H82</f>
        <v>0</v>
      </c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R82" s="218" t="s">
        <v>2243</v>
      </c>
      <c r="AT82" s="218" t="s">
        <v>127</v>
      </c>
      <c r="AU82" s="218" t="s">
        <v>80</v>
      </c>
      <c r="AY82" s="20" t="s">
        <v>125</v>
      </c>
      <c r="BE82" s="219">
        <f>IF(N82="základní",J82,0)</f>
        <v>0</v>
      </c>
      <c r="BF82" s="219">
        <f>IF(N82="snížená",J82,0)</f>
        <v>0</v>
      </c>
      <c r="BG82" s="219">
        <f>IF(N82="zákl. přenesená",J82,0)</f>
        <v>0</v>
      </c>
      <c r="BH82" s="219">
        <f>IF(N82="sníž. přenesená",J82,0)</f>
        <v>0</v>
      </c>
      <c r="BI82" s="219">
        <f>IF(N82="nulová",J82,0)</f>
        <v>0</v>
      </c>
      <c r="BJ82" s="20" t="s">
        <v>80</v>
      </c>
      <c r="BK82" s="219">
        <f>ROUND(I82*H82,2)</f>
        <v>0</v>
      </c>
      <c r="BL82" s="20" t="s">
        <v>2243</v>
      </c>
      <c r="BM82" s="218" t="s">
        <v>2244</v>
      </c>
    </row>
    <row r="83" s="2" customFormat="1">
      <c r="A83" s="41"/>
      <c r="B83" s="42"/>
      <c r="C83" s="43"/>
      <c r="D83" s="220" t="s">
        <v>134</v>
      </c>
      <c r="E83" s="43"/>
      <c r="F83" s="221" t="s">
        <v>2245</v>
      </c>
      <c r="G83" s="43"/>
      <c r="H83" s="43"/>
      <c r="I83" s="222"/>
      <c r="J83" s="43"/>
      <c r="K83" s="43"/>
      <c r="L83" s="47"/>
      <c r="M83" s="223"/>
      <c r="N83" s="224"/>
      <c r="O83" s="87"/>
      <c r="P83" s="87"/>
      <c r="Q83" s="87"/>
      <c r="R83" s="87"/>
      <c r="S83" s="87"/>
      <c r="T83" s="88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T83" s="20" t="s">
        <v>134</v>
      </c>
      <c r="AU83" s="20" t="s">
        <v>80</v>
      </c>
    </row>
    <row r="84" s="2" customFormat="1" ht="37.8" customHeight="1">
      <c r="A84" s="41"/>
      <c r="B84" s="42"/>
      <c r="C84" s="207" t="s">
        <v>82</v>
      </c>
      <c r="D84" s="207" t="s">
        <v>127</v>
      </c>
      <c r="E84" s="208" t="s">
        <v>2246</v>
      </c>
      <c r="F84" s="209" t="s">
        <v>2247</v>
      </c>
      <c r="G84" s="210" t="s">
        <v>2248</v>
      </c>
      <c r="H84" s="211">
        <v>1</v>
      </c>
      <c r="I84" s="212"/>
      <c r="J84" s="213">
        <f>ROUND(I84*H84,2)</f>
        <v>0</v>
      </c>
      <c r="K84" s="209" t="s">
        <v>19</v>
      </c>
      <c r="L84" s="47"/>
      <c r="M84" s="214" t="s">
        <v>19</v>
      </c>
      <c r="N84" s="215" t="s">
        <v>43</v>
      </c>
      <c r="O84" s="87"/>
      <c r="P84" s="216">
        <f>O84*H84</f>
        <v>0</v>
      </c>
      <c r="Q84" s="216">
        <v>0</v>
      </c>
      <c r="R84" s="216">
        <f>Q84*H84</f>
        <v>0</v>
      </c>
      <c r="S84" s="216">
        <v>0</v>
      </c>
      <c r="T84" s="217">
        <f>S84*H84</f>
        <v>0</v>
      </c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R84" s="218" t="s">
        <v>2243</v>
      </c>
      <c r="AT84" s="218" t="s">
        <v>127</v>
      </c>
      <c r="AU84" s="218" t="s">
        <v>80</v>
      </c>
      <c r="AY84" s="20" t="s">
        <v>125</v>
      </c>
      <c r="BE84" s="219">
        <f>IF(N84="základní",J84,0)</f>
        <v>0</v>
      </c>
      <c r="BF84" s="219">
        <f>IF(N84="snížená",J84,0)</f>
        <v>0</v>
      </c>
      <c r="BG84" s="219">
        <f>IF(N84="zákl. přenesená",J84,0)</f>
        <v>0</v>
      </c>
      <c r="BH84" s="219">
        <f>IF(N84="sníž. přenesená",J84,0)</f>
        <v>0</v>
      </c>
      <c r="BI84" s="219">
        <f>IF(N84="nulová",J84,0)</f>
        <v>0</v>
      </c>
      <c r="BJ84" s="20" t="s">
        <v>80</v>
      </c>
      <c r="BK84" s="219">
        <f>ROUND(I84*H84,2)</f>
        <v>0</v>
      </c>
      <c r="BL84" s="20" t="s">
        <v>2243</v>
      </c>
      <c r="BM84" s="218" t="s">
        <v>2249</v>
      </c>
    </row>
    <row r="85" s="2" customFormat="1">
      <c r="A85" s="41"/>
      <c r="B85" s="42"/>
      <c r="C85" s="43"/>
      <c r="D85" s="220" t="s">
        <v>134</v>
      </c>
      <c r="E85" s="43"/>
      <c r="F85" s="221" t="s">
        <v>2250</v>
      </c>
      <c r="G85" s="43"/>
      <c r="H85" s="43"/>
      <c r="I85" s="222"/>
      <c r="J85" s="43"/>
      <c r="K85" s="43"/>
      <c r="L85" s="47"/>
      <c r="M85" s="223"/>
      <c r="N85" s="224"/>
      <c r="O85" s="87"/>
      <c r="P85" s="87"/>
      <c r="Q85" s="87"/>
      <c r="R85" s="87"/>
      <c r="S85" s="87"/>
      <c r="T85" s="88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T85" s="20" t="s">
        <v>134</v>
      </c>
      <c r="AU85" s="20" t="s">
        <v>80</v>
      </c>
    </row>
    <row r="86" s="2" customFormat="1" ht="24.15" customHeight="1">
      <c r="A86" s="41"/>
      <c r="B86" s="42"/>
      <c r="C86" s="207" t="s">
        <v>146</v>
      </c>
      <c r="D86" s="207" t="s">
        <v>127</v>
      </c>
      <c r="E86" s="208" t="s">
        <v>2251</v>
      </c>
      <c r="F86" s="209" t="s">
        <v>2252</v>
      </c>
      <c r="G86" s="210" t="s">
        <v>2248</v>
      </c>
      <c r="H86" s="211">
        <v>1</v>
      </c>
      <c r="I86" s="212"/>
      <c r="J86" s="213">
        <f>ROUND(I86*H86,2)</f>
        <v>0</v>
      </c>
      <c r="K86" s="209" t="s">
        <v>131</v>
      </c>
      <c r="L86" s="47"/>
      <c r="M86" s="214" t="s">
        <v>19</v>
      </c>
      <c r="N86" s="215" t="s">
        <v>43</v>
      </c>
      <c r="O86" s="87"/>
      <c r="P86" s="216">
        <f>O86*H86</f>
        <v>0</v>
      </c>
      <c r="Q86" s="216">
        <v>0</v>
      </c>
      <c r="R86" s="216">
        <f>Q86*H86</f>
        <v>0</v>
      </c>
      <c r="S86" s="216">
        <v>0</v>
      </c>
      <c r="T86" s="217">
        <f>S86*H86</f>
        <v>0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R86" s="218" t="s">
        <v>2243</v>
      </c>
      <c r="AT86" s="218" t="s">
        <v>127</v>
      </c>
      <c r="AU86" s="218" t="s">
        <v>80</v>
      </c>
      <c r="AY86" s="20" t="s">
        <v>125</v>
      </c>
      <c r="BE86" s="219">
        <f>IF(N86="základní",J86,0)</f>
        <v>0</v>
      </c>
      <c r="BF86" s="219">
        <f>IF(N86="snížená",J86,0)</f>
        <v>0</v>
      </c>
      <c r="BG86" s="219">
        <f>IF(N86="zákl. přenesená",J86,0)</f>
        <v>0</v>
      </c>
      <c r="BH86" s="219">
        <f>IF(N86="sníž. přenesená",J86,0)</f>
        <v>0</v>
      </c>
      <c r="BI86" s="219">
        <f>IF(N86="nulová",J86,0)</f>
        <v>0</v>
      </c>
      <c r="BJ86" s="20" t="s">
        <v>80</v>
      </c>
      <c r="BK86" s="219">
        <f>ROUND(I86*H86,2)</f>
        <v>0</v>
      </c>
      <c r="BL86" s="20" t="s">
        <v>2243</v>
      </c>
      <c r="BM86" s="218" t="s">
        <v>2253</v>
      </c>
    </row>
    <row r="87" s="2" customFormat="1">
      <c r="A87" s="41"/>
      <c r="B87" s="42"/>
      <c r="C87" s="43"/>
      <c r="D87" s="220" t="s">
        <v>134</v>
      </c>
      <c r="E87" s="43"/>
      <c r="F87" s="221" t="s">
        <v>2252</v>
      </c>
      <c r="G87" s="43"/>
      <c r="H87" s="43"/>
      <c r="I87" s="222"/>
      <c r="J87" s="43"/>
      <c r="K87" s="43"/>
      <c r="L87" s="47"/>
      <c r="M87" s="223"/>
      <c r="N87" s="224"/>
      <c r="O87" s="87"/>
      <c r="P87" s="87"/>
      <c r="Q87" s="87"/>
      <c r="R87" s="87"/>
      <c r="S87" s="87"/>
      <c r="T87" s="88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T87" s="20" t="s">
        <v>134</v>
      </c>
      <c r="AU87" s="20" t="s">
        <v>80</v>
      </c>
    </row>
    <row r="88" s="2" customFormat="1">
      <c r="A88" s="41"/>
      <c r="B88" s="42"/>
      <c r="C88" s="43"/>
      <c r="D88" s="225" t="s">
        <v>136</v>
      </c>
      <c r="E88" s="43"/>
      <c r="F88" s="226" t="s">
        <v>2254</v>
      </c>
      <c r="G88" s="43"/>
      <c r="H88" s="43"/>
      <c r="I88" s="222"/>
      <c r="J88" s="43"/>
      <c r="K88" s="43"/>
      <c r="L88" s="47"/>
      <c r="M88" s="223"/>
      <c r="N88" s="224"/>
      <c r="O88" s="87"/>
      <c r="P88" s="87"/>
      <c r="Q88" s="87"/>
      <c r="R88" s="87"/>
      <c r="S88" s="87"/>
      <c r="T88" s="88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20" t="s">
        <v>136</v>
      </c>
      <c r="AU88" s="20" t="s">
        <v>80</v>
      </c>
    </row>
    <row r="89" s="2" customFormat="1" ht="16.5" customHeight="1">
      <c r="A89" s="41"/>
      <c r="B89" s="42"/>
      <c r="C89" s="207" t="s">
        <v>132</v>
      </c>
      <c r="D89" s="207" t="s">
        <v>127</v>
      </c>
      <c r="E89" s="208" t="s">
        <v>2255</v>
      </c>
      <c r="F89" s="209" t="s">
        <v>2256</v>
      </c>
      <c r="G89" s="210" t="s">
        <v>2248</v>
      </c>
      <c r="H89" s="211">
        <v>1</v>
      </c>
      <c r="I89" s="212"/>
      <c r="J89" s="213">
        <f>ROUND(I89*H89,2)</f>
        <v>0</v>
      </c>
      <c r="K89" s="209" t="s">
        <v>19</v>
      </c>
      <c r="L89" s="47"/>
      <c r="M89" s="214" t="s">
        <v>19</v>
      </c>
      <c r="N89" s="215" t="s">
        <v>43</v>
      </c>
      <c r="O89" s="87"/>
      <c r="P89" s="216">
        <f>O89*H89</f>
        <v>0</v>
      </c>
      <c r="Q89" s="216">
        <v>0</v>
      </c>
      <c r="R89" s="216">
        <f>Q89*H89</f>
        <v>0</v>
      </c>
      <c r="S89" s="216">
        <v>0</v>
      </c>
      <c r="T89" s="217">
        <f>S89*H89</f>
        <v>0</v>
      </c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R89" s="218" t="s">
        <v>2243</v>
      </c>
      <c r="AT89" s="218" t="s">
        <v>127</v>
      </c>
      <c r="AU89" s="218" t="s">
        <v>80</v>
      </c>
      <c r="AY89" s="20" t="s">
        <v>125</v>
      </c>
      <c r="BE89" s="219">
        <f>IF(N89="základní",J89,0)</f>
        <v>0</v>
      </c>
      <c r="BF89" s="219">
        <f>IF(N89="snížená",J89,0)</f>
        <v>0</v>
      </c>
      <c r="BG89" s="219">
        <f>IF(N89="zákl. přenesená",J89,0)</f>
        <v>0</v>
      </c>
      <c r="BH89" s="219">
        <f>IF(N89="sníž. přenesená",J89,0)</f>
        <v>0</v>
      </c>
      <c r="BI89" s="219">
        <f>IF(N89="nulová",J89,0)</f>
        <v>0</v>
      </c>
      <c r="BJ89" s="20" t="s">
        <v>80</v>
      </c>
      <c r="BK89" s="219">
        <f>ROUND(I89*H89,2)</f>
        <v>0</v>
      </c>
      <c r="BL89" s="20" t="s">
        <v>2243</v>
      </c>
      <c r="BM89" s="218" t="s">
        <v>2257</v>
      </c>
    </row>
    <row r="90" s="2" customFormat="1">
      <c r="A90" s="41"/>
      <c r="B90" s="42"/>
      <c r="C90" s="43"/>
      <c r="D90" s="220" t="s">
        <v>134</v>
      </c>
      <c r="E90" s="43"/>
      <c r="F90" s="221" t="s">
        <v>2258</v>
      </c>
      <c r="G90" s="43"/>
      <c r="H90" s="43"/>
      <c r="I90" s="222"/>
      <c r="J90" s="43"/>
      <c r="K90" s="43"/>
      <c r="L90" s="47"/>
      <c r="M90" s="223"/>
      <c r="N90" s="224"/>
      <c r="O90" s="87"/>
      <c r="P90" s="87"/>
      <c r="Q90" s="87"/>
      <c r="R90" s="87"/>
      <c r="S90" s="87"/>
      <c r="T90" s="88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T90" s="20" t="s">
        <v>134</v>
      </c>
      <c r="AU90" s="20" t="s">
        <v>80</v>
      </c>
    </row>
    <row r="91" s="2" customFormat="1" ht="16.5" customHeight="1">
      <c r="A91" s="41"/>
      <c r="B91" s="42"/>
      <c r="C91" s="207" t="s">
        <v>159</v>
      </c>
      <c r="D91" s="207" t="s">
        <v>127</v>
      </c>
      <c r="E91" s="208" t="s">
        <v>2259</v>
      </c>
      <c r="F91" s="209" t="s">
        <v>2260</v>
      </c>
      <c r="G91" s="210" t="s">
        <v>460</v>
      </c>
      <c r="H91" s="211">
        <v>420</v>
      </c>
      <c r="I91" s="212"/>
      <c r="J91" s="213">
        <f>ROUND(I91*H91,2)</f>
        <v>0</v>
      </c>
      <c r="K91" s="209" t="s">
        <v>19</v>
      </c>
      <c r="L91" s="47"/>
      <c r="M91" s="214" t="s">
        <v>19</v>
      </c>
      <c r="N91" s="215" t="s">
        <v>43</v>
      </c>
      <c r="O91" s="87"/>
      <c r="P91" s="216">
        <f>O91*H91</f>
        <v>0</v>
      </c>
      <c r="Q91" s="216">
        <v>0</v>
      </c>
      <c r="R91" s="216">
        <f>Q91*H91</f>
        <v>0</v>
      </c>
      <c r="S91" s="216">
        <v>0</v>
      </c>
      <c r="T91" s="217">
        <f>S91*H91</f>
        <v>0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R91" s="218" t="s">
        <v>2243</v>
      </c>
      <c r="AT91" s="218" t="s">
        <v>127</v>
      </c>
      <c r="AU91" s="218" t="s">
        <v>80</v>
      </c>
      <c r="AY91" s="20" t="s">
        <v>125</v>
      </c>
      <c r="BE91" s="219">
        <f>IF(N91="základní",J91,0)</f>
        <v>0</v>
      </c>
      <c r="BF91" s="219">
        <f>IF(N91="snížená",J91,0)</f>
        <v>0</v>
      </c>
      <c r="BG91" s="219">
        <f>IF(N91="zákl. přenesená",J91,0)</f>
        <v>0</v>
      </c>
      <c r="BH91" s="219">
        <f>IF(N91="sníž. přenesená",J91,0)</f>
        <v>0</v>
      </c>
      <c r="BI91" s="219">
        <f>IF(N91="nulová",J91,0)</f>
        <v>0</v>
      </c>
      <c r="BJ91" s="20" t="s">
        <v>80</v>
      </c>
      <c r="BK91" s="219">
        <f>ROUND(I91*H91,2)</f>
        <v>0</v>
      </c>
      <c r="BL91" s="20" t="s">
        <v>2243</v>
      </c>
      <c r="BM91" s="218" t="s">
        <v>2261</v>
      </c>
    </row>
    <row r="92" s="2" customFormat="1">
      <c r="A92" s="41"/>
      <c r="B92" s="42"/>
      <c r="C92" s="43"/>
      <c r="D92" s="220" t="s">
        <v>134</v>
      </c>
      <c r="E92" s="43"/>
      <c r="F92" s="221" t="s">
        <v>2260</v>
      </c>
      <c r="G92" s="43"/>
      <c r="H92" s="43"/>
      <c r="I92" s="222"/>
      <c r="J92" s="43"/>
      <c r="K92" s="43"/>
      <c r="L92" s="47"/>
      <c r="M92" s="223"/>
      <c r="N92" s="224"/>
      <c r="O92" s="87"/>
      <c r="P92" s="87"/>
      <c r="Q92" s="87"/>
      <c r="R92" s="87"/>
      <c r="S92" s="87"/>
      <c r="T92" s="88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134</v>
      </c>
      <c r="AU92" s="20" t="s">
        <v>80</v>
      </c>
    </row>
    <row r="93" s="2" customFormat="1" ht="37.8" customHeight="1">
      <c r="A93" s="41"/>
      <c r="B93" s="42"/>
      <c r="C93" s="207" t="s">
        <v>165</v>
      </c>
      <c r="D93" s="207" t="s">
        <v>127</v>
      </c>
      <c r="E93" s="208" t="s">
        <v>2262</v>
      </c>
      <c r="F93" s="209" t="s">
        <v>2263</v>
      </c>
      <c r="G93" s="210" t="s">
        <v>2248</v>
      </c>
      <c r="H93" s="211">
        <v>1</v>
      </c>
      <c r="I93" s="212"/>
      <c r="J93" s="213">
        <f>ROUND(I93*H93,2)</f>
        <v>0</v>
      </c>
      <c r="K93" s="209" t="s">
        <v>19</v>
      </c>
      <c r="L93" s="47"/>
      <c r="M93" s="214" t="s">
        <v>19</v>
      </c>
      <c r="N93" s="215" t="s">
        <v>43</v>
      </c>
      <c r="O93" s="87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18" t="s">
        <v>2243</v>
      </c>
      <c r="AT93" s="218" t="s">
        <v>127</v>
      </c>
      <c r="AU93" s="218" t="s">
        <v>80</v>
      </c>
      <c r="AY93" s="20" t="s">
        <v>125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20" t="s">
        <v>80</v>
      </c>
      <c r="BK93" s="219">
        <f>ROUND(I93*H93,2)</f>
        <v>0</v>
      </c>
      <c r="BL93" s="20" t="s">
        <v>2243</v>
      </c>
      <c r="BM93" s="218" t="s">
        <v>2264</v>
      </c>
    </row>
    <row r="94" s="2" customFormat="1">
      <c r="A94" s="41"/>
      <c r="B94" s="42"/>
      <c r="C94" s="43"/>
      <c r="D94" s="220" t="s">
        <v>134</v>
      </c>
      <c r="E94" s="43"/>
      <c r="F94" s="221" t="s">
        <v>2265</v>
      </c>
      <c r="G94" s="43"/>
      <c r="H94" s="43"/>
      <c r="I94" s="222"/>
      <c r="J94" s="43"/>
      <c r="K94" s="43"/>
      <c r="L94" s="47"/>
      <c r="M94" s="223"/>
      <c r="N94" s="224"/>
      <c r="O94" s="87"/>
      <c r="P94" s="87"/>
      <c r="Q94" s="87"/>
      <c r="R94" s="87"/>
      <c r="S94" s="87"/>
      <c r="T94" s="88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20" t="s">
        <v>134</v>
      </c>
      <c r="AU94" s="20" t="s">
        <v>80</v>
      </c>
    </row>
    <row r="95" s="2" customFormat="1" ht="16.5" customHeight="1">
      <c r="A95" s="41"/>
      <c r="B95" s="42"/>
      <c r="C95" s="207" t="s">
        <v>172</v>
      </c>
      <c r="D95" s="207" t="s">
        <v>127</v>
      </c>
      <c r="E95" s="208" t="s">
        <v>2266</v>
      </c>
      <c r="F95" s="209" t="s">
        <v>2267</v>
      </c>
      <c r="G95" s="210" t="s">
        <v>2248</v>
      </c>
      <c r="H95" s="211">
        <v>1</v>
      </c>
      <c r="I95" s="212"/>
      <c r="J95" s="213">
        <f>ROUND(I95*H95,2)</f>
        <v>0</v>
      </c>
      <c r="K95" s="209" t="s">
        <v>19</v>
      </c>
      <c r="L95" s="47"/>
      <c r="M95" s="214" t="s">
        <v>19</v>
      </c>
      <c r="N95" s="215" t="s">
        <v>43</v>
      </c>
      <c r="O95" s="87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R95" s="218" t="s">
        <v>2243</v>
      </c>
      <c r="AT95" s="218" t="s">
        <v>127</v>
      </c>
      <c r="AU95" s="218" t="s">
        <v>80</v>
      </c>
      <c r="AY95" s="20" t="s">
        <v>125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20" t="s">
        <v>80</v>
      </c>
      <c r="BK95" s="219">
        <f>ROUND(I95*H95,2)</f>
        <v>0</v>
      </c>
      <c r="BL95" s="20" t="s">
        <v>2243</v>
      </c>
      <c r="BM95" s="218" t="s">
        <v>2268</v>
      </c>
    </row>
    <row r="96" s="2" customFormat="1">
      <c r="A96" s="41"/>
      <c r="B96" s="42"/>
      <c r="C96" s="43"/>
      <c r="D96" s="220" t="s">
        <v>134</v>
      </c>
      <c r="E96" s="43"/>
      <c r="F96" s="221" t="s">
        <v>2267</v>
      </c>
      <c r="G96" s="43"/>
      <c r="H96" s="43"/>
      <c r="I96" s="222"/>
      <c r="J96" s="43"/>
      <c r="K96" s="43"/>
      <c r="L96" s="47"/>
      <c r="M96" s="223"/>
      <c r="N96" s="224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134</v>
      </c>
      <c r="AU96" s="20" t="s">
        <v>80</v>
      </c>
    </row>
    <row r="97" s="2" customFormat="1" ht="16.5" customHeight="1">
      <c r="A97" s="41"/>
      <c r="B97" s="42"/>
      <c r="C97" s="207" t="s">
        <v>175</v>
      </c>
      <c r="D97" s="207" t="s">
        <v>127</v>
      </c>
      <c r="E97" s="208" t="s">
        <v>2269</v>
      </c>
      <c r="F97" s="209" t="s">
        <v>2270</v>
      </c>
      <c r="G97" s="210" t="s">
        <v>2248</v>
      </c>
      <c r="H97" s="211">
        <v>1</v>
      </c>
      <c r="I97" s="212"/>
      <c r="J97" s="213">
        <f>ROUND(I97*H97,2)</f>
        <v>0</v>
      </c>
      <c r="K97" s="209" t="s">
        <v>19</v>
      </c>
      <c r="L97" s="47"/>
      <c r="M97" s="214" t="s">
        <v>19</v>
      </c>
      <c r="N97" s="215" t="s">
        <v>43</v>
      </c>
      <c r="O97" s="87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18" t="s">
        <v>2243</v>
      </c>
      <c r="AT97" s="218" t="s">
        <v>127</v>
      </c>
      <c r="AU97" s="218" t="s">
        <v>80</v>
      </c>
      <c r="AY97" s="20" t="s">
        <v>125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20" t="s">
        <v>80</v>
      </c>
      <c r="BK97" s="219">
        <f>ROUND(I97*H97,2)</f>
        <v>0</v>
      </c>
      <c r="BL97" s="20" t="s">
        <v>2243</v>
      </c>
      <c r="BM97" s="218" t="s">
        <v>2271</v>
      </c>
    </row>
    <row r="98" s="2" customFormat="1">
      <c r="A98" s="41"/>
      <c r="B98" s="42"/>
      <c r="C98" s="43"/>
      <c r="D98" s="220" t="s">
        <v>134</v>
      </c>
      <c r="E98" s="43"/>
      <c r="F98" s="221" t="s">
        <v>2272</v>
      </c>
      <c r="G98" s="43"/>
      <c r="H98" s="43"/>
      <c r="I98" s="222"/>
      <c r="J98" s="43"/>
      <c r="K98" s="43"/>
      <c r="L98" s="47"/>
      <c r="M98" s="223"/>
      <c r="N98" s="224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134</v>
      </c>
      <c r="AU98" s="20" t="s">
        <v>80</v>
      </c>
    </row>
    <row r="99" s="2" customFormat="1" ht="16.5" customHeight="1">
      <c r="A99" s="41"/>
      <c r="B99" s="42"/>
      <c r="C99" s="207" t="s">
        <v>183</v>
      </c>
      <c r="D99" s="207" t="s">
        <v>127</v>
      </c>
      <c r="E99" s="208" t="s">
        <v>2273</v>
      </c>
      <c r="F99" s="209" t="s">
        <v>2274</v>
      </c>
      <c r="G99" s="210" t="s">
        <v>2248</v>
      </c>
      <c r="H99" s="211">
        <v>1</v>
      </c>
      <c r="I99" s="212"/>
      <c r="J99" s="213">
        <f>ROUND(I99*H99,2)</f>
        <v>0</v>
      </c>
      <c r="K99" s="209" t="s">
        <v>19</v>
      </c>
      <c r="L99" s="47"/>
      <c r="M99" s="214" t="s">
        <v>19</v>
      </c>
      <c r="N99" s="215" t="s">
        <v>43</v>
      </c>
      <c r="O99" s="87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18" t="s">
        <v>2243</v>
      </c>
      <c r="AT99" s="218" t="s">
        <v>127</v>
      </c>
      <c r="AU99" s="218" t="s">
        <v>80</v>
      </c>
      <c r="AY99" s="20" t="s">
        <v>125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20" t="s">
        <v>80</v>
      </c>
      <c r="BK99" s="219">
        <f>ROUND(I99*H99,2)</f>
        <v>0</v>
      </c>
      <c r="BL99" s="20" t="s">
        <v>2243</v>
      </c>
      <c r="BM99" s="218" t="s">
        <v>2275</v>
      </c>
    </row>
    <row r="100" s="2" customFormat="1">
      <c r="A100" s="41"/>
      <c r="B100" s="42"/>
      <c r="C100" s="43"/>
      <c r="D100" s="220" t="s">
        <v>134</v>
      </c>
      <c r="E100" s="43"/>
      <c r="F100" s="221" t="s">
        <v>2276</v>
      </c>
      <c r="G100" s="43"/>
      <c r="H100" s="43"/>
      <c r="I100" s="222"/>
      <c r="J100" s="43"/>
      <c r="K100" s="43"/>
      <c r="L100" s="47"/>
      <c r="M100" s="223"/>
      <c r="N100" s="224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134</v>
      </c>
      <c r="AU100" s="20" t="s">
        <v>80</v>
      </c>
    </row>
    <row r="101" s="2" customFormat="1" ht="16.5" customHeight="1">
      <c r="A101" s="41"/>
      <c r="B101" s="42"/>
      <c r="C101" s="207" t="s">
        <v>193</v>
      </c>
      <c r="D101" s="207" t="s">
        <v>127</v>
      </c>
      <c r="E101" s="208" t="s">
        <v>2277</v>
      </c>
      <c r="F101" s="209" t="s">
        <v>2278</v>
      </c>
      <c r="G101" s="210" t="s">
        <v>2248</v>
      </c>
      <c r="H101" s="211">
        <v>1</v>
      </c>
      <c r="I101" s="212"/>
      <c r="J101" s="213">
        <f>ROUND(I101*H101,2)</f>
        <v>0</v>
      </c>
      <c r="K101" s="209" t="s">
        <v>19</v>
      </c>
      <c r="L101" s="47"/>
      <c r="M101" s="214" t="s">
        <v>19</v>
      </c>
      <c r="N101" s="215" t="s">
        <v>43</v>
      </c>
      <c r="O101" s="87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18" t="s">
        <v>2243</v>
      </c>
      <c r="AT101" s="218" t="s">
        <v>127</v>
      </c>
      <c r="AU101" s="218" t="s">
        <v>80</v>
      </c>
      <c r="AY101" s="20" t="s">
        <v>125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20" t="s">
        <v>80</v>
      </c>
      <c r="BK101" s="219">
        <f>ROUND(I101*H101,2)</f>
        <v>0</v>
      </c>
      <c r="BL101" s="20" t="s">
        <v>2243</v>
      </c>
      <c r="BM101" s="218" t="s">
        <v>2279</v>
      </c>
    </row>
    <row r="102" s="2" customFormat="1">
      <c r="A102" s="41"/>
      <c r="B102" s="42"/>
      <c r="C102" s="43"/>
      <c r="D102" s="220" t="s">
        <v>134</v>
      </c>
      <c r="E102" s="43"/>
      <c r="F102" s="221" t="s">
        <v>2278</v>
      </c>
      <c r="G102" s="43"/>
      <c r="H102" s="43"/>
      <c r="I102" s="222"/>
      <c r="J102" s="43"/>
      <c r="K102" s="43"/>
      <c r="L102" s="47"/>
      <c r="M102" s="223"/>
      <c r="N102" s="224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134</v>
      </c>
      <c r="AU102" s="20" t="s">
        <v>80</v>
      </c>
    </row>
    <row r="103" s="2" customFormat="1" ht="16.5" customHeight="1">
      <c r="A103" s="41"/>
      <c r="B103" s="42"/>
      <c r="C103" s="207" t="s">
        <v>201</v>
      </c>
      <c r="D103" s="207" t="s">
        <v>127</v>
      </c>
      <c r="E103" s="208" t="s">
        <v>2280</v>
      </c>
      <c r="F103" s="209" t="s">
        <v>2281</v>
      </c>
      <c r="G103" s="210" t="s">
        <v>2248</v>
      </c>
      <c r="H103" s="211">
        <v>1</v>
      </c>
      <c r="I103" s="212"/>
      <c r="J103" s="213">
        <f>ROUND(I103*H103,2)</f>
        <v>0</v>
      </c>
      <c r="K103" s="209" t="s">
        <v>19</v>
      </c>
      <c r="L103" s="47"/>
      <c r="M103" s="214" t="s">
        <v>19</v>
      </c>
      <c r="N103" s="215" t="s">
        <v>43</v>
      </c>
      <c r="O103" s="87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18" t="s">
        <v>2243</v>
      </c>
      <c r="AT103" s="218" t="s">
        <v>127</v>
      </c>
      <c r="AU103" s="218" t="s">
        <v>80</v>
      </c>
      <c r="AY103" s="20" t="s">
        <v>125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20" t="s">
        <v>80</v>
      </c>
      <c r="BK103" s="219">
        <f>ROUND(I103*H103,2)</f>
        <v>0</v>
      </c>
      <c r="BL103" s="20" t="s">
        <v>2243</v>
      </c>
      <c r="BM103" s="218" t="s">
        <v>2282</v>
      </c>
    </row>
    <row r="104" s="2" customFormat="1">
      <c r="A104" s="41"/>
      <c r="B104" s="42"/>
      <c r="C104" s="43"/>
      <c r="D104" s="220" t="s">
        <v>134</v>
      </c>
      <c r="E104" s="43"/>
      <c r="F104" s="221" t="s">
        <v>2281</v>
      </c>
      <c r="G104" s="43"/>
      <c r="H104" s="43"/>
      <c r="I104" s="222"/>
      <c r="J104" s="43"/>
      <c r="K104" s="43"/>
      <c r="L104" s="47"/>
      <c r="M104" s="273"/>
      <c r="N104" s="274"/>
      <c r="O104" s="275"/>
      <c r="P104" s="275"/>
      <c r="Q104" s="275"/>
      <c r="R104" s="275"/>
      <c r="S104" s="275"/>
      <c r="T104" s="276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134</v>
      </c>
      <c r="AU104" s="20" t="s">
        <v>80</v>
      </c>
    </row>
    <row r="105" s="2" customFormat="1" ht="6.96" customHeight="1">
      <c r="A105" s="41"/>
      <c r="B105" s="62"/>
      <c r="C105" s="63"/>
      <c r="D105" s="63"/>
      <c r="E105" s="63"/>
      <c r="F105" s="63"/>
      <c r="G105" s="63"/>
      <c r="H105" s="63"/>
      <c r="I105" s="63"/>
      <c r="J105" s="63"/>
      <c r="K105" s="63"/>
      <c r="L105" s="47"/>
      <c r="M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</row>
  </sheetData>
  <sheetProtection sheet="1" autoFilter="0" formatColumns="0" formatRows="0" objects="1" scenarios="1" spinCount="100000" saltValue="UFaBIKb5m7RgcvkyspiiDJyvoi9A8gwjrhroyLoehFm1+j5F8yWJX2i4b1SYljTE39R2zs75XzRtI1a4QDYcNA==" hashValue="f6O2/XC/2Ro+Zo/MgGgR+gC5tm6JLb4ycF66x/FFjPX3jTZUKf+46E0upPjQCHySJNdKvPvWBd+InML3CbnH/g==" algorithmName="SHA-512" password="E34F"/>
  <autoFilter ref="C79:K104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hyperlinks>
    <hyperlink ref="F88" r:id="rId1" display="https://podminky.urs.cz/item/CS_URS_2025_01/013254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130.832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1"/>
      <c r="C3" s="132"/>
      <c r="D3" s="132"/>
      <c r="E3" s="132"/>
      <c r="F3" s="132"/>
      <c r="G3" s="132"/>
      <c r="H3" s="23"/>
    </row>
    <row r="4" s="1" customFormat="1" ht="24.96" customHeight="1">
      <c r="B4" s="23"/>
      <c r="C4" s="133" t="s">
        <v>2283</v>
      </c>
      <c r="H4" s="23"/>
    </row>
    <row r="5" s="1" customFormat="1" ht="12" customHeight="1">
      <c r="B5" s="23"/>
      <c r="C5" s="290" t="s">
        <v>13</v>
      </c>
      <c r="D5" s="143" t="s">
        <v>14</v>
      </c>
      <c r="E5" s="1"/>
      <c r="F5" s="1"/>
      <c r="H5" s="23"/>
    </row>
    <row r="6" s="1" customFormat="1" ht="36.96" customHeight="1">
      <c r="B6" s="23"/>
      <c r="C6" s="291" t="s">
        <v>16</v>
      </c>
      <c r="D6" s="292" t="s">
        <v>17</v>
      </c>
      <c r="E6" s="1"/>
      <c r="F6" s="1"/>
      <c r="H6" s="23"/>
    </row>
    <row r="7" s="1" customFormat="1" ht="16.5" customHeight="1">
      <c r="B7" s="23"/>
      <c r="C7" s="135" t="s">
        <v>23</v>
      </c>
      <c r="D7" s="140" t="str">
        <f>'Rekapitulace stavby'!AN8</f>
        <v>17. 6. 2025</v>
      </c>
      <c r="H7" s="23"/>
    </row>
    <row r="8" s="2" customFormat="1" ht="10.8" customHeight="1">
      <c r="A8" s="41"/>
      <c r="B8" s="47"/>
      <c r="C8" s="41"/>
      <c r="D8" s="41"/>
      <c r="E8" s="41"/>
      <c r="F8" s="41"/>
      <c r="G8" s="41"/>
      <c r="H8" s="47"/>
    </row>
    <row r="9" s="11" customFormat="1" ht="29.28" customHeight="1">
      <c r="A9" s="180"/>
      <c r="B9" s="293"/>
      <c r="C9" s="294" t="s">
        <v>53</v>
      </c>
      <c r="D9" s="295" t="s">
        <v>54</v>
      </c>
      <c r="E9" s="295" t="s">
        <v>112</v>
      </c>
      <c r="F9" s="296" t="s">
        <v>2284</v>
      </c>
      <c r="G9" s="180"/>
      <c r="H9" s="293"/>
    </row>
    <row r="10" s="2" customFormat="1" ht="26.4" customHeight="1">
      <c r="A10" s="41"/>
      <c r="B10" s="47"/>
      <c r="C10" s="297" t="s">
        <v>83</v>
      </c>
      <c r="D10" s="297" t="s">
        <v>84</v>
      </c>
      <c r="E10" s="41"/>
      <c r="F10" s="41"/>
      <c r="G10" s="41"/>
      <c r="H10" s="47"/>
    </row>
    <row r="11" s="2" customFormat="1" ht="16.8" customHeight="1">
      <c r="A11" s="41"/>
      <c r="B11" s="47"/>
      <c r="C11" s="298" t="s">
        <v>290</v>
      </c>
      <c r="D11" s="299" t="s">
        <v>291</v>
      </c>
      <c r="E11" s="300" t="s">
        <v>130</v>
      </c>
      <c r="F11" s="301">
        <v>30</v>
      </c>
      <c r="G11" s="41"/>
      <c r="H11" s="47"/>
    </row>
    <row r="12" s="2" customFormat="1" ht="16.8" customHeight="1">
      <c r="A12" s="41"/>
      <c r="B12" s="47"/>
      <c r="C12" s="302" t="s">
        <v>19</v>
      </c>
      <c r="D12" s="302" t="s">
        <v>359</v>
      </c>
      <c r="E12" s="20" t="s">
        <v>19</v>
      </c>
      <c r="F12" s="303">
        <v>30</v>
      </c>
      <c r="G12" s="41"/>
      <c r="H12" s="47"/>
    </row>
    <row r="13" s="2" customFormat="1" ht="16.8" customHeight="1">
      <c r="A13" s="41"/>
      <c r="B13" s="47"/>
      <c r="C13" s="304" t="s">
        <v>2285</v>
      </c>
      <c r="D13" s="41"/>
      <c r="E13" s="41"/>
      <c r="F13" s="41"/>
      <c r="G13" s="41"/>
      <c r="H13" s="47"/>
    </row>
    <row r="14" s="2" customFormat="1" ht="16.8" customHeight="1">
      <c r="A14" s="41"/>
      <c r="B14" s="47"/>
      <c r="C14" s="302" t="s">
        <v>373</v>
      </c>
      <c r="D14" s="302" t="s">
        <v>374</v>
      </c>
      <c r="E14" s="20" t="s">
        <v>130</v>
      </c>
      <c r="F14" s="303">
        <v>110.8</v>
      </c>
      <c r="G14" s="41"/>
      <c r="H14" s="47"/>
    </row>
    <row r="15" s="2" customFormat="1" ht="16.8" customHeight="1">
      <c r="A15" s="41"/>
      <c r="B15" s="47"/>
      <c r="C15" s="302" t="s">
        <v>383</v>
      </c>
      <c r="D15" s="302" t="s">
        <v>384</v>
      </c>
      <c r="E15" s="20" t="s">
        <v>130</v>
      </c>
      <c r="F15" s="303">
        <v>30</v>
      </c>
      <c r="G15" s="41"/>
      <c r="H15" s="47"/>
    </row>
    <row r="16" s="2" customFormat="1" ht="16.8" customHeight="1">
      <c r="A16" s="41"/>
      <c r="B16" s="47"/>
      <c r="C16" s="302" t="s">
        <v>388</v>
      </c>
      <c r="D16" s="302" t="s">
        <v>389</v>
      </c>
      <c r="E16" s="20" t="s">
        <v>130</v>
      </c>
      <c r="F16" s="303">
        <v>30</v>
      </c>
      <c r="G16" s="41"/>
      <c r="H16" s="47"/>
    </row>
    <row r="17" s="2" customFormat="1" ht="16.8" customHeight="1">
      <c r="A17" s="41"/>
      <c r="B17" s="47"/>
      <c r="C17" s="302" t="s">
        <v>393</v>
      </c>
      <c r="D17" s="302" t="s">
        <v>394</v>
      </c>
      <c r="E17" s="20" t="s">
        <v>130</v>
      </c>
      <c r="F17" s="303">
        <v>30</v>
      </c>
      <c r="G17" s="41"/>
      <c r="H17" s="47"/>
    </row>
    <row r="18" s="2" customFormat="1" ht="16.8" customHeight="1">
      <c r="A18" s="41"/>
      <c r="B18" s="47"/>
      <c r="C18" s="302" t="s">
        <v>398</v>
      </c>
      <c r="D18" s="302" t="s">
        <v>399</v>
      </c>
      <c r="E18" s="20" t="s">
        <v>130</v>
      </c>
      <c r="F18" s="303">
        <v>30</v>
      </c>
      <c r="G18" s="41"/>
      <c r="H18" s="47"/>
    </row>
    <row r="19" s="2" customFormat="1" ht="16.8" customHeight="1">
      <c r="A19" s="41"/>
      <c r="B19" s="47"/>
      <c r="C19" s="298" t="s">
        <v>293</v>
      </c>
      <c r="D19" s="299" t="s">
        <v>294</v>
      </c>
      <c r="E19" s="300" t="s">
        <v>130</v>
      </c>
      <c r="F19" s="301">
        <v>80.799999999999997</v>
      </c>
      <c r="G19" s="41"/>
      <c r="H19" s="47"/>
    </row>
    <row r="20" s="2" customFormat="1" ht="16.8" customHeight="1">
      <c r="A20" s="41"/>
      <c r="B20" s="47"/>
      <c r="C20" s="302" t="s">
        <v>19</v>
      </c>
      <c r="D20" s="302" t="s">
        <v>360</v>
      </c>
      <c r="E20" s="20" t="s">
        <v>19</v>
      </c>
      <c r="F20" s="303">
        <v>80.799999999999997</v>
      </c>
      <c r="G20" s="41"/>
      <c r="H20" s="47"/>
    </row>
    <row r="21" s="2" customFormat="1" ht="16.8" customHeight="1">
      <c r="A21" s="41"/>
      <c r="B21" s="47"/>
      <c r="C21" s="304" t="s">
        <v>2285</v>
      </c>
      <c r="D21" s="41"/>
      <c r="E21" s="41"/>
      <c r="F21" s="41"/>
      <c r="G21" s="41"/>
      <c r="H21" s="47"/>
    </row>
    <row r="22" s="2" customFormat="1" ht="16.8" customHeight="1">
      <c r="A22" s="41"/>
      <c r="B22" s="47"/>
      <c r="C22" s="302" t="s">
        <v>314</v>
      </c>
      <c r="D22" s="302" t="s">
        <v>315</v>
      </c>
      <c r="E22" s="20" t="s">
        <v>130</v>
      </c>
      <c r="F22" s="303">
        <v>409.80000000000001</v>
      </c>
      <c r="G22" s="41"/>
      <c r="H22" s="47"/>
    </row>
    <row r="23" s="2" customFormat="1" ht="16.8" customHeight="1">
      <c r="A23" s="41"/>
      <c r="B23" s="47"/>
      <c r="C23" s="302" t="s">
        <v>373</v>
      </c>
      <c r="D23" s="302" t="s">
        <v>374</v>
      </c>
      <c r="E23" s="20" t="s">
        <v>130</v>
      </c>
      <c r="F23" s="303">
        <v>110.8</v>
      </c>
      <c r="G23" s="41"/>
      <c r="H23" s="47"/>
    </row>
    <row r="24" s="2" customFormat="1" ht="16.8" customHeight="1">
      <c r="A24" s="41"/>
      <c r="B24" s="47"/>
      <c r="C24" s="302" t="s">
        <v>422</v>
      </c>
      <c r="D24" s="302" t="s">
        <v>423</v>
      </c>
      <c r="E24" s="20" t="s">
        <v>130</v>
      </c>
      <c r="F24" s="303">
        <v>80.799999999999997</v>
      </c>
      <c r="G24" s="41"/>
      <c r="H24" s="47"/>
    </row>
    <row r="25" s="2" customFormat="1" ht="16.8" customHeight="1">
      <c r="A25" s="41"/>
      <c r="B25" s="47"/>
      <c r="C25" s="302" t="s">
        <v>427</v>
      </c>
      <c r="D25" s="302" t="s">
        <v>428</v>
      </c>
      <c r="E25" s="20" t="s">
        <v>130</v>
      </c>
      <c r="F25" s="303">
        <v>84.031999999999996</v>
      </c>
      <c r="G25" s="41"/>
      <c r="H25" s="47"/>
    </row>
    <row r="26" s="2" customFormat="1" ht="16.8" customHeight="1">
      <c r="A26" s="41"/>
      <c r="B26" s="47"/>
      <c r="C26" s="298" t="s">
        <v>296</v>
      </c>
      <c r="D26" s="299" t="s">
        <v>297</v>
      </c>
      <c r="E26" s="300" t="s">
        <v>19</v>
      </c>
      <c r="F26" s="301">
        <v>514.20000000000005</v>
      </c>
      <c r="G26" s="41"/>
      <c r="H26" s="47"/>
    </row>
    <row r="27" s="2" customFormat="1" ht="16.8" customHeight="1">
      <c r="A27" s="41"/>
      <c r="B27" s="47"/>
      <c r="C27" s="302" t="s">
        <v>19</v>
      </c>
      <c r="D27" s="302" t="s">
        <v>361</v>
      </c>
      <c r="E27" s="20" t="s">
        <v>19</v>
      </c>
      <c r="F27" s="303">
        <v>514.20000000000005</v>
      </c>
      <c r="G27" s="41"/>
      <c r="H27" s="47"/>
    </row>
    <row r="28" s="2" customFormat="1" ht="16.8" customHeight="1">
      <c r="A28" s="41"/>
      <c r="B28" s="47"/>
      <c r="C28" s="304" t="s">
        <v>2285</v>
      </c>
      <c r="D28" s="41"/>
      <c r="E28" s="41"/>
      <c r="F28" s="41"/>
      <c r="G28" s="41"/>
      <c r="H28" s="47"/>
    </row>
    <row r="29" s="2" customFormat="1" ht="16.8" customHeight="1">
      <c r="A29" s="41"/>
      <c r="B29" s="47"/>
      <c r="C29" s="302" t="s">
        <v>378</v>
      </c>
      <c r="D29" s="302" t="s">
        <v>379</v>
      </c>
      <c r="E29" s="20" t="s">
        <v>130</v>
      </c>
      <c r="F29" s="303">
        <v>514.20000000000005</v>
      </c>
      <c r="G29" s="41"/>
      <c r="H29" s="47"/>
    </row>
    <row r="30" s="2" customFormat="1" ht="16.8" customHeight="1">
      <c r="A30" s="41"/>
      <c r="B30" s="47"/>
      <c r="C30" s="302" t="s">
        <v>413</v>
      </c>
      <c r="D30" s="302" t="s">
        <v>414</v>
      </c>
      <c r="E30" s="20" t="s">
        <v>130</v>
      </c>
      <c r="F30" s="303">
        <v>514.20000000000005</v>
      </c>
      <c r="G30" s="41"/>
      <c r="H30" s="47"/>
    </row>
    <row r="31" s="2" customFormat="1" ht="16.8" customHeight="1">
      <c r="A31" s="41"/>
      <c r="B31" s="47"/>
      <c r="C31" s="302" t="s">
        <v>417</v>
      </c>
      <c r="D31" s="302" t="s">
        <v>418</v>
      </c>
      <c r="E31" s="20" t="s">
        <v>130</v>
      </c>
      <c r="F31" s="303">
        <v>534.76800000000003</v>
      </c>
      <c r="G31" s="41"/>
      <c r="H31" s="47"/>
    </row>
    <row r="32" s="2" customFormat="1" ht="16.8" customHeight="1">
      <c r="A32" s="41"/>
      <c r="B32" s="47"/>
      <c r="C32" s="298" t="s">
        <v>299</v>
      </c>
      <c r="D32" s="299" t="s">
        <v>300</v>
      </c>
      <c r="E32" s="300" t="s">
        <v>130</v>
      </c>
      <c r="F32" s="301">
        <v>906.30999999999995</v>
      </c>
      <c r="G32" s="41"/>
      <c r="H32" s="47"/>
    </row>
    <row r="33" s="2" customFormat="1" ht="16.8" customHeight="1">
      <c r="A33" s="41"/>
      <c r="B33" s="47"/>
      <c r="C33" s="302" t="s">
        <v>19</v>
      </c>
      <c r="D33" s="302" t="s">
        <v>362</v>
      </c>
      <c r="E33" s="20" t="s">
        <v>19</v>
      </c>
      <c r="F33" s="303">
        <v>906.30999999999995</v>
      </c>
      <c r="G33" s="41"/>
      <c r="H33" s="47"/>
    </row>
    <row r="34" s="2" customFormat="1" ht="16.8" customHeight="1">
      <c r="A34" s="41"/>
      <c r="B34" s="47"/>
      <c r="C34" s="304" t="s">
        <v>2285</v>
      </c>
      <c r="D34" s="41"/>
      <c r="E34" s="41"/>
      <c r="F34" s="41"/>
      <c r="G34" s="41"/>
      <c r="H34" s="47"/>
    </row>
    <row r="35" s="2" customFormat="1" ht="16.8" customHeight="1">
      <c r="A35" s="41"/>
      <c r="B35" s="47"/>
      <c r="C35" s="302" t="s">
        <v>307</v>
      </c>
      <c r="D35" s="302" t="s">
        <v>308</v>
      </c>
      <c r="E35" s="20" t="s">
        <v>130</v>
      </c>
      <c r="F35" s="303">
        <v>906.30999999999995</v>
      </c>
      <c r="G35" s="41"/>
      <c r="H35" s="47"/>
    </row>
    <row r="36" s="2" customFormat="1" ht="16.8" customHeight="1">
      <c r="A36" s="41"/>
      <c r="B36" s="47"/>
      <c r="C36" s="302" t="s">
        <v>370</v>
      </c>
      <c r="D36" s="302" t="s">
        <v>371</v>
      </c>
      <c r="E36" s="20" t="s">
        <v>130</v>
      </c>
      <c r="F36" s="303">
        <v>906.30999999999995</v>
      </c>
      <c r="G36" s="41"/>
      <c r="H36" s="47"/>
    </row>
    <row r="37" s="2" customFormat="1" ht="7.44" customHeight="1">
      <c r="A37" s="41"/>
      <c r="B37" s="159"/>
      <c r="C37" s="160"/>
      <c r="D37" s="160"/>
      <c r="E37" s="160"/>
      <c r="F37" s="160"/>
      <c r="G37" s="160"/>
      <c r="H37" s="47"/>
    </row>
    <row r="38" s="2" customFormat="1">
      <c r="A38" s="41"/>
      <c r="B38" s="41"/>
      <c r="C38" s="41"/>
      <c r="D38" s="41"/>
      <c r="E38" s="41"/>
      <c r="F38" s="41"/>
      <c r="G38" s="41"/>
      <c r="H38" s="41"/>
    </row>
  </sheetData>
  <sheetProtection sheet="1" formatColumns="0" formatRows="0" objects="1" scenarios="1" spinCount="100000" saltValue="2nakvf/tGabzoH4z25F8GH2lNZ/FGw9hLppdX+b57uxDMnQ5MVONHlnZKSn7FWS7jynfv3Szw8cblwutR07UeQ==" hashValue="1g3Rt5P5D3gv4FSRTAc1lnXt9BAMW2CzhtZQaEDTAaF3VkNHBQI+H2lN0oMRwXtHfa4+bIucXq/iasUTm79SnA==" algorithmName="SHA-512" password="E34F"/>
  <mergeCells count="2">
    <mergeCell ref="D5:F5"/>
    <mergeCell ref="D6:F6"/>
  </mergeCells>
  <pageSetup paperSize="9" orientation="landscape" blackAndWhite="1" fitToHeight="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305" customWidth="1"/>
    <col min="2" max="2" width="1.667969" style="305" customWidth="1"/>
    <col min="3" max="4" width="5" style="305" customWidth="1"/>
    <col min="5" max="5" width="11.66016" style="305" customWidth="1"/>
    <col min="6" max="6" width="9.160156" style="305" customWidth="1"/>
    <col min="7" max="7" width="5" style="305" customWidth="1"/>
    <col min="8" max="8" width="77.83203" style="305" customWidth="1"/>
    <col min="9" max="10" width="20" style="305" customWidth="1"/>
    <col min="11" max="11" width="1.667969" style="305" customWidth="1"/>
  </cols>
  <sheetData>
    <row r="1" s="1" customFormat="1" ht="37.5" customHeight="1"/>
    <row r="2" s="1" customFormat="1" ht="7.5" customHeight="1">
      <c r="B2" s="306"/>
      <c r="C2" s="307"/>
      <c r="D2" s="307"/>
      <c r="E2" s="307"/>
      <c r="F2" s="307"/>
      <c r="G2" s="307"/>
      <c r="H2" s="307"/>
      <c r="I2" s="307"/>
      <c r="J2" s="307"/>
      <c r="K2" s="308"/>
    </row>
    <row r="3" s="17" customFormat="1" ht="45" customHeight="1">
      <c r="B3" s="309"/>
      <c r="C3" s="310" t="s">
        <v>2286</v>
      </c>
      <c r="D3" s="310"/>
      <c r="E3" s="310"/>
      <c r="F3" s="310"/>
      <c r="G3" s="310"/>
      <c r="H3" s="310"/>
      <c r="I3" s="310"/>
      <c r="J3" s="310"/>
      <c r="K3" s="311"/>
    </row>
    <row r="4" s="1" customFormat="1" ht="25.5" customHeight="1">
      <c r="B4" s="312"/>
      <c r="C4" s="313" t="s">
        <v>2287</v>
      </c>
      <c r="D4" s="313"/>
      <c r="E4" s="313"/>
      <c r="F4" s="313"/>
      <c r="G4" s="313"/>
      <c r="H4" s="313"/>
      <c r="I4" s="313"/>
      <c r="J4" s="313"/>
      <c r="K4" s="314"/>
    </row>
    <row r="5" s="1" customFormat="1" ht="5.25" customHeight="1">
      <c r="B5" s="312"/>
      <c r="C5" s="315"/>
      <c r="D5" s="315"/>
      <c r="E5" s="315"/>
      <c r="F5" s="315"/>
      <c r="G5" s="315"/>
      <c r="H5" s="315"/>
      <c r="I5" s="315"/>
      <c r="J5" s="315"/>
      <c r="K5" s="314"/>
    </row>
    <row r="6" s="1" customFormat="1" ht="15" customHeight="1">
      <c r="B6" s="312"/>
      <c r="C6" s="316" t="s">
        <v>2288</v>
      </c>
      <c r="D6" s="316"/>
      <c r="E6" s="316"/>
      <c r="F6" s="316"/>
      <c r="G6" s="316"/>
      <c r="H6" s="316"/>
      <c r="I6" s="316"/>
      <c r="J6" s="316"/>
      <c r="K6" s="314"/>
    </row>
    <row r="7" s="1" customFormat="1" ht="15" customHeight="1">
      <c r="B7" s="317"/>
      <c r="C7" s="316" t="s">
        <v>2289</v>
      </c>
      <c r="D7" s="316"/>
      <c r="E7" s="316"/>
      <c r="F7" s="316"/>
      <c r="G7" s="316"/>
      <c r="H7" s="316"/>
      <c r="I7" s="316"/>
      <c r="J7" s="316"/>
      <c r="K7" s="314"/>
    </row>
    <row r="8" s="1" customFormat="1" ht="12.75" customHeight="1">
      <c r="B8" s="317"/>
      <c r="C8" s="316"/>
      <c r="D8" s="316"/>
      <c r="E8" s="316"/>
      <c r="F8" s="316"/>
      <c r="G8" s="316"/>
      <c r="H8" s="316"/>
      <c r="I8" s="316"/>
      <c r="J8" s="316"/>
      <c r="K8" s="314"/>
    </row>
    <row r="9" s="1" customFormat="1" ht="15" customHeight="1">
      <c r="B9" s="317"/>
      <c r="C9" s="316" t="s">
        <v>2290</v>
      </c>
      <c r="D9" s="316"/>
      <c r="E9" s="316"/>
      <c r="F9" s="316"/>
      <c r="G9" s="316"/>
      <c r="H9" s="316"/>
      <c r="I9" s="316"/>
      <c r="J9" s="316"/>
      <c r="K9" s="314"/>
    </row>
    <row r="10" s="1" customFormat="1" ht="15" customHeight="1">
      <c r="B10" s="317"/>
      <c r="C10" s="316"/>
      <c r="D10" s="316" t="s">
        <v>2291</v>
      </c>
      <c r="E10" s="316"/>
      <c r="F10" s="316"/>
      <c r="G10" s="316"/>
      <c r="H10" s="316"/>
      <c r="I10" s="316"/>
      <c r="J10" s="316"/>
      <c r="K10" s="314"/>
    </row>
    <row r="11" s="1" customFormat="1" ht="15" customHeight="1">
      <c r="B11" s="317"/>
      <c r="C11" s="318"/>
      <c r="D11" s="316" t="s">
        <v>2292</v>
      </c>
      <c r="E11" s="316"/>
      <c r="F11" s="316"/>
      <c r="G11" s="316"/>
      <c r="H11" s="316"/>
      <c r="I11" s="316"/>
      <c r="J11" s="316"/>
      <c r="K11" s="314"/>
    </row>
    <row r="12" s="1" customFormat="1" ht="15" customHeight="1">
      <c r="B12" s="317"/>
      <c r="C12" s="318"/>
      <c r="D12" s="316"/>
      <c r="E12" s="316"/>
      <c r="F12" s="316"/>
      <c r="G12" s="316"/>
      <c r="H12" s="316"/>
      <c r="I12" s="316"/>
      <c r="J12" s="316"/>
      <c r="K12" s="314"/>
    </row>
    <row r="13" s="1" customFormat="1" ht="15" customHeight="1">
      <c r="B13" s="317"/>
      <c r="C13" s="318"/>
      <c r="D13" s="319" t="s">
        <v>2293</v>
      </c>
      <c r="E13" s="316"/>
      <c r="F13" s="316"/>
      <c r="G13" s="316"/>
      <c r="H13" s="316"/>
      <c r="I13" s="316"/>
      <c r="J13" s="316"/>
      <c r="K13" s="314"/>
    </row>
    <row r="14" s="1" customFormat="1" ht="12.75" customHeight="1">
      <c r="B14" s="317"/>
      <c r="C14" s="318"/>
      <c r="D14" s="318"/>
      <c r="E14" s="318"/>
      <c r="F14" s="318"/>
      <c r="G14" s="318"/>
      <c r="H14" s="318"/>
      <c r="I14" s="318"/>
      <c r="J14" s="318"/>
      <c r="K14" s="314"/>
    </row>
    <row r="15" s="1" customFormat="1" ht="15" customHeight="1">
      <c r="B15" s="317"/>
      <c r="C15" s="318"/>
      <c r="D15" s="316" t="s">
        <v>2294</v>
      </c>
      <c r="E15" s="316"/>
      <c r="F15" s="316"/>
      <c r="G15" s="316"/>
      <c r="H15" s="316"/>
      <c r="I15" s="316"/>
      <c r="J15" s="316"/>
      <c r="K15" s="314"/>
    </row>
    <row r="16" s="1" customFormat="1" ht="15" customHeight="1">
      <c r="B16" s="317"/>
      <c r="C16" s="318"/>
      <c r="D16" s="316" t="s">
        <v>2295</v>
      </c>
      <c r="E16" s="316"/>
      <c r="F16" s="316"/>
      <c r="G16" s="316"/>
      <c r="H16" s="316"/>
      <c r="I16" s="316"/>
      <c r="J16" s="316"/>
      <c r="K16" s="314"/>
    </row>
    <row r="17" s="1" customFormat="1" ht="15" customHeight="1">
      <c r="B17" s="317"/>
      <c r="C17" s="318"/>
      <c r="D17" s="316" t="s">
        <v>2296</v>
      </c>
      <c r="E17" s="316"/>
      <c r="F17" s="316"/>
      <c r="G17" s="316"/>
      <c r="H17" s="316"/>
      <c r="I17" s="316"/>
      <c r="J17" s="316"/>
      <c r="K17" s="314"/>
    </row>
    <row r="18" s="1" customFormat="1" ht="15" customHeight="1">
      <c r="B18" s="317"/>
      <c r="C18" s="318"/>
      <c r="D18" s="318"/>
      <c r="E18" s="320" t="s">
        <v>79</v>
      </c>
      <c r="F18" s="316" t="s">
        <v>2297</v>
      </c>
      <c r="G18" s="316"/>
      <c r="H18" s="316"/>
      <c r="I18" s="316"/>
      <c r="J18" s="316"/>
      <c r="K18" s="314"/>
    </row>
    <row r="19" s="1" customFormat="1" ht="15" customHeight="1">
      <c r="B19" s="317"/>
      <c r="C19" s="318"/>
      <c r="D19" s="318"/>
      <c r="E19" s="320" t="s">
        <v>2298</v>
      </c>
      <c r="F19" s="316" t="s">
        <v>2299</v>
      </c>
      <c r="G19" s="316"/>
      <c r="H19" s="316"/>
      <c r="I19" s="316"/>
      <c r="J19" s="316"/>
      <c r="K19" s="314"/>
    </row>
    <row r="20" s="1" customFormat="1" ht="15" customHeight="1">
      <c r="B20" s="317"/>
      <c r="C20" s="318"/>
      <c r="D20" s="318"/>
      <c r="E20" s="320" t="s">
        <v>2300</v>
      </c>
      <c r="F20" s="316" t="s">
        <v>2301</v>
      </c>
      <c r="G20" s="316"/>
      <c r="H20" s="316"/>
      <c r="I20" s="316"/>
      <c r="J20" s="316"/>
      <c r="K20" s="314"/>
    </row>
    <row r="21" s="1" customFormat="1" ht="15" customHeight="1">
      <c r="B21" s="317"/>
      <c r="C21" s="318"/>
      <c r="D21" s="318"/>
      <c r="E21" s="320" t="s">
        <v>95</v>
      </c>
      <c r="F21" s="316" t="s">
        <v>96</v>
      </c>
      <c r="G21" s="316"/>
      <c r="H21" s="316"/>
      <c r="I21" s="316"/>
      <c r="J21" s="316"/>
      <c r="K21" s="314"/>
    </row>
    <row r="22" s="1" customFormat="1" ht="15" customHeight="1">
      <c r="B22" s="317"/>
      <c r="C22" s="318"/>
      <c r="D22" s="318"/>
      <c r="E22" s="320" t="s">
        <v>973</v>
      </c>
      <c r="F22" s="316" t="s">
        <v>974</v>
      </c>
      <c r="G22" s="316"/>
      <c r="H22" s="316"/>
      <c r="I22" s="316"/>
      <c r="J22" s="316"/>
      <c r="K22" s="314"/>
    </row>
    <row r="23" s="1" customFormat="1" ht="15" customHeight="1">
      <c r="B23" s="317"/>
      <c r="C23" s="318"/>
      <c r="D23" s="318"/>
      <c r="E23" s="320" t="s">
        <v>2302</v>
      </c>
      <c r="F23" s="316" t="s">
        <v>2303</v>
      </c>
      <c r="G23" s="316"/>
      <c r="H23" s="316"/>
      <c r="I23" s="316"/>
      <c r="J23" s="316"/>
      <c r="K23" s="314"/>
    </row>
    <row r="24" s="1" customFormat="1" ht="12.75" customHeight="1">
      <c r="B24" s="317"/>
      <c r="C24" s="318"/>
      <c r="D24" s="318"/>
      <c r="E24" s="318"/>
      <c r="F24" s="318"/>
      <c r="G24" s="318"/>
      <c r="H24" s="318"/>
      <c r="I24" s="318"/>
      <c r="J24" s="318"/>
      <c r="K24" s="314"/>
    </row>
    <row r="25" s="1" customFormat="1" ht="15" customHeight="1">
      <c r="B25" s="317"/>
      <c r="C25" s="316" t="s">
        <v>2304</v>
      </c>
      <c r="D25" s="316"/>
      <c r="E25" s="316"/>
      <c r="F25" s="316"/>
      <c r="G25" s="316"/>
      <c r="H25" s="316"/>
      <c r="I25" s="316"/>
      <c r="J25" s="316"/>
      <c r="K25" s="314"/>
    </row>
    <row r="26" s="1" customFormat="1" ht="15" customHeight="1">
      <c r="B26" s="317"/>
      <c r="C26" s="316" t="s">
        <v>2305</v>
      </c>
      <c r="D26" s="316"/>
      <c r="E26" s="316"/>
      <c r="F26" s="316"/>
      <c r="G26" s="316"/>
      <c r="H26" s="316"/>
      <c r="I26" s="316"/>
      <c r="J26" s="316"/>
      <c r="K26" s="314"/>
    </row>
    <row r="27" s="1" customFormat="1" ht="15" customHeight="1">
      <c r="B27" s="317"/>
      <c r="C27" s="316"/>
      <c r="D27" s="316" t="s">
        <v>2306</v>
      </c>
      <c r="E27" s="316"/>
      <c r="F27" s="316"/>
      <c r="G27" s="316"/>
      <c r="H27" s="316"/>
      <c r="I27" s="316"/>
      <c r="J27" s="316"/>
      <c r="K27" s="314"/>
    </row>
    <row r="28" s="1" customFormat="1" ht="15" customHeight="1">
      <c r="B28" s="317"/>
      <c r="C28" s="318"/>
      <c r="D28" s="316" t="s">
        <v>2307</v>
      </c>
      <c r="E28" s="316"/>
      <c r="F28" s="316"/>
      <c r="G28" s="316"/>
      <c r="H28" s="316"/>
      <c r="I28" s="316"/>
      <c r="J28" s="316"/>
      <c r="K28" s="314"/>
    </row>
    <row r="29" s="1" customFormat="1" ht="12.75" customHeight="1">
      <c r="B29" s="317"/>
      <c r="C29" s="318"/>
      <c r="D29" s="318"/>
      <c r="E29" s="318"/>
      <c r="F29" s="318"/>
      <c r="G29" s="318"/>
      <c r="H29" s="318"/>
      <c r="I29" s="318"/>
      <c r="J29" s="318"/>
      <c r="K29" s="314"/>
    </row>
    <row r="30" s="1" customFormat="1" ht="15" customHeight="1">
      <c r="B30" s="317"/>
      <c r="C30" s="318"/>
      <c r="D30" s="316" t="s">
        <v>2308</v>
      </c>
      <c r="E30" s="316"/>
      <c r="F30" s="316"/>
      <c r="G30" s="316"/>
      <c r="H30" s="316"/>
      <c r="I30" s="316"/>
      <c r="J30" s="316"/>
      <c r="K30" s="314"/>
    </row>
    <row r="31" s="1" customFormat="1" ht="15" customHeight="1">
      <c r="B31" s="317"/>
      <c r="C31" s="318"/>
      <c r="D31" s="316" t="s">
        <v>2309</v>
      </c>
      <c r="E31" s="316"/>
      <c r="F31" s="316"/>
      <c r="G31" s="316"/>
      <c r="H31" s="316"/>
      <c r="I31" s="316"/>
      <c r="J31" s="316"/>
      <c r="K31" s="314"/>
    </row>
    <row r="32" s="1" customFormat="1" ht="12.75" customHeight="1">
      <c r="B32" s="317"/>
      <c r="C32" s="318"/>
      <c r="D32" s="318"/>
      <c r="E32" s="318"/>
      <c r="F32" s="318"/>
      <c r="G32" s="318"/>
      <c r="H32" s="318"/>
      <c r="I32" s="318"/>
      <c r="J32" s="318"/>
      <c r="K32" s="314"/>
    </row>
    <row r="33" s="1" customFormat="1" ht="15" customHeight="1">
      <c r="B33" s="317"/>
      <c r="C33" s="318"/>
      <c r="D33" s="316" t="s">
        <v>2310</v>
      </c>
      <c r="E33" s="316"/>
      <c r="F33" s="316"/>
      <c r="G33" s="316"/>
      <c r="H33" s="316"/>
      <c r="I33" s="316"/>
      <c r="J33" s="316"/>
      <c r="K33" s="314"/>
    </row>
    <row r="34" s="1" customFormat="1" ht="15" customHeight="1">
      <c r="B34" s="317"/>
      <c r="C34" s="318"/>
      <c r="D34" s="316" t="s">
        <v>2311</v>
      </c>
      <c r="E34" s="316"/>
      <c r="F34" s="316"/>
      <c r="G34" s="316"/>
      <c r="H34" s="316"/>
      <c r="I34" s="316"/>
      <c r="J34" s="316"/>
      <c r="K34" s="314"/>
    </row>
    <row r="35" s="1" customFormat="1" ht="15" customHeight="1">
      <c r="B35" s="317"/>
      <c r="C35" s="318"/>
      <c r="D35" s="316" t="s">
        <v>2312</v>
      </c>
      <c r="E35" s="316"/>
      <c r="F35" s="316"/>
      <c r="G35" s="316"/>
      <c r="H35" s="316"/>
      <c r="I35" s="316"/>
      <c r="J35" s="316"/>
      <c r="K35" s="314"/>
    </row>
    <row r="36" s="1" customFormat="1" ht="15" customHeight="1">
      <c r="B36" s="317"/>
      <c r="C36" s="318"/>
      <c r="D36" s="316"/>
      <c r="E36" s="319" t="s">
        <v>111</v>
      </c>
      <c r="F36" s="316"/>
      <c r="G36" s="316" t="s">
        <v>2313</v>
      </c>
      <c r="H36" s="316"/>
      <c r="I36" s="316"/>
      <c r="J36" s="316"/>
      <c r="K36" s="314"/>
    </row>
    <row r="37" s="1" customFormat="1" ht="30.75" customHeight="1">
      <c r="B37" s="317"/>
      <c r="C37" s="318"/>
      <c r="D37" s="316"/>
      <c r="E37" s="319" t="s">
        <v>2314</v>
      </c>
      <c r="F37" s="316"/>
      <c r="G37" s="316" t="s">
        <v>2315</v>
      </c>
      <c r="H37" s="316"/>
      <c r="I37" s="316"/>
      <c r="J37" s="316"/>
      <c r="K37" s="314"/>
    </row>
    <row r="38" s="1" customFormat="1" ht="15" customHeight="1">
      <c r="B38" s="317"/>
      <c r="C38" s="318"/>
      <c r="D38" s="316"/>
      <c r="E38" s="319" t="s">
        <v>53</v>
      </c>
      <c r="F38" s="316"/>
      <c r="G38" s="316" t="s">
        <v>2316</v>
      </c>
      <c r="H38" s="316"/>
      <c r="I38" s="316"/>
      <c r="J38" s="316"/>
      <c r="K38" s="314"/>
    </row>
    <row r="39" s="1" customFormat="1" ht="15" customHeight="1">
      <c r="B39" s="317"/>
      <c r="C39" s="318"/>
      <c r="D39" s="316"/>
      <c r="E39" s="319" t="s">
        <v>54</v>
      </c>
      <c r="F39" s="316"/>
      <c r="G39" s="316" t="s">
        <v>2317</v>
      </c>
      <c r="H39" s="316"/>
      <c r="I39" s="316"/>
      <c r="J39" s="316"/>
      <c r="K39" s="314"/>
    </row>
    <row r="40" s="1" customFormat="1" ht="15" customHeight="1">
      <c r="B40" s="317"/>
      <c r="C40" s="318"/>
      <c r="D40" s="316"/>
      <c r="E40" s="319" t="s">
        <v>112</v>
      </c>
      <c r="F40" s="316"/>
      <c r="G40" s="316" t="s">
        <v>2318</v>
      </c>
      <c r="H40" s="316"/>
      <c r="I40" s="316"/>
      <c r="J40" s="316"/>
      <c r="K40" s="314"/>
    </row>
    <row r="41" s="1" customFormat="1" ht="15" customHeight="1">
      <c r="B41" s="317"/>
      <c r="C41" s="318"/>
      <c r="D41" s="316"/>
      <c r="E41" s="319" t="s">
        <v>113</v>
      </c>
      <c r="F41" s="316"/>
      <c r="G41" s="316" t="s">
        <v>2319</v>
      </c>
      <c r="H41" s="316"/>
      <c r="I41" s="316"/>
      <c r="J41" s="316"/>
      <c r="K41" s="314"/>
    </row>
    <row r="42" s="1" customFormat="1" ht="15" customHeight="1">
      <c r="B42" s="317"/>
      <c r="C42" s="318"/>
      <c r="D42" s="316"/>
      <c r="E42" s="319" t="s">
        <v>2320</v>
      </c>
      <c r="F42" s="316"/>
      <c r="G42" s="316" t="s">
        <v>2321</v>
      </c>
      <c r="H42" s="316"/>
      <c r="I42" s="316"/>
      <c r="J42" s="316"/>
      <c r="K42" s="314"/>
    </row>
    <row r="43" s="1" customFormat="1" ht="15" customHeight="1">
      <c r="B43" s="317"/>
      <c r="C43" s="318"/>
      <c r="D43" s="316"/>
      <c r="E43" s="319"/>
      <c r="F43" s="316"/>
      <c r="G43" s="316" t="s">
        <v>2322</v>
      </c>
      <c r="H43" s="316"/>
      <c r="I43" s="316"/>
      <c r="J43" s="316"/>
      <c r="K43" s="314"/>
    </row>
    <row r="44" s="1" customFormat="1" ht="15" customHeight="1">
      <c r="B44" s="317"/>
      <c r="C44" s="318"/>
      <c r="D44" s="316"/>
      <c r="E44" s="319" t="s">
        <v>2323</v>
      </c>
      <c r="F44" s="316"/>
      <c r="G44" s="316" t="s">
        <v>2324</v>
      </c>
      <c r="H44" s="316"/>
      <c r="I44" s="316"/>
      <c r="J44" s="316"/>
      <c r="K44" s="314"/>
    </row>
    <row r="45" s="1" customFormat="1" ht="15" customHeight="1">
      <c r="B45" s="317"/>
      <c r="C45" s="318"/>
      <c r="D45" s="316"/>
      <c r="E45" s="319" t="s">
        <v>115</v>
      </c>
      <c r="F45" s="316"/>
      <c r="G45" s="316" t="s">
        <v>2325</v>
      </c>
      <c r="H45" s="316"/>
      <c r="I45" s="316"/>
      <c r="J45" s="316"/>
      <c r="K45" s="314"/>
    </row>
    <row r="46" s="1" customFormat="1" ht="12.75" customHeight="1">
      <c r="B46" s="317"/>
      <c r="C46" s="318"/>
      <c r="D46" s="316"/>
      <c r="E46" s="316"/>
      <c r="F46" s="316"/>
      <c r="G46" s="316"/>
      <c r="H46" s="316"/>
      <c r="I46" s="316"/>
      <c r="J46" s="316"/>
      <c r="K46" s="314"/>
    </row>
    <row r="47" s="1" customFormat="1" ht="15" customHeight="1">
      <c r="B47" s="317"/>
      <c r="C47" s="318"/>
      <c r="D47" s="316" t="s">
        <v>2326</v>
      </c>
      <c r="E47" s="316"/>
      <c r="F47" s="316"/>
      <c r="G47" s="316"/>
      <c r="H47" s="316"/>
      <c r="I47" s="316"/>
      <c r="J47" s="316"/>
      <c r="K47" s="314"/>
    </row>
    <row r="48" s="1" customFormat="1" ht="15" customHeight="1">
      <c r="B48" s="317"/>
      <c r="C48" s="318"/>
      <c r="D48" s="318"/>
      <c r="E48" s="316" t="s">
        <v>2327</v>
      </c>
      <c r="F48" s="316"/>
      <c r="G48" s="316"/>
      <c r="H48" s="316"/>
      <c r="I48" s="316"/>
      <c r="J48" s="316"/>
      <c r="K48" s="314"/>
    </row>
    <row r="49" s="1" customFormat="1" ht="15" customHeight="1">
      <c r="B49" s="317"/>
      <c r="C49" s="318"/>
      <c r="D49" s="318"/>
      <c r="E49" s="316" t="s">
        <v>2328</v>
      </c>
      <c r="F49" s="316"/>
      <c r="G49" s="316"/>
      <c r="H49" s="316"/>
      <c r="I49" s="316"/>
      <c r="J49" s="316"/>
      <c r="K49" s="314"/>
    </row>
    <row r="50" s="1" customFormat="1" ht="15" customHeight="1">
      <c r="B50" s="317"/>
      <c r="C50" s="318"/>
      <c r="D50" s="318"/>
      <c r="E50" s="316" t="s">
        <v>2329</v>
      </c>
      <c r="F50" s="316"/>
      <c r="G50" s="316"/>
      <c r="H50" s="316"/>
      <c r="I50" s="316"/>
      <c r="J50" s="316"/>
      <c r="K50" s="314"/>
    </row>
    <row r="51" s="1" customFormat="1" ht="15" customHeight="1">
      <c r="B51" s="317"/>
      <c r="C51" s="318"/>
      <c r="D51" s="316" t="s">
        <v>2330</v>
      </c>
      <c r="E51" s="316"/>
      <c r="F51" s="316"/>
      <c r="G51" s="316"/>
      <c r="H51" s="316"/>
      <c r="I51" s="316"/>
      <c r="J51" s="316"/>
      <c r="K51" s="314"/>
    </row>
    <row r="52" s="1" customFormat="1" ht="25.5" customHeight="1">
      <c r="B52" s="312"/>
      <c r="C52" s="313" t="s">
        <v>2331</v>
      </c>
      <c r="D52" s="313"/>
      <c r="E52" s="313"/>
      <c r="F52" s="313"/>
      <c r="G52" s="313"/>
      <c r="H52" s="313"/>
      <c r="I52" s="313"/>
      <c r="J52" s="313"/>
      <c r="K52" s="314"/>
    </row>
    <row r="53" s="1" customFormat="1" ht="5.25" customHeight="1">
      <c r="B53" s="312"/>
      <c r="C53" s="315"/>
      <c r="D53" s="315"/>
      <c r="E53" s="315"/>
      <c r="F53" s="315"/>
      <c r="G53" s="315"/>
      <c r="H53" s="315"/>
      <c r="I53" s="315"/>
      <c r="J53" s="315"/>
      <c r="K53" s="314"/>
    </row>
    <row r="54" s="1" customFormat="1" ht="15" customHeight="1">
      <c r="B54" s="312"/>
      <c r="C54" s="316" t="s">
        <v>2332</v>
      </c>
      <c r="D54" s="316"/>
      <c r="E54" s="316"/>
      <c r="F54" s="316"/>
      <c r="G54" s="316"/>
      <c r="H54" s="316"/>
      <c r="I54" s="316"/>
      <c r="J54" s="316"/>
      <c r="K54" s="314"/>
    </row>
    <row r="55" s="1" customFormat="1" ht="15" customHeight="1">
      <c r="B55" s="312"/>
      <c r="C55" s="316" t="s">
        <v>2333</v>
      </c>
      <c r="D55" s="316"/>
      <c r="E55" s="316"/>
      <c r="F55" s="316"/>
      <c r="G55" s="316"/>
      <c r="H55" s="316"/>
      <c r="I55" s="316"/>
      <c r="J55" s="316"/>
      <c r="K55" s="314"/>
    </row>
    <row r="56" s="1" customFormat="1" ht="12.75" customHeight="1">
      <c r="B56" s="312"/>
      <c r="C56" s="316"/>
      <c r="D56" s="316"/>
      <c r="E56" s="316"/>
      <c r="F56" s="316"/>
      <c r="G56" s="316"/>
      <c r="H56" s="316"/>
      <c r="I56" s="316"/>
      <c r="J56" s="316"/>
      <c r="K56" s="314"/>
    </row>
    <row r="57" s="1" customFormat="1" ht="15" customHeight="1">
      <c r="B57" s="312"/>
      <c r="C57" s="316" t="s">
        <v>2334</v>
      </c>
      <c r="D57" s="316"/>
      <c r="E57" s="316"/>
      <c r="F57" s="316"/>
      <c r="G57" s="316"/>
      <c r="H57" s="316"/>
      <c r="I57" s="316"/>
      <c r="J57" s="316"/>
      <c r="K57" s="314"/>
    </row>
    <row r="58" s="1" customFormat="1" ht="15" customHeight="1">
      <c r="B58" s="312"/>
      <c r="C58" s="318"/>
      <c r="D58" s="316" t="s">
        <v>2335</v>
      </c>
      <c r="E58" s="316"/>
      <c r="F58" s="316"/>
      <c r="G58" s="316"/>
      <c r="H58" s="316"/>
      <c r="I58" s="316"/>
      <c r="J58" s="316"/>
      <c r="K58" s="314"/>
    </row>
    <row r="59" s="1" customFormat="1" ht="15" customHeight="1">
      <c r="B59" s="312"/>
      <c r="C59" s="318"/>
      <c r="D59" s="316" t="s">
        <v>2336</v>
      </c>
      <c r="E59" s="316"/>
      <c r="F59" s="316"/>
      <c r="G59" s="316"/>
      <c r="H59" s="316"/>
      <c r="I59" s="316"/>
      <c r="J59" s="316"/>
      <c r="K59" s="314"/>
    </row>
    <row r="60" s="1" customFormat="1" ht="15" customHeight="1">
      <c r="B60" s="312"/>
      <c r="C60" s="318"/>
      <c r="D60" s="316" t="s">
        <v>2337</v>
      </c>
      <c r="E60" s="316"/>
      <c r="F60" s="316"/>
      <c r="G60" s="316"/>
      <c r="H60" s="316"/>
      <c r="I60" s="316"/>
      <c r="J60" s="316"/>
      <c r="K60" s="314"/>
    </row>
    <row r="61" s="1" customFormat="1" ht="15" customHeight="1">
      <c r="B61" s="312"/>
      <c r="C61" s="318"/>
      <c r="D61" s="316" t="s">
        <v>2338</v>
      </c>
      <c r="E61" s="316"/>
      <c r="F61" s="316"/>
      <c r="G61" s="316"/>
      <c r="H61" s="316"/>
      <c r="I61" s="316"/>
      <c r="J61" s="316"/>
      <c r="K61" s="314"/>
    </row>
    <row r="62" s="1" customFormat="1" ht="15" customHeight="1">
      <c r="B62" s="312"/>
      <c r="C62" s="318"/>
      <c r="D62" s="321" t="s">
        <v>2339</v>
      </c>
      <c r="E62" s="321"/>
      <c r="F62" s="321"/>
      <c r="G62" s="321"/>
      <c r="H62" s="321"/>
      <c r="I62" s="321"/>
      <c r="J62" s="321"/>
      <c r="K62" s="314"/>
    </row>
    <row r="63" s="1" customFormat="1" ht="15" customHeight="1">
      <c r="B63" s="312"/>
      <c r="C63" s="318"/>
      <c r="D63" s="316" t="s">
        <v>2340</v>
      </c>
      <c r="E63" s="316"/>
      <c r="F63" s="316"/>
      <c r="G63" s="316"/>
      <c r="H63" s="316"/>
      <c r="I63" s="316"/>
      <c r="J63" s="316"/>
      <c r="K63" s="314"/>
    </row>
    <row r="64" s="1" customFormat="1" ht="12.75" customHeight="1">
      <c r="B64" s="312"/>
      <c r="C64" s="318"/>
      <c r="D64" s="318"/>
      <c r="E64" s="322"/>
      <c r="F64" s="318"/>
      <c r="G64" s="318"/>
      <c r="H64" s="318"/>
      <c r="I64" s="318"/>
      <c r="J64" s="318"/>
      <c r="K64" s="314"/>
    </row>
    <row r="65" s="1" customFormat="1" ht="15" customHeight="1">
      <c r="B65" s="312"/>
      <c r="C65" s="318"/>
      <c r="D65" s="316" t="s">
        <v>2341</v>
      </c>
      <c r="E65" s="316"/>
      <c r="F65" s="316"/>
      <c r="G65" s="316"/>
      <c r="H65" s="316"/>
      <c r="I65" s="316"/>
      <c r="J65" s="316"/>
      <c r="K65" s="314"/>
    </row>
    <row r="66" s="1" customFormat="1" ht="15" customHeight="1">
      <c r="B66" s="312"/>
      <c r="C66" s="318"/>
      <c r="D66" s="321" t="s">
        <v>2342</v>
      </c>
      <c r="E66" s="321"/>
      <c r="F66" s="321"/>
      <c r="G66" s="321"/>
      <c r="H66" s="321"/>
      <c r="I66" s="321"/>
      <c r="J66" s="321"/>
      <c r="K66" s="314"/>
    </row>
    <row r="67" s="1" customFormat="1" ht="15" customHeight="1">
      <c r="B67" s="312"/>
      <c r="C67" s="318"/>
      <c r="D67" s="316" t="s">
        <v>2343</v>
      </c>
      <c r="E67" s="316"/>
      <c r="F67" s="316"/>
      <c r="G67" s="316"/>
      <c r="H67" s="316"/>
      <c r="I67" s="316"/>
      <c r="J67" s="316"/>
      <c r="K67" s="314"/>
    </row>
    <row r="68" s="1" customFormat="1" ht="15" customHeight="1">
      <c r="B68" s="312"/>
      <c r="C68" s="318"/>
      <c r="D68" s="316" t="s">
        <v>2344</v>
      </c>
      <c r="E68" s="316"/>
      <c r="F68" s="316"/>
      <c r="G68" s="316"/>
      <c r="H68" s="316"/>
      <c r="I68" s="316"/>
      <c r="J68" s="316"/>
      <c r="K68" s="314"/>
    </row>
    <row r="69" s="1" customFormat="1" ht="15" customHeight="1">
      <c r="B69" s="312"/>
      <c r="C69" s="318"/>
      <c r="D69" s="316" t="s">
        <v>2345</v>
      </c>
      <c r="E69" s="316"/>
      <c r="F69" s="316"/>
      <c r="G69" s="316"/>
      <c r="H69" s="316"/>
      <c r="I69" s="316"/>
      <c r="J69" s="316"/>
      <c r="K69" s="314"/>
    </row>
    <row r="70" s="1" customFormat="1" ht="15" customHeight="1">
      <c r="B70" s="312"/>
      <c r="C70" s="318"/>
      <c r="D70" s="316" t="s">
        <v>2346</v>
      </c>
      <c r="E70" s="316"/>
      <c r="F70" s="316"/>
      <c r="G70" s="316"/>
      <c r="H70" s="316"/>
      <c r="I70" s="316"/>
      <c r="J70" s="316"/>
      <c r="K70" s="314"/>
    </row>
    <row r="71" s="1" customFormat="1" ht="12.75" customHeight="1">
      <c r="B71" s="323"/>
      <c r="C71" s="324"/>
      <c r="D71" s="324"/>
      <c r="E71" s="324"/>
      <c r="F71" s="324"/>
      <c r="G71" s="324"/>
      <c r="H71" s="324"/>
      <c r="I71" s="324"/>
      <c r="J71" s="324"/>
      <c r="K71" s="325"/>
    </row>
    <row r="72" s="1" customFormat="1" ht="18.75" customHeight="1">
      <c r="B72" s="326"/>
      <c r="C72" s="326"/>
      <c r="D72" s="326"/>
      <c r="E72" s="326"/>
      <c r="F72" s="326"/>
      <c r="G72" s="326"/>
      <c r="H72" s="326"/>
      <c r="I72" s="326"/>
      <c r="J72" s="326"/>
      <c r="K72" s="327"/>
    </row>
    <row r="73" s="1" customFormat="1" ht="18.75" customHeight="1">
      <c r="B73" s="327"/>
      <c r="C73" s="327"/>
      <c r="D73" s="327"/>
      <c r="E73" s="327"/>
      <c r="F73" s="327"/>
      <c r="G73" s="327"/>
      <c r="H73" s="327"/>
      <c r="I73" s="327"/>
      <c r="J73" s="327"/>
      <c r="K73" s="327"/>
    </row>
    <row r="74" s="1" customFormat="1" ht="7.5" customHeight="1">
      <c r="B74" s="328"/>
      <c r="C74" s="329"/>
      <c r="D74" s="329"/>
      <c r="E74" s="329"/>
      <c r="F74" s="329"/>
      <c r="G74" s="329"/>
      <c r="H74" s="329"/>
      <c r="I74" s="329"/>
      <c r="J74" s="329"/>
      <c r="K74" s="330"/>
    </row>
    <row r="75" s="1" customFormat="1" ht="45" customHeight="1">
      <c r="B75" s="331"/>
      <c r="C75" s="332" t="s">
        <v>2347</v>
      </c>
      <c r="D75" s="332"/>
      <c r="E75" s="332"/>
      <c r="F75" s="332"/>
      <c r="G75" s="332"/>
      <c r="H75" s="332"/>
      <c r="I75" s="332"/>
      <c r="J75" s="332"/>
      <c r="K75" s="333"/>
    </row>
    <row r="76" s="1" customFormat="1" ht="17.25" customHeight="1">
      <c r="B76" s="331"/>
      <c r="C76" s="334" t="s">
        <v>2348</v>
      </c>
      <c r="D76" s="334"/>
      <c r="E76" s="334"/>
      <c r="F76" s="334" t="s">
        <v>2349</v>
      </c>
      <c r="G76" s="335"/>
      <c r="H76" s="334" t="s">
        <v>54</v>
      </c>
      <c r="I76" s="334" t="s">
        <v>57</v>
      </c>
      <c r="J76" s="334" t="s">
        <v>2350</v>
      </c>
      <c r="K76" s="333"/>
    </row>
    <row r="77" s="1" customFormat="1" ht="17.25" customHeight="1">
      <c r="B77" s="331"/>
      <c r="C77" s="336" t="s">
        <v>2351</v>
      </c>
      <c r="D77" s="336"/>
      <c r="E77" s="336"/>
      <c r="F77" s="337" t="s">
        <v>2352</v>
      </c>
      <c r="G77" s="338"/>
      <c r="H77" s="336"/>
      <c r="I77" s="336"/>
      <c r="J77" s="336" t="s">
        <v>2353</v>
      </c>
      <c r="K77" s="333"/>
    </row>
    <row r="78" s="1" customFormat="1" ht="5.25" customHeight="1">
      <c r="B78" s="331"/>
      <c r="C78" s="339"/>
      <c r="D78" s="339"/>
      <c r="E78" s="339"/>
      <c r="F78" s="339"/>
      <c r="G78" s="340"/>
      <c r="H78" s="339"/>
      <c r="I78" s="339"/>
      <c r="J78" s="339"/>
      <c r="K78" s="333"/>
    </row>
    <row r="79" s="1" customFormat="1" ht="15" customHeight="1">
      <c r="B79" s="331"/>
      <c r="C79" s="319" t="s">
        <v>53</v>
      </c>
      <c r="D79" s="341"/>
      <c r="E79" s="341"/>
      <c r="F79" s="342" t="s">
        <v>2354</v>
      </c>
      <c r="G79" s="343"/>
      <c r="H79" s="319" t="s">
        <v>2355</v>
      </c>
      <c r="I79" s="319" t="s">
        <v>2356</v>
      </c>
      <c r="J79" s="319">
        <v>20</v>
      </c>
      <c r="K79" s="333"/>
    </row>
    <row r="80" s="1" customFormat="1" ht="15" customHeight="1">
      <c r="B80" s="331"/>
      <c r="C80" s="319" t="s">
        <v>2357</v>
      </c>
      <c r="D80" s="319"/>
      <c r="E80" s="319"/>
      <c r="F80" s="342" t="s">
        <v>2354</v>
      </c>
      <c r="G80" s="343"/>
      <c r="H80" s="319" t="s">
        <v>2358</v>
      </c>
      <c r="I80" s="319" t="s">
        <v>2356</v>
      </c>
      <c r="J80" s="319">
        <v>120</v>
      </c>
      <c r="K80" s="333"/>
    </row>
    <row r="81" s="1" customFormat="1" ht="15" customHeight="1">
      <c r="B81" s="344"/>
      <c r="C81" s="319" t="s">
        <v>2359</v>
      </c>
      <c r="D81" s="319"/>
      <c r="E81" s="319"/>
      <c r="F81" s="342" t="s">
        <v>2360</v>
      </c>
      <c r="G81" s="343"/>
      <c r="H81" s="319" t="s">
        <v>2361</v>
      </c>
      <c r="I81" s="319" t="s">
        <v>2356</v>
      </c>
      <c r="J81" s="319">
        <v>50</v>
      </c>
      <c r="K81" s="333"/>
    </row>
    <row r="82" s="1" customFormat="1" ht="15" customHeight="1">
      <c r="B82" s="344"/>
      <c r="C82" s="319" t="s">
        <v>2362</v>
      </c>
      <c r="D82" s="319"/>
      <c r="E82" s="319"/>
      <c r="F82" s="342" t="s">
        <v>2354</v>
      </c>
      <c r="G82" s="343"/>
      <c r="H82" s="319" t="s">
        <v>2363</v>
      </c>
      <c r="I82" s="319" t="s">
        <v>2364</v>
      </c>
      <c r="J82" s="319"/>
      <c r="K82" s="333"/>
    </row>
    <row r="83" s="1" customFormat="1" ht="15" customHeight="1">
      <c r="B83" s="344"/>
      <c r="C83" s="345" t="s">
        <v>2365</v>
      </c>
      <c r="D83" s="345"/>
      <c r="E83" s="345"/>
      <c r="F83" s="346" t="s">
        <v>2360</v>
      </c>
      <c r="G83" s="345"/>
      <c r="H83" s="345" t="s">
        <v>2366</v>
      </c>
      <c r="I83" s="345" t="s">
        <v>2356</v>
      </c>
      <c r="J83" s="345">
        <v>15</v>
      </c>
      <c r="K83" s="333"/>
    </row>
    <row r="84" s="1" customFormat="1" ht="15" customHeight="1">
      <c r="B84" s="344"/>
      <c r="C84" s="345" t="s">
        <v>2367</v>
      </c>
      <c r="D84" s="345"/>
      <c r="E84" s="345"/>
      <c r="F84" s="346" t="s">
        <v>2360</v>
      </c>
      <c r="G84" s="345"/>
      <c r="H84" s="345" t="s">
        <v>2368</v>
      </c>
      <c r="I84" s="345" t="s">
        <v>2356</v>
      </c>
      <c r="J84" s="345">
        <v>15</v>
      </c>
      <c r="K84" s="333"/>
    </row>
    <row r="85" s="1" customFormat="1" ht="15" customHeight="1">
      <c r="B85" s="344"/>
      <c r="C85" s="345" t="s">
        <v>2369</v>
      </c>
      <c r="D85" s="345"/>
      <c r="E85" s="345"/>
      <c r="F85" s="346" t="s">
        <v>2360</v>
      </c>
      <c r="G85" s="345"/>
      <c r="H85" s="345" t="s">
        <v>2370</v>
      </c>
      <c r="I85" s="345" t="s">
        <v>2356</v>
      </c>
      <c r="J85" s="345">
        <v>20</v>
      </c>
      <c r="K85" s="333"/>
    </row>
    <row r="86" s="1" customFormat="1" ht="15" customHeight="1">
      <c r="B86" s="344"/>
      <c r="C86" s="345" t="s">
        <v>2371</v>
      </c>
      <c r="D86" s="345"/>
      <c r="E86" s="345"/>
      <c r="F86" s="346" t="s">
        <v>2360</v>
      </c>
      <c r="G86" s="345"/>
      <c r="H86" s="345" t="s">
        <v>2372</v>
      </c>
      <c r="I86" s="345" t="s">
        <v>2356</v>
      </c>
      <c r="J86" s="345">
        <v>20</v>
      </c>
      <c r="K86" s="333"/>
    </row>
    <row r="87" s="1" customFormat="1" ht="15" customHeight="1">
      <c r="B87" s="344"/>
      <c r="C87" s="319" t="s">
        <v>2373</v>
      </c>
      <c r="D87" s="319"/>
      <c r="E87" s="319"/>
      <c r="F87" s="342" t="s">
        <v>2360</v>
      </c>
      <c r="G87" s="343"/>
      <c r="H87" s="319" t="s">
        <v>2374</v>
      </c>
      <c r="I87" s="319" t="s">
        <v>2356</v>
      </c>
      <c r="J87" s="319">
        <v>50</v>
      </c>
      <c r="K87" s="333"/>
    </row>
    <row r="88" s="1" customFormat="1" ht="15" customHeight="1">
      <c r="B88" s="344"/>
      <c r="C88" s="319" t="s">
        <v>2375</v>
      </c>
      <c r="D88" s="319"/>
      <c r="E88" s="319"/>
      <c r="F88" s="342" t="s">
        <v>2360</v>
      </c>
      <c r="G88" s="343"/>
      <c r="H88" s="319" t="s">
        <v>2376</v>
      </c>
      <c r="I88" s="319" t="s">
        <v>2356</v>
      </c>
      <c r="J88" s="319">
        <v>20</v>
      </c>
      <c r="K88" s="333"/>
    </row>
    <row r="89" s="1" customFormat="1" ht="15" customHeight="1">
      <c r="B89" s="344"/>
      <c r="C89" s="319" t="s">
        <v>2377</v>
      </c>
      <c r="D89" s="319"/>
      <c r="E89" s="319"/>
      <c r="F89" s="342" t="s">
        <v>2360</v>
      </c>
      <c r="G89" s="343"/>
      <c r="H89" s="319" t="s">
        <v>2378</v>
      </c>
      <c r="I89" s="319" t="s">
        <v>2356</v>
      </c>
      <c r="J89" s="319">
        <v>20</v>
      </c>
      <c r="K89" s="333"/>
    </row>
    <row r="90" s="1" customFormat="1" ht="15" customHeight="1">
      <c r="B90" s="344"/>
      <c r="C90" s="319" t="s">
        <v>2379</v>
      </c>
      <c r="D90" s="319"/>
      <c r="E90" s="319"/>
      <c r="F90" s="342" t="s">
        <v>2360</v>
      </c>
      <c r="G90" s="343"/>
      <c r="H90" s="319" t="s">
        <v>2380</v>
      </c>
      <c r="I90" s="319" t="s">
        <v>2356</v>
      </c>
      <c r="J90" s="319">
        <v>50</v>
      </c>
      <c r="K90" s="333"/>
    </row>
    <row r="91" s="1" customFormat="1" ht="15" customHeight="1">
      <c r="B91" s="344"/>
      <c r="C91" s="319" t="s">
        <v>2381</v>
      </c>
      <c r="D91" s="319"/>
      <c r="E91" s="319"/>
      <c r="F91" s="342" t="s">
        <v>2360</v>
      </c>
      <c r="G91" s="343"/>
      <c r="H91" s="319" t="s">
        <v>2381</v>
      </c>
      <c r="I91" s="319" t="s">
        <v>2356</v>
      </c>
      <c r="J91" s="319">
        <v>50</v>
      </c>
      <c r="K91" s="333"/>
    </row>
    <row r="92" s="1" customFormat="1" ht="15" customHeight="1">
      <c r="B92" s="344"/>
      <c r="C92" s="319" t="s">
        <v>2382</v>
      </c>
      <c r="D92" s="319"/>
      <c r="E92" s="319"/>
      <c r="F92" s="342" t="s">
        <v>2360</v>
      </c>
      <c r="G92" s="343"/>
      <c r="H92" s="319" t="s">
        <v>2383</v>
      </c>
      <c r="I92" s="319" t="s">
        <v>2356</v>
      </c>
      <c r="J92" s="319">
        <v>255</v>
      </c>
      <c r="K92" s="333"/>
    </row>
    <row r="93" s="1" customFormat="1" ht="15" customHeight="1">
      <c r="B93" s="344"/>
      <c r="C93" s="319" t="s">
        <v>2384</v>
      </c>
      <c r="D93" s="319"/>
      <c r="E93" s="319"/>
      <c r="F93" s="342" t="s">
        <v>2354</v>
      </c>
      <c r="G93" s="343"/>
      <c r="H93" s="319" t="s">
        <v>2385</v>
      </c>
      <c r="I93" s="319" t="s">
        <v>2386</v>
      </c>
      <c r="J93" s="319"/>
      <c r="K93" s="333"/>
    </row>
    <row r="94" s="1" customFormat="1" ht="15" customHeight="1">
      <c r="B94" s="344"/>
      <c r="C94" s="319" t="s">
        <v>2387</v>
      </c>
      <c r="D94" s="319"/>
      <c r="E94" s="319"/>
      <c r="F94" s="342" t="s">
        <v>2354</v>
      </c>
      <c r="G94" s="343"/>
      <c r="H94" s="319" t="s">
        <v>2388</v>
      </c>
      <c r="I94" s="319" t="s">
        <v>2389</v>
      </c>
      <c r="J94" s="319"/>
      <c r="K94" s="333"/>
    </row>
    <row r="95" s="1" customFormat="1" ht="15" customHeight="1">
      <c r="B95" s="344"/>
      <c r="C95" s="319" t="s">
        <v>2390</v>
      </c>
      <c r="D95" s="319"/>
      <c r="E95" s="319"/>
      <c r="F95" s="342" t="s">
        <v>2354</v>
      </c>
      <c r="G95" s="343"/>
      <c r="H95" s="319" t="s">
        <v>2390</v>
      </c>
      <c r="I95" s="319" t="s">
        <v>2389</v>
      </c>
      <c r="J95" s="319"/>
      <c r="K95" s="333"/>
    </row>
    <row r="96" s="1" customFormat="1" ht="15" customHeight="1">
      <c r="B96" s="344"/>
      <c r="C96" s="319" t="s">
        <v>38</v>
      </c>
      <c r="D96" s="319"/>
      <c r="E96" s="319"/>
      <c r="F96" s="342" t="s">
        <v>2354</v>
      </c>
      <c r="G96" s="343"/>
      <c r="H96" s="319" t="s">
        <v>2391</v>
      </c>
      <c r="I96" s="319" t="s">
        <v>2389</v>
      </c>
      <c r="J96" s="319"/>
      <c r="K96" s="333"/>
    </row>
    <row r="97" s="1" customFormat="1" ht="15" customHeight="1">
      <c r="B97" s="344"/>
      <c r="C97" s="319" t="s">
        <v>48</v>
      </c>
      <c r="D97" s="319"/>
      <c r="E97" s="319"/>
      <c r="F97" s="342" t="s">
        <v>2354</v>
      </c>
      <c r="G97" s="343"/>
      <c r="H97" s="319" t="s">
        <v>2392</v>
      </c>
      <c r="I97" s="319" t="s">
        <v>2389</v>
      </c>
      <c r="J97" s="319"/>
      <c r="K97" s="333"/>
    </row>
    <row r="98" s="1" customFormat="1" ht="15" customHeight="1">
      <c r="B98" s="347"/>
      <c r="C98" s="348"/>
      <c r="D98" s="348"/>
      <c r="E98" s="348"/>
      <c r="F98" s="348"/>
      <c r="G98" s="348"/>
      <c r="H98" s="348"/>
      <c r="I98" s="348"/>
      <c r="J98" s="348"/>
      <c r="K98" s="349"/>
    </row>
    <row r="99" s="1" customFormat="1" ht="18.75" customHeight="1">
      <c r="B99" s="350"/>
      <c r="C99" s="351"/>
      <c r="D99" s="351"/>
      <c r="E99" s="351"/>
      <c r="F99" s="351"/>
      <c r="G99" s="351"/>
      <c r="H99" s="351"/>
      <c r="I99" s="351"/>
      <c r="J99" s="351"/>
      <c r="K99" s="350"/>
    </row>
    <row r="100" s="1" customFormat="1" ht="18.75" customHeight="1">
      <c r="B100" s="327"/>
      <c r="C100" s="327"/>
      <c r="D100" s="327"/>
      <c r="E100" s="327"/>
      <c r="F100" s="327"/>
      <c r="G100" s="327"/>
      <c r="H100" s="327"/>
      <c r="I100" s="327"/>
      <c r="J100" s="327"/>
      <c r="K100" s="327"/>
    </row>
    <row r="101" s="1" customFormat="1" ht="7.5" customHeight="1">
      <c r="B101" s="328"/>
      <c r="C101" s="329"/>
      <c r="D101" s="329"/>
      <c r="E101" s="329"/>
      <c r="F101" s="329"/>
      <c r="G101" s="329"/>
      <c r="H101" s="329"/>
      <c r="I101" s="329"/>
      <c r="J101" s="329"/>
      <c r="K101" s="330"/>
    </row>
    <row r="102" s="1" customFormat="1" ht="45" customHeight="1">
      <c r="B102" s="331"/>
      <c r="C102" s="332" t="s">
        <v>2393</v>
      </c>
      <c r="D102" s="332"/>
      <c r="E102" s="332"/>
      <c r="F102" s="332"/>
      <c r="G102" s="332"/>
      <c r="H102" s="332"/>
      <c r="I102" s="332"/>
      <c r="J102" s="332"/>
      <c r="K102" s="333"/>
    </row>
    <row r="103" s="1" customFormat="1" ht="17.25" customHeight="1">
      <c r="B103" s="331"/>
      <c r="C103" s="334" t="s">
        <v>2348</v>
      </c>
      <c r="D103" s="334"/>
      <c r="E103" s="334"/>
      <c r="F103" s="334" t="s">
        <v>2349</v>
      </c>
      <c r="G103" s="335"/>
      <c r="H103" s="334" t="s">
        <v>54</v>
      </c>
      <c r="I103" s="334" t="s">
        <v>57</v>
      </c>
      <c r="J103" s="334" t="s">
        <v>2350</v>
      </c>
      <c r="K103" s="333"/>
    </row>
    <row r="104" s="1" customFormat="1" ht="17.25" customHeight="1">
      <c r="B104" s="331"/>
      <c r="C104" s="336" t="s">
        <v>2351</v>
      </c>
      <c r="D104" s="336"/>
      <c r="E104" s="336"/>
      <c r="F104" s="337" t="s">
        <v>2352</v>
      </c>
      <c r="G104" s="338"/>
      <c r="H104" s="336"/>
      <c r="I104" s="336"/>
      <c r="J104" s="336" t="s">
        <v>2353</v>
      </c>
      <c r="K104" s="333"/>
    </row>
    <row r="105" s="1" customFormat="1" ht="5.25" customHeight="1">
      <c r="B105" s="331"/>
      <c r="C105" s="334"/>
      <c r="D105" s="334"/>
      <c r="E105" s="334"/>
      <c r="F105" s="334"/>
      <c r="G105" s="352"/>
      <c r="H105" s="334"/>
      <c r="I105" s="334"/>
      <c r="J105" s="334"/>
      <c r="K105" s="333"/>
    </row>
    <row r="106" s="1" customFormat="1" ht="15" customHeight="1">
      <c r="B106" s="331"/>
      <c r="C106" s="319" t="s">
        <v>53</v>
      </c>
      <c r="D106" s="341"/>
      <c r="E106" s="341"/>
      <c r="F106" s="342" t="s">
        <v>2354</v>
      </c>
      <c r="G106" s="319"/>
      <c r="H106" s="319" t="s">
        <v>2394</v>
      </c>
      <c r="I106" s="319" t="s">
        <v>2356</v>
      </c>
      <c r="J106" s="319">
        <v>20</v>
      </c>
      <c r="K106" s="333"/>
    </row>
    <row r="107" s="1" customFormat="1" ht="15" customHeight="1">
      <c r="B107" s="331"/>
      <c r="C107" s="319" t="s">
        <v>2357</v>
      </c>
      <c r="D107" s="319"/>
      <c r="E107" s="319"/>
      <c r="F107" s="342" t="s">
        <v>2354</v>
      </c>
      <c r="G107" s="319"/>
      <c r="H107" s="319" t="s">
        <v>2394</v>
      </c>
      <c r="I107" s="319" t="s">
        <v>2356</v>
      </c>
      <c r="J107" s="319">
        <v>120</v>
      </c>
      <c r="K107" s="333"/>
    </row>
    <row r="108" s="1" customFormat="1" ht="15" customHeight="1">
      <c r="B108" s="344"/>
      <c r="C108" s="319" t="s">
        <v>2359</v>
      </c>
      <c r="D108" s="319"/>
      <c r="E108" s="319"/>
      <c r="F108" s="342" t="s">
        <v>2360</v>
      </c>
      <c r="G108" s="319"/>
      <c r="H108" s="319" t="s">
        <v>2394</v>
      </c>
      <c r="I108" s="319" t="s">
        <v>2356</v>
      </c>
      <c r="J108" s="319">
        <v>50</v>
      </c>
      <c r="K108" s="333"/>
    </row>
    <row r="109" s="1" customFormat="1" ht="15" customHeight="1">
      <c r="B109" s="344"/>
      <c r="C109" s="319" t="s">
        <v>2362</v>
      </c>
      <c r="D109" s="319"/>
      <c r="E109" s="319"/>
      <c r="F109" s="342" t="s">
        <v>2354</v>
      </c>
      <c r="G109" s="319"/>
      <c r="H109" s="319" t="s">
        <v>2394</v>
      </c>
      <c r="I109" s="319" t="s">
        <v>2364</v>
      </c>
      <c r="J109" s="319"/>
      <c r="K109" s="333"/>
    </row>
    <row r="110" s="1" customFormat="1" ht="15" customHeight="1">
      <c r="B110" s="344"/>
      <c r="C110" s="319" t="s">
        <v>2373</v>
      </c>
      <c r="D110" s="319"/>
      <c r="E110" s="319"/>
      <c r="F110" s="342" t="s">
        <v>2360</v>
      </c>
      <c r="G110" s="319"/>
      <c r="H110" s="319" t="s">
        <v>2394</v>
      </c>
      <c r="I110" s="319" t="s">
        <v>2356</v>
      </c>
      <c r="J110" s="319">
        <v>50</v>
      </c>
      <c r="K110" s="333"/>
    </row>
    <row r="111" s="1" customFormat="1" ht="15" customHeight="1">
      <c r="B111" s="344"/>
      <c r="C111" s="319" t="s">
        <v>2381</v>
      </c>
      <c r="D111" s="319"/>
      <c r="E111" s="319"/>
      <c r="F111" s="342" t="s">
        <v>2360</v>
      </c>
      <c r="G111" s="319"/>
      <c r="H111" s="319" t="s">
        <v>2394</v>
      </c>
      <c r="I111" s="319" t="s">
        <v>2356</v>
      </c>
      <c r="J111" s="319">
        <v>50</v>
      </c>
      <c r="K111" s="333"/>
    </row>
    <row r="112" s="1" customFormat="1" ht="15" customHeight="1">
      <c r="B112" s="344"/>
      <c r="C112" s="319" t="s">
        <v>2379</v>
      </c>
      <c r="D112" s="319"/>
      <c r="E112" s="319"/>
      <c r="F112" s="342" t="s">
        <v>2360</v>
      </c>
      <c r="G112" s="319"/>
      <c r="H112" s="319" t="s">
        <v>2394</v>
      </c>
      <c r="I112" s="319" t="s">
        <v>2356</v>
      </c>
      <c r="J112" s="319">
        <v>50</v>
      </c>
      <c r="K112" s="333"/>
    </row>
    <row r="113" s="1" customFormat="1" ht="15" customHeight="1">
      <c r="B113" s="344"/>
      <c r="C113" s="319" t="s">
        <v>53</v>
      </c>
      <c r="D113" s="319"/>
      <c r="E113" s="319"/>
      <c r="F113" s="342" t="s">
        <v>2354</v>
      </c>
      <c r="G113" s="319"/>
      <c r="H113" s="319" t="s">
        <v>2395</v>
      </c>
      <c r="I113" s="319" t="s">
        <v>2356</v>
      </c>
      <c r="J113" s="319">
        <v>20</v>
      </c>
      <c r="K113" s="333"/>
    </row>
    <row r="114" s="1" customFormat="1" ht="15" customHeight="1">
      <c r="B114" s="344"/>
      <c r="C114" s="319" t="s">
        <v>2396</v>
      </c>
      <c r="D114" s="319"/>
      <c r="E114" s="319"/>
      <c r="F114" s="342" t="s">
        <v>2354</v>
      </c>
      <c r="G114" s="319"/>
      <c r="H114" s="319" t="s">
        <v>2397</v>
      </c>
      <c r="I114" s="319" t="s">
        <v>2356</v>
      </c>
      <c r="J114" s="319">
        <v>120</v>
      </c>
      <c r="K114" s="333"/>
    </row>
    <row r="115" s="1" customFormat="1" ht="15" customHeight="1">
      <c r="B115" s="344"/>
      <c r="C115" s="319" t="s">
        <v>38</v>
      </c>
      <c r="D115" s="319"/>
      <c r="E115" s="319"/>
      <c r="F115" s="342" t="s">
        <v>2354</v>
      </c>
      <c r="G115" s="319"/>
      <c r="H115" s="319" t="s">
        <v>2398</v>
      </c>
      <c r="I115" s="319" t="s">
        <v>2389</v>
      </c>
      <c r="J115" s="319"/>
      <c r="K115" s="333"/>
    </row>
    <row r="116" s="1" customFormat="1" ht="15" customHeight="1">
      <c r="B116" s="344"/>
      <c r="C116" s="319" t="s">
        <v>48</v>
      </c>
      <c r="D116" s="319"/>
      <c r="E116" s="319"/>
      <c r="F116" s="342" t="s">
        <v>2354</v>
      </c>
      <c r="G116" s="319"/>
      <c r="H116" s="319" t="s">
        <v>2399</v>
      </c>
      <c r="I116" s="319" t="s">
        <v>2389</v>
      </c>
      <c r="J116" s="319"/>
      <c r="K116" s="333"/>
    </row>
    <row r="117" s="1" customFormat="1" ht="15" customHeight="1">
      <c r="B117" s="344"/>
      <c r="C117" s="319" t="s">
        <v>57</v>
      </c>
      <c r="D117" s="319"/>
      <c r="E117" s="319"/>
      <c r="F117" s="342" t="s">
        <v>2354</v>
      </c>
      <c r="G117" s="319"/>
      <c r="H117" s="319" t="s">
        <v>2400</v>
      </c>
      <c r="I117" s="319" t="s">
        <v>2401</v>
      </c>
      <c r="J117" s="319"/>
      <c r="K117" s="333"/>
    </row>
    <row r="118" s="1" customFormat="1" ht="15" customHeight="1">
      <c r="B118" s="347"/>
      <c r="C118" s="353"/>
      <c r="D118" s="353"/>
      <c r="E118" s="353"/>
      <c r="F118" s="353"/>
      <c r="G118" s="353"/>
      <c r="H118" s="353"/>
      <c r="I118" s="353"/>
      <c r="J118" s="353"/>
      <c r="K118" s="349"/>
    </row>
    <row r="119" s="1" customFormat="1" ht="18.75" customHeight="1">
      <c r="B119" s="354"/>
      <c r="C119" s="355"/>
      <c r="D119" s="355"/>
      <c r="E119" s="355"/>
      <c r="F119" s="356"/>
      <c r="G119" s="355"/>
      <c r="H119" s="355"/>
      <c r="I119" s="355"/>
      <c r="J119" s="355"/>
      <c r="K119" s="354"/>
    </row>
    <row r="120" s="1" customFormat="1" ht="18.75" customHeight="1">
      <c r="B120" s="327"/>
      <c r="C120" s="327"/>
      <c r="D120" s="327"/>
      <c r="E120" s="327"/>
      <c r="F120" s="327"/>
      <c r="G120" s="327"/>
      <c r="H120" s="327"/>
      <c r="I120" s="327"/>
      <c r="J120" s="327"/>
      <c r="K120" s="327"/>
    </row>
    <row r="121" s="1" customFormat="1" ht="7.5" customHeight="1">
      <c r="B121" s="357"/>
      <c r="C121" s="358"/>
      <c r="D121" s="358"/>
      <c r="E121" s="358"/>
      <c r="F121" s="358"/>
      <c r="G121" s="358"/>
      <c r="H121" s="358"/>
      <c r="I121" s="358"/>
      <c r="J121" s="358"/>
      <c r="K121" s="359"/>
    </row>
    <row r="122" s="1" customFormat="1" ht="45" customHeight="1">
      <c r="B122" s="360"/>
      <c r="C122" s="310" t="s">
        <v>2402</v>
      </c>
      <c r="D122" s="310"/>
      <c r="E122" s="310"/>
      <c r="F122" s="310"/>
      <c r="G122" s="310"/>
      <c r="H122" s="310"/>
      <c r="I122" s="310"/>
      <c r="J122" s="310"/>
      <c r="K122" s="361"/>
    </row>
    <row r="123" s="1" customFormat="1" ht="17.25" customHeight="1">
      <c r="B123" s="362"/>
      <c r="C123" s="334" t="s">
        <v>2348</v>
      </c>
      <c r="D123" s="334"/>
      <c r="E123" s="334"/>
      <c r="F123" s="334" t="s">
        <v>2349</v>
      </c>
      <c r="G123" s="335"/>
      <c r="H123" s="334" t="s">
        <v>54</v>
      </c>
      <c r="I123" s="334" t="s">
        <v>57</v>
      </c>
      <c r="J123" s="334" t="s">
        <v>2350</v>
      </c>
      <c r="K123" s="363"/>
    </row>
    <row r="124" s="1" customFormat="1" ht="17.25" customHeight="1">
      <c r="B124" s="362"/>
      <c r="C124" s="336" t="s">
        <v>2351</v>
      </c>
      <c r="D124" s="336"/>
      <c r="E124" s="336"/>
      <c r="F124" s="337" t="s">
        <v>2352</v>
      </c>
      <c r="G124" s="338"/>
      <c r="H124" s="336"/>
      <c r="I124" s="336"/>
      <c r="J124" s="336" t="s">
        <v>2353</v>
      </c>
      <c r="K124" s="363"/>
    </row>
    <row r="125" s="1" customFormat="1" ht="5.25" customHeight="1">
      <c r="B125" s="364"/>
      <c r="C125" s="339"/>
      <c r="D125" s="339"/>
      <c r="E125" s="339"/>
      <c r="F125" s="339"/>
      <c r="G125" s="365"/>
      <c r="H125" s="339"/>
      <c r="I125" s="339"/>
      <c r="J125" s="339"/>
      <c r="K125" s="366"/>
    </row>
    <row r="126" s="1" customFormat="1" ht="15" customHeight="1">
      <c r="B126" s="364"/>
      <c r="C126" s="319" t="s">
        <v>2357</v>
      </c>
      <c r="D126" s="341"/>
      <c r="E126" s="341"/>
      <c r="F126" s="342" t="s">
        <v>2354</v>
      </c>
      <c r="G126" s="319"/>
      <c r="H126" s="319" t="s">
        <v>2394</v>
      </c>
      <c r="I126" s="319" t="s">
        <v>2356</v>
      </c>
      <c r="J126" s="319">
        <v>120</v>
      </c>
      <c r="K126" s="367"/>
    </row>
    <row r="127" s="1" customFormat="1" ht="15" customHeight="1">
      <c r="B127" s="364"/>
      <c r="C127" s="319" t="s">
        <v>2403</v>
      </c>
      <c r="D127" s="319"/>
      <c r="E127" s="319"/>
      <c r="F127" s="342" t="s">
        <v>2354</v>
      </c>
      <c r="G127" s="319"/>
      <c r="H127" s="319" t="s">
        <v>2404</v>
      </c>
      <c r="I127" s="319" t="s">
        <v>2356</v>
      </c>
      <c r="J127" s="319" t="s">
        <v>2405</v>
      </c>
      <c r="K127" s="367"/>
    </row>
    <row r="128" s="1" customFormat="1" ht="15" customHeight="1">
      <c r="B128" s="364"/>
      <c r="C128" s="319" t="s">
        <v>2302</v>
      </c>
      <c r="D128" s="319"/>
      <c r="E128" s="319"/>
      <c r="F128" s="342" t="s">
        <v>2354</v>
      </c>
      <c r="G128" s="319"/>
      <c r="H128" s="319" t="s">
        <v>2406</v>
      </c>
      <c r="I128" s="319" t="s">
        <v>2356</v>
      </c>
      <c r="J128" s="319" t="s">
        <v>2405</v>
      </c>
      <c r="K128" s="367"/>
    </row>
    <row r="129" s="1" customFormat="1" ht="15" customHeight="1">
      <c r="B129" s="364"/>
      <c r="C129" s="319" t="s">
        <v>2365</v>
      </c>
      <c r="D129" s="319"/>
      <c r="E129" s="319"/>
      <c r="F129" s="342" t="s">
        <v>2360</v>
      </c>
      <c r="G129" s="319"/>
      <c r="H129" s="319" t="s">
        <v>2366</v>
      </c>
      <c r="I129" s="319" t="s">
        <v>2356</v>
      </c>
      <c r="J129" s="319">
        <v>15</v>
      </c>
      <c r="K129" s="367"/>
    </row>
    <row r="130" s="1" customFormat="1" ht="15" customHeight="1">
      <c r="B130" s="364"/>
      <c r="C130" s="345" t="s">
        <v>2367</v>
      </c>
      <c r="D130" s="345"/>
      <c r="E130" s="345"/>
      <c r="F130" s="346" t="s">
        <v>2360</v>
      </c>
      <c r="G130" s="345"/>
      <c r="H130" s="345" t="s">
        <v>2368</v>
      </c>
      <c r="I130" s="345" t="s">
        <v>2356</v>
      </c>
      <c r="J130" s="345">
        <v>15</v>
      </c>
      <c r="K130" s="367"/>
    </row>
    <row r="131" s="1" customFormat="1" ht="15" customHeight="1">
      <c r="B131" s="364"/>
      <c r="C131" s="345" t="s">
        <v>2369</v>
      </c>
      <c r="D131" s="345"/>
      <c r="E131" s="345"/>
      <c r="F131" s="346" t="s">
        <v>2360</v>
      </c>
      <c r="G131" s="345"/>
      <c r="H131" s="345" t="s">
        <v>2370</v>
      </c>
      <c r="I131" s="345" t="s">
        <v>2356</v>
      </c>
      <c r="J131" s="345">
        <v>20</v>
      </c>
      <c r="K131" s="367"/>
    </row>
    <row r="132" s="1" customFormat="1" ht="15" customHeight="1">
      <c r="B132" s="364"/>
      <c r="C132" s="345" t="s">
        <v>2371</v>
      </c>
      <c r="D132" s="345"/>
      <c r="E132" s="345"/>
      <c r="F132" s="346" t="s">
        <v>2360</v>
      </c>
      <c r="G132" s="345"/>
      <c r="H132" s="345" t="s">
        <v>2372</v>
      </c>
      <c r="I132" s="345" t="s">
        <v>2356</v>
      </c>
      <c r="J132" s="345">
        <v>20</v>
      </c>
      <c r="K132" s="367"/>
    </row>
    <row r="133" s="1" customFormat="1" ht="15" customHeight="1">
      <c r="B133" s="364"/>
      <c r="C133" s="319" t="s">
        <v>2359</v>
      </c>
      <c r="D133" s="319"/>
      <c r="E133" s="319"/>
      <c r="F133" s="342" t="s">
        <v>2360</v>
      </c>
      <c r="G133" s="319"/>
      <c r="H133" s="319" t="s">
        <v>2394</v>
      </c>
      <c r="I133" s="319" t="s">
        <v>2356</v>
      </c>
      <c r="J133" s="319">
        <v>50</v>
      </c>
      <c r="K133" s="367"/>
    </row>
    <row r="134" s="1" customFormat="1" ht="15" customHeight="1">
      <c r="B134" s="364"/>
      <c r="C134" s="319" t="s">
        <v>2373</v>
      </c>
      <c r="D134" s="319"/>
      <c r="E134" s="319"/>
      <c r="F134" s="342" t="s">
        <v>2360</v>
      </c>
      <c r="G134" s="319"/>
      <c r="H134" s="319" t="s">
        <v>2394</v>
      </c>
      <c r="I134" s="319" t="s">
        <v>2356</v>
      </c>
      <c r="J134" s="319">
        <v>50</v>
      </c>
      <c r="K134" s="367"/>
    </row>
    <row r="135" s="1" customFormat="1" ht="15" customHeight="1">
      <c r="B135" s="364"/>
      <c r="C135" s="319" t="s">
        <v>2379</v>
      </c>
      <c r="D135" s="319"/>
      <c r="E135" s="319"/>
      <c r="F135" s="342" t="s">
        <v>2360</v>
      </c>
      <c r="G135" s="319"/>
      <c r="H135" s="319" t="s">
        <v>2394</v>
      </c>
      <c r="I135" s="319" t="s">
        <v>2356</v>
      </c>
      <c r="J135" s="319">
        <v>50</v>
      </c>
      <c r="K135" s="367"/>
    </row>
    <row r="136" s="1" customFormat="1" ht="15" customHeight="1">
      <c r="B136" s="364"/>
      <c r="C136" s="319" t="s">
        <v>2381</v>
      </c>
      <c r="D136" s="319"/>
      <c r="E136" s="319"/>
      <c r="F136" s="342" t="s">
        <v>2360</v>
      </c>
      <c r="G136" s="319"/>
      <c r="H136" s="319" t="s">
        <v>2394</v>
      </c>
      <c r="I136" s="319" t="s">
        <v>2356</v>
      </c>
      <c r="J136" s="319">
        <v>50</v>
      </c>
      <c r="K136" s="367"/>
    </row>
    <row r="137" s="1" customFormat="1" ht="15" customHeight="1">
      <c r="B137" s="364"/>
      <c r="C137" s="319" t="s">
        <v>2382</v>
      </c>
      <c r="D137" s="319"/>
      <c r="E137" s="319"/>
      <c r="F137" s="342" t="s">
        <v>2360</v>
      </c>
      <c r="G137" s="319"/>
      <c r="H137" s="319" t="s">
        <v>2407</v>
      </c>
      <c r="I137" s="319" t="s">
        <v>2356</v>
      </c>
      <c r="J137" s="319">
        <v>255</v>
      </c>
      <c r="K137" s="367"/>
    </row>
    <row r="138" s="1" customFormat="1" ht="15" customHeight="1">
      <c r="B138" s="364"/>
      <c r="C138" s="319" t="s">
        <v>2384</v>
      </c>
      <c r="D138" s="319"/>
      <c r="E138" s="319"/>
      <c r="F138" s="342" t="s">
        <v>2354</v>
      </c>
      <c r="G138" s="319"/>
      <c r="H138" s="319" t="s">
        <v>2408</v>
      </c>
      <c r="I138" s="319" t="s">
        <v>2386</v>
      </c>
      <c r="J138" s="319"/>
      <c r="K138" s="367"/>
    </row>
    <row r="139" s="1" customFormat="1" ht="15" customHeight="1">
      <c r="B139" s="364"/>
      <c r="C139" s="319" t="s">
        <v>2387</v>
      </c>
      <c r="D139" s="319"/>
      <c r="E139" s="319"/>
      <c r="F139" s="342" t="s">
        <v>2354</v>
      </c>
      <c r="G139" s="319"/>
      <c r="H139" s="319" t="s">
        <v>2409</v>
      </c>
      <c r="I139" s="319" t="s">
        <v>2389</v>
      </c>
      <c r="J139" s="319"/>
      <c r="K139" s="367"/>
    </row>
    <row r="140" s="1" customFormat="1" ht="15" customHeight="1">
      <c r="B140" s="364"/>
      <c r="C140" s="319" t="s">
        <v>2390</v>
      </c>
      <c r="D140" s="319"/>
      <c r="E140" s="319"/>
      <c r="F140" s="342" t="s">
        <v>2354</v>
      </c>
      <c r="G140" s="319"/>
      <c r="H140" s="319" t="s">
        <v>2390</v>
      </c>
      <c r="I140" s="319" t="s">
        <v>2389</v>
      </c>
      <c r="J140" s="319"/>
      <c r="K140" s="367"/>
    </row>
    <row r="141" s="1" customFormat="1" ht="15" customHeight="1">
      <c r="B141" s="364"/>
      <c r="C141" s="319" t="s">
        <v>38</v>
      </c>
      <c r="D141" s="319"/>
      <c r="E141" s="319"/>
      <c r="F141" s="342" t="s">
        <v>2354</v>
      </c>
      <c r="G141" s="319"/>
      <c r="H141" s="319" t="s">
        <v>2410</v>
      </c>
      <c r="I141" s="319" t="s">
        <v>2389</v>
      </c>
      <c r="J141" s="319"/>
      <c r="K141" s="367"/>
    </row>
    <row r="142" s="1" customFormat="1" ht="15" customHeight="1">
      <c r="B142" s="364"/>
      <c r="C142" s="319" t="s">
        <v>2411</v>
      </c>
      <c r="D142" s="319"/>
      <c r="E142" s="319"/>
      <c r="F142" s="342" t="s">
        <v>2354</v>
      </c>
      <c r="G142" s="319"/>
      <c r="H142" s="319" t="s">
        <v>2412</v>
      </c>
      <c r="I142" s="319" t="s">
        <v>2389</v>
      </c>
      <c r="J142" s="319"/>
      <c r="K142" s="367"/>
    </row>
    <row r="143" s="1" customFormat="1" ht="15" customHeight="1">
      <c r="B143" s="368"/>
      <c r="C143" s="369"/>
      <c r="D143" s="369"/>
      <c r="E143" s="369"/>
      <c r="F143" s="369"/>
      <c r="G143" s="369"/>
      <c r="H143" s="369"/>
      <c r="I143" s="369"/>
      <c r="J143" s="369"/>
      <c r="K143" s="370"/>
    </row>
    <row r="144" s="1" customFormat="1" ht="18.75" customHeight="1">
      <c r="B144" s="355"/>
      <c r="C144" s="355"/>
      <c r="D144" s="355"/>
      <c r="E144" s="355"/>
      <c r="F144" s="356"/>
      <c r="G144" s="355"/>
      <c r="H144" s="355"/>
      <c r="I144" s="355"/>
      <c r="J144" s="355"/>
      <c r="K144" s="355"/>
    </row>
    <row r="145" s="1" customFormat="1" ht="18.75" customHeight="1">
      <c r="B145" s="327"/>
      <c r="C145" s="327"/>
      <c r="D145" s="327"/>
      <c r="E145" s="327"/>
      <c r="F145" s="327"/>
      <c r="G145" s="327"/>
      <c r="H145" s="327"/>
      <c r="I145" s="327"/>
      <c r="J145" s="327"/>
      <c r="K145" s="327"/>
    </row>
    <row r="146" s="1" customFormat="1" ht="7.5" customHeight="1">
      <c r="B146" s="328"/>
      <c r="C146" s="329"/>
      <c r="D146" s="329"/>
      <c r="E146" s="329"/>
      <c r="F146" s="329"/>
      <c r="G146" s="329"/>
      <c r="H146" s="329"/>
      <c r="I146" s="329"/>
      <c r="J146" s="329"/>
      <c r="K146" s="330"/>
    </row>
    <row r="147" s="1" customFormat="1" ht="45" customHeight="1">
      <c r="B147" s="331"/>
      <c r="C147" s="332" t="s">
        <v>2413</v>
      </c>
      <c r="D147" s="332"/>
      <c r="E147" s="332"/>
      <c r="F147" s="332"/>
      <c r="G147" s="332"/>
      <c r="H147" s="332"/>
      <c r="I147" s="332"/>
      <c r="J147" s="332"/>
      <c r="K147" s="333"/>
    </row>
    <row r="148" s="1" customFormat="1" ht="17.25" customHeight="1">
      <c r="B148" s="331"/>
      <c r="C148" s="334" t="s">
        <v>2348</v>
      </c>
      <c r="D148" s="334"/>
      <c r="E148" s="334"/>
      <c r="F148" s="334" t="s">
        <v>2349</v>
      </c>
      <c r="G148" s="335"/>
      <c r="H148" s="334" t="s">
        <v>54</v>
      </c>
      <c r="I148" s="334" t="s">
        <v>57</v>
      </c>
      <c r="J148" s="334" t="s">
        <v>2350</v>
      </c>
      <c r="K148" s="333"/>
    </row>
    <row r="149" s="1" customFormat="1" ht="17.25" customHeight="1">
      <c r="B149" s="331"/>
      <c r="C149" s="336" t="s">
        <v>2351</v>
      </c>
      <c r="D149" s="336"/>
      <c r="E149" s="336"/>
      <c r="F149" s="337" t="s">
        <v>2352</v>
      </c>
      <c r="G149" s="338"/>
      <c r="H149" s="336"/>
      <c r="I149" s="336"/>
      <c r="J149" s="336" t="s">
        <v>2353</v>
      </c>
      <c r="K149" s="333"/>
    </row>
    <row r="150" s="1" customFormat="1" ht="5.25" customHeight="1">
      <c r="B150" s="344"/>
      <c r="C150" s="339"/>
      <c r="D150" s="339"/>
      <c r="E150" s="339"/>
      <c r="F150" s="339"/>
      <c r="G150" s="340"/>
      <c r="H150" s="339"/>
      <c r="I150" s="339"/>
      <c r="J150" s="339"/>
      <c r="K150" s="367"/>
    </row>
    <row r="151" s="1" customFormat="1" ht="15" customHeight="1">
      <c r="B151" s="344"/>
      <c r="C151" s="371" t="s">
        <v>2357</v>
      </c>
      <c r="D151" s="319"/>
      <c r="E151" s="319"/>
      <c r="F151" s="372" t="s">
        <v>2354</v>
      </c>
      <c r="G151" s="319"/>
      <c r="H151" s="371" t="s">
        <v>2394</v>
      </c>
      <c r="I151" s="371" t="s">
        <v>2356</v>
      </c>
      <c r="J151" s="371">
        <v>120</v>
      </c>
      <c r="K151" s="367"/>
    </row>
    <row r="152" s="1" customFormat="1" ht="15" customHeight="1">
      <c r="B152" s="344"/>
      <c r="C152" s="371" t="s">
        <v>2403</v>
      </c>
      <c r="D152" s="319"/>
      <c r="E152" s="319"/>
      <c r="F152" s="372" t="s">
        <v>2354</v>
      </c>
      <c r="G152" s="319"/>
      <c r="H152" s="371" t="s">
        <v>2414</v>
      </c>
      <c r="I152" s="371" t="s">
        <v>2356</v>
      </c>
      <c r="J152" s="371" t="s">
        <v>2405</v>
      </c>
      <c r="K152" s="367"/>
    </row>
    <row r="153" s="1" customFormat="1" ht="15" customHeight="1">
      <c r="B153" s="344"/>
      <c r="C153" s="371" t="s">
        <v>2302</v>
      </c>
      <c r="D153" s="319"/>
      <c r="E153" s="319"/>
      <c r="F153" s="372" t="s">
        <v>2354</v>
      </c>
      <c r="G153" s="319"/>
      <c r="H153" s="371" t="s">
        <v>2415</v>
      </c>
      <c r="I153" s="371" t="s">
        <v>2356</v>
      </c>
      <c r="J153" s="371" t="s">
        <v>2405</v>
      </c>
      <c r="K153" s="367"/>
    </row>
    <row r="154" s="1" customFormat="1" ht="15" customHeight="1">
      <c r="B154" s="344"/>
      <c r="C154" s="371" t="s">
        <v>2359</v>
      </c>
      <c r="D154" s="319"/>
      <c r="E154" s="319"/>
      <c r="F154" s="372" t="s">
        <v>2360</v>
      </c>
      <c r="G154" s="319"/>
      <c r="H154" s="371" t="s">
        <v>2394</v>
      </c>
      <c r="I154" s="371" t="s">
        <v>2356</v>
      </c>
      <c r="J154" s="371">
        <v>50</v>
      </c>
      <c r="K154" s="367"/>
    </row>
    <row r="155" s="1" customFormat="1" ht="15" customHeight="1">
      <c r="B155" s="344"/>
      <c r="C155" s="371" t="s">
        <v>2362</v>
      </c>
      <c r="D155" s="319"/>
      <c r="E155" s="319"/>
      <c r="F155" s="372" t="s">
        <v>2354</v>
      </c>
      <c r="G155" s="319"/>
      <c r="H155" s="371" t="s">
        <v>2394</v>
      </c>
      <c r="I155" s="371" t="s">
        <v>2364</v>
      </c>
      <c r="J155" s="371"/>
      <c r="K155" s="367"/>
    </row>
    <row r="156" s="1" customFormat="1" ht="15" customHeight="1">
      <c r="B156" s="344"/>
      <c r="C156" s="371" t="s">
        <v>2373</v>
      </c>
      <c r="D156" s="319"/>
      <c r="E156" s="319"/>
      <c r="F156" s="372" t="s">
        <v>2360</v>
      </c>
      <c r="G156" s="319"/>
      <c r="H156" s="371" t="s">
        <v>2394</v>
      </c>
      <c r="I156" s="371" t="s">
        <v>2356</v>
      </c>
      <c r="J156" s="371">
        <v>50</v>
      </c>
      <c r="K156" s="367"/>
    </row>
    <row r="157" s="1" customFormat="1" ht="15" customHeight="1">
      <c r="B157" s="344"/>
      <c r="C157" s="371" t="s">
        <v>2381</v>
      </c>
      <c r="D157" s="319"/>
      <c r="E157" s="319"/>
      <c r="F157" s="372" t="s">
        <v>2360</v>
      </c>
      <c r="G157" s="319"/>
      <c r="H157" s="371" t="s">
        <v>2394</v>
      </c>
      <c r="I157" s="371" t="s">
        <v>2356</v>
      </c>
      <c r="J157" s="371">
        <v>50</v>
      </c>
      <c r="K157" s="367"/>
    </row>
    <row r="158" s="1" customFormat="1" ht="15" customHeight="1">
      <c r="B158" s="344"/>
      <c r="C158" s="371" t="s">
        <v>2379</v>
      </c>
      <c r="D158" s="319"/>
      <c r="E158" s="319"/>
      <c r="F158" s="372" t="s">
        <v>2360</v>
      </c>
      <c r="G158" s="319"/>
      <c r="H158" s="371" t="s">
        <v>2394</v>
      </c>
      <c r="I158" s="371" t="s">
        <v>2356</v>
      </c>
      <c r="J158" s="371">
        <v>50</v>
      </c>
      <c r="K158" s="367"/>
    </row>
    <row r="159" s="1" customFormat="1" ht="15" customHeight="1">
      <c r="B159" s="344"/>
      <c r="C159" s="371" t="s">
        <v>103</v>
      </c>
      <c r="D159" s="319"/>
      <c r="E159" s="319"/>
      <c r="F159" s="372" t="s">
        <v>2354</v>
      </c>
      <c r="G159" s="319"/>
      <c r="H159" s="371" t="s">
        <v>2416</v>
      </c>
      <c r="I159" s="371" t="s">
        <v>2356</v>
      </c>
      <c r="J159" s="371" t="s">
        <v>2417</v>
      </c>
      <c r="K159" s="367"/>
    </row>
    <row r="160" s="1" customFormat="1" ht="15" customHeight="1">
      <c r="B160" s="344"/>
      <c r="C160" s="371" t="s">
        <v>2418</v>
      </c>
      <c r="D160" s="319"/>
      <c r="E160" s="319"/>
      <c r="F160" s="372" t="s">
        <v>2354</v>
      </c>
      <c r="G160" s="319"/>
      <c r="H160" s="371" t="s">
        <v>2419</v>
      </c>
      <c r="I160" s="371" t="s">
        <v>2389</v>
      </c>
      <c r="J160" s="371"/>
      <c r="K160" s="367"/>
    </row>
    <row r="161" s="1" customFormat="1" ht="15" customHeight="1">
      <c r="B161" s="373"/>
      <c r="C161" s="353"/>
      <c r="D161" s="353"/>
      <c r="E161" s="353"/>
      <c r="F161" s="353"/>
      <c r="G161" s="353"/>
      <c r="H161" s="353"/>
      <c r="I161" s="353"/>
      <c r="J161" s="353"/>
      <c r="K161" s="374"/>
    </row>
    <row r="162" s="1" customFormat="1" ht="18.75" customHeight="1">
      <c r="B162" s="355"/>
      <c r="C162" s="365"/>
      <c r="D162" s="365"/>
      <c r="E162" s="365"/>
      <c r="F162" s="375"/>
      <c r="G162" s="365"/>
      <c r="H162" s="365"/>
      <c r="I162" s="365"/>
      <c r="J162" s="365"/>
      <c r="K162" s="355"/>
    </row>
    <row r="163" s="1" customFormat="1" ht="18.75" customHeight="1">
      <c r="B163" s="327"/>
      <c r="C163" s="327"/>
      <c r="D163" s="327"/>
      <c r="E163" s="327"/>
      <c r="F163" s="327"/>
      <c r="G163" s="327"/>
      <c r="H163" s="327"/>
      <c r="I163" s="327"/>
      <c r="J163" s="327"/>
      <c r="K163" s="327"/>
    </row>
    <row r="164" s="1" customFormat="1" ht="7.5" customHeight="1">
      <c r="B164" s="306"/>
      <c r="C164" s="307"/>
      <c r="D164" s="307"/>
      <c r="E164" s="307"/>
      <c r="F164" s="307"/>
      <c r="G164" s="307"/>
      <c r="H164" s="307"/>
      <c r="I164" s="307"/>
      <c r="J164" s="307"/>
      <c r="K164" s="308"/>
    </row>
    <row r="165" s="1" customFormat="1" ht="45" customHeight="1">
      <c r="B165" s="309"/>
      <c r="C165" s="310" t="s">
        <v>2420</v>
      </c>
      <c r="D165" s="310"/>
      <c r="E165" s="310"/>
      <c r="F165" s="310"/>
      <c r="G165" s="310"/>
      <c r="H165" s="310"/>
      <c r="I165" s="310"/>
      <c r="J165" s="310"/>
      <c r="K165" s="311"/>
    </row>
    <row r="166" s="1" customFormat="1" ht="17.25" customHeight="1">
      <c r="B166" s="309"/>
      <c r="C166" s="334" t="s">
        <v>2348</v>
      </c>
      <c r="D166" s="334"/>
      <c r="E166" s="334"/>
      <c r="F166" s="334" t="s">
        <v>2349</v>
      </c>
      <c r="G166" s="376"/>
      <c r="H166" s="377" t="s">
        <v>54</v>
      </c>
      <c r="I166" s="377" t="s">
        <v>57</v>
      </c>
      <c r="J166" s="334" t="s">
        <v>2350</v>
      </c>
      <c r="K166" s="311"/>
    </row>
    <row r="167" s="1" customFormat="1" ht="17.25" customHeight="1">
      <c r="B167" s="312"/>
      <c r="C167" s="336" t="s">
        <v>2351</v>
      </c>
      <c r="D167" s="336"/>
      <c r="E167" s="336"/>
      <c r="F167" s="337" t="s">
        <v>2352</v>
      </c>
      <c r="G167" s="378"/>
      <c r="H167" s="379"/>
      <c r="I167" s="379"/>
      <c r="J167" s="336" t="s">
        <v>2353</v>
      </c>
      <c r="K167" s="314"/>
    </row>
    <row r="168" s="1" customFormat="1" ht="5.25" customHeight="1">
      <c r="B168" s="344"/>
      <c r="C168" s="339"/>
      <c r="D168" s="339"/>
      <c r="E168" s="339"/>
      <c r="F168" s="339"/>
      <c r="G168" s="340"/>
      <c r="H168" s="339"/>
      <c r="I168" s="339"/>
      <c r="J168" s="339"/>
      <c r="K168" s="367"/>
    </row>
    <row r="169" s="1" customFormat="1" ht="15" customHeight="1">
      <c r="B169" s="344"/>
      <c r="C169" s="319" t="s">
        <v>2357</v>
      </c>
      <c r="D169" s="319"/>
      <c r="E169" s="319"/>
      <c r="F169" s="342" t="s">
        <v>2354</v>
      </c>
      <c r="G169" s="319"/>
      <c r="H169" s="319" t="s">
        <v>2394</v>
      </c>
      <c r="I169" s="319" t="s">
        <v>2356</v>
      </c>
      <c r="J169" s="319">
        <v>120</v>
      </c>
      <c r="K169" s="367"/>
    </row>
    <row r="170" s="1" customFormat="1" ht="15" customHeight="1">
      <c r="B170" s="344"/>
      <c r="C170" s="319" t="s">
        <v>2403</v>
      </c>
      <c r="D170" s="319"/>
      <c r="E170" s="319"/>
      <c r="F170" s="342" t="s">
        <v>2354</v>
      </c>
      <c r="G170" s="319"/>
      <c r="H170" s="319" t="s">
        <v>2404</v>
      </c>
      <c r="I170" s="319" t="s">
        <v>2356</v>
      </c>
      <c r="J170" s="319" t="s">
        <v>2405</v>
      </c>
      <c r="K170" s="367"/>
    </row>
    <row r="171" s="1" customFormat="1" ht="15" customHeight="1">
      <c r="B171" s="344"/>
      <c r="C171" s="319" t="s">
        <v>2302</v>
      </c>
      <c r="D171" s="319"/>
      <c r="E171" s="319"/>
      <c r="F171" s="342" t="s">
        <v>2354</v>
      </c>
      <c r="G171" s="319"/>
      <c r="H171" s="319" t="s">
        <v>2421</v>
      </c>
      <c r="I171" s="319" t="s">
        <v>2356</v>
      </c>
      <c r="J171" s="319" t="s">
        <v>2405</v>
      </c>
      <c r="K171" s="367"/>
    </row>
    <row r="172" s="1" customFormat="1" ht="15" customHeight="1">
      <c r="B172" s="344"/>
      <c r="C172" s="319" t="s">
        <v>2359</v>
      </c>
      <c r="D172" s="319"/>
      <c r="E172" s="319"/>
      <c r="F172" s="342" t="s">
        <v>2360</v>
      </c>
      <c r="G172" s="319"/>
      <c r="H172" s="319" t="s">
        <v>2421</v>
      </c>
      <c r="I172" s="319" t="s">
        <v>2356</v>
      </c>
      <c r="J172" s="319">
        <v>50</v>
      </c>
      <c r="K172" s="367"/>
    </row>
    <row r="173" s="1" customFormat="1" ht="15" customHeight="1">
      <c r="B173" s="344"/>
      <c r="C173" s="319" t="s">
        <v>2362</v>
      </c>
      <c r="D173" s="319"/>
      <c r="E173" s="319"/>
      <c r="F173" s="342" t="s">
        <v>2354</v>
      </c>
      <c r="G173" s="319"/>
      <c r="H173" s="319" t="s">
        <v>2421</v>
      </c>
      <c r="I173" s="319" t="s">
        <v>2364</v>
      </c>
      <c r="J173" s="319"/>
      <c r="K173" s="367"/>
    </row>
    <row r="174" s="1" customFormat="1" ht="15" customHeight="1">
      <c r="B174" s="344"/>
      <c r="C174" s="319" t="s">
        <v>2373</v>
      </c>
      <c r="D174" s="319"/>
      <c r="E174" s="319"/>
      <c r="F174" s="342" t="s">
        <v>2360</v>
      </c>
      <c r="G174" s="319"/>
      <c r="H174" s="319" t="s">
        <v>2421</v>
      </c>
      <c r="I174" s="319" t="s">
        <v>2356</v>
      </c>
      <c r="J174" s="319">
        <v>50</v>
      </c>
      <c r="K174" s="367"/>
    </row>
    <row r="175" s="1" customFormat="1" ht="15" customHeight="1">
      <c r="B175" s="344"/>
      <c r="C175" s="319" t="s">
        <v>2381</v>
      </c>
      <c r="D175" s="319"/>
      <c r="E175" s="319"/>
      <c r="F175" s="342" t="s">
        <v>2360</v>
      </c>
      <c r="G175" s="319"/>
      <c r="H175" s="319" t="s">
        <v>2421</v>
      </c>
      <c r="I175" s="319" t="s">
        <v>2356</v>
      </c>
      <c r="J175" s="319">
        <v>50</v>
      </c>
      <c r="K175" s="367"/>
    </row>
    <row r="176" s="1" customFormat="1" ht="15" customHeight="1">
      <c r="B176" s="344"/>
      <c r="C176" s="319" t="s">
        <v>2379</v>
      </c>
      <c r="D176" s="319"/>
      <c r="E176" s="319"/>
      <c r="F176" s="342" t="s">
        <v>2360</v>
      </c>
      <c r="G176" s="319"/>
      <c r="H176" s="319" t="s">
        <v>2421</v>
      </c>
      <c r="I176" s="319" t="s">
        <v>2356</v>
      </c>
      <c r="J176" s="319">
        <v>50</v>
      </c>
      <c r="K176" s="367"/>
    </row>
    <row r="177" s="1" customFormat="1" ht="15" customHeight="1">
      <c r="B177" s="344"/>
      <c r="C177" s="319" t="s">
        <v>111</v>
      </c>
      <c r="D177" s="319"/>
      <c r="E177" s="319"/>
      <c r="F177" s="342" t="s">
        <v>2354</v>
      </c>
      <c r="G177" s="319"/>
      <c r="H177" s="319" t="s">
        <v>2422</v>
      </c>
      <c r="I177" s="319" t="s">
        <v>2423</v>
      </c>
      <c r="J177" s="319"/>
      <c r="K177" s="367"/>
    </row>
    <row r="178" s="1" customFormat="1" ht="15" customHeight="1">
      <c r="B178" s="344"/>
      <c r="C178" s="319" t="s">
        <v>57</v>
      </c>
      <c r="D178" s="319"/>
      <c r="E178" s="319"/>
      <c r="F178" s="342" t="s">
        <v>2354</v>
      </c>
      <c r="G178" s="319"/>
      <c r="H178" s="319" t="s">
        <v>2424</v>
      </c>
      <c r="I178" s="319" t="s">
        <v>2425</v>
      </c>
      <c r="J178" s="319">
        <v>1</v>
      </c>
      <c r="K178" s="367"/>
    </row>
    <row r="179" s="1" customFormat="1" ht="15" customHeight="1">
      <c r="B179" s="344"/>
      <c r="C179" s="319" t="s">
        <v>53</v>
      </c>
      <c r="D179" s="319"/>
      <c r="E179" s="319"/>
      <c r="F179" s="342" t="s">
        <v>2354</v>
      </c>
      <c r="G179" s="319"/>
      <c r="H179" s="319" t="s">
        <v>2426</v>
      </c>
      <c r="I179" s="319" t="s">
        <v>2356</v>
      </c>
      <c r="J179" s="319">
        <v>20</v>
      </c>
      <c r="K179" s="367"/>
    </row>
    <row r="180" s="1" customFormat="1" ht="15" customHeight="1">
      <c r="B180" s="344"/>
      <c r="C180" s="319" t="s">
        <v>54</v>
      </c>
      <c r="D180" s="319"/>
      <c r="E180" s="319"/>
      <c r="F180" s="342" t="s">
        <v>2354</v>
      </c>
      <c r="G180" s="319"/>
      <c r="H180" s="319" t="s">
        <v>2427</v>
      </c>
      <c r="I180" s="319" t="s">
        <v>2356</v>
      </c>
      <c r="J180" s="319">
        <v>255</v>
      </c>
      <c r="K180" s="367"/>
    </row>
    <row r="181" s="1" customFormat="1" ht="15" customHeight="1">
      <c r="B181" s="344"/>
      <c r="C181" s="319" t="s">
        <v>112</v>
      </c>
      <c r="D181" s="319"/>
      <c r="E181" s="319"/>
      <c r="F181" s="342" t="s">
        <v>2354</v>
      </c>
      <c r="G181" s="319"/>
      <c r="H181" s="319" t="s">
        <v>2318</v>
      </c>
      <c r="I181" s="319" t="s">
        <v>2356</v>
      </c>
      <c r="J181" s="319">
        <v>10</v>
      </c>
      <c r="K181" s="367"/>
    </row>
    <row r="182" s="1" customFormat="1" ht="15" customHeight="1">
      <c r="B182" s="344"/>
      <c r="C182" s="319" t="s">
        <v>113</v>
      </c>
      <c r="D182" s="319"/>
      <c r="E182" s="319"/>
      <c r="F182" s="342" t="s">
        <v>2354</v>
      </c>
      <c r="G182" s="319"/>
      <c r="H182" s="319" t="s">
        <v>2428</v>
      </c>
      <c r="I182" s="319" t="s">
        <v>2389</v>
      </c>
      <c r="J182" s="319"/>
      <c r="K182" s="367"/>
    </row>
    <row r="183" s="1" customFormat="1" ht="15" customHeight="1">
      <c r="B183" s="344"/>
      <c r="C183" s="319" t="s">
        <v>2429</v>
      </c>
      <c r="D183" s="319"/>
      <c r="E183" s="319"/>
      <c r="F183" s="342" t="s">
        <v>2354</v>
      </c>
      <c r="G183" s="319"/>
      <c r="H183" s="319" t="s">
        <v>2430</v>
      </c>
      <c r="I183" s="319" t="s">
        <v>2389</v>
      </c>
      <c r="J183" s="319"/>
      <c r="K183" s="367"/>
    </row>
    <row r="184" s="1" customFormat="1" ht="15" customHeight="1">
      <c r="B184" s="344"/>
      <c r="C184" s="319" t="s">
        <v>2418</v>
      </c>
      <c r="D184" s="319"/>
      <c r="E184" s="319"/>
      <c r="F184" s="342" t="s">
        <v>2354</v>
      </c>
      <c r="G184" s="319"/>
      <c r="H184" s="319" t="s">
        <v>2431</v>
      </c>
      <c r="I184" s="319" t="s">
        <v>2389</v>
      </c>
      <c r="J184" s="319"/>
      <c r="K184" s="367"/>
    </row>
    <row r="185" s="1" customFormat="1" ht="15" customHeight="1">
      <c r="B185" s="344"/>
      <c r="C185" s="319" t="s">
        <v>115</v>
      </c>
      <c r="D185" s="319"/>
      <c r="E185" s="319"/>
      <c r="F185" s="342" t="s">
        <v>2360</v>
      </c>
      <c r="G185" s="319"/>
      <c r="H185" s="319" t="s">
        <v>2432</v>
      </c>
      <c r="I185" s="319" t="s">
        <v>2356</v>
      </c>
      <c r="J185" s="319">
        <v>50</v>
      </c>
      <c r="K185" s="367"/>
    </row>
    <row r="186" s="1" customFormat="1" ht="15" customHeight="1">
      <c r="B186" s="344"/>
      <c r="C186" s="319" t="s">
        <v>2433</v>
      </c>
      <c r="D186" s="319"/>
      <c r="E186" s="319"/>
      <c r="F186" s="342" t="s">
        <v>2360</v>
      </c>
      <c r="G186" s="319"/>
      <c r="H186" s="319" t="s">
        <v>2434</v>
      </c>
      <c r="I186" s="319" t="s">
        <v>2435</v>
      </c>
      <c r="J186" s="319"/>
      <c r="K186" s="367"/>
    </row>
    <row r="187" s="1" customFormat="1" ht="15" customHeight="1">
      <c r="B187" s="344"/>
      <c r="C187" s="319" t="s">
        <v>2436</v>
      </c>
      <c r="D187" s="319"/>
      <c r="E187" s="319"/>
      <c r="F187" s="342" t="s">
        <v>2360</v>
      </c>
      <c r="G187" s="319"/>
      <c r="H187" s="319" t="s">
        <v>2437</v>
      </c>
      <c r="I187" s="319" t="s">
        <v>2435</v>
      </c>
      <c r="J187" s="319"/>
      <c r="K187" s="367"/>
    </row>
    <row r="188" s="1" customFormat="1" ht="15" customHeight="1">
      <c r="B188" s="344"/>
      <c r="C188" s="319" t="s">
        <v>2438</v>
      </c>
      <c r="D188" s="319"/>
      <c r="E188" s="319"/>
      <c r="F188" s="342" t="s">
        <v>2360</v>
      </c>
      <c r="G188" s="319"/>
      <c r="H188" s="319" t="s">
        <v>2439</v>
      </c>
      <c r="I188" s="319" t="s">
        <v>2435</v>
      </c>
      <c r="J188" s="319"/>
      <c r="K188" s="367"/>
    </row>
    <row r="189" s="1" customFormat="1" ht="15" customHeight="1">
      <c r="B189" s="344"/>
      <c r="C189" s="380" t="s">
        <v>2440</v>
      </c>
      <c r="D189" s="319"/>
      <c r="E189" s="319"/>
      <c r="F189" s="342" t="s">
        <v>2360</v>
      </c>
      <c r="G189" s="319"/>
      <c r="H189" s="319" t="s">
        <v>2441</v>
      </c>
      <c r="I189" s="319" t="s">
        <v>2442</v>
      </c>
      <c r="J189" s="381" t="s">
        <v>2443</v>
      </c>
      <c r="K189" s="367"/>
    </row>
    <row r="190" s="18" customFormat="1" ht="15" customHeight="1">
      <c r="B190" s="382"/>
      <c r="C190" s="383" t="s">
        <v>2444</v>
      </c>
      <c r="D190" s="384"/>
      <c r="E190" s="384"/>
      <c r="F190" s="385" t="s">
        <v>2360</v>
      </c>
      <c r="G190" s="384"/>
      <c r="H190" s="384" t="s">
        <v>2445</v>
      </c>
      <c r="I190" s="384" t="s">
        <v>2442</v>
      </c>
      <c r="J190" s="386" t="s">
        <v>2443</v>
      </c>
      <c r="K190" s="387"/>
    </row>
    <row r="191" s="1" customFormat="1" ht="15" customHeight="1">
      <c r="B191" s="344"/>
      <c r="C191" s="380" t="s">
        <v>42</v>
      </c>
      <c r="D191" s="319"/>
      <c r="E191" s="319"/>
      <c r="F191" s="342" t="s">
        <v>2354</v>
      </c>
      <c r="G191" s="319"/>
      <c r="H191" s="316" t="s">
        <v>2446</v>
      </c>
      <c r="I191" s="319" t="s">
        <v>2447</v>
      </c>
      <c r="J191" s="319"/>
      <c r="K191" s="367"/>
    </row>
    <row r="192" s="1" customFormat="1" ht="15" customHeight="1">
      <c r="B192" s="344"/>
      <c r="C192" s="380" t="s">
        <v>2448</v>
      </c>
      <c r="D192" s="319"/>
      <c r="E192" s="319"/>
      <c r="F192" s="342" t="s">
        <v>2354</v>
      </c>
      <c r="G192" s="319"/>
      <c r="H192" s="319" t="s">
        <v>2449</v>
      </c>
      <c r="I192" s="319" t="s">
        <v>2389</v>
      </c>
      <c r="J192" s="319"/>
      <c r="K192" s="367"/>
    </row>
    <row r="193" s="1" customFormat="1" ht="15" customHeight="1">
      <c r="B193" s="344"/>
      <c r="C193" s="380" t="s">
        <v>2450</v>
      </c>
      <c r="D193" s="319"/>
      <c r="E193" s="319"/>
      <c r="F193" s="342" t="s">
        <v>2354</v>
      </c>
      <c r="G193" s="319"/>
      <c r="H193" s="319" t="s">
        <v>2451</v>
      </c>
      <c r="I193" s="319" t="s">
        <v>2389</v>
      </c>
      <c r="J193" s="319"/>
      <c r="K193" s="367"/>
    </row>
    <row r="194" s="1" customFormat="1" ht="15" customHeight="1">
      <c r="B194" s="344"/>
      <c r="C194" s="380" t="s">
        <v>2452</v>
      </c>
      <c r="D194" s="319"/>
      <c r="E194" s="319"/>
      <c r="F194" s="342" t="s">
        <v>2360</v>
      </c>
      <c r="G194" s="319"/>
      <c r="H194" s="319" t="s">
        <v>2453</v>
      </c>
      <c r="I194" s="319" t="s">
        <v>2389</v>
      </c>
      <c r="J194" s="319"/>
      <c r="K194" s="367"/>
    </row>
    <row r="195" s="1" customFormat="1" ht="15" customHeight="1">
      <c r="B195" s="373"/>
      <c r="C195" s="388"/>
      <c r="D195" s="353"/>
      <c r="E195" s="353"/>
      <c r="F195" s="353"/>
      <c r="G195" s="353"/>
      <c r="H195" s="353"/>
      <c r="I195" s="353"/>
      <c r="J195" s="353"/>
      <c r="K195" s="374"/>
    </row>
    <row r="196" s="1" customFormat="1" ht="18.75" customHeight="1">
      <c r="B196" s="355"/>
      <c r="C196" s="365"/>
      <c r="D196" s="365"/>
      <c r="E196" s="365"/>
      <c r="F196" s="375"/>
      <c r="G196" s="365"/>
      <c r="H196" s="365"/>
      <c r="I196" s="365"/>
      <c r="J196" s="365"/>
      <c r="K196" s="355"/>
    </row>
    <row r="197" s="1" customFormat="1" ht="18.75" customHeight="1">
      <c r="B197" s="355"/>
      <c r="C197" s="365"/>
      <c r="D197" s="365"/>
      <c r="E197" s="365"/>
      <c r="F197" s="375"/>
      <c r="G197" s="365"/>
      <c r="H197" s="365"/>
      <c r="I197" s="365"/>
      <c r="J197" s="365"/>
      <c r="K197" s="355"/>
    </row>
    <row r="198" s="1" customFormat="1" ht="18.75" customHeight="1">
      <c r="B198" s="327"/>
      <c r="C198" s="327"/>
      <c r="D198" s="327"/>
      <c r="E198" s="327"/>
      <c r="F198" s="327"/>
      <c r="G198" s="327"/>
      <c r="H198" s="327"/>
      <c r="I198" s="327"/>
      <c r="J198" s="327"/>
      <c r="K198" s="327"/>
    </row>
    <row r="199" s="1" customFormat="1" ht="13.5">
      <c r="B199" s="306"/>
      <c r="C199" s="307"/>
      <c r="D199" s="307"/>
      <c r="E199" s="307"/>
      <c r="F199" s="307"/>
      <c r="G199" s="307"/>
      <c r="H199" s="307"/>
      <c r="I199" s="307"/>
      <c r="J199" s="307"/>
      <c r="K199" s="308"/>
    </row>
    <row r="200" s="1" customFormat="1" ht="21">
      <c r="B200" s="309"/>
      <c r="C200" s="310" t="s">
        <v>2454</v>
      </c>
      <c r="D200" s="310"/>
      <c r="E200" s="310"/>
      <c r="F200" s="310"/>
      <c r="G200" s="310"/>
      <c r="H200" s="310"/>
      <c r="I200" s="310"/>
      <c r="J200" s="310"/>
      <c r="K200" s="311"/>
    </row>
    <row r="201" s="1" customFormat="1" ht="25.5" customHeight="1">
      <c r="B201" s="309"/>
      <c r="C201" s="389" t="s">
        <v>2455</v>
      </c>
      <c r="D201" s="389"/>
      <c r="E201" s="389"/>
      <c r="F201" s="389" t="s">
        <v>2456</v>
      </c>
      <c r="G201" s="390"/>
      <c r="H201" s="389" t="s">
        <v>2457</v>
      </c>
      <c r="I201" s="389"/>
      <c r="J201" s="389"/>
      <c r="K201" s="311"/>
    </row>
    <row r="202" s="1" customFormat="1" ht="5.25" customHeight="1">
      <c r="B202" s="344"/>
      <c r="C202" s="339"/>
      <c r="D202" s="339"/>
      <c r="E202" s="339"/>
      <c r="F202" s="339"/>
      <c r="G202" s="365"/>
      <c r="H202" s="339"/>
      <c r="I202" s="339"/>
      <c r="J202" s="339"/>
      <c r="K202" s="367"/>
    </row>
    <row r="203" s="1" customFormat="1" ht="15" customHeight="1">
      <c r="B203" s="344"/>
      <c r="C203" s="319" t="s">
        <v>2447</v>
      </c>
      <c r="D203" s="319"/>
      <c r="E203" s="319"/>
      <c r="F203" s="342" t="s">
        <v>43</v>
      </c>
      <c r="G203" s="319"/>
      <c r="H203" s="319" t="s">
        <v>2458</v>
      </c>
      <c r="I203" s="319"/>
      <c r="J203" s="319"/>
      <c r="K203" s="367"/>
    </row>
    <row r="204" s="1" customFormat="1" ht="15" customHeight="1">
      <c r="B204" s="344"/>
      <c r="C204" s="319"/>
      <c r="D204" s="319"/>
      <c r="E204" s="319"/>
      <c r="F204" s="342" t="s">
        <v>44</v>
      </c>
      <c r="G204" s="319"/>
      <c r="H204" s="319" t="s">
        <v>2459</v>
      </c>
      <c r="I204" s="319"/>
      <c r="J204" s="319"/>
      <c r="K204" s="367"/>
    </row>
    <row r="205" s="1" customFormat="1" ht="15" customHeight="1">
      <c r="B205" s="344"/>
      <c r="C205" s="319"/>
      <c r="D205" s="319"/>
      <c r="E205" s="319"/>
      <c r="F205" s="342" t="s">
        <v>47</v>
      </c>
      <c r="G205" s="319"/>
      <c r="H205" s="319" t="s">
        <v>2460</v>
      </c>
      <c r="I205" s="319"/>
      <c r="J205" s="319"/>
      <c r="K205" s="367"/>
    </row>
    <row r="206" s="1" customFormat="1" ht="15" customHeight="1">
      <c r="B206" s="344"/>
      <c r="C206" s="319"/>
      <c r="D206" s="319"/>
      <c r="E206" s="319"/>
      <c r="F206" s="342" t="s">
        <v>45</v>
      </c>
      <c r="G206" s="319"/>
      <c r="H206" s="319" t="s">
        <v>2461</v>
      </c>
      <c r="I206" s="319"/>
      <c r="J206" s="319"/>
      <c r="K206" s="367"/>
    </row>
    <row r="207" s="1" customFormat="1" ht="15" customHeight="1">
      <c r="B207" s="344"/>
      <c r="C207" s="319"/>
      <c r="D207" s="319"/>
      <c r="E207" s="319"/>
      <c r="F207" s="342" t="s">
        <v>46</v>
      </c>
      <c r="G207" s="319"/>
      <c r="H207" s="319" t="s">
        <v>2462</v>
      </c>
      <c r="I207" s="319"/>
      <c r="J207" s="319"/>
      <c r="K207" s="367"/>
    </row>
    <row r="208" s="1" customFormat="1" ht="15" customHeight="1">
      <c r="B208" s="344"/>
      <c r="C208" s="319"/>
      <c r="D208" s="319"/>
      <c r="E208" s="319"/>
      <c r="F208" s="342"/>
      <c r="G208" s="319"/>
      <c r="H208" s="319"/>
      <c r="I208" s="319"/>
      <c r="J208" s="319"/>
      <c r="K208" s="367"/>
    </row>
    <row r="209" s="1" customFormat="1" ht="15" customHeight="1">
      <c r="B209" s="344"/>
      <c r="C209" s="319" t="s">
        <v>2401</v>
      </c>
      <c r="D209" s="319"/>
      <c r="E209" s="319"/>
      <c r="F209" s="342" t="s">
        <v>79</v>
      </c>
      <c r="G209" s="319"/>
      <c r="H209" s="319" t="s">
        <v>2463</v>
      </c>
      <c r="I209" s="319"/>
      <c r="J209" s="319"/>
      <c r="K209" s="367"/>
    </row>
    <row r="210" s="1" customFormat="1" ht="15" customHeight="1">
      <c r="B210" s="344"/>
      <c r="C210" s="319"/>
      <c r="D210" s="319"/>
      <c r="E210" s="319"/>
      <c r="F210" s="342" t="s">
        <v>2300</v>
      </c>
      <c r="G210" s="319"/>
      <c r="H210" s="319" t="s">
        <v>2301</v>
      </c>
      <c r="I210" s="319"/>
      <c r="J210" s="319"/>
      <c r="K210" s="367"/>
    </row>
    <row r="211" s="1" customFormat="1" ht="15" customHeight="1">
      <c r="B211" s="344"/>
      <c r="C211" s="319"/>
      <c r="D211" s="319"/>
      <c r="E211" s="319"/>
      <c r="F211" s="342" t="s">
        <v>2298</v>
      </c>
      <c r="G211" s="319"/>
      <c r="H211" s="319" t="s">
        <v>2464</v>
      </c>
      <c r="I211" s="319"/>
      <c r="J211" s="319"/>
      <c r="K211" s="367"/>
    </row>
    <row r="212" s="1" customFormat="1" ht="15" customHeight="1">
      <c r="B212" s="391"/>
      <c r="C212" s="319"/>
      <c r="D212" s="319"/>
      <c r="E212" s="319"/>
      <c r="F212" s="342" t="s">
        <v>95</v>
      </c>
      <c r="G212" s="380"/>
      <c r="H212" s="371" t="s">
        <v>96</v>
      </c>
      <c r="I212" s="371"/>
      <c r="J212" s="371"/>
      <c r="K212" s="392"/>
    </row>
    <row r="213" s="1" customFormat="1" ht="15" customHeight="1">
      <c r="B213" s="391"/>
      <c r="C213" s="319"/>
      <c r="D213" s="319"/>
      <c r="E213" s="319"/>
      <c r="F213" s="342" t="s">
        <v>973</v>
      </c>
      <c r="G213" s="380"/>
      <c r="H213" s="371" t="s">
        <v>2465</v>
      </c>
      <c r="I213" s="371"/>
      <c r="J213" s="371"/>
      <c r="K213" s="392"/>
    </row>
    <row r="214" s="1" customFormat="1" ht="15" customHeight="1">
      <c r="B214" s="391"/>
      <c r="C214" s="319"/>
      <c r="D214" s="319"/>
      <c r="E214" s="319"/>
      <c r="F214" s="342"/>
      <c r="G214" s="380"/>
      <c r="H214" s="371"/>
      <c r="I214" s="371"/>
      <c r="J214" s="371"/>
      <c r="K214" s="392"/>
    </row>
    <row r="215" s="1" customFormat="1" ht="15" customHeight="1">
      <c r="B215" s="391"/>
      <c r="C215" s="319" t="s">
        <v>2425</v>
      </c>
      <c r="D215" s="319"/>
      <c r="E215" s="319"/>
      <c r="F215" s="342">
        <v>1</v>
      </c>
      <c r="G215" s="380"/>
      <c r="H215" s="371" t="s">
        <v>2466</v>
      </c>
      <c r="I215" s="371"/>
      <c r="J215" s="371"/>
      <c r="K215" s="392"/>
    </row>
    <row r="216" s="1" customFormat="1" ht="15" customHeight="1">
      <c r="B216" s="391"/>
      <c r="C216" s="319"/>
      <c r="D216" s="319"/>
      <c r="E216" s="319"/>
      <c r="F216" s="342">
        <v>2</v>
      </c>
      <c r="G216" s="380"/>
      <c r="H216" s="371" t="s">
        <v>2467</v>
      </c>
      <c r="I216" s="371"/>
      <c r="J216" s="371"/>
      <c r="K216" s="392"/>
    </row>
    <row r="217" s="1" customFormat="1" ht="15" customHeight="1">
      <c r="B217" s="391"/>
      <c r="C217" s="319"/>
      <c r="D217" s="319"/>
      <c r="E217" s="319"/>
      <c r="F217" s="342">
        <v>3</v>
      </c>
      <c r="G217" s="380"/>
      <c r="H217" s="371" t="s">
        <v>2468</v>
      </c>
      <c r="I217" s="371"/>
      <c r="J217" s="371"/>
      <c r="K217" s="392"/>
    </row>
    <row r="218" s="1" customFormat="1" ht="15" customHeight="1">
      <c r="B218" s="391"/>
      <c r="C218" s="319"/>
      <c r="D218" s="319"/>
      <c r="E218" s="319"/>
      <c r="F218" s="342">
        <v>4</v>
      </c>
      <c r="G218" s="380"/>
      <c r="H218" s="371" t="s">
        <v>2469</v>
      </c>
      <c r="I218" s="371"/>
      <c r="J218" s="371"/>
      <c r="K218" s="392"/>
    </row>
    <row r="219" s="1" customFormat="1" ht="12.75" customHeight="1">
      <c r="B219" s="393"/>
      <c r="C219" s="394"/>
      <c r="D219" s="394"/>
      <c r="E219" s="394"/>
      <c r="F219" s="394"/>
      <c r="G219" s="394"/>
      <c r="H219" s="394"/>
      <c r="I219" s="394"/>
      <c r="J219" s="394"/>
      <c r="K219" s="395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Ondřej Gerhart</dc:creator>
  <cp:lastModifiedBy>Ondřej Gerhart</cp:lastModifiedBy>
  <dcterms:created xsi:type="dcterms:W3CDTF">2025-06-17T09:04:39Z</dcterms:created>
  <dcterms:modified xsi:type="dcterms:W3CDTF">2025-06-17T09:04:50Z</dcterms:modified>
</cp:coreProperties>
</file>