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avelkovae\Documents\pcpavelkovaw7\Documents\VZ 2025\VZ_Ivetat_Dovolena\"/>
    </mc:Choice>
  </mc:AlternateContent>
  <xr:revisionPtr revIDLastSave="0" documentId="8_{1760B429-423B-4AFC-9CDD-4A6201A79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SO 01 - Demolice a b..." sheetId="2" r:id="rId2"/>
    <sheet name="02 - SO 02 - Zpevněné plochy" sheetId="3" r:id="rId3"/>
    <sheet name="03 - SO 03 - Mobiliář a v..." sheetId="4" r:id="rId4"/>
    <sheet name="04 - SO 04 - Krajinářské ..." sheetId="5" r:id="rId5"/>
    <sheet name="05 - SO 05 - Veřejné osvě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_FilterDatabase" localSheetId="1" hidden="1">'01 - SO 01 - Demolice a b...'!$C$82:$K$186</definedName>
    <definedName name="_xlnm._FilterDatabase" localSheetId="2" hidden="1">'02 - SO 02 - Zpevněné plochy'!$C$86:$K$240</definedName>
    <definedName name="_xlnm._FilterDatabase" localSheetId="3" hidden="1">'03 - SO 03 - Mobiliář a v...'!$C$95:$K$439</definedName>
    <definedName name="_xlnm._FilterDatabase" localSheetId="4" hidden="1">'04 - SO 04 - Krajinářské ...'!$C$95:$K$953</definedName>
    <definedName name="_xlnm._FilterDatabase" localSheetId="5" hidden="1">'05 - SO 05 - Veřejné osvě...'!$C$83:$K$179</definedName>
    <definedName name="_xlnm._FilterDatabase" localSheetId="6" hidden="1">'VON - Vedlejší a ostatní ...'!$C$79:$K$102</definedName>
    <definedName name="_xlnm.Print_Area" localSheetId="1">'01 - SO 01 - Demolice a b...'!$C$4:$J$39,'01 - SO 01 - Demolice a b...'!$C$45:$J$64,'01 - SO 01 - Demolice a b...'!$C$70:$K$186</definedName>
    <definedName name="_xlnm.Print_Area" localSheetId="2">'02 - SO 02 - Zpevněné plochy'!$C$4:$J$39,'02 - SO 02 - Zpevněné plochy'!$C$45:$J$68,'02 - SO 02 - Zpevněné plochy'!$C$74:$K$240</definedName>
    <definedName name="_xlnm.Print_Area" localSheetId="3">'03 - SO 03 - Mobiliář a v...'!$C$4:$J$39,'03 - SO 03 - Mobiliář a v...'!$C$45:$J$77,'03 - SO 03 - Mobiliář a v...'!$C$83:$K$439</definedName>
    <definedName name="_xlnm.Print_Area" localSheetId="4">'04 - SO 04 - Krajinářské ...'!$C$4:$J$39,'04 - SO 04 - Krajinářské ...'!$C$45:$J$77,'04 - SO 04 - Krajinářské ...'!$C$83:$K$953</definedName>
    <definedName name="_xlnm.Print_Area" localSheetId="5">'05 - SO 05 - Veřejné osvě...'!$C$4:$J$39,'05 - SO 05 - Veřejné osvě...'!$C$45:$J$65,'05 - SO 05 - Veřejné osvě...'!$C$71:$K$179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7">'Seznam figur'!$C$4:$G$36</definedName>
    <definedName name="_xlnm.Print_Area" localSheetId="6">'VON - Vedlejší a ostatní ...'!$C$4:$J$39,'VON - Vedlejší a ostatní ...'!$C$45:$J$61,'VON - Vedlejší a ostatní ...'!$C$67:$K$102</definedName>
    <definedName name="Print_Titles" localSheetId="1">'01 - SO 01 - Demolice a b...'!$82:$82</definedName>
    <definedName name="Print_Titles" localSheetId="2">'02 - SO 02 - Zpevněné plochy'!$86:$86</definedName>
    <definedName name="Print_Titles" localSheetId="3">'03 - SO 03 - Mobiliář a v...'!$95:$95</definedName>
    <definedName name="Print_Titles" localSheetId="4">'04 - SO 04 - Krajinářské ...'!$95:$95</definedName>
    <definedName name="Print_Titles" localSheetId="5">'05 - SO 05 - Veřejné osvě...'!$83:$83</definedName>
    <definedName name="Print_Titles" localSheetId="0">'Rekapitulace stavby'!$52:$52</definedName>
    <definedName name="Print_Titles" localSheetId="7">'Seznam figur'!$9:$9</definedName>
    <definedName name="Print_Titles" localSheetId="6">'VON - Vedlejší a ostatní ...'!$79:$79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8" l="1"/>
  <c r="BK101" i="7"/>
  <c r="BI101" i="7"/>
  <c r="BH101" i="7"/>
  <c r="BG101" i="7"/>
  <c r="BF101" i="7"/>
  <c r="T101" i="7"/>
  <c r="R101" i="7"/>
  <c r="P101" i="7"/>
  <c r="J101" i="7"/>
  <c r="BE101" i="7" s="1"/>
  <c r="BK99" i="7"/>
  <c r="BI99" i="7"/>
  <c r="BH99" i="7"/>
  <c r="BG99" i="7"/>
  <c r="BF99" i="7"/>
  <c r="T99" i="7"/>
  <c r="R99" i="7"/>
  <c r="P99" i="7"/>
  <c r="J99" i="7"/>
  <c r="BE99" i="7" s="1"/>
  <c r="BK97" i="7"/>
  <c r="BI97" i="7"/>
  <c r="BH97" i="7"/>
  <c r="BG97" i="7"/>
  <c r="BF97" i="7"/>
  <c r="T97" i="7"/>
  <c r="R97" i="7"/>
  <c r="P97" i="7"/>
  <c r="J97" i="7"/>
  <c r="BE97" i="7" s="1"/>
  <c r="BK95" i="7"/>
  <c r="BI95" i="7"/>
  <c r="BH95" i="7"/>
  <c r="BG95" i="7"/>
  <c r="BF95" i="7"/>
  <c r="T95" i="7"/>
  <c r="R95" i="7"/>
  <c r="P95" i="7"/>
  <c r="J95" i="7"/>
  <c r="BE95" i="7" s="1"/>
  <c r="BK93" i="7"/>
  <c r="BI93" i="7"/>
  <c r="BH93" i="7"/>
  <c r="BG93" i="7"/>
  <c r="BF93" i="7"/>
  <c r="T93" i="7"/>
  <c r="R93" i="7"/>
  <c r="P93" i="7"/>
  <c r="J93" i="7"/>
  <c r="BE93" i="7" s="1"/>
  <c r="BK91" i="7"/>
  <c r="BI91" i="7"/>
  <c r="BH91" i="7"/>
  <c r="BG91" i="7"/>
  <c r="BF91" i="7"/>
  <c r="T91" i="7"/>
  <c r="R91" i="7"/>
  <c r="P91" i="7"/>
  <c r="J91" i="7"/>
  <c r="BE91" i="7" s="1"/>
  <c r="BK89" i="7"/>
  <c r="BI89" i="7"/>
  <c r="BH89" i="7"/>
  <c r="BG89" i="7"/>
  <c r="BF89" i="7"/>
  <c r="T89" i="7"/>
  <c r="R89" i="7"/>
  <c r="P89" i="7"/>
  <c r="J89" i="7"/>
  <c r="BE89" i="7" s="1"/>
  <c r="BK87" i="7"/>
  <c r="BI87" i="7"/>
  <c r="BH87" i="7"/>
  <c r="BG87" i="7"/>
  <c r="BF87" i="7"/>
  <c r="T87" i="7"/>
  <c r="R87" i="7"/>
  <c r="P87" i="7"/>
  <c r="J87" i="7"/>
  <c r="BE87" i="7" s="1"/>
  <c r="BK84" i="7"/>
  <c r="BI84" i="7"/>
  <c r="BH84" i="7"/>
  <c r="BG84" i="7"/>
  <c r="BF84" i="7"/>
  <c r="T84" i="7"/>
  <c r="R84" i="7"/>
  <c r="P84" i="7"/>
  <c r="J84" i="7"/>
  <c r="BE84" i="7" s="1"/>
  <c r="BK82" i="7"/>
  <c r="BI82" i="7"/>
  <c r="BH82" i="7"/>
  <c r="BG82" i="7"/>
  <c r="BF82" i="7"/>
  <c r="F34" i="7" s="1"/>
  <c r="BA60" i="1" s="1"/>
  <c r="T82" i="7"/>
  <c r="T81" i="7" s="1"/>
  <c r="T80" i="7" s="1"/>
  <c r="R82" i="7"/>
  <c r="R81" i="7" s="1"/>
  <c r="R80" i="7" s="1"/>
  <c r="P82" i="7"/>
  <c r="P81" i="7" s="1"/>
  <c r="P80" i="7" s="1"/>
  <c r="AU60" i="1" s="1"/>
  <c r="J82" i="7"/>
  <c r="BE82" i="7" s="1"/>
  <c r="BK81" i="7"/>
  <c r="J81" i="7" s="1"/>
  <c r="J60" i="7" s="1"/>
  <c r="J77" i="7"/>
  <c r="F77" i="7"/>
  <c r="J76" i="7"/>
  <c r="F76" i="7"/>
  <c r="J74" i="7"/>
  <c r="F74" i="7"/>
  <c r="E72" i="7"/>
  <c r="J55" i="7"/>
  <c r="J54" i="7"/>
  <c r="F54" i="7"/>
  <c r="J52" i="7"/>
  <c r="F52" i="7"/>
  <c r="E50" i="7"/>
  <c r="J37" i="7"/>
  <c r="F37" i="7"/>
  <c r="BD60" i="1" s="1"/>
  <c r="J36" i="7"/>
  <c r="F36" i="7"/>
  <c r="J35" i="7"/>
  <c r="F35" i="7"/>
  <c r="J34" i="7"/>
  <c r="J18" i="7"/>
  <c r="E18" i="7"/>
  <c r="F55" i="7" s="1"/>
  <c r="J17" i="7"/>
  <c r="J12" i="7"/>
  <c r="E7" i="7"/>
  <c r="E48" i="7" s="1"/>
  <c r="BK178" i="6"/>
  <c r="BI178" i="6"/>
  <c r="BH178" i="6"/>
  <c r="BG178" i="6"/>
  <c r="BF178" i="6"/>
  <c r="BE178" i="6"/>
  <c r="T178" i="6"/>
  <c r="R178" i="6"/>
  <c r="P178" i="6"/>
  <c r="J178" i="6"/>
  <c r="BK176" i="6"/>
  <c r="BI176" i="6"/>
  <c r="BH176" i="6"/>
  <c r="BG176" i="6"/>
  <c r="BF176" i="6"/>
  <c r="BE176" i="6"/>
  <c r="T176" i="6"/>
  <c r="R176" i="6"/>
  <c r="P176" i="6"/>
  <c r="J176" i="6"/>
  <c r="BK174" i="6"/>
  <c r="BI174" i="6"/>
  <c r="BH174" i="6"/>
  <c r="BG174" i="6"/>
  <c r="BF174" i="6"/>
  <c r="BE174" i="6"/>
  <c r="T174" i="6"/>
  <c r="R174" i="6"/>
  <c r="P174" i="6"/>
  <c r="J174" i="6"/>
  <c r="BK172" i="6"/>
  <c r="BI172" i="6"/>
  <c r="BH172" i="6"/>
  <c r="BG172" i="6"/>
  <c r="BF172" i="6"/>
  <c r="BE172" i="6"/>
  <c r="T172" i="6"/>
  <c r="R172" i="6"/>
  <c r="P172" i="6"/>
  <c r="J172" i="6"/>
  <c r="BK170" i="6"/>
  <c r="BI170" i="6"/>
  <c r="BH170" i="6"/>
  <c r="BG170" i="6"/>
  <c r="BF170" i="6"/>
  <c r="BE170" i="6"/>
  <c r="T170" i="6"/>
  <c r="R170" i="6"/>
  <c r="R167" i="6" s="1"/>
  <c r="P170" i="6"/>
  <c r="P167" i="6" s="1"/>
  <c r="J170" i="6"/>
  <c r="BK168" i="6"/>
  <c r="BK167" i="6" s="1"/>
  <c r="J167" i="6" s="1"/>
  <c r="J64" i="6" s="1"/>
  <c r="BI168" i="6"/>
  <c r="BH168" i="6"/>
  <c r="BG168" i="6"/>
  <c r="BF168" i="6"/>
  <c r="BE168" i="6"/>
  <c r="T168" i="6"/>
  <c r="T167" i="6" s="1"/>
  <c r="R168" i="6"/>
  <c r="P168" i="6"/>
  <c r="J168" i="6"/>
  <c r="BK165" i="6"/>
  <c r="BI165" i="6"/>
  <c r="BH165" i="6"/>
  <c r="BG165" i="6"/>
  <c r="BF165" i="6"/>
  <c r="T165" i="6"/>
  <c r="R165" i="6"/>
  <c r="P165" i="6"/>
  <c r="P162" i="6" s="1"/>
  <c r="J165" i="6"/>
  <c r="BE165" i="6" s="1"/>
  <c r="BK163" i="6"/>
  <c r="BI163" i="6"/>
  <c r="BH163" i="6"/>
  <c r="BG163" i="6"/>
  <c r="BF163" i="6"/>
  <c r="T163" i="6"/>
  <c r="R163" i="6"/>
  <c r="P163" i="6"/>
  <c r="J163" i="6"/>
  <c r="BE163" i="6" s="1"/>
  <c r="BK162" i="6"/>
  <c r="J162" i="6" s="1"/>
  <c r="J63" i="6" s="1"/>
  <c r="T162" i="6"/>
  <c r="R162" i="6"/>
  <c r="BK160" i="6"/>
  <c r="BI160" i="6"/>
  <c r="BH160" i="6"/>
  <c r="BG160" i="6"/>
  <c r="BF160" i="6"/>
  <c r="BE160" i="6"/>
  <c r="T160" i="6"/>
  <c r="R160" i="6"/>
  <c r="P160" i="6"/>
  <c r="J160" i="6"/>
  <c r="BK158" i="6"/>
  <c r="BI158" i="6"/>
  <c r="BH158" i="6"/>
  <c r="BG158" i="6"/>
  <c r="BF158" i="6"/>
  <c r="BE158" i="6"/>
  <c r="T158" i="6"/>
  <c r="R158" i="6"/>
  <c r="P158" i="6"/>
  <c r="J158" i="6"/>
  <c r="BK156" i="6"/>
  <c r="BI156" i="6"/>
  <c r="BH156" i="6"/>
  <c r="BG156" i="6"/>
  <c r="BF156" i="6"/>
  <c r="BE156" i="6"/>
  <c r="T156" i="6"/>
  <c r="R156" i="6"/>
  <c r="P156" i="6"/>
  <c r="J156" i="6"/>
  <c r="BK154" i="6"/>
  <c r="BI154" i="6"/>
  <c r="BH154" i="6"/>
  <c r="BG154" i="6"/>
  <c r="BF154" i="6"/>
  <c r="BE154" i="6"/>
  <c r="T154" i="6"/>
  <c r="R154" i="6"/>
  <c r="P154" i="6"/>
  <c r="J154" i="6"/>
  <c r="BK152" i="6"/>
  <c r="BI152" i="6"/>
  <c r="BH152" i="6"/>
  <c r="BG152" i="6"/>
  <c r="BF152" i="6"/>
  <c r="BE152" i="6"/>
  <c r="T152" i="6"/>
  <c r="R152" i="6"/>
  <c r="P152" i="6"/>
  <c r="J152" i="6"/>
  <c r="BK150" i="6"/>
  <c r="BI150" i="6"/>
  <c r="BH150" i="6"/>
  <c r="BG150" i="6"/>
  <c r="BF150" i="6"/>
  <c r="BE150" i="6"/>
  <c r="T150" i="6"/>
  <c r="R150" i="6"/>
  <c r="P150" i="6"/>
  <c r="J150" i="6"/>
  <c r="BK148" i="6"/>
  <c r="BI148" i="6"/>
  <c r="BH148" i="6"/>
  <c r="BG148" i="6"/>
  <c r="BF148" i="6"/>
  <c r="BE148" i="6"/>
  <c r="T148" i="6"/>
  <c r="R148" i="6"/>
  <c r="P148" i="6"/>
  <c r="J148" i="6"/>
  <c r="BK146" i="6"/>
  <c r="BI146" i="6"/>
  <c r="BH146" i="6"/>
  <c r="BG146" i="6"/>
  <c r="BF146" i="6"/>
  <c r="BE146" i="6"/>
  <c r="T146" i="6"/>
  <c r="R146" i="6"/>
  <c r="P146" i="6"/>
  <c r="J146" i="6"/>
  <c r="BK144" i="6"/>
  <c r="BI144" i="6"/>
  <c r="BH144" i="6"/>
  <c r="BG144" i="6"/>
  <c r="BF144" i="6"/>
  <c r="BE144" i="6"/>
  <c r="T144" i="6"/>
  <c r="R144" i="6"/>
  <c r="P144" i="6"/>
  <c r="J144" i="6"/>
  <c r="BK142" i="6"/>
  <c r="BI142" i="6"/>
  <c r="BH142" i="6"/>
  <c r="BG142" i="6"/>
  <c r="BF142" i="6"/>
  <c r="BE142" i="6"/>
  <c r="T142" i="6"/>
  <c r="R142" i="6"/>
  <c r="P142" i="6"/>
  <c r="J142" i="6"/>
  <c r="BK140" i="6"/>
  <c r="BI140" i="6"/>
  <c r="BH140" i="6"/>
  <c r="BG140" i="6"/>
  <c r="BF140" i="6"/>
  <c r="BE140" i="6"/>
  <c r="T140" i="6"/>
  <c r="R140" i="6"/>
  <c r="P140" i="6"/>
  <c r="J140" i="6"/>
  <c r="BK138" i="6"/>
  <c r="BI138" i="6"/>
  <c r="BH138" i="6"/>
  <c r="BG138" i="6"/>
  <c r="BF138" i="6"/>
  <c r="BE138" i="6"/>
  <c r="T138" i="6"/>
  <c r="T137" i="6" s="1"/>
  <c r="R138" i="6"/>
  <c r="R137" i="6" s="1"/>
  <c r="P138" i="6"/>
  <c r="J138" i="6"/>
  <c r="BK137" i="6"/>
  <c r="P137" i="6"/>
  <c r="J137" i="6"/>
  <c r="BK135" i="6"/>
  <c r="BI135" i="6"/>
  <c r="BH135" i="6"/>
  <c r="BG135" i="6"/>
  <c r="BF135" i="6"/>
  <c r="T135" i="6"/>
  <c r="R135" i="6"/>
  <c r="P135" i="6"/>
  <c r="J135" i="6"/>
  <c r="BE135" i="6" s="1"/>
  <c r="BK133" i="6"/>
  <c r="BI133" i="6"/>
  <c r="BH133" i="6"/>
  <c r="BG133" i="6"/>
  <c r="BF133" i="6"/>
  <c r="T133" i="6"/>
  <c r="R133" i="6"/>
  <c r="P133" i="6"/>
  <c r="J133" i="6"/>
  <c r="BE133" i="6" s="1"/>
  <c r="BK131" i="6"/>
  <c r="BI131" i="6"/>
  <c r="BH131" i="6"/>
  <c r="BG131" i="6"/>
  <c r="BF131" i="6"/>
  <c r="T131" i="6"/>
  <c r="R131" i="6"/>
  <c r="P131" i="6"/>
  <c r="J131" i="6"/>
  <c r="BE131" i="6" s="1"/>
  <c r="BK129" i="6"/>
  <c r="BI129" i="6"/>
  <c r="BH129" i="6"/>
  <c r="BG129" i="6"/>
  <c r="BF129" i="6"/>
  <c r="T129" i="6"/>
  <c r="R129" i="6"/>
  <c r="P129" i="6"/>
  <c r="J129" i="6"/>
  <c r="BE129" i="6" s="1"/>
  <c r="BK127" i="6"/>
  <c r="BI127" i="6"/>
  <c r="BH127" i="6"/>
  <c r="BG127" i="6"/>
  <c r="BF127" i="6"/>
  <c r="T127" i="6"/>
  <c r="R127" i="6"/>
  <c r="P127" i="6"/>
  <c r="J127" i="6"/>
  <c r="BE127" i="6" s="1"/>
  <c r="BK125" i="6"/>
  <c r="BI125" i="6"/>
  <c r="BH125" i="6"/>
  <c r="BG125" i="6"/>
  <c r="BF125" i="6"/>
  <c r="T125" i="6"/>
  <c r="R125" i="6"/>
  <c r="P125" i="6"/>
  <c r="J125" i="6"/>
  <c r="BE125" i="6" s="1"/>
  <c r="BK123" i="6"/>
  <c r="BI123" i="6"/>
  <c r="BH123" i="6"/>
  <c r="BG123" i="6"/>
  <c r="BF123" i="6"/>
  <c r="T123" i="6"/>
  <c r="R123" i="6"/>
  <c r="P123" i="6"/>
  <c r="J123" i="6"/>
  <c r="BE123" i="6" s="1"/>
  <c r="BK121" i="6"/>
  <c r="BI121" i="6"/>
  <c r="BH121" i="6"/>
  <c r="BG121" i="6"/>
  <c r="BF121" i="6"/>
  <c r="T121" i="6"/>
  <c r="R121" i="6"/>
  <c r="P121" i="6"/>
  <c r="J121" i="6"/>
  <c r="BE121" i="6" s="1"/>
  <c r="BK119" i="6"/>
  <c r="BI119" i="6"/>
  <c r="BH119" i="6"/>
  <c r="BG119" i="6"/>
  <c r="BF119" i="6"/>
  <c r="T119" i="6"/>
  <c r="R119" i="6"/>
  <c r="P119" i="6"/>
  <c r="J119" i="6"/>
  <c r="BE119" i="6" s="1"/>
  <c r="BK117" i="6"/>
  <c r="BI117" i="6"/>
  <c r="BH117" i="6"/>
  <c r="BG117" i="6"/>
  <c r="BF117" i="6"/>
  <c r="T117" i="6"/>
  <c r="R117" i="6"/>
  <c r="P117" i="6"/>
  <c r="J117" i="6"/>
  <c r="BE117" i="6" s="1"/>
  <c r="BK115" i="6"/>
  <c r="BI115" i="6"/>
  <c r="BH115" i="6"/>
  <c r="BG115" i="6"/>
  <c r="BF115" i="6"/>
  <c r="T115" i="6"/>
  <c r="R115" i="6"/>
  <c r="P115" i="6"/>
  <c r="J115" i="6"/>
  <c r="BE115" i="6" s="1"/>
  <c r="BK113" i="6"/>
  <c r="BI113" i="6"/>
  <c r="BH113" i="6"/>
  <c r="F36" i="6" s="1"/>
  <c r="BC59" i="1" s="1"/>
  <c r="BG113" i="6"/>
  <c r="BF113" i="6"/>
  <c r="T113" i="6"/>
  <c r="R113" i="6"/>
  <c r="P113" i="6"/>
  <c r="P110" i="6" s="1"/>
  <c r="J113" i="6"/>
  <c r="BE113" i="6" s="1"/>
  <c r="BK111" i="6"/>
  <c r="BI111" i="6"/>
  <c r="BH111" i="6"/>
  <c r="BG111" i="6"/>
  <c r="BF111" i="6"/>
  <c r="T111" i="6"/>
  <c r="R111" i="6"/>
  <c r="P111" i="6"/>
  <c r="J111" i="6"/>
  <c r="BE111" i="6" s="1"/>
  <c r="BK110" i="6"/>
  <c r="BK84" i="6" s="1"/>
  <c r="J84" i="6" s="1"/>
  <c r="T110" i="6"/>
  <c r="R110" i="6"/>
  <c r="BK108" i="6"/>
  <c r="BI108" i="6"/>
  <c r="BH108" i="6"/>
  <c r="BG108" i="6"/>
  <c r="BF108" i="6"/>
  <c r="BE108" i="6"/>
  <c r="T108" i="6"/>
  <c r="R108" i="6"/>
  <c r="P108" i="6"/>
  <c r="J108" i="6"/>
  <c r="BK106" i="6"/>
  <c r="BI106" i="6"/>
  <c r="BH106" i="6"/>
  <c r="BG106" i="6"/>
  <c r="BF106" i="6"/>
  <c r="BE106" i="6"/>
  <c r="T106" i="6"/>
  <c r="R106" i="6"/>
  <c r="P106" i="6"/>
  <c r="J106" i="6"/>
  <c r="BK104" i="6"/>
  <c r="BI104" i="6"/>
  <c r="BH104" i="6"/>
  <c r="BG104" i="6"/>
  <c r="BF104" i="6"/>
  <c r="BE104" i="6"/>
  <c r="T104" i="6"/>
  <c r="R104" i="6"/>
  <c r="P104" i="6"/>
  <c r="J104" i="6"/>
  <c r="BK102" i="6"/>
  <c r="BI102" i="6"/>
  <c r="BH102" i="6"/>
  <c r="BG102" i="6"/>
  <c r="BF102" i="6"/>
  <c r="BE102" i="6"/>
  <c r="T102" i="6"/>
  <c r="R102" i="6"/>
  <c r="P102" i="6"/>
  <c r="J102" i="6"/>
  <c r="BK100" i="6"/>
  <c r="BI100" i="6"/>
  <c r="BH100" i="6"/>
  <c r="BG100" i="6"/>
  <c r="BF100" i="6"/>
  <c r="BE100" i="6"/>
  <c r="T100" i="6"/>
  <c r="R100" i="6"/>
  <c r="P100" i="6"/>
  <c r="J100" i="6"/>
  <c r="BK98" i="6"/>
  <c r="BI98" i="6"/>
  <c r="BH98" i="6"/>
  <c r="BG98" i="6"/>
  <c r="BF98" i="6"/>
  <c r="BE98" i="6"/>
  <c r="T98" i="6"/>
  <c r="R98" i="6"/>
  <c r="P98" i="6"/>
  <c r="J98" i="6"/>
  <c r="BK96" i="6"/>
  <c r="BI96" i="6"/>
  <c r="BH96" i="6"/>
  <c r="BG96" i="6"/>
  <c r="BF96" i="6"/>
  <c r="BE96" i="6"/>
  <c r="T96" i="6"/>
  <c r="R96" i="6"/>
  <c r="P96" i="6"/>
  <c r="J96" i="6"/>
  <c r="BK94" i="6"/>
  <c r="BI94" i="6"/>
  <c r="BH94" i="6"/>
  <c r="BG94" i="6"/>
  <c r="BF94" i="6"/>
  <c r="BE94" i="6"/>
  <c r="T94" i="6"/>
  <c r="R94" i="6"/>
  <c r="P94" i="6"/>
  <c r="J94" i="6"/>
  <c r="BK92" i="6"/>
  <c r="BI92" i="6"/>
  <c r="BH92" i="6"/>
  <c r="BG92" i="6"/>
  <c r="BF92" i="6"/>
  <c r="BE92" i="6"/>
  <c r="T92" i="6"/>
  <c r="R92" i="6"/>
  <c r="P92" i="6"/>
  <c r="J92" i="6"/>
  <c r="BK90" i="6"/>
  <c r="BI90" i="6"/>
  <c r="BH90" i="6"/>
  <c r="BG90" i="6"/>
  <c r="BF90" i="6"/>
  <c r="BE90" i="6"/>
  <c r="T90" i="6"/>
  <c r="R90" i="6"/>
  <c r="P90" i="6"/>
  <c r="J90" i="6"/>
  <c r="BK88" i="6"/>
  <c r="BI88" i="6"/>
  <c r="BH88" i="6"/>
  <c r="BG88" i="6"/>
  <c r="F35" i="6" s="1"/>
  <c r="BB59" i="1" s="1"/>
  <c r="BF88" i="6"/>
  <c r="BE88" i="6"/>
  <c r="T88" i="6"/>
  <c r="R88" i="6"/>
  <c r="P88" i="6"/>
  <c r="J88" i="6"/>
  <c r="BK86" i="6"/>
  <c r="BI86" i="6"/>
  <c r="BH86" i="6"/>
  <c r="BG86" i="6"/>
  <c r="BF86" i="6"/>
  <c r="J34" i="6" s="1"/>
  <c r="AW59" i="1" s="1"/>
  <c r="BE86" i="6"/>
  <c r="T86" i="6"/>
  <c r="T85" i="6" s="1"/>
  <c r="T84" i="6" s="1"/>
  <c r="R86" i="6"/>
  <c r="R85" i="6" s="1"/>
  <c r="R84" i="6" s="1"/>
  <c r="P86" i="6"/>
  <c r="J86" i="6"/>
  <c r="BK85" i="6"/>
  <c r="J85" i="6" s="1"/>
  <c r="J60" i="6" s="1"/>
  <c r="P85" i="6"/>
  <c r="J81" i="6"/>
  <c r="J80" i="6"/>
  <c r="F80" i="6"/>
  <c r="J78" i="6"/>
  <c r="F78" i="6"/>
  <c r="E76" i="6"/>
  <c r="E74" i="6"/>
  <c r="J62" i="6"/>
  <c r="J55" i="6"/>
  <c r="J54" i="6"/>
  <c r="F54" i="6"/>
  <c r="J52" i="6"/>
  <c r="F52" i="6"/>
  <c r="E50" i="6"/>
  <c r="J37" i="6"/>
  <c r="F37" i="6"/>
  <c r="J36" i="6"/>
  <c r="J35" i="6"/>
  <c r="F34" i="6"/>
  <c r="BA59" i="1" s="1"/>
  <c r="J18" i="6"/>
  <c r="E18" i="6"/>
  <c r="F55" i="6" s="1"/>
  <c r="J17" i="6"/>
  <c r="J12" i="6"/>
  <c r="E7" i="6"/>
  <c r="E48" i="6" s="1"/>
  <c r="BK951" i="5"/>
  <c r="BK950" i="5" s="1"/>
  <c r="J950" i="5" s="1"/>
  <c r="J76" i="5" s="1"/>
  <c r="BI951" i="5"/>
  <c r="BH951" i="5"/>
  <c r="BG951" i="5"/>
  <c r="BF951" i="5"/>
  <c r="T951" i="5"/>
  <c r="T950" i="5" s="1"/>
  <c r="R951" i="5"/>
  <c r="R950" i="5" s="1"/>
  <c r="P951" i="5"/>
  <c r="P950" i="5" s="1"/>
  <c r="J951" i="5"/>
  <c r="BE951" i="5" s="1"/>
  <c r="BK947" i="5"/>
  <c r="BI947" i="5"/>
  <c r="BH947" i="5"/>
  <c r="BG947" i="5"/>
  <c r="BF947" i="5"/>
  <c r="BE947" i="5"/>
  <c r="T947" i="5"/>
  <c r="R947" i="5"/>
  <c r="P947" i="5"/>
  <c r="J947" i="5"/>
  <c r="BK943" i="5"/>
  <c r="BI943" i="5"/>
  <c r="BH943" i="5"/>
  <c r="BG943" i="5"/>
  <c r="BF943" i="5"/>
  <c r="BE943" i="5"/>
  <c r="T943" i="5"/>
  <c r="R943" i="5"/>
  <c r="P943" i="5"/>
  <c r="J943" i="5"/>
  <c r="BK938" i="5"/>
  <c r="BI938" i="5"/>
  <c r="BH938" i="5"/>
  <c r="BG938" i="5"/>
  <c r="BF938" i="5"/>
  <c r="BE938" i="5"/>
  <c r="T938" i="5"/>
  <c r="R938" i="5"/>
  <c r="P938" i="5"/>
  <c r="J938" i="5"/>
  <c r="BK934" i="5"/>
  <c r="BI934" i="5"/>
  <c r="BH934" i="5"/>
  <c r="BG934" i="5"/>
  <c r="BF934" i="5"/>
  <c r="BE934" i="5"/>
  <c r="T934" i="5"/>
  <c r="R934" i="5"/>
  <c r="P934" i="5"/>
  <c r="J934" i="5"/>
  <c r="BK931" i="5"/>
  <c r="BI931" i="5"/>
  <c r="BH931" i="5"/>
  <c r="BG931" i="5"/>
  <c r="BF931" i="5"/>
  <c r="BE931" i="5"/>
  <c r="T931" i="5"/>
  <c r="R931" i="5"/>
  <c r="P931" i="5"/>
  <c r="J931" i="5"/>
  <c r="BK929" i="5"/>
  <c r="BI929" i="5"/>
  <c r="BH929" i="5"/>
  <c r="BG929" i="5"/>
  <c r="BF929" i="5"/>
  <c r="BE929" i="5"/>
  <c r="T929" i="5"/>
  <c r="R929" i="5"/>
  <c r="P929" i="5"/>
  <c r="J929" i="5"/>
  <c r="BK926" i="5"/>
  <c r="BI926" i="5"/>
  <c r="BH926" i="5"/>
  <c r="BG926" i="5"/>
  <c r="BF926" i="5"/>
  <c r="BE926" i="5"/>
  <c r="T926" i="5"/>
  <c r="R926" i="5"/>
  <c r="P926" i="5"/>
  <c r="J926" i="5"/>
  <c r="BK922" i="5"/>
  <c r="BI922" i="5"/>
  <c r="BH922" i="5"/>
  <c r="BG922" i="5"/>
  <c r="BF922" i="5"/>
  <c r="BE922" i="5"/>
  <c r="T922" i="5"/>
  <c r="R922" i="5"/>
  <c r="P922" i="5"/>
  <c r="J922" i="5"/>
  <c r="BK919" i="5"/>
  <c r="BI919" i="5"/>
  <c r="BH919" i="5"/>
  <c r="BG919" i="5"/>
  <c r="BF919" i="5"/>
  <c r="BE919" i="5"/>
  <c r="T919" i="5"/>
  <c r="R919" i="5"/>
  <c r="P919" i="5"/>
  <c r="J919" i="5"/>
  <c r="BK916" i="5"/>
  <c r="BI916" i="5"/>
  <c r="BH916" i="5"/>
  <c r="BG916" i="5"/>
  <c r="BF916" i="5"/>
  <c r="BE916" i="5"/>
  <c r="T916" i="5"/>
  <c r="R916" i="5"/>
  <c r="P916" i="5"/>
  <c r="J916" i="5"/>
  <c r="BK912" i="5"/>
  <c r="BI912" i="5"/>
  <c r="BH912" i="5"/>
  <c r="BG912" i="5"/>
  <c r="BF912" i="5"/>
  <c r="BE912" i="5"/>
  <c r="T912" i="5"/>
  <c r="R912" i="5"/>
  <c r="P912" i="5"/>
  <c r="J912" i="5"/>
  <c r="BK907" i="5"/>
  <c r="BI907" i="5"/>
  <c r="BH907" i="5"/>
  <c r="BG907" i="5"/>
  <c r="BF907" i="5"/>
  <c r="BE907" i="5"/>
  <c r="T907" i="5"/>
  <c r="R907" i="5"/>
  <c r="P907" i="5"/>
  <c r="J907" i="5"/>
  <c r="BK904" i="5"/>
  <c r="BI904" i="5"/>
  <c r="BH904" i="5"/>
  <c r="BG904" i="5"/>
  <c r="BF904" i="5"/>
  <c r="BE904" i="5"/>
  <c r="T904" i="5"/>
  <c r="R904" i="5"/>
  <c r="P904" i="5"/>
  <c r="J904" i="5"/>
  <c r="BK902" i="5"/>
  <c r="BI902" i="5"/>
  <c r="BH902" i="5"/>
  <c r="BG902" i="5"/>
  <c r="BF902" i="5"/>
  <c r="BE902" i="5"/>
  <c r="T902" i="5"/>
  <c r="R902" i="5"/>
  <c r="P902" i="5"/>
  <c r="J902" i="5"/>
  <c r="BK900" i="5"/>
  <c r="BI900" i="5"/>
  <c r="BH900" i="5"/>
  <c r="BG900" i="5"/>
  <c r="BF900" i="5"/>
  <c r="BE900" i="5"/>
  <c r="T900" i="5"/>
  <c r="R900" i="5"/>
  <c r="P900" i="5"/>
  <c r="J900" i="5"/>
  <c r="BK897" i="5"/>
  <c r="BI897" i="5"/>
  <c r="BH897" i="5"/>
  <c r="BG897" i="5"/>
  <c r="BF897" i="5"/>
  <c r="BE897" i="5"/>
  <c r="T897" i="5"/>
  <c r="R897" i="5"/>
  <c r="P897" i="5"/>
  <c r="J897" i="5"/>
  <c r="BK895" i="5"/>
  <c r="BI895" i="5"/>
  <c r="BH895" i="5"/>
  <c r="BG895" i="5"/>
  <c r="BF895" i="5"/>
  <c r="BE895" i="5"/>
  <c r="T895" i="5"/>
  <c r="R895" i="5"/>
  <c r="P895" i="5"/>
  <c r="J895" i="5"/>
  <c r="BK891" i="5"/>
  <c r="BI891" i="5"/>
  <c r="BH891" i="5"/>
  <c r="BG891" i="5"/>
  <c r="BF891" i="5"/>
  <c r="BE891" i="5"/>
  <c r="T891" i="5"/>
  <c r="R891" i="5"/>
  <c r="P891" i="5"/>
  <c r="J891" i="5"/>
  <c r="BK888" i="5"/>
  <c r="BI888" i="5"/>
  <c r="BH888" i="5"/>
  <c r="BG888" i="5"/>
  <c r="BF888" i="5"/>
  <c r="BE888" i="5"/>
  <c r="T888" i="5"/>
  <c r="R888" i="5"/>
  <c r="P888" i="5"/>
  <c r="J888" i="5"/>
  <c r="BK882" i="5"/>
  <c r="BI882" i="5"/>
  <c r="BH882" i="5"/>
  <c r="BG882" i="5"/>
  <c r="BF882" i="5"/>
  <c r="BE882" i="5"/>
  <c r="T882" i="5"/>
  <c r="R882" i="5"/>
  <c r="P882" i="5"/>
  <c r="J882" i="5"/>
  <c r="BK878" i="5"/>
  <c r="BK877" i="5" s="1"/>
  <c r="J877" i="5" s="1"/>
  <c r="J75" i="5" s="1"/>
  <c r="BI878" i="5"/>
  <c r="BH878" i="5"/>
  <c r="BG878" i="5"/>
  <c r="BF878" i="5"/>
  <c r="BE878" i="5"/>
  <c r="T878" i="5"/>
  <c r="R878" i="5"/>
  <c r="P878" i="5"/>
  <c r="J878" i="5"/>
  <c r="T877" i="5"/>
  <c r="R877" i="5"/>
  <c r="P877" i="5"/>
  <c r="BK873" i="5"/>
  <c r="BI873" i="5"/>
  <c r="BH873" i="5"/>
  <c r="BG873" i="5"/>
  <c r="BF873" i="5"/>
  <c r="BE873" i="5"/>
  <c r="T873" i="5"/>
  <c r="R873" i="5"/>
  <c r="P873" i="5"/>
  <c r="J873" i="5"/>
  <c r="BK869" i="5"/>
  <c r="BI869" i="5"/>
  <c r="BH869" i="5"/>
  <c r="BG869" i="5"/>
  <c r="BF869" i="5"/>
  <c r="T869" i="5"/>
  <c r="R869" i="5"/>
  <c r="P869" i="5"/>
  <c r="J869" i="5"/>
  <c r="BE869" i="5" s="1"/>
  <c r="BK865" i="5"/>
  <c r="BI865" i="5"/>
  <c r="BH865" i="5"/>
  <c r="BG865" i="5"/>
  <c r="BF865" i="5"/>
  <c r="BE865" i="5"/>
  <c r="T865" i="5"/>
  <c r="R865" i="5"/>
  <c r="P865" i="5"/>
  <c r="J865" i="5"/>
  <c r="BK862" i="5"/>
  <c r="BI862" i="5"/>
  <c r="BH862" i="5"/>
  <c r="BG862" i="5"/>
  <c r="BF862" i="5"/>
  <c r="T862" i="5"/>
  <c r="R862" i="5"/>
  <c r="P862" i="5"/>
  <c r="J862" i="5"/>
  <c r="BE862" i="5" s="1"/>
  <c r="BK858" i="5"/>
  <c r="BI858" i="5"/>
  <c r="BH858" i="5"/>
  <c r="BG858" i="5"/>
  <c r="BF858" i="5"/>
  <c r="BE858" i="5"/>
  <c r="T858" i="5"/>
  <c r="R858" i="5"/>
  <c r="P858" i="5"/>
  <c r="J858" i="5"/>
  <c r="BK853" i="5"/>
  <c r="BI853" i="5"/>
  <c r="BH853" i="5"/>
  <c r="BG853" i="5"/>
  <c r="BF853" i="5"/>
  <c r="T853" i="5"/>
  <c r="R853" i="5"/>
  <c r="P853" i="5"/>
  <c r="J853" i="5"/>
  <c r="BE853" i="5" s="1"/>
  <c r="BK848" i="5"/>
  <c r="BI848" i="5"/>
  <c r="BH848" i="5"/>
  <c r="BG848" i="5"/>
  <c r="BF848" i="5"/>
  <c r="BE848" i="5"/>
  <c r="T848" i="5"/>
  <c r="R848" i="5"/>
  <c r="P848" i="5"/>
  <c r="J848" i="5"/>
  <c r="BK844" i="5"/>
  <c r="BI844" i="5"/>
  <c r="BH844" i="5"/>
  <c r="BG844" i="5"/>
  <c r="BF844" i="5"/>
  <c r="T844" i="5"/>
  <c r="R844" i="5"/>
  <c r="P844" i="5"/>
  <c r="J844" i="5"/>
  <c r="BE844" i="5" s="1"/>
  <c r="BK841" i="5"/>
  <c r="BI841" i="5"/>
  <c r="BH841" i="5"/>
  <c r="BG841" i="5"/>
  <c r="BF841" i="5"/>
  <c r="BE841" i="5"/>
  <c r="T841" i="5"/>
  <c r="R841" i="5"/>
  <c r="P841" i="5"/>
  <c r="J841" i="5"/>
  <c r="BK836" i="5"/>
  <c r="BI836" i="5"/>
  <c r="BH836" i="5"/>
  <c r="BG836" i="5"/>
  <c r="BF836" i="5"/>
  <c r="T836" i="5"/>
  <c r="R836" i="5"/>
  <c r="P836" i="5"/>
  <c r="J836" i="5"/>
  <c r="BE836" i="5" s="1"/>
  <c r="BK833" i="5"/>
  <c r="BI833" i="5"/>
  <c r="BH833" i="5"/>
  <c r="BG833" i="5"/>
  <c r="BF833" i="5"/>
  <c r="BE833" i="5"/>
  <c r="T833" i="5"/>
  <c r="R833" i="5"/>
  <c r="P833" i="5"/>
  <c r="J833" i="5"/>
  <c r="BK831" i="5"/>
  <c r="BI831" i="5"/>
  <c r="BH831" i="5"/>
  <c r="BG831" i="5"/>
  <c r="BF831" i="5"/>
  <c r="T831" i="5"/>
  <c r="R831" i="5"/>
  <c r="P831" i="5"/>
  <c r="J831" i="5"/>
  <c r="BE831" i="5" s="1"/>
  <c r="BK825" i="5"/>
  <c r="BI825" i="5"/>
  <c r="BH825" i="5"/>
  <c r="BG825" i="5"/>
  <c r="BF825" i="5"/>
  <c r="BE825" i="5"/>
  <c r="T825" i="5"/>
  <c r="R825" i="5"/>
  <c r="P825" i="5"/>
  <c r="J825" i="5"/>
  <c r="BK819" i="5"/>
  <c r="BK818" i="5" s="1"/>
  <c r="J818" i="5" s="1"/>
  <c r="J74" i="5" s="1"/>
  <c r="BI819" i="5"/>
  <c r="BH819" i="5"/>
  <c r="BG819" i="5"/>
  <c r="BF819" i="5"/>
  <c r="T819" i="5"/>
  <c r="T818" i="5" s="1"/>
  <c r="R819" i="5"/>
  <c r="R818" i="5" s="1"/>
  <c r="P819" i="5"/>
  <c r="P818" i="5" s="1"/>
  <c r="J819" i="5"/>
  <c r="BE819" i="5" s="1"/>
  <c r="BK816" i="5"/>
  <c r="BI816" i="5"/>
  <c r="BH816" i="5"/>
  <c r="BG816" i="5"/>
  <c r="BF816" i="5"/>
  <c r="BE816" i="5"/>
  <c r="T816" i="5"/>
  <c r="R816" i="5"/>
  <c r="P816" i="5"/>
  <c r="J816" i="5"/>
  <c r="BK814" i="5"/>
  <c r="BI814" i="5"/>
  <c r="BH814" i="5"/>
  <c r="BG814" i="5"/>
  <c r="BF814" i="5"/>
  <c r="BE814" i="5"/>
  <c r="T814" i="5"/>
  <c r="R814" i="5"/>
  <c r="P814" i="5"/>
  <c r="J814" i="5"/>
  <c r="BK812" i="5"/>
  <c r="BK811" i="5" s="1"/>
  <c r="J811" i="5" s="1"/>
  <c r="J73" i="5" s="1"/>
  <c r="BI812" i="5"/>
  <c r="BH812" i="5"/>
  <c r="BG812" i="5"/>
  <c r="BF812" i="5"/>
  <c r="BE812" i="5"/>
  <c r="T812" i="5"/>
  <c r="R812" i="5"/>
  <c r="P812" i="5"/>
  <c r="J812" i="5"/>
  <c r="T811" i="5"/>
  <c r="R811" i="5"/>
  <c r="P811" i="5"/>
  <c r="BK809" i="5"/>
  <c r="BI809" i="5"/>
  <c r="BH809" i="5"/>
  <c r="BG809" i="5"/>
  <c r="BF809" i="5"/>
  <c r="BE809" i="5"/>
  <c r="T809" i="5"/>
  <c r="R809" i="5"/>
  <c r="P809" i="5"/>
  <c r="J809" i="5"/>
  <c r="BK807" i="5"/>
  <c r="BI807" i="5"/>
  <c r="BH807" i="5"/>
  <c r="BG807" i="5"/>
  <c r="BF807" i="5"/>
  <c r="T807" i="5"/>
  <c r="R807" i="5"/>
  <c r="P807" i="5"/>
  <c r="J807" i="5"/>
  <c r="BE807" i="5" s="1"/>
  <c r="BK805" i="5"/>
  <c r="BI805" i="5"/>
  <c r="BH805" i="5"/>
  <c r="BG805" i="5"/>
  <c r="BF805" i="5"/>
  <c r="BE805" i="5"/>
  <c r="T805" i="5"/>
  <c r="R805" i="5"/>
  <c r="P805" i="5"/>
  <c r="J805" i="5"/>
  <c r="BK803" i="5"/>
  <c r="BI803" i="5"/>
  <c r="BH803" i="5"/>
  <c r="BG803" i="5"/>
  <c r="BF803" i="5"/>
  <c r="T803" i="5"/>
  <c r="R803" i="5"/>
  <c r="P803" i="5"/>
  <c r="J803" i="5"/>
  <c r="BE803" i="5" s="1"/>
  <c r="BK801" i="5"/>
  <c r="BI801" i="5"/>
  <c r="BH801" i="5"/>
  <c r="BG801" i="5"/>
  <c r="BF801" i="5"/>
  <c r="BE801" i="5"/>
  <c r="T801" i="5"/>
  <c r="R801" i="5"/>
  <c r="P801" i="5"/>
  <c r="J801" i="5"/>
  <c r="BK799" i="5"/>
  <c r="BI799" i="5"/>
  <c r="BH799" i="5"/>
  <c r="BG799" i="5"/>
  <c r="BF799" i="5"/>
  <c r="T799" i="5"/>
  <c r="R799" i="5"/>
  <c r="P799" i="5"/>
  <c r="J799" i="5"/>
  <c r="BE799" i="5" s="1"/>
  <c r="BK797" i="5"/>
  <c r="BI797" i="5"/>
  <c r="BH797" i="5"/>
  <c r="BG797" i="5"/>
  <c r="BF797" i="5"/>
  <c r="BE797" i="5"/>
  <c r="T797" i="5"/>
  <c r="R797" i="5"/>
  <c r="P797" i="5"/>
  <c r="J797" i="5"/>
  <c r="BK795" i="5"/>
  <c r="BI795" i="5"/>
  <c r="BH795" i="5"/>
  <c r="BG795" i="5"/>
  <c r="BF795" i="5"/>
  <c r="T795" i="5"/>
  <c r="R795" i="5"/>
  <c r="P795" i="5"/>
  <c r="J795" i="5"/>
  <c r="BE795" i="5" s="1"/>
  <c r="BK793" i="5"/>
  <c r="BI793" i="5"/>
  <c r="BH793" i="5"/>
  <c r="BG793" i="5"/>
  <c r="BF793" i="5"/>
  <c r="BE793" i="5"/>
  <c r="T793" i="5"/>
  <c r="R793" i="5"/>
  <c r="P793" i="5"/>
  <c r="J793" i="5"/>
  <c r="BK791" i="5"/>
  <c r="BI791" i="5"/>
  <c r="BH791" i="5"/>
  <c r="BG791" i="5"/>
  <c r="BF791" i="5"/>
  <c r="T791" i="5"/>
  <c r="R791" i="5"/>
  <c r="P791" i="5"/>
  <c r="J791" i="5"/>
  <c r="BE791" i="5" s="1"/>
  <c r="BK789" i="5"/>
  <c r="BI789" i="5"/>
  <c r="BH789" i="5"/>
  <c r="BG789" i="5"/>
  <c r="BF789" i="5"/>
  <c r="BE789" i="5"/>
  <c r="T789" i="5"/>
  <c r="R789" i="5"/>
  <c r="P789" i="5"/>
  <c r="J789" i="5"/>
  <c r="BK787" i="5"/>
  <c r="BI787" i="5"/>
  <c r="BH787" i="5"/>
  <c r="BG787" i="5"/>
  <c r="BF787" i="5"/>
  <c r="T787" i="5"/>
  <c r="R787" i="5"/>
  <c r="P787" i="5"/>
  <c r="J787" i="5"/>
  <c r="BE787" i="5" s="1"/>
  <c r="BK785" i="5"/>
  <c r="BI785" i="5"/>
  <c r="BH785" i="5"/>
  <c r="BG785" i="5"/>
  <c r="BF785" i="5"/>
  <c r="BE785" i="5"/>
  <c r="T785" i="5"/>
  <c r="R785" i="5"/>
  <c r="P785" i="5"/>
  <c r="J785" i="5"/>
  <c r="BK783" i="5"/>
  <c r="BI783" i="5"/>
  <c r="BH783" i="5"/>
  <c r="BG783" i="5"/>
  <c r="BF783" i="5"/>
  <c r="T783" i="5"/>
  <c r="R783" i="5"/>
  <c r="P783" i="5"/>
  <c r="J783" i="5"/>
  <c r="BE783" i="5" s="1"/>
  <c r="BK781" i="5"/>
  <c r="BI781" i="5"/>
  <c r="BH781" i="5"/>
  <c r="BG781" i="5"/>
  <c r="BF781" i="5"/>
  <c r="BE781" i="5"/>
  <c r="T781" i="5"/>
  <c r="R781" i="5"/>
  <c r="P781" i="5"/>
  <c r="J781" i="5"/>
  <c r="BK778" i="5"/>
  <c r="BI778" i="5"/>
  <c r="BH778" i="5"/>
  <c r="BG778" i="5"/>
  <c r="BF778" i="5"/>
  <c r="T778" i="5"/>
  <c r="R778" i="5"/>
  <c r="P778" i="5"/>
  <c r="J778" i="5"/>
  <c r="BE778" i="5" s="1"/>
  <c r="BK775" i="5"/>
  <c r="BI775" i="5"/>
  <c r="BH775" i="5"/>
  <c r="BG775" i="5"/>
  <c r="BF775" i="5"/>
  <c r="BE775" i="5"/>
  <c r="T775" i="5"/>
  <c r="R775" i="5"/>
  <c r="P775" i="5"/>
  <c r="J775" i="5"/>
  <c r="BK771" i="5"/>
  <c r="BI771" i="5"/>
  <c r="BH771" i="5"/>
  <c r="BG771" i="5"/>
  <c r="BF771" i="5"/>
  <c r="T771" i="5"/>
  <c r="R771" i="5"/>
  <c r="P771" i="5"/>
  <c r="J771" i="5"/>
  <c r="BE771" i="5" s="1"/>
  <c r="BK768" i="5"/>
  <c r="BI768" i="5"/>
  <c r="BH768" i="5"/>
  <c r="BG768" i="5"/>
  <c r="BF768" i="5"/>
  <c r="BE768" i="5"/>
  <c r="T768" i="5"/>
  <c r="R768" i="5"/>
  <c r="P768" i="5"/>
  <c r="J768" i="5"/>
  <c r="BK765" i="5"/>
  <c r="BI765" i="5"/>
  <c r="BH765" i="5"/>
  <c r="BG765" i="5"/>
  <c r="BF765" i="5"/>
  <c r="T765" i="5"/>
  <c r="R765" i="5"/>
  <c r="P765" i="5"/>
  <c r="J765" i="5"/>
  <c r="BE765" i="5" s="1"/>
  <c r="BK763" i="5"/>
  <c r="BI763" i="5"/>
  <c r="BH763" i="5"/>
  <c r="BG763" i="5"/>
  <c r="BF763" i="5"/>
  <c r="BE763" i="5"/>
  <c r="T763" i="5"/>
  <c r="R763" i="5"/>
  <c r="P763" i="5"/>
  <c r="J763" i="5"/>
  <c r="BK761" i="5"/>
  <c r="BI761" i="5"/>
  <c r="BH761" i="5"/>
  <c r="BG761" i="5"/>
  <c r="BF761" i="5"/>
  <c r="T761" i="5"/>
  <c r="R761" i="5"/>
  <c r="P761" i="5"/>
  <c r="J761" i="5"/>
  <c r="BE761" i="5" s="1"/>
  <c r="BK757" i="5"/>
  <c r="BI757" i="5"/>
  <c r="BH757" i="5"/>
  <c r="BG757" i="5"/>
  <c r="BF757" i="5"/>
  <c r="BE757" i="5"/>
  <c r="T757" i="5"/>
  <c r="R757" i="5"/>
  <c r="P757" i="5"/>
  <c r="J757" i="5"/>
  <c r="BK754" i="5"/>
  <c r="BI754" i="5"/>
  <c r="BH754" i="5"/>
  <c r="BG754" i="5"/>
  <c r="BF754" i="5"/>
  <c r="T754" i="5"/>
  <c r="R754" i="5"/>
  <c r="P754" i="5"/>
  <c r="J754" i="5"/>
  <c r="BE754" i="5" s="1"/>
  <c r="BK752" i="5"/>
  <c r="BI752" i="5"/>
  <c r="BH752" i="5"/>
  <c r="BG752" i="5"/>
  <c r="BF752" i="5"/>
  <c r="BE752" i="5"/>
  <c r="T752" i="5"/>
  <c r="R752" i="5"/>
  <c r="P752" i="5"/>
  <c r="J752" i="5"/>
  <c r="BK747" i="5"/>
  <c r="BI747" i="5"/>
  <c r="BH747" i="5"/>
  <c r="BG747" i="5"/>
  <c r="BF747" i="5"/>
  <c r="T747" i="5"/>
  <c r="R747" i="5"/>
  <c r="P747" i="5"/>
  <c r="J747" i="5"/>
  <c r="BE747" i="5" s="1"/>
  <c r="BK745" i="5"/>
  <c r="BI745" i="5"/>
  <c r="BH745" i="5"/>
  <c r="BG745" i="5"/>
  <c r="BF745" i="5"/>
  <c r="BE745" i="5"/>
  <c r="T745" i="5"/>
  <c r="R745" i="5"/>
  <c r="P745" i="5"/>
  <c r="J745" i="5"/>
  <c r="BK743" i="5"/>
  <c r="BI743" i="5"/>
  <c r="BH743" i="5"/>
  <c r="BG743" i="5"/>
  <c r="BF743" i="5"/>
  <c r="T743" i="5"/>
  <c r="R743" i="5"/>
  <c r="P743" i="5"/>
  <c r="J743" i="5"/>
  <c r="BE743" i="5" s="1"/>
  <c r="BK740" i="5"/>
  <c r="BI740" i="5"/>
  <c r="BH740" i="5"/>
  <c r="BG740" i="5"/>
  <c r="BF740" i="5"/>
  <c r="BE740" i="5"/>
  <c r="T740" i="5"/>
  <c r="R740" i="5"/>
  <c r="P740" i="5"/>
  <c r="J740" i="5"/>
  <c r="BK736" i="5"/>
  <c r="BI736" i="5"/>
  <c r="BH736" i="5"/>
  <c r="BG736" i="5"/>
  <c r="BF736" i="5"/>
  <c r="T736" i="5"/>
  <c r="R736" i="5"/>
  <c r="P736" i="5"/>
  <c r="J736" i="5"/>
  <c r="BE736" i="5" s="1"/>
  <c r="BK732" i="5"/>
  <c r="BI732" i="5"/>
  <c r="BH732" i="5"/>
  <c r="BG732" i="5"/>
  <c r="BF732" i="5"/>
  <c r="BE732" i="5"/>
  <c r="T732" i="5"/>
  <c r="R732" i="5"/>
  <c r="P732" i="5"/>
  <c r="J732" i="5"/>
  <c r="BK723" i="5"/>
  <c r="BK722" i="5" s="1"/>
  <c r="J722" i="5" s="1"/>
  <c r="J72" i="5" s="1"/>
  <c r="BI723" i="5"/>
  <c r="BH723" i="5"/>
  <c r="BG723" i="5"/>
  <c r="BF723" i="5"/>
  <c r="T723" i="5"/>
  <c r="T722" i="5" s="1"/>
  <c r="R723" i="5"/>
  <c r="R722" i="5" s="1"/>
  <c r="P723" i="5"/>
  <c r="P722" i="5" s="1"/>
  <c r="J723" i="5"/>
  <c r="BE723" i="5" s="1"/>
  <c r="BK720" i="5"/>
  <c r="BI720" i="5"/>
  <c r="BH720" i="5"/>
  <c r="BG720" i="5"/>
  <c r="BF720" i="5"/>
  <c r="BE720" i="5"/>
  <c r="T720" i="5"/>
  <c r="R720" i="5"/>
  <c r="P720" i="5"/>
  <c r="J720" i="5"/>
  <c r="BK715" i="5"/>
  <c r="BI715" i="5"/>
  <c r="BH715" i="5"/>
  <c r="BG715" i="5"/>
  <c r="BF715" i="5"/>
  <c r="BE715" i="5"/>
  <c r="T715" i="5"/>
  <c r="R715" i="5"/>
  <c r="P715" i="5"/>
  <c r="J715" i="5"/>
  <c r="BK712" i="5"/>
  <c r="BI712" i="5"/>
  <c r="BH712" i="5"/>
  <c r="BG712" i="5"/>
  <c r="BF712" i="5"/>
  <c r="BE712" i="5"/>
  <c r="T712" i="5"/>
  <c r="R712" i="5"/>
  <c r="P712" i="5"/>
  <c r="J712" i="5"/>
  <c r="BK707" i="5"/>
  <c r="BI707" i="5"/>
  <c r="BH707" i="5"/>
  <c r="BG707" i="5"/>
  <c r="BF707" i="5"/>
  <c r="BE707" i="5"/>
  <c r="T707" i="5"/>
  <c r="R707" i="5"/>
  <c r="P707" i="5"/>
  <c r="J707" i="5"/>
  <c r="BK704" i="5"/>
  <c r="BI704" i="5"/>
  <c r="BH704" i="5"/>
  <c r="BG704" i="5"/>
  <c r="BF704" i="5"/>
  <c r="BE704" i="5"/>
  <c r="T704" i="5"/>
  <c r="R704" i="5"/>
  <c r="P704" i="5"/>
  <c r="J704" i="5"/>
  <c r="BK702" i="5"/>
  <c r="BI702" i="5"/>
  <c r="BH702" i="5"/>
  <c r="BG702" i="5"/>
  <c r="BF702" i="5"/>
  <c r="BE702" i="5"/>
  <c r="T702" i="5"/>
  <c r="R702" i="5"/>
  <c r="P702" i="5"/>
  <c r="J702" i="5"/>
  <c r="BK699" i="5"/>
  <c r="BI699" i="5"/>
  <c r="BH699" i="5"/>
  <c r="BG699" i="5"/>
  <c r="BF699" i="5"/>
  <c r="BE699" i="5"/>
  <c r="T699" i="5"/>
  <c r="R699" i="5"/>
  <c r="P699" i="5"/>
  <c r="J699" i="5"/>
  <c r="BK697" i="5"/>
  <c r="BI697" i="5"/>
  <c r="BH697" i="5"/>
  <c r="BG697" i="5"/>
  <c r="BF697" i="5"/>
  <c r="BE697" i="5"/>
  <c r="T697" i="5"/>
  <c r="R697" i="5"/>
  <c r="P697" i="5"/>
  <c r="J697" i="5"/>
  <c r="BK694" i="5"/>
  <c r="BI694" i="5"/>
  <c r="BH694" i="5"/>
  <c r="BG694" i="5"/>
  <c r="BF694" i="5"/>
  <c r="BE694" i="5"/>
  <c r="T694" i="5"/>
  <c r="R694" i="5"/>
  <c r="P694" i="5"/>
  <c r="J694" i="5"/>
  <c r="BK692" i="5"/>
  <c r="BI692" i="5"/>
  <c r="BH692" i="5"/>
  <c r="BG692" i="5"/>
  <c r="BF692" i="5"/>
  <c r="BE692" i="5"/>
  <c r="T692" i="5"/>
  <c r="R692" i="5"/>
  <c r="R691" i="5" s="1"/>
  <c r="P692" i="5"/>
  <c r="P691" i="5" s="1"/>
  <c r="J692" i="5"/>
  <c r="BK691" i="5"/>
  <c r="J691" i="5" s="1"/>
  <c r="J71" i="5" s="1"/>
  <c r="T691" i="5"/>
  <c r="BK689" i="5"/>
  <c r="BI689" i="5"/>
  <c r="BH689" i="5"/>
  <c r="BG689" i="5"/>
  <c r="BF689" i="5"/>
  <c r="T689" i="5"/>
  <c r="R689" i="5"/>
  <c r="P689" i="5"/>
  <c r="J689" i="5"/>
  <c r="BE689" i="5" s="1"/>
  <c r="BK687" i="5"/>
  <c r="BI687" i="5"/>
  <c r="BH687" i="5"/>
  <c r="BG687" i="5"/>
  <c r="BF687" i="5"/>
  <c r="BE687" i="5"/>
  <c r="T687" i="5"/>
  <c r="R687" i="5"/>
  <c r="P687" i="5"/>
  <c r="J687" i="5"/>
  <c r="BK685" i="5"/>
  <c r="BI685" i="5"/>
  <c r="BH685" i="5"/>
  <c r="BG685" i="5"/>
  <c r="BF685" i="5"/>
  <c r="T685" i="5"/>
  <c r="R685" i="5"/>
  <c r="P685" i="5"/>
  <c r="J685" i="5"/>
  <c r="BE685" i="5" s="1"/>
  <c r="BK681" i="5"/>
  <c r="BI681" i="5"/>
  <c r="BH681" i="5"/>
  <c r="BG681" i="5"/>
  <c r="BF681" i="5"/>
  <c r="BE681" i="5"/>
  <c r="T681" i="5"/>
  <c r="R681" i="5"/>
  <c r="P681" i="5"/>
  <c r="J681" i="5"/>
  <c r="BK679" i="5"/>
  <c r="BI679" i="5"/>
  <c r="BH679" i="5"/>
  <c r="BG679" i="5"/>
  <c r="BF679" i="5"/>
  <c r="T679" i="5"/>
  <c r="R679" i="5"/>
  <c r="P679" i="5"/>
  <c r="J679" i="5"/>
  <c r="BE679" i="5" s="1"/>
  <c r="BK674" i="5"/>
  <c r="BI674" i="5"/>
  <c r="BH674" i="5"/>
  <c r="BG674" i="5"/>
  <c r="BF674" i="5"/>
  <c r="BE674" i="5"/>
  <c r="T674" i="5"/>
  <c r="R674" i="5"/>
  <c r="P674" i="5"/>
  <c r="J674" i="5"/>
  <c r="BK671" i="5"/>
  <c r="BI671" i="5"/>
  <c r="BH671" i="5"/>
  <c r="BG671" i="5"/>
  <c r="BF671" i="5"/>
  <c r="T671" i="5"/>
  <c r="R671" i="5"/>
  <c r="P671" i="5"/>
  <c r="J671" i="5"/>
  <c r="BE671" i="5" s="1"/>
  <c r="BK666" i="5"/>
  <c r="BI666" i="5"/>
  <c r="BH666" i="5"/>
  <c r="BG666" i="5"/>
  <c r="BF666" i="5"/>
  <c r="BE666" i="5"/>
  <c r="T666" i="5"/>
  <c r="R666" i="5"/>
  <c r="P666" i="5"/>
  <c r="J666" i="5"/>
  <c r="BK664" i="5"/>
  <c r="BI664" i="5"/>
  <c r="BH664" i="5"/>
  <c r="BG664" i="5"/>
  <c r="BF664" i="5"/>
  <c r="T664" i="5"/>
  <c r="R664" i="5"/>
  <c r="P664" i="5"/>
  <c r="J664" i="5"/>
  <c r="BE664" i="5" s="1"/>
  <c r="BK662" i="5"/>
  <c r="BI662" i="5"/>
  <c r="BH662" i="5"/>
  <c r="BG662" i="5"/>
  <c r="BF662" i="5"/>
  <c r="BE662" i="5"/>
  <c r="T662" i="5"/>
  <c r="R662" i="5"/>
  <c r="P662" i="5"/>
  <c r="J662" i="5"/>
  <c r="BK660" i="5"/>
  <c r="BI660" i="5"/>
  <c r="BH660" i="5"/>
  <c r="BG660" i="5"/>
  <c r="BF660" i="5"/>
  <c r="T660" i="5"/>
  <c r="R660" i="5"/>
  <c r="P660" i="5"/>
  <c r="J660" i="5"/>
  <c r="BE660" i="5" s="1"/>
  <c r="BK658" i="5"/>
  <c r="BI658" i="5"/>
  <c r="BH658" i="5"/>
  <c r="BG658" i="5"/>
  <c r="BF658" i="5"/>
  <c r="BE658" i="5"/>
  <c r="T658" i="5"/>
  <c r="R658" i="5"/>
  <c r="P658" i="5"/>
  <c r="J658" i="5"/>
  <c r="BK655" i="5"/>
  <c r="BI655" i="5"/>
  <c r="BH655" i="5"/>
  <c r="BG655" i="5"/>
  <c r="BF655" i="5"/>
  <c r="T655" i="5"/>
  <c r="R655" i="5"/>
  <c r="R651" i="5" s="1"/>
  <c r="P655" i="5"/>
  <c r="J655" i="5"/>
  <c r="BE655" i="5" s="1"/>
  <c r="BK652" i="5"/>
  <c r="BI652" i="5"/>
  <c r="BH652" i="5"/>
  <c r="BG652" i="5"/>
  <c r="BF652" i="5"/>
  <c r="BE652" i="5"/>
  <c r="T652" i="5"/>
  <c r="T651" i="5" s="1"/>
  <c r="R652" i="5"/>
  <c r="P652" i="5"/>
  <c r="P651" i="5" s="1"/>
  <c r="J652" i="5"/>
  <c r="BK651" i="5"/>
  <c r="J651" i="5" s="1"/>
  <c r="J70" i="5" s="1"/>
  <c r="BK649" i="5"/>
  <c r="BI649" i="5"/>
  <c r="BH649" i="5"/>
  <c r="BG649" i="5"/>
  <c r="BF649" i="5"/>
  <c r="BE649" i="5"/>
  <c r="T649" i="5"/>
  <c r="R649" i="5"/>
  <c r="P649" i="5"/>
  <c r="J649" i="5"/>
  <c r="BK647" i="5"/>
  <c r="BI647" i="5"/>
  <c r="BH647" i="5"/>
  <c r="BG647" i="5"/>
  <c r="BF647" i="5"/>
  <c r="BE647" i="5"/>
  <c r="T647" i="5"/>
  <c r="R647" i="5"/>
  <c r="P647" i="5"/>
  <c r="J647" i="5"/>
  <c r="BK645" i="5"/>
  <c r="BI645" i="5"/>
  <c r="BH645" i="5"/>
  <c r="BG645" i="5"/>
  <c r="BF645" i="5"/>
  <c r="BE645" i="5"/>
  <c r="T645" i="5"/>
  <c r="R645" i="5"/>
  <c r="P645" i="5"/>
  <c r="J645" i="5"/>
  <c r="BK643" i="5"/>
  <c r="BI643" i="5"/>
  <c r="BH643" i="5"/>
  <c r="BG643" i="5"/>
  <c r="BF643" i="5"/>
  <c r="BE643" i="5"/>
  <c r="T643" i="5"/>
  <c r="R643" i="5"/>
  <c r="P643" i="5"/>
  <c r="J643" i="5"/>
  <c r="BK641" i="5"/>
  <c r="BI641" i="5"/>
  <c r="BH641" i="5"/>
  <c r="BG641" i="5"/>
  <c r="BF641" i="5"/>
  <c r="BE641" i="5"/>
  <c r="T641" i="5"/>
  <c r="R641" i="5"/>
  <c r="P641" i="5"/>
  <c r="J641" i="5"/>
  <c r="BK639" i="5"/>
  <c r="BI639" i="5"/>
  <c r="BH639" i="5"/>
  <c r="BG639" i="5"/>
  <c r="BF639" i="5"/>
  <c r="BE639" i="5"/>
  <c r="T639" i="5"/>
  <c r="R639" i="5"/>
  <c r="P639" i="5"/>
  <c r="J639" i="5"/>
  <c r="BK637" i="5"/>
  <c r="BI637" i="5"/>
  <c r="BH637" i="5"/>
  <c r="BG637" i="5"/>
  <c r="BF637" i="5"/>
  <c r="BE637" i="5"/>
  <c r="T637" i="5"/>
  <c r="R637" i="5"/>
  <c r="P637" i="5"/>
  <c r="J637" i="5"/>
  <c r="BK635" i="5"/>
  <c r="BI635" i="5"/>
  <c r="BH635" i="5"/>
  <c r="BG635" i="5"/>
  <c r="BF635" i="5"/>
  <c r="BE635" i="5"/>
  <c r="T635" i="5"/>
  <c r="R635" i="5"/>
  <c r="P635" i="5"/>
  <c r="J635" i="5"/>
  <c r="BK633" i="5"/>
  <c r="BI633" i="5"/>
  <c r="BH633" i="5"/>
  <c r="BG633" i="5"/>
  <c r="BF633" i="5"/>
  <c r="BE633" i="5"/>
  <c r="T633" i="5"/>
  <c r="R633" i="5"/>
  <c r="P633" i="5"/>
  <c r="J633" i="5"/>
  <c r="BK631" i="5"/>
  <c r="BI631" i="5"/>
  <c r="BH631" i="5"/>
  <c r="BG631" i="5"/>
  <c r="BF631" i="5"/>
  <c r="BE631" i="5"/>
  <c r="T631" i="5"/>
  <c r="R631" i="5"/>
  <c r="P631" i="5"/>
  <c r="J631" i="5"/>
  <c r="BK629" i="5"/>
  <c r="BI629" i="5"/>
  <c r="BH629" i="5"/>
  <c r="BG629" i="5"/>
  <c r="BF629" i="5"/>
  <c r="BE629" i="5"/>
  <c r="T629" i="5"/>
  <c r="R629" i="5"/>
  <c r="P629" i="5"/>
  <c r="J629" i="5"/>
  <c r="BK627" i="5"/>
  <c r="BI627" i="5"/>
  <c r="BH627" i="5"/>
  <c r="BG627" i="5"/>
  <c r="BF627" i="5"/>
  <c r="BE627" i="5"/>
  <c r="T627" i="5"/>
  <c r="R627" i="5"/>
  <c r="P627" i="5"/>
  <c r="J627" i="5"/>
  <c r="BK625" i="5"/>
  <c r="BI625" i="5"/>
  <c r="BH625" i="5"/>
  <c r="BG625" i="5"/>
  <c r="BF625" i="5"/>
  <c r="BE625" i="5"/>
  <c r="T625" i="5"/>
  <c r="R625" i="5"/>
  <c r="P625" i="5"/>
  <c r="J625" i="5"/>
  <c r="BK623" i="5"/>
  <c r="BI623" i="5"/>
  <c r="BH623" i="5"/>
  <c r="BG623" i="5"/>
  <c r="BF623" i="5"/>
  <c r="BE623" i="5"/>
  <c r="T623" i="5"/>
  <c r="R623" i="5"/>
  <c r="P623" i="5"/>
  <c r="J623" i="5"/>
  <c r="BK621" i="5"/>
  <c r="BI621" i="5"/>
  <c r="BH621" i="5"/>
  <c r="BG621" i="5"/>
  <c r="BF621" i="5"/>
  <c r="BE621" i="5"/>
  <c r="T621" i="5"/>
  <c r="R621" i="5"/>
  <c r="P621" i="5"/>
  <c r="J621" i="5"/>
  <c r="BK618" i="5"/>
  <c r="BI618" i="5"/>
  <c r="BH618" i="5"/>
  <c r="BG618" i="5"/>
  <c r="BF618" i="5"/>
  <c r="BE618" i="5"/>
  <c r="T618" i="5"/>
  <c r="R618" i="5"/>
  <c r="P618" i="5"/>
  <c r="J618" i="5"/>
  <c r="BK616" i="5"/>
  <c r="BI616" i="5"/>
  <c r="BH616" i="5"/>
  <c r="BG616" i="5"/>
  <c r="BF616" i="5"/>
  <c r="BE616" i="5"/>
  <c r="T616" i="5"/>
  <c r="R616" i="5"/>
  <c r="P616" i="5"/>
  <c r="J616" i="5"/>
  <c r="BK611" i="5"/>
  <c r="BI611" i="5"/>
  <c r="BH611" i="5"/>
  <c r="BG611" i="5"/>
  <c r="BF611" i="5"/>
  <c r="BE611" i="5"/>
  <c r="T611" i="5"/>
  <c r="R611" i="5"/>
  <c r="P611" i="5"/>
  <c r="J611" i="5"/>
  <c r="BK608" i="5"/>
  <c r="BI608" i="5"/>
  <c r="BH608" i="5"/>
  <c r="BG608" i="5"/>
  <c r="BF608" i="5"/>
  <c r="BE608" i="5"/>
  <c r="T608" i="5"/>
  <c r="R608" i="5"/>
  <c r="P608" i="5"/>
  <c r="J608" i="5"/>
  <c r="BK605" i="5"/>
  <c r="BI605" i="5"/>
  <c r="BH605" i="5"/>
  <c r="BG605" i="5"/>
  <c r="BF605" i="5"/>
  <c r="BE605" i="5"/>
  <c r="T605" i="5"/>
  <c r="R605" i="5"/>
  <c r="P605" i="5"/>
  <c r="J605" i="5"/>
  <c r="BK602" i="5"/>
  <c r="BI602" i="5"/>
  <c r="BH602" i="5"/>
  <c r="BG602" i="5"/>
  <c r="BF602" i="5"/>
  <c r="BE602" i="5"/>
  <c r="T602" i="5"/>
  <c r="R602" i="5"/>
  <c r="P602" i="5"/>
  <c r="J602" i="5"/>
  <c r="BK599" i="5"/>
  <c r="BI599" i="5"/>
  <c r="BH599" i="5"/>
  <c r="BG599" i="5"/>
  <c r="BF599" i="5"/>
  <c r="BE599" i="5"/>
  <c r="T599" i="5"/>
  <c r="R599" i="5"/>
  <c r="P599" i="5"/>
  <c r="J599" i="5"/>
  <c r="BK595" i="5"/>
  <c r="BI595" i="5"/>
  <c r="BH595" i="5"/>
  <c r="BG595" i="5"/>
  <c r="BF595" i="5"/>
  <c r="BE595" i="5"/>
  <c r="T595" i="5"/>
  <c r="R595" i="5"/>
  <c r="P595" i="5"/>
  <c r="J595" i="5"/>
  <c r="BK590" i="5"/>
  <c r="BI590" i="5"/>
  <c r="BH590" i="5"/>
  <c r="BG590" i="5"/>
  <c r="BF590" i="5"/>
  <c r="BE590" i="5"/>
  <c r="T590" i="5"/>
  <c r="R590" i="5"/>
  <c r="P590" i="5"/>
  <c r="J590" i="5"/>
  <c r="BK588" i="5"/>
  <c r="BI588" i="5"/>
  <c r="BH588" i="5"/>
  <c r="BG588" i="5"/>
  <c r="BF588" i="5"/>
  <c r="BE588" i="5"/>
  <c r="T588" i="5"/>
  <c r="R588" i="5"/>
  <c r="P588" i="5"/>
  <c r="J588" i="5"/>
  <c r="BK586" i="5"/>
  <c r="BI586" i="5"/>
  <c r="BH586" i="5"/>
  <c r="BG586" i="5"/>
  <c r="BF586" i="5"/>
  <c r="BE586" i="5"/>
  <c r="T586" i="5"/>
  <c r="R586" i="5"/>
  <c r="P586" i="5"/>
  <c r="J586" i="5"/>
  <c r="BK581" i="5"/>
  <c r="BI581" i="5"/>
  <c r="BH581" i="5"/>
  <c r="BG581" i="5"/>
  <c r="BF581" i="5"/>
  <c r="BE581" i="5"/>
  <c r="T581" i="5"/>
  <c r="R581" i="5"/>
  <c r="P581" i="5"/>
  <c r="J581" i="5"/>
  <c r="BK579" i="5"/>
  <c r="BI579" i="5"/>
  <c r="BH579" i="5"/>
  <c r="BG579" i="5"/>
  <c r="BF579" i="5"/>
  <c r="BE579" i="5"/>
  <c r="T579" i="5"/>
  <c r="R579" i="5"/>
  <c r="P579" i="5"/>
  <c r="J579" i="5"/>
  <c r="BK577" i="5"/>
  <c r="BI577" i="5"/>
  <c r="BH577" i="5"/>
  <c r="BG577" i="5"/>
  <c r="BF577" i="5"/>
  <c r="BE577" i="5"/>
  <c r="T577" i="5"/>
  <c r="R577" i="5"/>
  <c r="P577" i="5"/>
  <c r="J577" i="5"/>
  <c r="BK574" i="5"/>
  <c r="BI574" i="5"/>
  <c r="BH574" i="5"/>
  <c r="BG574" i="5"/>
  <c r="BF574" i="5"/>
  <c r="BE574" i="5"/>
  <c r="T574" i="5"/>
  <c r="R574" i="5"/>
  <c r="P574" i="5"/>
  <c r="J574" i="5"/>
  <c r="BK570" i="5"/>
  <c r="BI570" i="5"/>
  <c r="BH570" i="5"/>
  <c r="BG570" i="5"/>
  <c r="BF570" i="5"/>
  <c r="BE570" i="5"/>
  <c r="T570" i="5"/>
  <c r="R570" i="5"/>
  <c r="P570" i="5"/>
  <c r="J570" i="5"/>
  <c r="BK566" i="5"/>
  <c r="BI566" i="5"/>
  <c r="BH566" i="5"/>
  <c r="BG566" i="5"/>
  <c r="BF566" i="5"/>
  <c r="BE566" i="5"/>
  <c r="T566" i="5"/>
  <c r="R566" i="5"/>
  <c r="P566" i="5"/>
  <c r="J566" i="5"/>
  <c r="BK561" i="5"/>
  <c r="BI561" i="5"/>
  <c r="BH561" i="5"/>
  <c r="BG561" i="5"/>
  <c r="BF561" i="5"/>
  <c r="BE561" i="5"/>
  <c r="T561" i="5"/>
  <c r="R561" i="5"/>
  <c r="R560" i="5" s="1"/>
  <c r="P561" i="5"/>
  <c r="P560" i="5" s="1"/>
  <c r="J561" i="5"/>
  <c r="BK560" i="5"/>
  <c r="J560" i="5" s="1"/>
  <c r="J69" i="5" s="1"/>
  <c r="T560" i="5"/>
  <c r="BK556" i="5"/>
  <c r="BI556" i="5"/>
  <c r="BH556" i="5"/>
  <c r="BG556" i="5"/>
  <c r="BF556" i="5"/>
  <c r="T556" i="5"/>
  <c r="R556" i="5"/>
  <c r="P556" i="5"/>
  <c r="J556" i="5"/>
  <c r="BE556" i="5" s="1"/>
  <c r="BK552" i="5"/>
  <c r="BI552" i="5"/>
  <c r="BH552" i="5"/>
  <c r="BG552" i="5"/>
  <c r="BF552" i="5"/>
  <c r="BE552" i="5"/>
  <c r="T552" i="5"/>
  <c r="R552" i="5"/>
  <c r="P552" i="5"/>
  <c r="J552" i="5"/>
  <c r="BK548" i="5"/>
  <c r="BI548" i="5"/>
  <c r="BH548" i="5"/>
  <c r="BG548" i="5"/>
  <c r="BF548" i="5"/>
  <c r="T548" i="5"/>
  <c r="R548" i="5"/>
  <c r="P548" i="5"/>
  <c r="J548" i="5"/>
  <c r="BE548" i="5" s="1"/>
  <c r="BK544" i="5"/>
  <c r="BI544" i="5"/>
  <c r="BH544" i="5"/>
  <c r="BG544" i="5"/>
  <c r="BF544" i="5"/>
  <c r="BE544" i="5"/>
  <c r="T544" i="5"/>
  <c r="R544" i="5"/>
  <c r="P544" i="5"/>
  <c r="J544" i="5"/>
  <c r="BK540" i="5"/>
  <c r="BI540" i="5"/>
  <c r="BH540" i="5"/>
  <c r="BG540" i="5"/>
  <c r="BF540" i="5"/>
  <c r="T540" i="5"/>
  <c r="R540" i="5"/>
  <c r="P540" i="5"/>
  <c r="J540" i="5"/>
  <c r="BE540" i="5" s="1"/>
  <c r="BK536" i="5"/>
  <c r="BI536" i="5"/>
  <c r="BH536" i="5"/>
  <c r="BG536" i="5"/>
  <c r="BF536" i="5"/>
  <c r="BE536" i="5"/>
  <c r="T536" i="5"/>
  <c r="R536" i="5"/>
  <c r="P536" i="5"/>
  <c r="J536" i="5"/>
  <c r="BK532" i="5"/>
  <c r="BI532" i="5"/>
  <c r="BH532" i="5"/>
  <c r="BG532" i="5"/>
  <c r="BF532" i="5"/>
  <c r="T532" i="5"/>
  <c r="R532" i="5"/>
  <c r="P532" i="5"/>
  <c r="J532" i="5"/>
  <c r="BE532" i="5" s="1"/>
  <c r="BK528" i="5"/>
  <c r="BI528" i="5"/>
  <c r="BH528" i="5"/>
  <c r="BG528" i="5"/>
  <c r="BF528" i="5"/>
  <c r="BE528" i="5"/>
  <c r="T528" i="5"/>
  <c r="R528" i="5"/>
  <c r="P528" i="5"/>
  <c r="J528" i="5"/>
  <c r="BK524" i="5"/>
  <c r="BI524" i="5"/>
  <c r="BH524" i="5"/>
  <c r="BG524" i="5"/>
  <c r="BF524" i="5"/>
  <c r="T524" i="5"/>
  <c r="R524" i="5"/>
  <c r="P524" i="5"/>
  <c r="J524" i="5"/>
  <c r="BE524" i="5" s="1"/>
  <c r="BK520" i="5"/>
  <c r="BI520" i="5"/>
  <c r="BH520" i="5"/>
  <c r="BG520" i="5"/>
  <c r="BF520" i="5"/>
  <c r="BE520" i="5"/>
  <c r="T520" i="5"/>
  <c r="R520" i="5"/>
  <c r="P520" i="5"/>
  <c r="J520" i="5"/>
  <c r="BK516" i="5"/>
  <c r="BI516" i="5"/>
  <c r="BH516" i="5"/>
  <c r="BG516" i="5"/>
  <c r="BF516" i="5"/>
  <c r="T516" i="5"/>
  <c r="R516" i="5"/>
  <c r="P516" i="5"/>
  <c r="J516" i="5"/>
  <c r="BE516" i="5" s="1"/>
  <c r="BK512" i="5"/>
  <c r="BI512" i="5"/>
  <c r="BH512" i="5"/>
  <c r="BG512" i="5"/>
  <c r="BF512" i="5"/>
  <c r="BE512" i="5"/>
  <c r="T512" i="5"/>
  <c r="R512" i="5"/>
  <c r="P512" i="5"/>
  <c r="J512" i="5"/>
  <c r="BK508" i="5"/>
  <c r="BI508" i="5"/>
  <c r="BH508" i="5"/>
  <c r="BG508" i="5"/>
  <c r="BF508" i="5"/>
  <c r="T508" i="5"/>
  <c r="R508" i="5"/>
  <c r="P508" i="5"/>
  <c r="J508" i="5"/>
  <c r="BE508" i="5" s="1"/>
  <c r="BK503" i="5"/>
  <c r="BI503" i="5"/>
  <c r="BH503" i="5"/>
  <c r="BG503" i="5"/>
  <c r="BF503" i="5"/>
  <c r="BE503" i="5"/>
  <c r="T503" i="5"/>
  <c r="R503" i="5"/>
  <c r="P503" i="5"/>
  <c r="J503" i="5"/>
  <c r="BK498" i="5"/>
  <c r="BI498" i="5"/>
  <c r="BH498" i="5"/>
  <c r="BG498" i="5"/>
  <c r="BF498" i="5"/>
  <c r="T498" i="5"/>
  <c r="R498" i="5"/>
  <c r="P498" i="5"/>
  <c r="J498" i="5"/>
  <c r="BE498" i="5" s="1"/>
  <c r="BK493" i="5"/>
  <c r="BI493" i="5"/>
  <c r="BH493" i="5"/>
  <c r="BG493" i="5"/>
  <c r="BF493" i="5"/>
  <c r="BE493" i="5"/>
  <c r="T493" i="5"/>
  <c r="R493" i="5"/>
  <c r="P493" i="5"/>
  <c r="J493" i="5"/>
  <c r="BK490" i="5"/>
  <c r="BI490" i="5"/>
  <c r="BH490" i="5"/>
  <c r="BG490" i="5"/>
  <c r="BF490" i="5"/>
  <c r="T490" i="5"/>
  <c r="R490" i="5"/>
  <c r="P490" i="5"/>
  <c r="J490" i="5"/>
  <c r="BE490" i="5" s="1"/>
  <c r="BK486" i="5"/>
  <c r="BI486" i="5"/>
  <c r="BH486" i="5"/>
  <c r="BG486" i="5"/>
  <c r="BF486" i="5"/>
  <c r="BE486" i="5"/>
  <c r="T486" i="5"/>
  <c r="R486" i="5"/>
  <c r="P486" i="5"/>
  <c r="J486" i="5"/>
  <c r="BK484" i="5"/>
  <c r="BI484" i="5"/>
  <c r="BH484" i="5"/>
  <c r="BG484" i="5"/>
  <c r="BF484" i="5"/>
  <c r="T484" i="5"/>
  <c r="R484" i="5"/>
  <c r="P484" i="5"/>
  <c r="J484" i="5"/>
  <c r="BE484" i="5" s="1"/>
  <c r="BK479" i="5"/>
  <c r="BI479" i="5"/>
  <c r="BH479" i="5"/>
  <c r="BG479" i="5"/>
  <c r="BF479" i="5"/>
  <c r="BE479" i="5"/>
  <c r="T479" i="5"/>
  <c r="R479" i="5"/>
  <c r="P479" i="5"/>
  <c r="J479" i="5"/>
  <c r="BK476" i="5"/>
  <c r="BI476" i="5"/>
  <c r="BH476" i="5"/>
  <c r="BG476" i="5"/>
  <c r="BF476" i="5"/>
  <c r="T476" i="5"/>
  <c r="R476" i="5"/>
  <c r="P476" i="5"/>
  <c r="J476" i="5"/>
  <c r="BE476" i="5" s="1"/>
  <c r="BK472" i="5"/>
  <c r="BI472" i="5"/>
  <c r="BH472" i="5"/>
  <c r="BG472" i="5"/>
  <c r="BF472" i="5"/>
  <c r="BE472" i="5"/>
  <c r="T472" i="5"/>
  <c r="R472" i="5"/>
  <c r="P472" i="5"/>
  <c r="J472" i="5"/>
  <c r="BK467" i="5"/>
  <c r="BI467" i="5"/>
  <c r="BH467" i="5"/>
  <c r="BG467" i="5"/>
  <c r="BF467" i="5"/>
  <c r="T467" i="5"/>
  <c r="R467" i="5"/>
  <c r="P467" i="5"/>
  <c r="J467" i="5"/>
  <c r="BE467" i="5" s="1"/>
  <c r="BK463" i="5"/>
  <c r="BI463" i="5"/>
  <c r="BH463" i="5"/>
  <c r="BG463" i="5"/>
  <c r="BF463" i="5"/>
  <c r="BE463" i="5"/>
  <c r="T463" i="5"/>
  <c r="R463" i="5"/>
  <c r="P463" i="5"/>
  <c r="J463" i="5"/>
  <c r="BK459" i="5"/>
  <c r="BI459" i="5"/>
  <c r="BH459" i="5"/>
  <c r="BG459" i="5"/>
  <c r="BF459" i="5"/>
  <c r="T459" i="5"/>
  <c r="R459" i="5"/>
  <c r="P459" i="5"/>
  <c r="J459" i="5"/>
  <c r="BE459" i="5" s="1"/>
  <c r="BK457" i="5"/>
  <c r="BI457" i="5"/>
  <c r="BH457" i="5"/>
  <c r="BG457" i="5"/>
  <c r="BF457" i="5"/>
  <c r="BE457" i="5"/>
  <c r="T457" i="5"/>
  <c r="R457" i="5"/>
  <c r="P457" i="5"/>
  <c r="J457" i="5"/>
  <c r="BK453" i="5"/>
  <c r="BI453" i="5"/>
  <c r="BH453" i="5"/>
  <c r="BG453" i="5"/>
  <c r="BF453" i="5"/>
  <c r="T453" i="5"/>
  <c r="R453" i="5"/>
  <c r="P453" i="5"/>
  <c r="J453" i="5"/>
  <c r="BE453" i="5" s="1"/>
  <c r="BK449" i="5"/>
  <c r="BI449" i="5"/>
  <c r="BH449" i="5"/>
  <c r="BG449" i="5"/>
  <c r="BF449" i="5"/>
  <c r="BE449" i="5"/>
  <c r="T449" i="5"/>
  <c r="R449" i="5"/>
  <c r="P449" i="5"/>
  <c r="J449" i="5"/>
  <c r="BK445" i="5"/>
  <c r="BI445" i="5"/>
  <c r="BH445" i="5"/>
  <c r="BG445" i="5"/>
  <c r="BF445" i="5"/>
  <c r="T445" i="5"/>
  <c r="R445" i="5"/>
  <c r="P445" i="5"/>
  <c r="J445" i="5"/>
  <c r="BE445" i="5" s="1"/>
  <c r="BK440" i="5"/>
  <c r="BI440" i="5"/>
  <c r="BH440" i="5"/>
  <c r="BG440" i="5"/>
  <c r="BF440" i="5"/>
  <c r="BE440" i="5"/>
  <c r="T440" i="5"/>
  <c r="R440" i="5"/>
  <c r="P440" i="5"/>
  <c r="J440" i="5"/>
  <c r="BK436" i="5"/>
  <c r="BI436" i="5"/>
  <c r="BH436" i="5"/>
  <c r="BG436" i="5"/>
  <c r="BF436" i="5"/>
  <c r="T436" i="5"/>
  <c r="R436" i="5"/>
  <c r="P436" i="5"/>
  <c r="J436" i="5"/>
  <c r="BE436" i="5" s="1"/>
  <c r="BK432" i="5"/>
  <c r="BI432" i="5"/>
  <c r="BH432" i="5"/>
  <c r="BG432" i="5"/>
  <c r="BF432" i="5"/>
  <c r="BE432" i="5"/>
  <c r="T432" i="5"/>
  <c r="R432" i="5"/>
  <c r="P432" i="5"/>
  <c r="J432" i="5"/>
  <c r="BK427" i="5"/>
  <c r="BI427" i="5"/>
  <c r="BH427" i="5"/>
  <c r="BG427" i="5"/>
  <c r="BF427" i="5"/>
  <c r="T427" i="5"/>
  <c r="R427" i="5"/>
  <c r="P427" i="5"/>
  <c r="J427" i="5"/>
  <c r="BE427" i="5" s="1"/>
  <c r="BK424" i="5"/>
  <c r="BI424" i="5"/>
  <c r="BH424" i="5"/>
  <c r="BG424" i="5"/>
  <c r="BF424" i="5"/>
  <c r="BE424" i="5"/>
  <c r="T424" i="5"/>
  <c r="R424" i="5"/>
  <c r="P424" i="5"/>
  <c r="J424" i="5"/>
  <c r="BK422" i="5"/>
  <c r="BI422" i="5"/>
  <c r="BH422" i="5"/>
  <c r="BG422" i="5"/>
  <c r="BF422" i="5"/>
  <c r="T422" i="5"/>
  <c r="R422" i="5"/>
  <c r="P422" i="5"/>
  <c r="J422" i="5"/>
  <c r="BE422" i="5" s="1"/>
  <c r="BK420" i="5"/>
  <c r="BI420" i="5"/>
  <c r="BH420" i="5"/>
  <c r="BG420" i="5"/>
  <c r="BF420" i="5"/>
  <c r="BE420" i="5"/>
  <c r="T420" i="5"/>
  <c r="R420" i="5"/>
  <c r="P420" i="5"/>
  <c r="J420" i="5"/>
  <c r="BK415" i="5"/>
  <c r="BI415" i="5"/>
  <c r="BH415" i="5"/>
  <c r="BG415" i="5"/>
  <c r="BF415" i="5"/>
  <c r="T415" i="5"/>
  <c r="R415" i="5"/>
  <c r="P415" i="5"/>
  <c r="J415" i="5"/>
  <c r="BE415" i="5" s="1"/>
  <c r="BK411" i="5"/>
  <c r="BI411" i="5"/>
  <c r="BH411" i="5"/>
  <c r="BG411" i="5"/>
  <c r="BF411" i="5"/>
  <c r="BE411" i="5"/>
  <c r="T411" i="5"/>
  <c r="R411" i="5"/>
  <c r="P411" i="5"/>
  <c r="J411" i="5"/>
  <c r="BK406" i="5"/>
  <c r="BI406" i="5"/>
  <c r="BH406" i="5"/>
  <c r="BG406" i="5"/>
  <c r="BF406" i="5"/>
  <c r="T406" i="5"/>
  <c r="R406" i="5"/>
  <c r="P406" i="5"/>
  <c r="J406" i="5"/>
  <c r="BE406" i="5" s="1"/>
  <c r="BK402" i="5"/>
  <c r="BI402" i="5"/>
  <c r="BH402" i="5"/>
  <c r="BG402" i="5"/>
  <c r="BF402" i="5"/>
  <c r="BE402" i="5"/>
  <c r="T402" i="5"/>
  <c r="R402" i="5"/>
  <c r="P402" i="5"/>
  <c r="J402" i="5"/>
  <c r="BK400" i="5"/>
  <c r="BI400" i="5"/>
  <c r="BH400" i="5"/>
  <c r="BG400" i="5"/>
  <c r="BF400" i="5"/>
  <c r="T400" i="5"/>
  <c r="R400" i="5"/>
  <c r="R396" i="5" s="1"/>
  <c r="P400" i="5"/>
  <c r="J400" i="5"/>
  <c r="BE400" i="5" s="1"/>
  <c r="BK397" i="5"/>
  <c r="BI397" i="5"/>
  <c r="BH397" i="5"/>
  <c r="BG397" i="5"/>
  <c r="BF397" i="5"/>
  <c r="BE397" i="5"/>
  <c r="T397" i="5"/>
  <c r="T396" i="5" s="1"/>
  <c r="R397" i="5"/>
  <c r="P397" i="5"/>
  <c r="P396" i="5" s="1"/>
  <c r="J397" i="5"/>
  <c r="BK396" i="5"/>
  <c r="J396" i="5" s="1"/>
  <c r="J68" i="5" s="1"/>
  <c r="BK394" i="5"/>
  <c r="BI394" i="5"/>
  <c r="BH394" i="5"/>
  <c r="BG394" i="5"/>
  <c r="BF394" i="5"/>
  <c r="BE394" i="5"/>
  <c r="T394" i="5"/>
  <c r="R394" i="5"/>
  <c r="P394" i="5"/>
  <c r="J394" i="5"/>
  <c r="BK392" i="5"/>
  <c r="BI392" i="5"/>
  <c r="BH392" i="5"/>
  <c r="BG392" i="5"/>
  <c r="BF392" i="5"/>
  <c r="BE392" i="5"/>
  <c r="T392" i="5"/>
  <c r="R392" i="5"/>
  <c r="P392" i="5"/>
  <c r="J392" i="5"/>
  <c r="BK390" i="5"/>
  <c r="BI390" i="5"/>
  <c r="BH390" i="5"/>
  <c r="BG390" i="5"/>
  <c r="BF390" i="5"/>
  <c r="BE390" i="5"/>
  <c r="T390" i="5"/>
  <c r="R390" i="5"/>
  <c r="P390" i="5"/>
  <c r="J390" i="5"/>
  <c r="BK388" i="5"/>
  <c r="BI388" i="5"/>
  <c r="BH388" i="5"/>
  <c r="BG388" i="5"/>
  <c r="BF388" i="5"/>
  <c r="BE388" i="5"/>
  <c r="T388" i="5"/>
  <c r="R388" i="5"/>
  <c r="P388" i="5"/>
  <c r="J388" i="5"/>
  <c r="BK386" i="5"/>
  <c r="BI386" i="5"/>
  <c r="BH386" i="5"/>
  <c r="BG386" i="5"/>
  <c r="BF386" i="5"/>
  <c r="BE386" i="5"/>
  <c r="T386" i="5"/>
  <c r="R386" i="5"/>
  <c r="P386" i="5"/>
  <c r="J386" i="5"/>
  <c r="BK382" i="5"/>
  <c r="BI382" i="5"/>
  <c r="BH382" i="5"/>
  <c r="BG382" i="5"/>
  <c r="BF382" i="5"/>
  <c r="BE382" i="5"/>
  <c r="T382" i="5"/>
  <c r="R382" i="5"/>
  <c r="P382" i="5"/>
  <c r="J382" i="5"/>
  <c r="BK380" i="5"/>
  <c r="BI380" i="5"/>
  <c r="BH380" i="5"/>
  <c r="BG380" i="5"/>
  <c r="BF380" i="5"/>
  <c r="BE380" i="5"/>
  <c r="T380" i="5"/>
  <c r="R380" i="5"/>
  <c r="P380" i="5"/>
  <c r="J380" i="5"/>
  <c r="BK357" i="5"/>
  <c r="BI357" i="5"/>
  <c r="BH357" i="5"/>
  <c r="BG357" i="5"/>
  <c r="BF357" i="5"/>
  <c r="BE357" i="5"/>
  <c r="T357" i="5"/>
  <c r="R357" i="5"/>
  <c r="P357" i="5"/>
  <c r="J357" i="5"/>
  <c r="BK351" i="5"/>
  <c r="BI351" i="5"/>
  <c r="BH351" i="5"/>
  <c r="BG351" i="5"/>
  <c r="BF351" i="5"/>
  <c r="BE351" i="5"/>
  <c r="T351" i="5"/>
  <c r="R351" i="5"/>
  <c r="P351" i="5"/>
  <c r="J351" i="5"/>
  <c r="BK346" i="5"/>
  <c r="BI346" i="5"/>
  <c r="BH346" i="5"/>
  <c r="BG346" i="5"/>
  <c r="BF346" i="5"/>
  <c r="BE346" i="5"/>
  <c r="T346" i="5"/>
  <c r="R346" i="5"/>
  <c r="P346" i="5"/>
  <c r="J346" i="5"/>
  <c r="BK344" i="5"/>
  <c r="BI344" i="5"/>
  <c r="BH344" i="5"/>
  <c r="BG344" i="5"/>
  <c r="BF344" i="5"/>
  <c r="BE344" i="5"/>
  <c r="T344" i="5"/>
  <c r="R344" i="5"/>
  <c r="P344" i="5"/>
  <c r="J344" i="5"/>
  <c r="BK339" i="5"/>
  <c r="BI339" i="5"/>
  <c r="BH339" i="5"/>
  <c r="BG339" i="5"/>
  <c r="BF339" i="5"/>
  <c r="BE339" i="5"/>
  <c r="T339" i="5"/>
  <c r="R339" i="5"/>
  <c r="P339" i="5"/>
  <c r="J339" i="5"/>
  <c r="BK337" i="5"/>
  <c r="BI337" i="5"/>
  <c r="BH337" i="5"/>
  <c r="BG337" i="5"/>
  <c r="BF337" i="5"/>
  <c r="BE337" i="5"/>
  <c r="T337" i="5"/>
  <c r="R337" i="5"/>
  <c r="P337" i="5"/>
  <c r="J337" i="5"/>
  <c r="BK335" i="5"/>
  <c r="BI335" i="5"/>
  <c r="BH335" i="5"/>
  <c r="BG335" i="5"/>
  <c r="BF335" i="5"/>
  <c r="BE335" i="5"/>
  <c r="T335" i="5"/>
  <c r="R335" i="5"/>
  <c r="P335" i="5"/>
  <c r="J335" i="5"/>
  <c r="BK331" i="5"/>
  <c r="BI331" i="5"/>
  <c r="BH331" i="5"/>
  <c r="BG331" i="5"/>
  <c r="BF331" i="5"/>
  <c r="BE331" i="5"/>
  <c r="T331" i="5"/>
  <c r="R331" i="5"/>
  <c r="P331" i="5"/>
  <c r="J331" i="5"/>
  <c r="BK325" i="5"/>
  <c r="BI325" i="5"/>
  <c r="BH325" i="5"/>
  <c r="BG325" i="5"/>
  <c r="BF325" i="5"/>
  <c r="BE325" i="5"/>
  <c r="T325" i="5"/>
  <c r="R325" i="5"/>
  <c r="P325" i="5"/>
  <c r="J325" i="5"/>
  <c r="BK320" i="5"/>
  <c r="BI320" i="5"/>
  <c r="BH320" i="5"/>
  <c r="BG320" i="5"/>
  <c r="BF320" i="5"/>
  <c r="BE320" i="5"/>
  <c r="T320" i="5"/>
  <c r="R320" i="5"/>
  <c r="R319" i="5" s="1"/>
  <c r="P320" i="5"/>
  <c r="P319" i="5" s="1"/>
  <c r="J320" i="5"/>
  <c r="BK319" i="5"/>
  <c r="J319" i="5" s="1"/>
  <c r="J67" i="5" s="1"/>
  <c r="T319" i="5"/>
  <c r="BK315" i="5"/>
  <c r="BK314" i="5" s="1"/>
  <c r="J314" i="5" s="1"/>
  <c r="J66" i="5" s="1"/>
  <c r="BI315" i="5"/>
  <c r="BH315" i="5"/>
  <c r="BG315" i="5"/>
  <c r="BF315" i="5"/>
  <c r="T315" i="5"/>
  <c r="T314" i="5" s="1"/>
  <c r="R315" i="5"/>
  <c r="R314" i="5" s="1"/>
  <c r="P315" i="5"/>
  <c r="P314" i="5" s="1"/>
  <c r="J315" i="5"/>
  <c r="BE315" i="5" s="1"/>
  <c r="BK305" i="5"/>
  <c r="BI305" i="5"/>
  <c r="BH305" i="5"/>
  <c r="BG305" i="5"/>
  <c r="BF305" i="5"/>
  <c r="BE305" i="5"/>
  <c r="T305" i="5"/>
  <c r="R305" i="5"/>
  <c r="P305" i="5"/>
  <c r="J305" i="5"/>
  <c r="BK300" i="5"/>
  <c r="BI300" i="5"/>
  <c r="BH300" i="5"/>
  <c r="BG300" i="5"/>
  <c r="BF300" i="5"/>
  <c r="BE300" i="5"/>
  <c r="T300" i="5"/>
  <c r="R300" i="5"/>
  <c r="P300" i="5"/>
  <c r="J300" i="5"/>
  <c r="BK296" i="5"/>
  <c r="BI296" i="5"/>
  <c r="BH296" i="5"/>
  <c r="BG296" i="5"/>
  <c r="BF296" i="5"/>
  <c r="BE296" i="5"/>
  <c r="T296" i="5"/>
  <c r="R296" i="5"/>
  <c r="P296" i="5"/>
  <c r="J296" i="5"/>
  <c r="BK292" i="5"/>
  <c r="BI292" i="5"/>
  <c r="BH292" i="5"/>
  <c r="BG292" i="5"/>
  <c r="BF292" i="5"/>
  <c r="BE292" i="5"/>
  <c r="T292" i="5"/>
  <c r="R292" i="5"/>
  <c r="P292" i="5"/>
  <c r="J292" i="5"/>
  <c r="BK287" i="5"/>
  <c r="BI287" i="5"/>
  <c r="BH287" i="5"/>
  <c r="BG287" i="5"/>
  <c r="BF287" i="5"/>
  <c r="BE287" i="5"/>
  <c r="T287" i="5"/>
  <c r="R287" i="5"/>
  <c r="P287" i="5"/>
  <c r="J287" i="5"/>
  <c r="BK282" i="5"/>
  <c r="BI282" i="5"/>
  <c r="BH282" i="5"/>
  <c r="BG282" i="5"/>
  <c r="BF282" i="5"/>
  <c r="BE282" i="5"/>
  <c r="T282" i="5"/>
  <c r="R282" i="5"/>
  <c r="R281" i="5" s="1"/>
  <c r="P282" i="5"/>
  <c r="P281" i="5" s="1"/>
  <c r="J282" i="5"/>
  <c r="BK281" i="5"/>
  <c r="J281" i="5" s="1"/>
  <c r="J65" i="5" s="1"/>
  <c r="T281" i="5"/>
  <c r="BK276" i="5"/>
  <c r="BI276" i="5"/>
  <c r="BH276" i="5"/>
  <c r="BG276" i="5"/>
  <c r="BF276" i="5"/>
  <c r="T276" i="5"/>
  <c r="R276" i="5"/>
  <c r="P276" i="5"/>
  <c r="J276" i="5"/>
  <c r="BE276" i="5" s="1"/>
  <c r="BK274" i="5"/>
  <c r="BI274" i="5"/>
  <c r="BH274" i="5"/>
  <c r="BG274" i="5"/>
  <c r="BF274" i="5"/>
  <c r="BE274" i="5"/>
  <c r="T274" i="5"/>
  <c r="R274" i="5"/>
  <c r="P274" i="5"/>
  <c r="J274" i="5"/>
  <c r="BK269" i="5"/>
  <c r="BI269" i="5"/>
  <c r="BH269" i="5"/>
  <c r="BG269" i="5"/>
  <c r="BF269" i="5"/>
  <c r="T269" i="5"/>
  <c r="R269" i="5"/>
  <c r="P269" i="5"/>
  <c r="J269" i="5"/>
  <c r="BE269" i="5" s="1"/>
  <c r="BK264" i="5"/>
  <c r="BI264" i="5"/>
  <c r="BH264" i="5"/>
  <c r="BG264" i="5"/>
  <c r="BF264" i="5"/>
  <c r="BE264" i="5"/>
  <c r="T264" i="5"/>
  <c r="R264" i="5"/>
  <c r="P264" i="5"/>
  <c r="J264" i="5"/>
  <c r="BK259" i="5"/>
  <c r="BI259" i="5"/>
  <c r="BH259" i="5"/>
  <c r="BG259" i="5"/>
  <c r="BF259" i="5"/>
  <c r="T259" i="5"/>
  <c r="R259" i="5"/>
  <c r="P259" i="5"/>
  <c r="J259" i="5"/>
  <c r="BE259" i="5" s="1"/>
  <c r="BK254" i="5"/>
  <c r="BI254" i="5"/>
  <c r="BH254" i="5"/>
  <c r="BG254" i="5"/>
  <c r="BF254" i="5"/>
  <c r="BE254" i="5"/>
  <c r="T254" i="5"/>
  <c r="R254" i="5"/>
  <c r="P254" i="5"/>
  <c r="J254" i="5"/>
  <c r="BK249" i="5"/>
  <c r="BI249" i="5"/>
  <c r="BH249" i="5"/>
  <c r="BG249" i="5"/>
  <c r="BF249" i="5"/>
  <c r="T249" i="5"/>
  <c r="R249" i="5"/>
  <c r="P249" i="5"/>
  <c r="J249" i="5"/>
  <c r="BE249" i="5" s="1"/>
  <c r="BK244" i="5"/>
  <c r="BI244" i="5"/>
  <c r="BH244" i="5"/>
  <c r="BG244" i="5"/>
  <c r="BF244" i="5"/>
  <c r="BE244" i="5"/>
  <c r="T244" i="5"/>
  <c r="R244" i="5"/>
  <c r="P244" i="5"/>
  <c r="J244" i="5"/>
  <c r="BK239" i="5"/>
  <c r="BI239" i="5"/>
  <c r="BH239" i="5"/>
  <c r="BG239" i="5"/>
  <c r="BF239" i="5"/>
  <c r="T239" i="5"/>
  <c r="R239" i="5"/>
  <c r="P239" i="5"/>
  <c r="J239" i="5"/>
  <c r="BE239" i="5" s="1"/>
  <c r="BK234" i="5"/>
  <c r="BI234" i="5"/>
  <c r="BH234" i="5"/>
  <c r="BG234" i="5"/>
  <c r="BF234" i="5"/>
  <c r="BE234" i="5"/>
  <c r="T234" i="5"/>
  <c r="R234" i="5"/>
  <c r="P234" i="5"/>
  <c r="J234" i="5"/>
  <c r="BK229" i="5"/>
  <c r="BI229" i="5"/>
  <c r="BH229" i="5"/>
  <c r="BG229" i="5"/>
  <c r="BF229" i="5"/>
  <c r="T229" i="5"/>
  <c r="R229" i="5"/>
  <c r="P229" i="5"/>
  <c r="J229" i="5"/>
  <c r="BE229" i="5" s="1"/>
  <c r="BK224" i="5"/>
  <c r="BI224" i="5"/>
  <c r="BH224" i="5"/>
  <c r="BG224" i="5"/>
  <c r="BF224" i="5"/>
  <c r="BE224" i="5"/>
  <c r="T224" i="5"/>
  <c r="R224" i="5"/>
  <c r="P224" i="5"/>
  <c r="J224" i="5"/>
  <c r="BK219" i="5"/>
  <c r="BK218" i="5" s="1"/>
  <c r="J218" i="5" s="1"/>
  <c r="J64" i="5" s="1"/>
  <c r="BI219" i="5"/>
  <c r="BH219" i="5"/>
  <c r="BG219" i="5"/>
  <c r="BF219" i="5"/>
  <c r="T219" i="5"/>
  <c r="T218" i="5" s="1"/>
  <c r="R219" i="5"/>
  <c r="R218" i="5" s="1"/>
  <c r="P219" i="5"/>
  <c r="P218" i="5" s="1"/>
  <c r="J219" i="5"/>
  <c r="BE219" i="5" s="1"/>
  <c r="BK214" i="5"/>
  <c r="BI214" i="5"/>
  <c r="BH214" i="5"/>
  <c r="BG214" i="5"/>
  <c r="BF214" i="5"/>
  <c r="BE214" i="5"/>
  <c r="T214" i="5"/>
  <c r="R214" i="5"/>
  <c r="P214" i="5"/>
  <c r="J214" i="5"/>
  <c r="BK204" i="5"/>
  <c r="BI204" i="5"/>
  <c r="BH204" i="5"/>
  <c r="BG204" i="5"/>
  <c r="BF204" i="5"/>
  <c r="BE204" i="5"/>
  <c r="T204" i="5"/>
  <c r="R204" i="5"/>
  <c r="P204" i="5"/>
  <c r="J204" i="5"/>
  <c r="BK200" i="5"/>
  <c r="BI200" i="5"/>
  <c r="BH200" i="5"/>
  <c r="BG200" i="5"/>
  <c r="BF200" i="5"/>
  <c r="BE200" i="5"/>
  <c r="T200" i="5"/>
  <c r="R200" i="5"/>
  <c r="P200" i="5"/>
  <c r="J200" i="5"/>
  <c r="BK195" i="5"/>
  <c r="BI195" i="5"/>
  <c r="BH195" i="5"/>
  <c r="BG195" i="5"/>
  <c r="BF195" i="5"/>
  <c r="BE195" i="5"/>
  <c r="T195" i="5"/>
  <c r="R195" i="5"/>
  <c r="P195" i="5"/>
  <c r="J195" i="5"/>
  <c r="BK190" i="5"/>
  <c r="BI190" i="5"/>
  <c r="BH190" i="5"/>
  <c r="BG190" i="5"/>
  <c r="BF190" i="5"/>
  <c r="BE190" i="5"/>
  <c r="T190" i="5"/>
  <c r="R190" i="5"/>
  <c r="P190" i="5"/>
  <c r="J190" i="5"/>
  <c r="BK185" i="5"/>
  <c r="BI185" i="5"/>
  <c r="BH185" i="5"/>
  <c r="BG185" i="5"/>
  <c r="BF185" i="5"/>
  <c r="BE185" i="5"/>
  <c r="T185" i="5"/>
  <c r="R185" i="5"/>
  <c r="P185" i="5"/>
  <c r="J185" i="5"/>
  <c r="BK180" i="5"/>
  <c r="BI180" i="5"/>
  <c r="BH180" i="5"/>
  <c r="BG180" i="5"/>
  <c r="BF180" i="5"/>
  <c r="BE180" i="5"/>
  <c r="T180" i="5"/>
  <c r="R180" i="5"/>
  <c r="P180" i="5"/>
  <c r="J180" i="5"/>
  <c r="BK175" i="5"/>
  <c r="BI175" i="5"/>
  <c r="BH175" i="5"/>
  <c r="BG175" i="5"/>
  <c r="BF175" i="5"/>
  <c r="BE175" i="5"/>
  <c r="T175" i="5"/>
  <c r="R175" i="5"/>
  <c r="P175" i="5"/>
  <c r="J175" i="5"/>
  <c r="BK170" i="5"/>
  <c r="BI170" i="5"/>
  <c r="BH170" i="5"/>
  <c r="BG170" i="5"/>
  <c r="BF170" i="5"/>
  <c r="BE170" i="5"/>
  <c r="T170" i="5"/>
  <c r="R170" i="5"/>
  <c r="P170" i="5"/>
  <c r="J170" i="5"/>
  <c r="BK165" i="5"/>
  <c r="BI165" i="5"/>
  <c r="BH165" i="5"/>
  <c r="BG165" i="5"/>
  <c r="BF165" i="5"/>
  <c r="BE165" i="5"/>
  <c r="T165" i="5"/>
  <c r="R165" i="5"/>
  <c r="P165" i="5"/>
  <c r="J165" i="5"/>
  <c r="BK160" i="5"/>
  <c r="BI160" i="5"/>
  <c r="BH160" i="5"/>
  <c r="BG160" i="5"/>
  <c r="BF160" i="5"/>
  <c r="BE160" i="5"/>
  <c r="T160" i="5"/>
  <c r="R160" i="5"/>
  <c r="P160" i="5"/>
  <c r="J160" i="5"/>
  <c r="BK155" i="5"/>
  <c r="BI155" i="5"/>
  <c r="BH155" i="5"/>
  <c r="BG155" i="5"/>
  <c r="BF155" i="5"/>
  <c r="BE155" i="5"/>
  <c r="T155" i="5"/>
  <c r="R155" i="5"/>
  <c r="P155" i="5"/>
  <c r="J155" i="5"/>
  <c r="BK150" i="5"/>
  <c r="BI150" i="5"/>
  <c r="BH150" i="5"/>
  <c r="BG150" i="5"/>
  <c r="BF150" i="5"/>
  <c r="BE150" i="5"/>
  <c r="T150" i="5"/>
  <c r="R150" i="5"/>
  <c r="P150" i="5"/>
  <c r="J150" i="5"/>
  <c r="BK145" i="5"/>
  <c r="BI145" i="5"/>
  <c r="BH145" i="5"/>
  <c r="BG145" i="5"/>
  <c r="BF145" i="5"/>
  <c r="BE145" i="5"/>
  <c r="T145" i="5"/>
  <c r="R145" i="5"/>
  <c r="R144" i="5" s="1"/>
  <c r="P145" i="5"/>
  <c r="J145" i="5"/>
  <c r="BK144" i="5"/>
  <c r="J144" i="5" s="1"/>
  <c r="J63" i="5" s="1"/>
  <c r="T144" i="5"/>
  <c r="T143" i="5" s="1"/>
  <c r="P144" i="5"/>
  <c r="BK139" i="5"/>
  <c r="BI139" i="5"/>
  <c r="BH139" i="5"/>
  <c r="BG139" i="5"/>
  <c r="BF139" i="5"/>
  <c r="BE139" i="5"/>
  <c r="T139" i="5"/>
  <c r="R139" i="5"/>
  <c r="P139" i="5"/>
  <c r="J139" i="5"/>
  <c r="BK135" i="5"/>
  <c r="BI135" i="5"/>
  <c r="BH135" i="5"/>
  <c r="BG135" i="5"/>
  <c r="BF135" i="5"/>
  <c r="BE135" i="5"/>
  <c r="T135" i="5"/>
  <c r="R135" i="5"/>
  <c r="P135" i="5"/>
  <c r="J135" i="5"/>
  <c r="BK131" i="5"/>
  <c r="BI131" i="5"/>
  <c r="BH131" i="5"/>
  <c r="BG131" i="5"/>
  <c r="BF131" i="5"/>
  <c r="BE131" i="5"/>
  <c r="T131" i="5"/>
  <c r="R131" i="5"/>
  <c r="P131" i="5"/>
  <c r="J131" i="5"/>
  <c r="BK123" i="5"/>
  <c r="BI123" i="5"/>
  <c r="BH123" i="5"/>
  <c r="BG123" i="5"/>
  <c r="BF123" i="5"/>
  <c r="BE123" i="5"/>
  <c r="T123" i="5"/>
  <c r="R123" i="5"/>
  <c r="P123" i="5"/>
  <c r="J123" i="5"/>
  <c r="BK120" i="5"/>
  <c r="BI120" i="5"/>
  <c r="BH120" i="5"/>
  <c r="BG120" i="5"/>
  <c r="BF120" i="5"/>
  <c r="BE120" i="5"/>
  <c r="T120" i="5"/>
  <c r="R120" i="5"/>
  <c r="P120" i="5"/>
  <c r="J120" i="5"/>
  <c r="BK114" i="5"/>
  <c r="BI114" i="5"/>
  <c r="BH114" i="5"/>
  <c r="BG114" i="5"/>
  <c r="BF114" i="5"/>
  <c r="BE114" i="5"/>
  <c r="T114" i="5"/>
  <c r="R114" i="5"/>
  <c r="P114" i="5"/>
  <c r="J114" i="5"/>
  <c r="BK111" i="5"/>
  <c r="BI111" i="5"/>
  <c r="BH111" i="5"/>
  <c r="BG111" i="5"/>
  <c r="BF111" i="5"/>
  <c r="BE111" i="5"/>
  <c r="T111" i="5"/>
  <c r="R111" i="5"/>
  <c r="P111" i="5"/>
  <c r="J111" i="5"/>
  <c r="BK107" i="5"/>
  <c r="BI107" i="5"/>
  <c r="BH107" i="5"/>
  <c r="BG107" i="5"/>
  <c r="BF107" i="5"/>
  <c r="BE107" i="5"/>
  <c r="T107" i="5"/>
  <c r="R107" i="5"/>
  <c r="P107" i="5"/>
  <c r="J107" i="5"/>
  <c r="BK103" i="5"/>
  <c r="BI103" i="5"/>
  <c r="F37" i="5" s="1"/>
  <c r="BD58" i="1" s="1"/>
  <c r="BH103" i="5"/>
  <c r="F36" i="5" s="1"/>
  <c r="BC58" i="1" s="1"/>
  <c r="BG103" i="5"/>
  <c r="BF103" i="5"/>
  <c r="J34" i="5" s="1"/>
  <c r="AW58" i="1" s="1"/>
  <c r="BE103" i="5"/>
  <c r="T103" i="5"/>
  <c r="R103" i="5"/>
  <c r="P103" i="5"/>
  <c r="J103" i="5"/>
  <c r="BK99" i="5"/>
  <c r="BK98" i="5" s="1"/>
  <c r="BI99" i="5"/>
  <c r="BH99" i="5"/>
  <c r="BG99" i="5"/>
  <c r="BF99" i="5"/>
  <c r="F34" i="5" s="1"/>
  <c r="BA58" i="1" s="1"/>
  <c r="BE99" i="5"/>
  <c r="T99" i="5"/>
  <c r="R99" i="5"/>
  <c r="P99" i="5"/>
  <c r="J99" i="5"/>
  <c r="T98" i="5"/>
  <c r="T97" i="5" s="1"/>
  <c r="T96" i="5" s="1"/>
  <c r="R98" i="5"/>
  <c r="P98" i="5"/>
  <c r="J93" i="5"/>
  <c r="F93" i="5"/>
  <c r="J92" i="5"/>
  <c r="F92" i="5"/>
  <c r="F90" i="5"/>
  <c r="E88" i="5"/>
  <c r="J55" i="5"/>
  <c r="J54" i="5"/>
  <c r="F54" i="5"/>
  <c r="F52" i="5"/>
  <c r="E50" i="5"/>
  <c r="J37" i="5"/>
  <c r="J36" i="5"/>
  <c r="J35" i="5"/>
  <c r="F35" i="5"/>
  <c r="J18" i="5"/>
  <c r="E18" i="5"/>
  <c r="F55" i="5" s="1"/>
  <c r="J17" i="5"/>
  <c r="J12" i="5"/>
  <c r="J90" i="5" s="1"/>
  <c r="E7" i="5"/>
  <c r="E86" i="5" s="1"/>
  <c r="BK438" i="4"/>
  <c r="BI438" i="4"/>
  <c r="BH438" i="4"/>
  <c r="BG438" i="4"/>
  <c r="BF438" i="4"/>
  <c r="BE438" i="4"/>
  <c r="T438" i="4"/>
  <c r="R438" i="4"/>
  <c r="P438" i="4"/>
  <c r="J438" i="4"/>
  <c r="BK436" i="4"/>
  <c r="BI436" i="4"/>
  <c r="BH436" i="4"/>
  <c r="BG436" i="4"/>
  <c r="BF436" i="4"/>
  <c r="BE436" i="4"/>
  <c r="T436" i="4"/>
  <c r="T435" i="4" s="1"/>
  <c r="R436" i="4"/>
  <c r="R435" i="4" s="1"/>
  <c r="P436" i="4"/>
  <c r="P435" i="4" s="1"/>
  <c r="J436" i="4"/>
  <c r="BK435" i="4"/>
  <c r="J435" i="4"/>
  <c r="J76" i="4" s="1"/>
  <c r="BK432" i="4"/>
  <c r="BI432" i="4"/>
  <c r="BH432" i="4"/>
  <c r="BG432" i="4"/>
  <c r="BF432" i="4"/>
  <c r="T432" i="4"/>
  <c r="R432" i="4"/>
  <c r="P432" i="4"/>
  <c r="J432" i="4"/>
  <c r="BE432" i="4" s="1"/>
  <c r="BK429" i="4"/>
  <c r="BK428" i="4" s="1"/>
  <c r="BI429" i="4"/>
  <c r="BH429" i="4"/>
  <c r="BG429" i="4"/>
  <c r="BF429" i="4"/>
  <c r="T429" i="4"/>
  <c r="T428" i="4" s="1"/>
  <c r="T427" i="4" s="1"/>
  <c r="R429" i="4"/>
  <c r="P429" i="4"/>
  <c r="P428" i="4" s="1"/>
  <c r="P427" i="4" s="1"/>
  <c r="J429" i="4"/>
  <c r="BE429" i="4" s="1"/>
  <c r="R428" i="4"/>
  <c r="R427" i="4" s="1"/>
  <c r="BK420" i="4"/>
  <c r="BI420" i="4"/>
  <c r="BH420" i="4"/>
  <c r="BG420" i="4"/>
  <c r="BF420" i="4"/>
  <c r="T420" i="4"/>
  <c r="R420" i="4"/>
  <c r="P420" i="4"/>
  <c r="J420" i="4"/>
  <c r="BE420" i="4" s="1"/>
  <c r="BK414" i="4"/>
  <c r="BI414" i="4"/>
  <c r="BH414" i="4"/>
  <c r="BG414" i="4"/>
  <c r="BF414" i="4"/>
  <c r="T414" i="4"/>
  <c r="R414" i="4"/>
  <c r="P414" i="4"/>
  <c r="J414" i="4"/>
  <c r="BE414" i="4" s="1"/>
  <c r="BK413" i="4"/>
  <c r="J413" i="4" s="1"/>
  <c r="J73" i="4" s="1"/>
  <c r="T413" i="4"/>
  <c r="R413" i="4"/>
  <c r="P413" i="4"/>
  <c r="BK410" i="4"/>
  <c r="BI410" i="4"/>
  <c r="BH410" i="4"/>
  <c r="BG410" i="4"/>
  <c r="BF410" i="4"/>
  <c r="BE410" i="4"/>
  <c r="T410" i="4"/>
  <c r="R410" i="4"/>
  <c r="P410" i="4"/>
  <c r="J410" i="4"/>
  <c r="BK407" i="4"/>
  <c r="BI407" i="4"/>
  <c r="BH407" i="4"/>
  <c r="BG407" i="4"/>
  <c r="BF407" i="4"/>
  <c r="BE407" i="4"/>
  <c r="T407" i="4"/>
  <c r="T406" i="4" s="1"/>
  <c r="R407" i="4"/>
  <c r="R406" i="4" s="1"/>
  <c r="P407" i="4"/>
  <c r="P406" i="4" s="1"/>
  <c r="J407" i="4"/>
  <c r="BK406" i="4"/>
  <c r="J406" i="4"/>
  <c r="J72" i="4" s="1"/>
  <c r="BK403" i="4"/>
  <c r="BI403" i="4"/>
  <c r="BH403" i="4"/>
  <c r="BG403" i="4"/>
  <c r="BF403" i="4"/>
  <c r="T403" i="4"/>
  <c r="R403" i="4"/>
  <c r="P403" i="4"/>
  <c r="J403" i="4"/>
  <c r="BE403" i="4" s="1"/>
  <c r="BK399" i="4"/>
  <c r="BK398" i="4" s="1"/>
  <c r="J398" i="4" s="1"/>
  <c r="J71" i="4" s="1"/>
  <c r="BI399" i="4"/>
  <c r="BH399" i="4"/>
  <c r="BG399" i="4"/>
  <c r="BF399" i="4"/>
  <c r="T399" i="4"/>
  <c r="T398" i="4" s="1"/>
  <c r="R399" i="4"/>
  <c r="P399" i="4"/>
  <c r="J399" i="4"/>
  <c r="BE399" i="4" s="1"/>
  <c r="R398" i="4"/>
  <c r="P398" i="4"/>
  <c r="BK395" i="4"/>
  <c r="BI395" i="4"/>
  <c r="BH395" i="4"/>
  <c r="BG395" i="4"/>
  <c r="BF395" i="4"/>
  <c r="BE395" i="4"/>
  <c r="T395" i="4"/>
  <c r="R395" i="4"/>
  <c r="P395" i="4"/>
  <c r="J395" i="4"/>
  <c r="BK391" i="4"/>
  <c r="BI391" i="4"/>
  <c r="BH391" i="4"/>
  <c r="BG391" i="4"/>
  <c r="BF391" i="4"/>
  <c r="BE391" i="4"/>
  <c r="T391" i="4"/>
  <c r="R391" i="4"/>
  <c r="P391" i="4"/>
  <c r="J391" i="4"/>
  <c r="BK388" i="4"/>
  <c r="BI388" i="4"/>
  <c r="BH388" i="4"/>
  <c r="BG388" i="4"/>
  <c r="BF388" i="4"/>
  <c r="BE388" i="4"/>
  <c r="T388" i="4"/>
  <c r="R388" i="4"/>
  <c r="P388" i="4"/>
  <c r="J388" i="4"/>
  <c r="BK384" i="4"/>
  <c r="BI384" i="4"/>
  <c r="BH384" i="4"/>
  <c r="BG384" i="4"/>
  <c r="BF384" i="4"/>
  <c r="BE384" i="4"/>
  <c r="T384" i="4"/>
  <c r="R384" i="4"/>
  <c r="P384" i="4"/>
  <c r="J384" i="4"/>
  <c r="BK371" i="4"/>
  <c r="BI371" i="4"/>
  <c r="BH371" i="4"/>
  <c r="BG371" i="4"/>
  <c r="BF371" i="4"/>
  <c r="BE371" i="4"/>
  <c r="T371" i="4"/>
  <c r="R371" i="4"/>
  <c r="P371" i="4"/>
  <c r="J371" i="4"/>
  <c r="BK367" i="4"/>
  <c r="BI367" i="4"/>
  <c r="BH367" i="4"/>
  <c r="BG367" i="4"/>
  <c r="BF367" i="4"/>
  <c r="BE367" i="4"/>
  <c r="T367" i="4"/>
  <c r="R367" i="4"/>
  <c r="P367" i="4"/>
  <c r="J367" i="4"/>
  <c r="BK362" i="4"/>
  <c r="BI362" i="4"/>
  <c r="BH362" i="4"/>
  <c r="BG362" i="4"/>
  <c r="BF362" i="4"/>
  <c r="BE362" i="4"/>
  <c r="T362" i="4"/>
  <c r="R362" i="4"/>
  <c r="P362" i="4"/>
  <c r="J362" i="4"/>
  <c r="BK356" i="4"/>
  <c r="BI356" i="4"/>
  <c r="BH356" i="4"/>
  <c r="BG356" i="4"/>
  <c r="BF356" i="4"/>
  <c r="BE356" i="4"/>
  <c r="T356" i="4"/>
  <c r="R356" i="4"/>
  <c r="P356" i="4"/>
  <c r="J356" i="4"/>
  <c r="BK350" i="4"/>
  <c r="BI350" i="4"/>
  <c r="BH350" i="4"/>
  <c r="BG350" i="4"/>
  <c r="BF350" i="4"/>
  <c r="BE350" i="4"/>
  <c r="T350" i="4"/>
  <c r="R350" i="4"/>
  <c r="P350" i="4"/>
  <c r="J350" i="4"/>
  <c r="BK346" i="4"/>
  <c r="BI346" i="4"/>
  <c r="BH346" i="4"/>
  <c r="BG346" i="4"/>
  <c r="BF346" i="4"/>
  <c r="BE346" i="4"/>
  <c r="T346" i="4"/>
  <c r="R346" i="4"/>
  <c r="P346" i="4"/>
  <c r="J346" i="4"/>
  <c r="BK342" i="4"/>
  <c r="BI342" i="4"/>
  <c r="BH342" i="4"/>
  <c r="BG342" i="4"/>
  <c r="BF342" i="4"/>
  <c r="BE342" i="4"/>
  <c r="T342" i="4"/>
  <c r="R342" i="4"/>
  <c r="P342" i="4"/>
  <c r="J342" i="4"/>
  <c r="BK338" i="4"/>
  <c r="BI338" i="4"/>
  <c r="BH338" i="4"/>
  <c r="BG338" i="4"/>
  <c r="BF338" i="4"/>
  <c r="BE338" i="4"/>
  <c r="T338" i="4"/>
  <c r="R338" i="4"/>
  <c r="P338" i="4"/>
  <c r="J338" i="4"/>
  <c r="BK332" i="4"/>
  <c r="BI332" i="4"/>
  <c r="BH332" i="4"/>
  <c r="BG332" i="4"/>
  <c r="BF332" i="4"/>
  <c r="BE332" i="4"/>
  <c r="T332" i="4"/>
  <c r="R332" i="4"/>
  <c r="P332" i="4"/>
  <c r="J332" i="4"/>
  <c r="BK328" i="4"/>
  <c r="BI328" i="4"/>
  <c r="BH328" i="4"/>
  <c r="BG328" i="4"/>
  <c r="BF328" i="4"/>
  <c r="BE328" i="4"/>
  <c r="T328" i="4"/>
  <c r="R328" i="4"/>
  <c r="P328" i="4"/>
  <c r="J328" i="4"/>
  <c r="BK324" i="4"/>
  <c r="BI324" i="4"/>
  <c r="BH324" i="4"/>
  <c r="BG324" i="4"/>
  <c r="BF324" i="4"/>
  <c r="BE324" i="4"/>
  <c r="T324" i="4"/>
  <c r="T319" i="4" s="1"/>
  <c r="R324" i="4"/>
  <c r="R319" i="4" s="1"/>
  <c r="P324" i="4"/>
  <c r="P319" i="4" s="1"/>
  <c r="J324" i="4"/>
  <c r="BK320" i="4"/>
  <c r="BK319" i="4" s="1"/>
  <c r="BI320" i="4"/>
  <c r="BH320" i="4"/>
  <c r="BG320" i="4"/>
  <c r="BF320" i="4"/>
  <c r="BE320" i="4"/>
  <c r="T320" i="4"/>
  <c r="R320" i="4"/>
  <c r="P320" i="4"/>
  <c r="J320" i="4"/>
  <c r="BK316" i="4"/>
  <c r="BI316" i="4"/>
  <c r="BH316" i="4"/>
  <c r="BG316" i="4"/>
  <c r="BF316" i="4"/>
  <c r="T316" i="4"/>
  <c r="R316" i="4"/>
  <c r="P316" i="4"/>
  <c r="J316" i="4"/>
  <c r="BE316" i="4" s="1"/>
  <c r="BK312" i="4"/>
  <c r="BI312" i="4"/>
  <c r="BH312" i="4"/>
  <c r="BG312" i="4"/>
  <c r="BF312" i="4"/>
  <c r="T312" i="4"/>
  <c r="R312" i="4"/>
  <c r="P312" i="4"/>
  <c r="J312" i="4"/>
  <c r="BE312" i="4" s="1"/>
  <c r="BK309" i="4"/>
  <c r="BI309" i="4"/>
  <c r="BH309" i="4"/>
  <c r="BG309" i="4"/>
  <c r="BF309" i="4"/>
  <c r="T309" i="4"/>
  <c r="T308" i="4" s="1"/>
  <c r="R309" i="4"/>
  <c r="R308" i="4" s="1"/>
  <c r="P309" i="4"/>
  <c r="P308" i="4" s="1"/>
  <c r="J309" i="4"/>
  <c r="BE309" i="4" s="1"/>
  <c r="BK308" i="4"/>
  <c r="J308" i="4" s="1"/>
  <c r="J69" i="4" s="1"/>
  <c r="BK305" i="4"/>
  <c r="BI305" i="4"/>
  <c r="BH305" i="4"/>
  <c r="BG305" i="4"/>
  <c r="BF305" i="4"/>
  <c r="BE305" i="4"/>
  <c r="T305" i="4"/>
  <c r="R305" i="4"/>
  <c r="P305" i="4"/>
  <c r="J305" i="4"/>
  <c r="BK301" i="4"/>
  <c r="BI301" i="4"/>
  <c r="BH301" i="4"/>
  <c r="BG301" i="4"/>
  <c r="BF301" i="4"/>
  <c r="BE301" i="4"/>
  <c r="T301" i="4"/>
  <c r="R301" i="4"/>
  <c r="P301" i="4"/>
  <c r="J301" i="4"/>
  <c r="BK298" i="4"/>
  <c r="BI298" i="4"/>
  <c r="BH298" i="4"/>
  <c r="BG298" i="4"/>
  <c r="BF298" i="4"/>
  <c r="BE298" i="4"/>
  <c r="T298" i="4"/>
  <c r="R298" i="4"/>
  <c r="P298" i="4"/>
  <c r="J298" i="4"/>
  <c r="BK294" i="4"/>
  <c r="BI294" i="4"/>
  <c r="BH294" i="4"/>
  <c r="BG294" i="4"/>
  <c r="BF294" i="4"/>
  <c r="BE294" i="4"/>
  <c r="T294" i="4"/>
  <c r="R294" i="4"/>
  <c r="P294" i="4"/>
  <c r="J294" i="4"/>
  <c r="BK291" i="4"/>
  <c r="BI291" i="4"/>
  <c r="BH291" i="4"/>
  <c r="BG291" i="4"/>
  <c r="BF291" i="4"/>
  <c r="BE291" i="4"/>
  <c r="T291" i="4"/>
  <c r="R291" i="4"/>
  <c r="P291" i="4"/>
  <c r="J291" i="4"/>
  <c r="BK287" i="4"/>
  <c r="BI287" i="4"/>
  <c r="BH287" i="4"/>
  <c r="BG287" i="4"/>
  <c r="BF287" i="4"/>
  <c r="BE287" i="4"/>
  <c r="T287" i="4"/>
  <c r="R287" i="4"/>
  <c r="P287" i="4"/>
  <c r="J287" i="4"/>
  <c r="BK284" i="4"/>
  <c r="BI284" i="4"/>
  <c r="BH284" i="4"/>
  <c r="BG284" i="4"/>
  <c r="BF284" i="4"/>
  <c r="BE284" i="4"/>
  <c r="T284" i="4"/>
  <c r="R284" i="4"/>
  <c r="P284" i="4"/>
  <c r="J284" i="4"/>
  <c r="BK280" i="4"/>
  <c r="BI280" i="4"/>
  <c r="BH280" i="4"/>
  <c r="BG280" i="4"/>
  <c r="BF280" i="4"/>
  <c r="BE280" i="4"/>
  <c r="T280" i="4"/>
  <c r="R280" i="4"/>
  <c r="P280" i="4"/>
  <c r="J280" i="4"/>
  <c r="BK278" i="4"/>
  <c r="BI278" i="4"/>
  <c r="BH278" i="4"/>
  <c r="BG278" i="4"/>
  <c r="BF278" i="4"/>
  <c r="BE278" i="4"/>
  <c r="T278" i="4"/>
  <c r="R278" i="4"/>
  <c r="P278" i="4"/>
  <c r="J278" i="4"/>
  <c r="BK275" i="4"/>
  <c r="BI275" i="4"/>
  <c r="BH275" i="4"/>
  <c r="BG275" i="4"/>
  <c r="BF275" i="4"/>
  <c r="BE275" i="4"/>
  <c r="T275" i="4"/>
  <c r="R275" i="4"/>
  <c r="P275" i="4"/>
  <c r="J275" i="4"/>
  <c r="BK272" i="4"/>
  <c r="BI272" i="4"/>
  <c r="BH272" i="4"/>
  <c r="BG272" i="4"/>
  <c r="BF272" i="4"/>
  <c r="BE272" i="4"/>
  <c r="T272" i="4"/>
  <c r="R272" i="4"/>
  <c r="P272" i="4"/>
  <c r="J272" i="4"/>
  <c r="BK269" i="4"/>
  <c r="BI269" i="4"/>
  <c r="BH269" i="4"/>
  <c r="BG269" i="4"/>
  <c r="BF269" i="4"/>
  <c r="BE269" i="4"/>
  <c r="T269" i="4"/>
  <c r="R269" i="4"/>
  <c r="P269" i="4"/>
  <c r="J269" i="4"/>
  <c r="BK265" i="4"/>
  <c r="BI265" i="4"/>
  <c r="BH265" i="4"/>
  <c r="BG265" i="4"/>
  <c r="BF265" i="4"/>
  <c r="BE265" i="4"/>
  <c r="T265" i="4"/>
  <c r="R265" i="4"/>
  <c r="P265" i="4"/>
  <c r="J265" i="4"/>
  <c r="BK262" i="4"/>
  <c r="BI262" i="4"/>
  <c r="BH262" i="4"/>
  <c r="BG262" i="4"/>
  <c r="BF262" i="4"/>
  <c r="BE262" i="4"/>
  <c r="T262" i="4"/>
  <c r="R262" i="4"/>
  <c r="P262" i="4"/>
  <c r="J262" i="4"/>
  <c r="BK258" i="4"/>
  <c r="BI258" i="4"/>
  <c r="BH258" i="4"/>
  <c r="BG258" i="4"/>
  <c r="BF258" i="4"/>
  <c r="BE258" i="4"/>
  <c r="T258" i="4"/>
  <c r="T257" i="4" s="1"/>
  <c r="T256" i="4" s="1"/>
  <c r="R258" i="4"/>
  <c r="R257" i="4" s="1"/>
  <c r="R256" i="4" s="1"/>
  <c r="P258" i="4"/>
  <c r="P257" i="4" s="1"/>
  <c r="P256" i="4" s="1"/>
  <c r="J258" i="4"/>
  <c r="BK257" i="4"/>
  <c r="J257" i="4"/>
  <c r="J68" i="4" s="1"/>
  <c r="BK253" i="4"/>
  <c r="BI253" i="4"/>
  <c r="BH253" i="4"/>
  <c r="BG253" i="4"/>
  <c r="BF253" i="4"/>
  <c r="BE253" i="4"/>
  <c r="T253" i="4"/>
  <c r="T252" i="4" s="1"/>
  <c r="R253" i="4"/>
  <c r="R252" i="4" s="1"/>
  <c r="P253" i="4"/>
  <c r="P252" i="4" s="1"/>
  <c r="J253" i="4"/>
  <c r="BK252" i="4"/>
  <c r="J252" i="4"/>
  <c r="J66" i="4" s="1"/>
  <c r="BK250" i="4"/>
  <c r="BI250" i="4"/>
  <c r="BH250" i="4"/>
  <c r="BG250" i="4"/>
  <c r="BF250" i="4"/>
  <c r="T250" i="4"/>
  <c r="R250" i="4"/>
  <c r="P250" i="4"/>
  <c r="J250" i="4"/>
  <c r="BE250" i="4" s="1"/>
  <c r="BK247" i="4"/>
  <c r="BI247" i="4"/>
  <c r="BH247" i="4"/>
  <c r="BG247" i="4"/>
  <c r="BF247" i="4"/>
  <c r="T247" i="4"/>
  <c r="R247" i="4"/>
  <c r="P247" i="4"/>
  <c r="J247" i="4"/>
  <c r="BE247" i="4" s="1"/>
  <c r="BK242" i="4"/>
  <c r="BI242" i="4"/>
  <c r="BH242" i="4"/>
  <c r="BG242" i="4"/>
  <c r="BF242" i="4"/>
  <c r="T242" i="4"/>
  <c r="R242" i="4"/>
  <c r="P242" i="4"/>
  <c r="J242" i="4"/>
  <c r="BE242" i="4" s="1"/>
  <c r="BK239" i="4"/>
  <c r="BI239" i="4"/>
  <c r="BH239" i="4"/>
  <c r="BG239" i="4"/>
  <c r="BF239" i="4"/>
  <c r="T239" i="4"/>
  <c r="R239" i="4"/>
  <c r="P239" i="4"/>
  <c r="J239" i="4"/>
  <c r="BE239" i="4" s="1"/>
  <c r="BK235" i="4"/>
  <c r="BI235" i="4"/>
  <c r="BH235" i="4"/>
  <c r="BG235" i="4"/>
  <c r="BF235" i="4"/>
  <c r="T235" i="4"/>
  <c r="R235" i="4"/>
  <c r="P235" i="4"/>
  <c r="J235" i="4"/>
  <c r="BE235" i="4" s="1"/>
  <c r="BK232" i="4"/>
  <c r="BI232" i="4"/>
  <c r="BH232" i="4"/>
  <c r="BG232" i="4"/>
  <c r="BF232" i="4"/>
  <c r="T232" i="4"/>
  <c r="R232" i="4"/>
  <c r="P232" i="4"/>
  <c r="J232" i="4"/>
  <c r="BE232" i="4" s="1"/>
  <c r="BK229" i="4"/>
  <c r="BI229" i="4"/>
  <c r="BH229" i="4"/>
  <c r="BG229" i="4"/>
  <c r="BF229" i="4"/>
  <c r="T229" i="4"/>
  <c r="R229" i="4"/>
  <c r="P229" i="4"/>
  <c r="J229" i="4"/>
  <c r="BE229" i="4" s="1"/>
  <c r="BK226" i="4"/>
  <c r="BI226" i="4"/>
  <c r="BH226" i="4"/>
  <c r="BG226" i="4"/>
  <c r="BF226" i="4"/>
  <c r="T226" i="4"/>
  <c r="R226" i="4"/>
  <c r="P226" i="4"/>
  <c r="J226" i="4"/>
  <c r="BE226" i="4" s="1"/>
  <c r="BK223" i="4"/>
  <c r="BI223" i="4"/>
  <c r="BH223" i="4"/>
  <c r="BG223" i="4"/>
  <c r="BF223" i="4"/>
  <c r="T223" i="4"/>
  <c r="R223" i="4"/>
  <c r="P223" i="4"/>
  <c r="J223" i="4"/>
  <c r="BE223" i="4" s="1"/>
  <c r="BK221" i="4"/>
  <c r="BI221" i="4"/>
  <c r="BH221" i="4"/>
  <c r="BG221" i="4"/>
  <c r="BF221" i="4"/>
  <c r="T221" i="4"/>
  <c r="T220" i="4" s="1"/>
  <c r="R221" i="4"/>
  <c r="R220" i="4" s="1"/>
  <c r="P221" i="4"/>
  <c r="P220" i="4" s="1"/>
  <c r="J221" i="4"/>
  <c r="BE221" i="4" s="1"/>
  <c r="BK220" i="4"/>
  <c r="J220" i="4" s="1"/>
  <c r="J65" i="4" s="1"/>
  <c r="BK216" i="4"/>
  <c r="BI216" i="4"/>
  <c r="BH216" i="4"/>
  <c r="BG216" i="4"/>
  <c r="BF216" i="4"/>
  <c r="BE216" i="4"/>
  <c r="T216" i="4"/>
  <c r="T211" i="4" s="1"/>
  <c r="R216" i="4"/>
  <c r="R211" i="4" s="1"/>
  <c r="P216" i="4"/>
  <c r="P211" i="4" s="1"/>
  <c r="J216" i="4"/>
  <c r="BK212" i="4"/>
  <c r="BK211" i="4" s="1"/>
  <c r="J211" i="4" s="1"/>
  <c r="J64" i="4" s="1"/>
  <c r="BI212" i="4"/>
  <c r="BH212" i="4"/>
  <c r="BG212" i="4"/>
  <c r="BF212" i="4"/>
  <c r="BE212" i="4"/>
  <c r="T212" i="4"/>
  <c r="R212" i="4"/>
  <c r="P212" i="4"/>
  <c r="J212" i="4"/>
  <c r="BK209" i="4"/>
  <c r="BI209" i="4"/>
  <c r="BH209" i="4"/>
  <c r="BG209" i="4"/>
  <c r="BF209" i="4"/>
  <c r="T209" i="4"/>
  <c r="R209" i="4"/>
  <c r="P209" i="4"/>
  <c r="J209" i="4"/>
  <c r="BE209" i="4" s="1"/>
  <c r="BK207" i="4"/>
  <c r="BI207" i="4"/>
  <c r="BH207" i="4"/>
  <c r="BG207" i="4"/>
  <c r="BF207" i="4"/>
  <c r="T207" i="4"/>
  <c r="R207" i="4"/>
  <c r="P207" i="4"/>
  <c r="J207" i="4"/>
  <c r="BE207" i="4" s="1"/>
  <c r="BK204" i="4"/>
  <c r="BI204" i="4"/>
  <c r="BH204" i="4"/>
  <c r="BG204" i="4"/>
  <c r="BF204" i="4"/>
  <c r="T204" i="4"/>
  <c r="R204" i="4"/>
  <c r="P204" i="4"/>
  <c r="J204" i="4"/>
  <c r="BE204" i="4" s="1"/>
  <c r="BK199" i="4"/>
  <c r="BI199" i="4"/>
  <c r="BH199" i="4"/>
  <c r="BG199" i="4"/>
  <c r="BF199" i="4"/>
  <c r="T199" i="4"/>
  <c r="R199" i="4"/>
  <c r="P199" i="4"/>
  <c r="J199" i="4"/>
  <c r="BE199" i="4" s="1"/>
  <c r="BK196" i="4"/>
  <c r="BI196" i="4"/>
  <c r="BH196" i="4"/>
  <c r="BG196" i="4"/>
  <c r="BF196" i="4"/>
  <c r="T196" i="4"/>
  <c r="R196" i="4"/>
  <c r="P196" i="4"/>
  <c r="J196" i="4"/>
  <c r="BE196" i="4" s="1"/>
  <c r="BK192" i="4"/>
  <c r="BI192" i="4"/>
  <c r="BH192" i="4"/>
  <c r="BG192" i="4"/>
  <c r="BF192" i="4"/>
  <c r="T192" i="4"/>
  <c r="R192" i="4"/>
  <c r="P192" i="4"/>
  <c r="J192" i="4"/>
  <c r="BE192" i="4" s="1"/>
  <c r="BK189" i="4"/>
  <c r="BI189" i="4"/>
  <c r="BH189" i="4"/>
  <c r="BG189" i="4"/>
  <c r="BF189" i="4"/>
  <c r="T189" i="4"/>
  <c r="R189" i="4"/>
  <c r="P189" i="4"/>
  <c r="J189" i="4"/>
  <c r="BE189" i="4" s="1"/>
  <c r="BK187" i="4"/>
  <c r="BI187" i="4"/>
  <c r="BH187" i="4"/>
  <c r="BG187" i="4"/>
  <c r="BF187" i="4"/>
  <c r="T187" i="4"/>
  <c r="R187" i="4"/>
  <c r="P187" i="4"/>
  <c r="J187" i="4"/>
  <c r="BE187" i="4" s="1"/>
  <c r="BK184" i="4"/>
  <c r="BI184" i="4"/>
  <c r="BH184" i="4"/>
  <c r="BG184" i="4"/>
  <c r="BF184" i="4"/>
  <c r="T184" i="4"/>
  <c r="R184" i="4"/>
  <c r="P184" i="4"/>
  <c r="J184" i="4"/>
  <c r="BE184" i="4" s="1"/>
  <c r="BK180" i="4"/>
  <c r="BK179" i="4" s="1"/>
  <c r="J179" i="4" s="1"/>
  <c r="J63" i="4" s="1"/>
  <c r="BI180" i="4"/>
  <c r="BH180" i="4"/>
  <c r="BG180" i="4"/>
  <c r="BF180" i="4"/>
  <c r="T180" i="4"/>
  <c r="R180" i="4"/>
  <c r="P180" i="4"/>
  <c r="J180" i="4"/>
  <c r="BE180" i="4" s="1"/>
  <c r="T179" i="4"/>
  <c r="R179" i="4"/>
  <c r="P179" i="4"/>
  <c r="BK177" i="4"/>
  <c r="BI177" i="4"/>
  <c r="BH177" i="4"/>
  <c r="BG177" i="4"/>
  <c r="BF177" i="4"/>
  <c r="BE177" i="4"/>
  <c r="T177" i="4"/>
  <c r="R177" i="4"/>
  <c r="P177" i="4"/>
  <c r="J177" i="4"/>
  <c r="BK174" i="4"/>
  <c r="BI174" i="4"/>
  <c r="BH174" i="4"/>
  <c r="BG174" i="4"/>
  <c r="BF174" i="4"/>
  <c r="BE174" i="4"/>
  <c r="T174" i="4"/>
  <c r="R174" i="4"/>
  <c r="P174" i="4"/>
  <c r="J174" i="4"/>
  <c r="BK170" i="4"/>
  <c r="BI170" i="4"/>
  <c r="BH170" i="4"/>
  <c r="BG170" i="4"/>
  <c r="BF170" i="4"/>
  <c r="BE170" i="4"/>
  <c r="T170" i="4"/>
  <c r="R170" i="4"/>
  <c r="P170" i="4"/>
  <c r="J170" i="4"/>
  <c r="BK167" i="4"/>
  <c r="BI167" i="4"/>
  <c r="BH167" i="4"/>
  <c r="BG167" i="4"/>
  <c r="BF167" i="4"/>
  <c r="BE167" i="4"/>
  <c r="T167" i="4"/>
  <c r="R167" i="4"/>
  <c r="P167" i="4"/>
  <c r="J167" i="4"/>
  <c r="BK158" i="4"/>
  <c r="BI158" i="4"/>
  <c r="BH158" i="4"/>
  <c r="BG158" i="4"/>
  <c r="BF158" i="4"/>
  <c r="BE158" i="4"/>
  <c r="T158" i="4"/>
  <c r="R158" i="4"/>
  <c r="P158" i="4"/>
  <c r="J158" i="4"/>
  <c r="BK151" i="4"/>
  <c r="BI151" i="4"/>
  <c r="BH151" i="4"/>
  <c r="BG151" i="4"/>
  <c r="BF151" i="4"/>
  <c r="BE151" i="4"/>
  <c r="T151" i="4"/>
  <c r="R151" i="4"/>
  <c r="P151" i="4"/>
  <c r="J151" i="4"/>
  <c r="BK139" i="4"/>
  <c r="BI139" i="4"/>
  <c r="BH139" i="4"/>
  <c r="BG139" i="4"/>
  <c r="BF139" i="4"/>
  <c r="BE139" i="4"/>
  <c r="T139" i="4"/>
  <c r="R139" i="4"/>
  <c r="P139" i="4"/>
  <c r="J139" i="4"/>
  <c r="BK132" i="4"/>
  <c r="BI132" i="4"/>
  <c r="BH132" i="4"/>
  <c r="BG132" i="4"/>
  <c r="BF132" i="4"/>
  <c r="BE132" i="4"/>
  <c r="T132" i="4"/>
  <c r="T131" i="4" s="1"/>
  <c r="R132" i="4"/>
  <c r="R131" i="4" s="1"/>
  <c r="P132" i="4"/>
  <c r="P131" i="4" s="1"/>
  <c r="J132" i="4"/>
  <c r="BK131" i="4"/>
  <c r="J131" i="4"/>
  <c r="J62" i="4" s="1"/>
  <c r="BK125" i="4"/>
  <c r="BI125" i="4"/>
  <c r="BH125" i="4"/>
  <c r="BG125" i="4"/>
  <c r="BF125" i="4"/>
  <c r="T125" i="4"/>
  <c r="R125" i="4"/>
  <c r="P125" i="4"/>
  <c r="J125" i="4"/>
  <c r="BE125" i="4" s="1"/>
  <c r="BK121" i="4"/>
  <c r="BI121" i="4"/>
  <c r="BH121" i="4"/>
  <c r="BG121" i="4"/>
  <c r="BF121" i="4"/>
  <c r="T121" i="4"/>
  <c r="R121" i="4"/>
  <c r="P121" i="4"/>
  <c r="J121" i="4"/>
  <c r="BE121" i="4" s="1"/>
  <c r="BK117" i="4"/>
  <c r="BI117" i="4"/>
  <c r="BH117" i="4"/>
  <c r="BG117" i="4"/>
  <c r="BF117" i="4"/>
  <c r="T117" i="4"/>
  <c r="R117" i="4"/>
  <c r="P117" i="4"/>
  <c r="J117" i="4"/>
  <c r="BE117" i="4" s="1"/>
  <c r="BK113" i="4"/>
  <c r="BI113" i="4"/>
  <c r="F37" i="4" s="1"/>
  <c r="BD57" i="1" s="1"/>
  <c r="BH113" i="4"/>
  <c r="BG113" i="4"/>
  <c r="F35" i="4" s="1"/>
  <c r="BB57" i="1" s="1"/>
  <c r="BF113" i="4"/>
  <c r="T113" i="4"/>
  <c r="R113" i="4"/>
  <c r="P113" i="4"/>
  <c r="J113" i="4"/>
  <c r="BE113" i="4" s="1"/>
  <c r="BK99" i="4"/>
  <c r="BK98" i="4" s="1"/>
  <c r="BI99" i="4"/>
  <c r="BH99" i="4"/>
  <c r="BG99" i="4"/>
  <c r="BF99" i="4"/>
  <c r="J34" i="4" s="1"/>
  <c r="AW57" i="1" s="1"/>
  <c r="T99" i="4"/>
  <c r="R99" i="4"/>
  <c r="P99" i="4"/>
  <c r="J99" i="4"/>
  <c r="BE99" i="4" s="1"/>
  <c r="T98" i="4"/>
  <c r="R98" i="4"/>
  <c r="P98" i="4"/>
  <c r="J93" i="4"/>
  <c r="J92" i="4"/>
  <c r="F92" i="4"/>
  <c r="F90" i="4"/>
  <c r="E88" i="4"/>
  <c r="J55" i="4"/>
  <c r="J54" i="4"/>
  <c r="F54" i="4"/>
  <c r="F52" i="4"/>
  <c r="E50" i="4"/>
  <c r="J37" i="4"/>
  <c r="J36" i="4"/>
  <c r="F36" i="4"/>
  <c r="BC57" i="1" s="1"/>
  <c r="J35" i="4"/>
  <c r="AX57" i="1" s="1"/>
  <c r="J18" i="4"/>
  <c r="E18" i="4"/>
  <c r="F93" i="4" s="1"/>
  <c r="J17" i="4"/>
  <c r="J12" i="4"/>
  <c r="J90" i="4" s="1"/>
  <c r="E7" i="4"/>
  <c r="E86" i="4" s="1"/>
  <c r="BK238" i="3"/>
  <c r="BK237" i="3" s="1"/>
  <c r="J237" i="3" s="1"/>
  <c r="J67" i="3" s="1"/>
  <c r="BI238" i="3"/>
  <c r="BH238" i="3"/>
  <c r="BG238" i="3"/>
  <c r="BF238" i="3"/>
  <c r="T238" i="3"/>
  <c r="T237" i="3" s="1"/>
  <c r="R238" i="3"/>
  <c r="R237" i="3" s="1"/>
  <c r="P238" i="3"/>
  <c r="P237" i="3" s="1"/>
  <c r="J238" i="3"/>
  <c r="BE238" i="3" s="1"/>
  <c r="BK233" i="3"/>
  <c r="BI233" i="3"/>
  <c r="BH233" i="3"/>
  <c r="BG233" i="3"/>
  <c r="BF233" i="3"/>
  <c r="T233" i="3"/>
  <c r="R233" i="3"/>
  <c r="P233" i="3"/>
  <c r="J233" i="3"/>
  <c r="BE233" i="3" s="1"/>
  <c r="BK229" i="3"/>
  <c r="BI229" i="3"/>
  <c r="BH229" i="3"/>
  <c r="BG229" i="3"/>
  <c r="BF229" i="3"/>
  <c r="T229" i="3"/>
  <c r="R229" i="3"/>
  <c r="P229" i="3"/>
  <c r="J229" i="3"/>
  <c r="BE229" i="3" s="1"/>
  <c r="BK225" i="3"/>
  <c r="BI225" i="3"/>
  <c r="BH225" i="3"/>
  <c r="BG225" i="3"/>
  <c r="BF225" i="3"/>
  <c r="T225" i="3"/>
  <c r="R225" i="3"/>
  <c r="P225" i="3"/>
  <c r="J225" i="3"/>
  <c r="BE225" i="3" s="1"/>
  <c r="BK221" i="3"/>
  <c r="BI221" i="3"/>
  <c r="BH221" i="3"/>
  <c r="BG221" i="3"/>
  <c r="BF221" i="3"/>
  <c r="T221" i="3"/>
  <c r="R221" i="3"/>
  <c r="P221" i="3"/>
  <c r="J221" i="3"/>
  <c r="BE221" i="3" s="1"/>
  <c r="BK217" i="3"/>
  <c r="BI217" i="3"/>
  <c r="BH217" i="3"/>
  <c r="BG217" i="3"/>
  <c r="BF217" i="3"/>
  <c r="T217" i="3"/>
  <c r="R217" i="3"/>
  <c r="P217" i="3"/>
  <c r="P212" i="3" s="1"/>
  <c r="J217" i="3"/>
  <c r="BE217" i="3" s="1"/>
  <c r="BK213" i="3"/>
  <c r="BK212" i="3" s="1"/>
  <c r="J212" i="3" s="1"/>
  <c r="J66" i="3" s="1"/>
  <c r="BI213" i="3"/>
  <c r="BH213" i="3"/>
  <c r="BG213" i="3"/>
  <c r="BF213" i="3"/>
  <c r="T213" i="3"/>
  <c r="R213" i="3"/>
  <c r="P213" i="3"/>
  <c r="J213" i="3"/>
  <c r="BE213" i="3" s="1"/>
  <c r="T212" i="3"/>
  <c r="R212" i="3"/>
  <c r="BK209" i="3"/>
  <c r="BK208" i="3" s="1"/>
  <c r="J208" i="3" s="1"/>
  <c r="J65" i="3" s="1"/>
  <c r="BI209" i="3"/>
  <c r="BH209" i="3"/>
  <c r="BG209" i="3"/>
  <c r="BF209" i="3"/>
  <c r="T209" i="3"/>
  <c r="T208" i="3" s="1"/>
  <c r="R209" i="3"/>
  <c r="R208" i="3" s="1"/>
  <c r="P209" i="3"/>
  <c r="P208" i="3" s="1"/>
  <c r="J209" i="3"/>
  <c r="BE209" i="3" s="1"/>
  <c r="BK205" i="3"/>
  <c r="BI205" i="3"/>
  <c r="BH205" i="3"/>
  <c r="BG205" i="3"/>
  <c r="BF205" i="3"/>
  <c r="T205" i="3"/>
  <c r="R205" i="3"/>
  <c r="P205" i="3"/>
  <c r="J205" i="3"/>
  <c r="BE205" i="3" s="1"/>
  <c r="BK201" i="3"/>
  <c r="BI201" i="3"/>
  <c r="BH201" i="3"/>
  <c r="BG201" i="3"/>
  <c r="BF201" i="3"/>
  <c r="T201" i="3"/>
  <c r="R201" i="3"/>
  <c r="P201" i="3"/>
  <c r="J201" i="3"/>
  <c r="BE201" i="3" s="1"/>
  <c r="BK198" i="3"/>
  <c r="BI198" i="3"/>
  <c r="BH198" i="3"/>
  <c r="BG198" i="3"/>
  <c r="BF198" i="3"/>
  <c r="T198" i="3"/>
  <c r="R198" i="3"/>
  <c r="P198" i="3"/>
  <c r="P194" i="3" s="1"/>
  <c r="J198" i="3"/>
  <c r="BE198" i="3" s="1"/>
  <c r="BK195" i="3"/>
  <c r="BK194" i="3" s="1"/>
  <c r="J194" i="3" s="1"/>
  <c r="J64" i="3" s="1"/>
  <c r="BI195" i="3"/>
  <c r="BH195" i="3"/>
  <c r="BG195" i="3"/>
  <c r="BF195" i="3"/>
  <c r="T195" i="3"/>
  <c r="R195" i="3"/>
  <c r="P195" i="3"/>
  <c r="J195" i="3"/>
  <c r="BE195" i="3" s="1"/>
  <c r="T194" i="3"/>
  <c r="R194" i="3"/>
  <c r="BK190" i="3"/>
  <c r="BI190" i="3"/>
  <c r="BH190" i="3"/>
  <c r="BG190" i="3"/>
  <c r="BF190" i="3"/>
  <c r="T190" i="3"/>
  <c r="R190" i="3"/>
  <c r="P190" i="3"/>
  <c r="J190" i="3"/>
  <c r="BE190" i="3" s="1"/>
  <c r="BK186" i="3"/>
  <c r="BI186" i="3"/>
  <c r="BH186" i="3"/>
  <c r="BG186" i="3"/>
  <c r="BF186" i="3"/>
  <c r="T186" i="3"/>
  <c r="R186" i="3"/>
  <c r="P186" i="3"/>
  <c r="J186" i="3"/>
  <c r="BE186" i="3" s="1"/>
  <c r="BK182" i="3"/>
  <c r="BI182" i="3"/>
  <c r="BH182" i="3"/>
  <c r="BG182" i="3"/>
  <c r="BF182" i="3"/>
  <c r="T182" i="3"/>
  <c r="R182" i="3"/>
  <c r="P182" i="3"/>
  <c r="J182" i="3"/>
  <c r="BE182" i="3" s="1"/>
  <c r="BK179" i="3"/>
  <c r="BI179" i="3"/>
  <c r="BH179" i="3"/>
  <c r="BG179" i="3"/>
  <c r="BF179" i="3"/>
  <c r="T179" i="3"/>
  <c r="R179" i="3"/>
  <c r="P179" i="3"/>
  <c r="J179" i="3"/>
  <c r="BE179" i="3" s="1"/>
  <c r="BK176" i="3"/>
  <c r="BI176" i="3"/>
  <c r="BH176" i="3"/>
  <c r="BG176" i="3"/>
  <c r="BF176" i="3"/>
  <c r="T176" i="3"/>
  <c r="R176" i="3"/>
  <c r="P176" i="3"/>
  <c r="J176" i="3"/>
  <c r="BE176" i="3" s="1"/>
  <c r="BK173" i="3"/>
  <c r="BI173" i="3"/>
  <c r="BH173" i="3"/>
  <c r="BG173" i="3"/>
  <c r="BF173" i="3"/>
  <c r="T173" i="3"/>
  <c r="R173" i="3"/>
  <c r="P173" i="3"/>
  <c r="J173" i="3"/>
  <c r="BE173" i="3" s="1"/>
  <c r="BK169" i="3"/>
  <c r="BI169" i="3"/>
  <c r="BH169" i="3"/>
  <c r="BG169" i="3"/>
  <c r="BF169" i="3"/>
  <c r="T169" i="3"/>
  <c r="R169" i="3"/>
  <c r="P169" i="3"/>
  <c r="J169" i="3"/>
  <c r="BE169" i="3" s="1"/>
  <c r="BK165" i="3"/>
  <c r="BI165" i="3"/>
  <c r="BH165" i="3"/>
  <c r="BG165" i="3"/>
  <c r="BF165" i="3"/>
  <c r="T165" i="3"/>
  <c r="R165" i="3"/>
  <c r="P165" i="3"/>
  <c r="J165" i="3"/>
  <c r="BE165" i="3" s="1"/>
  <c r="BK161" i="3"/>
  <c r="BI161" i="3"/>
  <c r="BH161" i="3"/>
  <c r="BG161" i="3"/>
  <c r="BF161" i="3"/>
  <c r="T161" i="3"/>
  <c r="R161" i="3"/>
  <c r="P161" i="3"/>
  <c r="J161" i="3"/>
  <c r="BE161" i="3" s="1"/>
  <c r="BK157" i="3"/>
  <c r="BI157" i="3"/>
  <c r="BH157" i="3"/>
  <c r="BG157" i="3"/>
  <c r="BF157" i="3"/>
  <c r="T157" i="3"/>
  <c r="R157" i="3"/>
  <c r="P157" i="3"/>
  <c r="J157" i="3"/>
  <c r="BE157" i="3" s="1"/>
  <c r="BK153" i="3"/>
  <c r="BI153" i="3"/>
  <c r="BH153" i="3"/>
  <c r="BG153" i="3"/>
  <c r="BF153" i="3"/>
  <c r="T153" i="3"/>
  <c r="R153" i="3"/>
  <c r="P153" i="3"/>
  <c r="J153" i="3"/>
  <c r="BE153" i="3" s="1"/>
  <c r="BK147" i="3"/>
  <c r="BI147" i="3"/>
  <c r="BH147" i="3"/>
  <c r="BG147" i="3"/>
  <c r="BF147" i="3"/>
  <c r="T147" i="3"/>
  <c r="T143" i="3" s="1"/>
  <c r="R147" i="3"/>
  <c r="R143" i="3" s="1"/>
  <c r="P147" i="3"/>
  <c r="J147" i="3"/>
  <c r="BE147" i="3" s="1"/>
  <c r="BK144" i="3"/>
  <c r="BI144" i="3"/>
  <c r="BH144" i="3"/>
  <c r="BG144" i="3"/>
  <c r="BF144" i="3"/>
  <c r="T144" i="3"/>
  <c r="R144" i="3"/>
  <c r="P144" i="3"/>
  <c r="P143" i="3" s="1"/>
  <c r="J144" i="3"/>
  <c r="BE144" i="3" s="1"/>
  <c r="BK143" i="3"/>
  <c r="J143" i="3"/>
  <c r="J63" i="3" s="1"/>
  <c r="BK140" i="3"/>
  <c r="BI140" i="3"/>
  <c r="BH140" i="3"/>
  <c r="BG140" i="3"/>
  <c r="BF140" i="3"/>
  <c r="T140" i="3"/>
  <c r="T139" i="3" s="1"/>
  <c r="R140" i="3"/>
  <c r="P140" i="3"/>
  <c r="P139" i="3" s="1"/>
  <c r="J140" i="3"/>
  <c r="BE140" i="3" s="1"/>
  <c r="BK139" i="3"/>
  <c r="R139" i="3"/>
  <c r="J139" i="3"/>
  <c r="BK130" i="3"/>
  <c r="BI130" i="3"/>
  <c r="BH130" i="3"/>
  <c r="BG130" i="3"/>
  <c r="BF130" i="3"/>
  <c r="T130" i="3"/>
  <c r="R130" i="3"/>
  <c r="P130" i="3"/>
  <c r="J130" i="3"/>
  <c r="BE130" i="3" s="1"/>
  <c r="BK126" i="3"/>
  <c r="BI126" i="3"/>
  <c r="BH126" i="3"/>
  <c r="BG126" i="3"/>
  <c r="BF126" i="3"/>
  <c r="T126" i="3"/>
  <c r="R126" i="3"/>
  <c r="P126" i="3"/>
  <c r="J126" i="3"/>
  <c r="BE126" i="3" s="1"/>
  <c r="BK122" i="3"/>
  <c r="BI122" i="3"/>
  <c r="BH122" i="3"/>
  <c r="BG122" i="3"/>
  <c r="BF122" i="3"/>
  <c r="T122" i="3"/>
  <c r="R122" i="3"/>
  <c r="P122" i="3"/>
  <c r="J122" i="3"/>
  <c r="BE122" i="3" s="1"/>
  <c r="BK116" i="3"/>
  <c r="BI116" i="3"/>
  <c r="BH116" i="3"/>
  <c r="BG116" i="3"/>
  <c r="BF116" i="3"/>
  <c r="T116" i="3"/>
  <c r="R116" i="3"/>
  <c r="P116" i="3"/>
  <c r="J116" i="3"/>
  <c r="BE116" i="3" s="1"/>
  <c r="BK109" i="3"/>
  <c r="BI109" i="3"/>
  <c r="BH109" i="3"/>
  <c r="BG109" i="3"/>
  <c r="BF109" i="3"/>
  <c r="T109" i="3"/>
  <c r="R109" i="3"/>
  <c r="P109" i="3"/>
  <c r="J109" i="3"/>
  <c r="BE109" i="3" s="1"/>
  <c r="BK105" i="3"/>
  <c r="BI105" i="3"/>
  <c r="BH105" i="3"/>
  <c r="BG105" i="3"/>
  <c r="BF105" i="3"/>
  <c r="T105" i="3"/>
  <c r="R105" i="3"/>
  <c r="P105" i="3"/>
  <c r="J105" i="3"/>
  <c r="BE105" i="3" s="1"/>
  <c r="BK98" i="3"/>
  <c r="BI98" i="3"/>
  <c r="BH98" i="3"/>
  <c r="BG98" i="3"/>
  <c r="BF98" i="3"/>
  <c r="T98" i="3"/>
  <c r="R98" i="3"/>
  <c r="P98" i="3"/>
  <c r="J98" i="3"/>
  <c r="BE98" i="3" s="1"/>
  <c r="BK94" i="3"/>
  <c r="BI94" i="3"/>
  <c r="BH94" i="3"/>
  <c r="BG94" i="3"/>
  <c r="BF94" i="3"/>
  <c r="T94" i="3"/>
  <c r="R94" i="3"/>
  <c r="P94" i="3"/>
  <c r="J94" i="3"/>
  <c r="BE94" i="3" s="1"/>
  <c r="BK90" i="3"/>
  <c r="BK89" i="3" s="1"/>
  <c r="BI90" i="3"/>
  <c r="BH90" i="3"/>
  <c r="BG90" i="3"/>
  <c r="F35" i="3" s="1"/>
  <c r="BB56" i="1" s="1"/>
  <c r="BF90" i="3"/>
  <c r="F34" i="3" s="1"/>
  <c r="BA56" i="1" s="1"/>
  <c r="T90" i="3"/>
  <c r="T89" i="3" s="1"/>
  <c r="R90" i="3"/>
  <c r="R89" i="3" s="1"/>
  <c r="R88" i="3" s="1"/>
  <c r="R87" i="3" s="1"/>
  <c r="P90" i="3"/>
  <c r="J90" i="3"/>
  <c r="BE90" i="3" s="1"/>
  <c r="P89" i="3"/>
  <c r="J84" i="3"/>
  <c r="J83" i="3"/>
  <c r="F83" i="3"/>
  <c r="J81" i="3"/>
  <c r="F81" i="3"/>
  <c r="E79" i="3"/>
  <c r="J62" i="3"/>
  <c r="J55" i="3"/>
  <c r="J54" i="3"/>
  <c r="F54" i="3"/>
  <c r="J52" i="3"/>
  <c r="F52" i="3"/>
  <c r="E50" i="3"/>
  <c r="E48" i="3"/>
  <c r="J37" i="3"/>
  <c r="F37" i="3"/>
  <c r="J36" i="3"/>
  <c r="AY56" i="1" s="1"/>
  <c r="F36" i="3"/>
  <c r="BC56" i="1" s="1"/>
  <c r="J35" i="3"/>
  <c r="J18" i="3"/>
  <c r="E18" i="3"/>
  <c r="F55" i="3" s="1"/>
  <c r="J17" i="3"/>
  <c r="J12" i="3"/>
  <c r="E7" i="3"/>
  <c r="E77" i="3" s="1"/>
  <c r="BK184" i="2"/>
  <c r="BI184" i="2"/>
  <c r="BH184" i="2"/>
  <c r="BG184" i="2"/>
  <c r="BF184" i="2"/>
  <c r="BE184" i="2"/>
  <c r="T184" i="2"/>
  <c r="R184" i="2"/>
  <c r="P184" i="2"/>
  <c r="J184" i="2"/>
  <c r="BK180" i="2"/>
  <c r="BI180" i="2"/>
  <c r="BH180" i="2"/>
  <c r="BG180" i="2"/>
  <c r="BF180" i="2"/>
  <c r="BE180" i="2"/>
  <c r="T180" i="2"/>
  <c r="R180" i="2"/>
  <c r="P180" i="2"/>
  <c r="J180" i="2"/>
  <c r="BK176" i="2"/>
  <c r="BI176" i="2"/>
  <c r="BH176" i="2"/>
  <c r="BG176" i="2"/>
  <c r="BF176" i="2"/>
  <c r="BE176" i="2"/>
  <c r="T176" i="2"/>
  <c r="R176" i="2"/>
  <c r="P176" i="2"/>
  <c r="J176" i="2"/>
  <c r="BK172" i="2"/>
  <c r="BI172" i="2"/>
  <c r="BH172" i="2"/>
  <c r="BG172" i="2"/>
  <c r="BF172" i="2"/>
  <c r="BE172" i="2"/>
  <c r="T172" i="2"/>
  <c r="R172" i="2"/>
  <c r="P172" i="2"/>
  <c r="J172" i="2"/>
  <c r="BK168" i="2"/>
  <c r="BI168" i="2"/>
  <c r="BH168" i="2"/>
  <c r="BG168" i="2"/>
  <c r="BF168" i="2"/>
  <c r="BE168" i="2"/>
  <c r="T168" i="2"/>
  <c r="R168" i="2"/>
  <c r="P168" i="2"/>
  <c r="J168" i="2"/>
  <c r="BK162" i="2"/>
  <c r="BI162" i="2"/>
  <c r="BH162" i="2"/>
  <c r="BG162" i="2"/>
  <c r="BF162" i="2"/>
  <c r="BE162" i="2"/>
  <c r="T162" i="2"/>
  <c r="R162" i="2"/>
  <c r="P162" i="2"/>
  <c r="J162" i="2"/>
  <c r="BK156" i="2"/>
  <c r="BI156" i="2"/>
  <c r="BH156" i="2"/>
  <c r="BG156" i="2"/>
  <c r="BF156" i="2"/>
  <c r="BE156" i="2"/>
  <c r="T156" i="2"/>
  <c r="R156" i="2"/>
  <c r="P156" i="2"/>
  <c r="J156" i="2"/>
  <c r="BK152" i="2"/>
  <c r="BI152" i="2"/>
  <c r="BH152" i="2"/>
  <c r="BG152" i="2"/>
  <c r="BF152" i="2"/>
  <c r="BE152" i="2"/>
  <c r="T152" i="2"/>
  <c r="R152" i="2"/>
  <c r="P152" i="2"/>
  <c r="P147" i="2" s="1"/>
  <c r="J152" i="2"/>
  <c r="BK148" i="2"/>
  <c r="BK147" i="2" s="1"/>
  <c r="J147" i="2" s="1"/>
  <c r="J63" i="2" s="1"/>
  <c r="BI148" i="2"/>
  <c r="BH148" i="2"/>
  <c r="BG148" i="2"/>
  <c r="BF148" i="2"/>
  <c r="BE148" i="2"/>
  <c r="T148" i="2"/>
  <c r="T147" i="2" s="1"/>
  <c r="R148" i="2"/>
  <c r="R147" i="2" s="1"/>
  <c r="P148" i="2"/>
  <c r="J148" i="2"/>
  <c r="BK143" i="2"/>
  <c r="BI143" i="2"/>
  <c r="BH143" i="2"/>
  <c r="BG143" i="2"/>
  <c r="BF143" i="2"/>
  <c r="BE143" i="2"/>
  <c r="T143" i="2"/>
  <c r="R143" i="2"/>
  <c r="P143" i="2"/>
  <c r="J143" i="2"/>
  <c r="BK139" i="2"/>
  <c r="BI139" i="2"/>
  <c r="BH139" i="2"/>
  <c r="BG139" i="2"/>
  <c r="BF139" i="2"/>
  <c r="BE139" i="2"/>
  <c r="T139" i="2"/>
  <c r="R139" i="2"/>
  <c r="P139" i="2"/>
  <c r="J139" i="2"/>
  <c r="BK135" i="2"/>
  <c r="BI135" i="2"/>
  <c r="BH135" i="2"/>
  <c r="BG135" i="2"/>
  <c r="BF135" i="2"/>
  <c r="BE135" i="2"/>
  <c r="T135" i="2"/>
  <c r="R135" i="2"/>
  <c r="P135" i="2"/>
  <c r="J135" i="2"/>
  <c r="BK132" i="2"/>
  <c r="BI132" i="2"/>
  <c r="BH132" i="2"/>
  <c r="BG132" i="2"/>
  <c r="BF132" i="2"/>
  <c r="BE132" i="2"/>
  <c r="T132" i="2"/>
  <c r="R132" i="2"/>
  <c r="P132" i="2"/>
  <c r="J132" i="2"/>
  <c r="BK128" i="2"/>
  <c r="BI128" i="2"/>
  <c r="BH128" i="2"/>
  <c r="BG128" i="2"/>
  <c r="BF128" i="2"/>
  <c r="J34" i="2" s="1"/>
  <c r="AW55" i="1" s="1"/>
  <c r="BE128" i="2"/>
  <c r="T128" i="2"/>
  <c r="R128" i="2"/>
  <c r="P128" i="2"/>
  <c r="J128" i="2"/>
  <c r="BK121" i="2"/>
  <c r="BI121" i="2"/>
  <c r="BH121" i="2"/>
  <c r="F36" i="2" s="1"/>
  <c r="BC55" i="1" s="1"/>
  <c r="BC54" i="1" s="1"/>
  <c r="BG121" i="2"/>
  <c r="BF121" i="2"/>
  <c r="BE121" i="2"/>
  <c r="T121" i="2"/>
  <c r="T120" i="2" s="1"/>
  <c r="R121" i="2"/>
  <c r="P121" i="2"/>
  <c r="J121" i="2"/>
  <c r="BK120" i="2"/>
  <c r="J120" i="2" s="1"/>
  <c r="J62" i="2" s="1"/>
  <c r="R120" i="2"/>
  <c r="P120" i="2"/>
  <c r="BK116" i="2"/>
  <c r="BI116" i="2"/>
  <c r="BH116" i="2"/>
  <c r="BG116" i="2"/>
  <c r="BF116" i="2"/>
  <c r="BE116" i="2"/>
  <c r="T116" i="2"/>
  <c r="R116" i="2"/>
  <c r="P116" i="2"/>
  <c r="J116" i="2"/>
  <c r="BK112" i="2"/>
  <c r="BI112" i="2"/>
  <c r="BH112" i="2"/>
  <c r="BG112" i="2"/>
  <c r="BF112" i="2"/>
  <c r="BE112" i="2"/>
  <c r="T112" i="2"/>
  <c r="R112" i="2"/>
  <c r="P112" i="2"/>
  <c r="J112" i="2"/>
  <c r="BK108" i="2"/>
  <c r="BI108" i="2"/>
  <c r="BH108" i="2"/>
  <c r="BG108" i="2"/>
  <c r="BF108" i="2"/>
  <c r="BE108" i="2"/>
  <c r="T108" i="2"/>
  <c r="R108" i="2"/>
  <c r="P108" i="2"/>
  <c r="J108" i="2"/>
  <c r="BK104" i="2"/>
  <c r="BI104" i="2"/>
  <c r="BH104" i="2"/>
  <c r="BG104" i="2"/>
  <c r="BF104" i="2"/>
  <c r="BE104" i="2"/>
  <c r="T104" i="2"/>
  <c r="R104" i="2"/>
  <c r="P104" i="2"/>
  <c r="J104" i="2"/>
  <c r="BK98" i="2"/>
  <c r="BI98" i="2"/>
  <c r="BH98" i="2"/>
  <c r="BG98" i="2"/>
  <c r="BF98" i="2"/>
  <c r="BE98" i="2"/>
  <c r="T98" i="2"/>
  <c r="R98" i="2"/>
  <c r="P98" i="2"/>
  <c r="J98" i="2"/>
  <c r="BK94" i="2"/>
  <c r="BI94" i="2"/>
  <c r="BH94" i="2"/>
  <c r="BG94" i="2"/>
  <c r="BF94" i="2"/>
  <c r="BE94" i="2"/>
  <c r="T94" i="2"/>
  <c r="R94" i="2"/>
  <c r="P94" i="2"/>
  <c r="J94" i="2"/>
  <c r="BK90" i="2"/>
  <c r="BI90" i="2"/>
  <c r="BH90" i="2"/>
  <c r="BG90" i="2"/>
  <c r="BF90" i="2"/>
  <c r="BE90" i="2"/>
  <c r="T90" i="2"/>
  <c r="T85" i="2" s="1"/>
  <c r="T84" i="2" s="1"/>
  <c r="T83" i="2" s="1"/>
  <c r="R90" i="2"/>
  <c r="P90" i="2"/>
  <c r="J90" i="2"/>
  <c r="BK86" i="2"/>
  <c r="BI86" i="2"/>
  <c r="F37" i="2" s="1"/>
  <c r="BD55" i="1" s="1"/>
  <c r="BH86" i="2"/>
  <c r="BG86" i="2"/>
  <c r="BF86" i="2"/>
  <c r="BE86" i="2"/>
  <c r="J33" i="2" s="1"/>
  <c r="AV55" i="1" s="1"/>
  <c r="AT55" i="1" s="1"/>
  <c r="T86" i="2"/>
  <c r="R86" i="2"/>
  <c r="R85" i="2" s="1"/>
  <c r="R84" i="2" s="1"/>
  <c r="R83" i="2" s="1"/>
  <c r="P86" i="2"/>
  <c r="P85" i="2" s="1"/>
  <c r="J86" i="2"/>
  <c r="BK85" i="2"/>
  <c r="J85" i="2" s="1"/>
  <c r="J61" i="2" s="1"/>
  <c r="J80" i="2"/>
  <c r="F80" i="2"/>
  <c r="J79" i="2"/>
  <c r="F79" i="2"/>
  <c r="F77" i="2"/>
  <c r="E75" i="2"/>
  <c r="E73" i="2"/>
  <c r="J55" i="2"/>
  <c r="J54" i="2"/>
  <c r="F54" i="2"/>
  <c r="F52" i="2"/>
  <c r="E50" i="2"/>
  <c r="J37" i="2"/>
  <c r="J36" i="2"/>
  <c r="AY55" i="1" s="1"/>
  <c r="J35" i="2"/>
  <c r="AX55" i="1" s="1"/>
  <c r="F35" i="2"/>
  <c r="F33" i="2"/>
  <c r="AZ55" i="1" s="1"/>
  <c r="J18" i="2"/>
  <c r="E18" i="2"/>
  <c r="F55" i="2" s="1"/>
  <c r="J17" i="2"/>
  <c r="J12" i="2"/>
  <c r="J52" i="2" s="1"/>
  <c r="E7" i="2"/>
  <c r="E48" i="2" s="1"/>
  <c r="BC60" i="1"/>
  <c r="BB60" i="1"/>
  <c r="AY60" i="1"/>
  <c r="AX60" i="1"/>
  <c r="AW60" i="1"/>
  <c r="BD59" i="1"/>
  <c r="AY59" i="1"/>
  <c r="AX59" i="1"/>
  <c r="BB58" i="1"/>
  <c r="AY58" i="1"/>
  <c r="AX58" i="1"/>
  <c r="AY57" i="1"/>
  <c r="BD56" i="1"/>
  <c r="AX56" i="1"/>
  <c r="BB55" i="1"/>
  <c r="BB54" i="1" s="1"/>
  <c r="AS54" i="1"/>
  <c r="AM50" i="1"/>
  <c r="L50" i="1"/>
  <c r="AM49" i="1"/>
  <c r="L49" i="1"/>
  <c r="AM47" i="1"/>
  <c r="L47" i="1"/>
  <c r="L45" i="1"/>
  <c r="L44" i="1"/>
  <c r="J98" i="4" l="1"/>
  <c r="J61" i="4" s="1"/>
  <c r="BK97" i="4"/>
  <c r="J59" i="6"/>
  <c r="J30" i="6"/>
  <c r="P143" i="5"/>
  <c r="P97" i="5" s="1"/>
  <c r="P96" i="5" s="1"/>
  <c r="AU58" i="1" s="1"/>
  <c r="J33" i="6"/>
  <c r="AV59" i="1" s="1"/>
  <c r="AT59" i="1" s="1"/>
  <c r="BK256" i="4"/>
  <c r="J256" i="4" s="1"/>
  <c r="J67" i="4" s="1"/>
  <c r="J319" i="4"/>
  <c r="J70" i="4" s="1"/>
  <c r="P88" i="3"/>
  <c r="P87" i="3" s="1"/>
  <c r="AU56" i="1" s="1"/>
  <c r="J33" i="3"/>
  <c r="AV56" i="1" s="1"/>
  <c r="F33" i="3"/>
  <c r="AZ56" i="1" s="1"/>
  <c r="J33" i="5"/>
  <c r="AV58" i="1" s="1"/>
  <c r="AT58" i="1" s="1"/>
  <c r="J428" i="4"/>
  <c r="J75" i="4" s="1"/>
  <c r="BK427" i="4"/>
  <c r="J427" i="4" s="1"/>
  <c r="J74" i="4" s="1"/>
  <c r="R143" i="5"/>
  <c r="R97" i="5" s="1"/>
  <c r="R96" i="5" s="1"/>
  <c r="J33" i="7"/>
  <c r="AV60" i="1" s="1"/>
  <c r="AT60" i="1" s="1"/>
  <c r="F33" i="7"/>
  <c r="AZ60" i="1" s="1"/>
  <c r="P84" i="2"/>
  <c r="P83" i="2" s="1"/>
  <c r="AU55" i="1" s="1"/>
  <c r="T88" i="3"/>
  <c r="T87" i="3" s="1"/>
  <c r="P97" i="4"/>
  <c r="P96" i="4" s="1"/>
  <c r="AU57" i="1" s="1"/>
  <c r="R97" i="4"/>
  <c r="R96" i="4" s="1"/>
  <c r="T97" i="4"/>
  <c r="T96" i="4" s="1"/>
  <c r="W31" i="1"/>
  <c r="AX54" i="1"/>
  <c r="J33" i="4"/>
  <c r="AV57" i="1" s="1"/>
  <c r="AT57" i="1" s="1"/>
  <c r="F33" i="4"/>
  <c r="AZ57" i="1" s="1"/>
  <c r="J98" i="5"/>
  <c r="J61" i="5" s="1"/>
  <c r="BK88" i="3"/>
  <c r="J89" i="3"/>
  <c r="J61" i="3" s="1"/>
  <c r="BD54" i="1"/>
  <c r="W33" i="1" s="1"/>
  <c r="P84" i="6"/>
  <c r="AU59" i="1" s="1"/>
  <c r="AY54" i="1"/>
  <c r="W32" i="1"/>
  <c r="BK84" i="2"/>
  <c r="F34" i="2"/>
  <c r="BA55" i="1" s="1"/>
  <c r="BA54" i="1" s="1"/>
  <c r="E48" i="5"/>
  <c r="F33" i="6"/>
  <c r="AZ59" i="1" s="1"/>
  <c r="E70" i="7"/>
  <c r="E48" i="4"/>
  <c r="J52" i="4"/>
  <c r="J52" i="5"/>
  <c r="J110" i="6"/>
  <c r="J61" i="6" s="1"/>
  <c r="F84" i="3"/>
  <c r="F55" i="4"/>
  <c r="J77" i="2"/>
  <c r="F33" i="5"/>
  <c r="AZ58" i="1" s="1"/>
  <c r="AZ54" i="1" s="1"/>
  <c r="F34" i="4"/>
  <c r="BA57" i="1" s="1"/>
  <c r="F81" i="6"/>
  <c r="BK80" i="7"/>
  <c r="J80" i="7" s="1"/>
  <c r="BK143" i="5"/>
  <c r="J143" i="5" s="1"/>
  <c r="J62" i="5" s="1"/>
  <c r="J34" i="3"/>
  <c r="AW56" i="1" s="1"/>
  <c r="AV54" i="1" l="1"/>
  <c r="W29" i="1"/>
  <c r="J88" i="3"/>
  <c r="J60" i="3" s="1"/>
  <c r="BK87" i="3"/>
  <c r="J87" i="3" s="1"/>
  <c r="J59" i="7"/>
  <c r="J30" i="7"/>
  <c r="BK97" i="5"/>
  <c r="J39" i="6"/>
  <c r="AG59" i="1"/>
  <c r="AN59" i="1" s="1"/>
  <c r="AU54" i="1"/>
  <c r="AW54" i="1"/>
  <c r="AK30" i="1" s="1"/>
  <c r="W30" i="1"/>
  <c r="AT56" i="1"/>
  <c r="BK83" i="2"/>
  <c r="J83" i="2" s="1"/>
  <c r="J84" i="2"/>
  <c r="J60" i="2" s="1"/>
  <c r="BK96" i="4"/>
  <c r="J96" i="4" s="1"/>
  <c r="J97" i="4"/>
  <c r="J60" i="4" s="1"/>
  <c r="J39" i="7" l="1"/>
  <c r="AG60" i="1"/>
  <c r="AN60" i="1" s="1"/>
  <c r="J30" i="4"/>
  <c r="J59" i="4"/>
  <c r="J30" i="2"/>
  <c r="J59" i="2"/>
  <c r="J97" i="5"/>
  <c r="J60" i="5" s="1"/>
  <c r="BK96" i="5"/>
  <c r="J96" i="5" s="1"/>
  <c r="J59" i="3"/>
  <c r="J30" i="3"/>
  <c r="AT54" i="1"/>
  <c r="AK29" i="1"/>
  <c r="J59" i="5" l="1"/>
  <c r="J30" i="5"/>
  <c r="AG57" i="1"/>
  <c r="AN57" i="1" s="1"/>
  <c r="J39" i="4"/>
  <c r="AG56" i="1"/>
  <c r="AN56" i="1" s="1"/>
  <c r="J39" i="3"/>
  <c r="AG55" i="1"/>
  <c r="J39" i="2"/>
  <c r="AN55" i="1" l="1"/>
  <c r="AG58" i="1"/>
  <c r="AN58" i="1" s="1"/>
  <c r="J39" i="5"/>
  <c r="AG54" i="1" l="1"/>
  <c r="AK26" i="1" l="1"/>
  <c r="AK35" i="1" s="1"/>
  <c r="AN54" i="1"/>
</calcChain>
</file>

<file path=xl/sharedStrings.xml><?xml version="1.0" encoding="utf-8"?>
<sst xmlns="http://schemas.openxmlformats.org/spreadsheetml/2006/main" count="14884" uniqueCount="2457">
  <si>
    <t>Export Komplet</t>
  </si>
  <si>
    <t>VZ</t>
  </si>
  <si>
    <t>2.0</t>
  </si>
  <si>
    <t>ZAMOK</t>
  </si>
  <si>
    <t>False</t>
  </si>
  <si>
    <t>{7c83109e-8688-4ed9-9c2f-f9090cd3159d}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</si>
  <si>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</si>
  <si>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</si>
  <si>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</si>
  <si>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</si>
  <si>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</si>
  <si>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</si>
  <si>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</si>
  <si>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</si>
  <si>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RevitParkUpramenu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</si>
  <si>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</si>
  <si>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</si>
  <si>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zeleně v parčíku U pramenu v Lounech</t>
  </si>
  <si>
    <t>KSO:</t>
  </si>
  <si>
    <t/>
  </si>
  <si>
    <t>CC-CZ:</t>
  </si>
  <si>
    <t>Místo:</t>
  </si>
  <si>
    <t xml:space="preserve"> </t>
  </si>
  <si>
    <t>Datum:</t>
  </si>
  <si>
    <t>19. 8. 2025</t>
  </si>
  <si>
    <t>Zadavatel:</t>
  </si>
  <si>
    <t>IČ:</t>
  </si>
  <si>
    <t>Město Louny, Mírové náměnstí 35, Louny</t>
  </si>
  <si>
    <t>DIČ:</t>
  </si>
  <si>
    <t>Účastník:</t>
  </si>
  <si>
    <t>Vyplň údaj</t>
  </si>
  <si>
    <t>Projektant:</t>
  </si>
  <si>
    <t xml:space="preserve">Ing.Radek Prokeš Ph.D, Jihovýchodní VI/3116 Praha </t>
  </si>
  <si>
    <t>True</t>
  </si>
  <si>
    <t>Zpracovatel:</t>
  </si>
  <si>
    <t>Ondřej Gerhart</t>
  </si>
  <si>
    <t>Poznámka:</t>
  </si>
  <si>
    <t xml:space="preserve">Soupis dalších položek, které musí zcela pokrývat nabídková cena:_x000D_
_x000D_
01/ veškeré náklady pro zhotovení bezvadného funkčně způsobilého díla, které je předmětem smlouvy._x000D_
02/ náklady na ochranu ostatní zeleně, vozovek a všech zařízení uživatele před poškozením a znečištěním._x000D_
03/ náklady na protiprašná opatření._x000D_
04/ náklady na případné další zvětšené přesuny hmot a skládkovné._x000D_
05/ náklady na dodání a provedení veškerých kotevních prvků, spojovacích prvků, pomocných konstrukcí vč. stavebních přípomocí s tím spojených (tzn.vč.prací bouracích s následným uvedením povrchů do původního stavu) a provedení prací nespecifikovaných v projektu._x000D_
06/ náklady na veškeré údržbářské a opravárenské práce nutné pro zhotovení díla._x000D_
07/ náklady na zhotovení výkresů, výpočtů, výrobní dokumentace a dalších výkonů potřebných pro detailní rozpracování projektů předaných objednatelem, které jsou potřebné pro realizaci díla._x000D_
08/ náklady na veškeré potřebné montážní plošiny._x000D_
09/ nabídková cena musí vycházet nejen z neoceněného rozpočtu, ale i ze znalosti projektové dokumentace a znalosti místa stavby._x000D_
Komentář k cenové soustavě_x000D_
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ÚRS._x000D_
Ostatní_x000D_
1/ Rozměry uvedené v rozpočtu jsou orientační a před započetím výroby je třeba je upřesnit měřením na stavbě._x000D_
2/ Veškeré finální povrchy je nutné vyvzorkovat a odsouhlasit s autorským dozorem nebo zástupcem investora._x000D_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</si>
  <si>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</si>
  <si>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</si>
  <si>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</si>
  <si>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</si>
  <si>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</si>
  <si>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</si>
  <si>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</si>
  <si>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</si>
  <si>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</si>
  <si>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</si>
  <si>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</si>
  <si>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</si>
  <si>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</si>
  <si>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</si>
  <si>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</si>
  <si>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</si>
  <si>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</si>
  <si>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</si>
  <si>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</si>
  <si>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</si>
  <si>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</si>
  <si>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</si>
  <si>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</si>
  <si>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</si>
  <si>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</si>
  <si>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</si>
  <si>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</si>
  <si>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</si>
  <si>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</si>
  <si>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</si>
  <si>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</si>
  <si>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</si>
  <si>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</si>
  <si>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</si>
  <si>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</si>
  <si>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</si>
  <si>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</si>
  <si>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</si>
  <si>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</si>
  <si>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</si>
  <si>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Demolice a bourací práce</t>
  </si>
  <si>
    <t>STA</t>
  </si>
  <si>
    <t>1</t>
  </si>
  <si>
    <t>{4fc8a671-900d-468f-b21e-d961a4778c19}</t>
  </si>
  <si>
    <t>2</t>
  </si>
  <si>
    <t>02</t>
  </si>
  <si>
    <t>SO 02 - Zpevněné plochy</t>
  </si>
  <si>
    <t>{165893f7-d906-4ba9-bbdd-95aaab74fb9b}</t>
  </si>
  <si>
    <t>03</t>
  </si>
  <si>
    <t>SO 03 - Mobiliář a vybavení</t>
  </si>
  <si>
    <t>{f292f5be-01bb-4fc7-bcfb-25b12ebeefb1}</t>
  </si>
  <si>
    <t>04</t>
  </si>
  <si>
    <t>SO 04 - Krajinářské úpravy</t>
  </si>
  <si>
    <t>{f9fc3de6-2677-433d-b88b-54dae5fdd8d5}</t>
  </si>
  <si>
    <t>05</t>
  </si>
  <si>
    <t>SO 05 - Veřejné osvětlení</t>
  </si>
  <si>
    <t>{8a7770dd-3d1d-43bc-ac30-b4bb114009e3}</t>
  </si>
  <si>
    <t>VON</t>
  </si>
  <si>
    <t>Vedlejší a ostatní náklady</t>
  </si>
  <si>
    <t>{8fba6f52-d443-4291-b0dc-520b19cad5dc}</t>
  </si>
  <si>
    <t>KRYCÍ LIST SOUPISU PRACÍ</t>
  </si>
  <si>
    <t>Objekt:</t>
  </si>
  <si>
    <t>01 - SO 01 - Demolice a bourací práce</t>
  </si>
  <si>
    <t xml:space="preserve">Soupis dalších položek, které musí zcela pokrývat nabídková cena:  01/ veškeré náklady pro zhotovení bezvadného funkčně způsobilého díla, které je předmětem smlouvy. 02/ náklady na ochranu ostatní zeleně, vozovek a všech zařízení uživatele před poškozením a znečištěním. 03/ náklady na protiprašná opatření. 04/ náklady na případné další zvětšené přesuny hmot a skládkovné. 05/ náklady na dodání a provedení veškerých kotevních prvků, spojovacích prvků, pomocných konstrukcí vč. stavebních přípomocí s tím spojených (tzn.vč.prací bouracích s následným uvedením povrchů do původního stavu) a provedení prací nespecifikovaných v projektu. 06/ náklady na veškeré údržbářské a opravárenské práce nutné pro zhotovení díla. 07/ náklady na zhotovení výkresů, výpočtů, výrobní dokumentace a dalších výkonů potřebných pro detailní rozpracování projektů předaných objednatelem, které jsou potřebné pro realizaci díla. 08/ náklady na veškeré potřebné montážní plošiny. 09/ nabídková cena musí vycházet nejen z neoceněného rozpočtu, ale i ze znalosti projektové dokumentace a znalosti místa stavby. Komentář k cenové soustavě 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Ostatní 1/ Rozměry uvedené v rozpočtu jsou orientační a před započetím výroby je třeba je upřesnit měřením na stavbě. 2/ Veškeré finální povrchy je nutné vyvzorkovat a odsouhlasit s autorským dozorem nebo zástupcem investora.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</si>
  <si>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</si>
  <si>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</si>
  <si>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</si>
  <si>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</si>
  <si>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</si>
  <si>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</si>
  <si>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</si>
  <si>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</si>
  <si>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</si>
  <si>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</si>
  <si>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</si>
  <si>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</si>
  <si>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</si>
  <si>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</si>
  <si>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</si>
  <si>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</si>
  <si>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</si>
  <si>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</si>
  <si>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</si>
  <si>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</si>
  <si>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</si>
  <si>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</si>
  <si>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</si>
  <si>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</si>
  <si>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</si>
  <si>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</si>
  <si>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</si>
  <si>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</si>
  <si>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</si>
  <si>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CS ÚRS 2025 01</t>
  </si>
  <si>
    <t>4</t>
  </si>
  <si>
    <t>1635944194</t>
  </si>
  <si>
    <t>PP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</si>
  <si>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</si>
  <si>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Online PSC</t>
  </si>
  <si>
    <t>https://podminky.urs.cz/item/CS_URS_2025_01/113106144</t>
  </si>
  <si>
    <t>VV</t>
  </si>
  <si>
    <t xml:space="preserve"> "dle Tech.zprávy kap.8.2"   72,0</t>
  </si>
  <si>
    <t>113106142</t>
  </si>
  <si>
    <t>Rozebrání dlažeb z betonových nebo kamenných dlaždic komunikací pro pěší strojně pl přes 50 m2</t>
  </si>
  <si>
    <t>971187875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</si>
  <si>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</si>
  <si>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https://podminky.urs.cz/item/CS_URS_2025_01/113106142</t>
  </si>
  <si>
    <t xml:space="preserve"> "dle Tech.zprávy kap.8.3"   75,0</t>
  </si>
  <si>
    <t>3</t>
  </si>
  <si>
    <t>113107112</t>
  </si>
  <si>
    <t>Odstranění podkladu z kameniva těženého tl přes 100 do 200 mm ručně</t>
  </si>
  <si>
    <t>835310101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</si>
  <si>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</si>
  <si>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https://podminky.urs.cz/item/CS_URS_2025_01/113107112</t>
  </si>
  <si>
    <t xml:space="preserve"> "dle Tech.zprávy kap.8.1"   20,5</t>
  </si>
  <si>
    <t>113107313</t>
  </si>
  <si>
    <t>Odstranění podkladu z kameniva těženého tl přes 200 do 300 mm strojně pl do 50 m2</t>
  </si>
  <si>
    <t>1129227905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</si>
  <si>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</si>
  <si>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https://podminky.urs.cz/item/CS_URS_2025_01/113107313</t>
  </si>
  <si>
    <t>Součet</t>
  </si>
  <si>
    <t>5</t>
  </si>
  <si>
    <t>113107142</t>
  </si>
  <si>
    <t>Odstranění podkladu živičného tl přes 50 do 100 mm ručně</t>
  </si>
  <si>
    <t>130486565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</si>
  <si>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</si>
  <si>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https://podminky.urs.cz/item/CS_URS_2025_01/113107142</t>
  </si>
  <si>
    <t>6</t>
  </si>
  <si>
    <t>113107152</t>
  </si>
  <si>
    <t>Odstranění podkladu z kameniva těženého tl přes 100 do 200 mm strojně pl přes 50 do 200 m2</t>
  </si>
  <si>
    <t>1660360476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</si>
  <si>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</si>
  <si>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https://podminky.urs.cz/item/CS_URS_2025_01/113107152</t>
  </si>
  <si>
    <t xml:space="preserve"> "dle Tech.zprávy kap.8.4"   194,0</t>
  </si>
  <si>
    <t>7</t>
  </si>
  <si>
    <t>-715456511</t>
  </si>
  <si>
    <t xml:space="preserve"> "dle Tech.zprávy kap.8.2"   6,0*2*0,2</t>
  </si>
  <si>
    <t>8</t>
  </si>
  <si>
    <t>113204111</t>
  </si>
  <si>
    <t>Vytrhání obrub záhonových</t>
  </si>
  <si>
    <t>m</t>
  </si>
  <si>
    <t>-886029544</t>
  </si>
  <si>
    <t>Vytrhání obrub s vybouráním lože, s přemístěním hmot na skládku na vzdálenost do 3 m nebo s naložením na dopravní prostředek záhonových</t>
  </si>
  <si>
    <t>https://podminky.urs.cz/item/CS_URS_2025_01/113204111</t>
  </si>
  <si>
    <t xml:space="preserve"> "dle Tech.zprávy kap.8.5"   204,8</t>
  </si>
  <si>
    <t>9</t>
  </si>
  <si>
    <t>Ostatní konstrukce a práce, bourání</t>
  </si>
  <si>
    <t>961044111</t>
  </si>
  <si>
    <t>Bourání základů z betonu prostého</t>
  </si>
  <si>
    <t>m3</t>
  </si>
  <si>
    <t>-1910412638</t>
  </si>
  <si>
    <t>https://podminky.urs.cz/item/CS_URS_2025_01/961044111</t>
  </si>
  <si>
    <t>"dle Tech.zprávy kap.9.1 koše a lavičky"   (6*0,3*0,3*0,8+4*2*0,3*0,3*0,8)*2,6</t>
  </si>
  <si>
    <t xml:space="preserve"> "dle Tech.zprávy kap.9.2 - předpoklad"   66/2*0,3*0,3*0,3*2,3</t>
  </si>
  <si>
    <t xml:space="preserve"> "dle Tech.zprávy kap.9.3"                               (2*0,6*0,3*0,3+6*0,3*0,4*0,3+2*0,5*0,3*0,3)*2,3</t>
  </si>
  <si>
    <t>10</t>
  </si>
  <si>
    <t>966001211</t>
  </si>
  <si>
    <t>Odstranění lavičky stabilní zabetonované</t>
  </si>
  <si>
    <t>kus</t>
  </si>
  <si>
    <t>-934330364</t>
  </si>
  <si>
    <t>Odstranění lavičky parkové stabilní zabetonované</t>
  </si>
  <si>
    <t>https://podminky.urs.cz/item/CS_URS_2025_01/966001211</t>
  </si>
  <si>
    <t xml:space="preserve"> "dle Tech.zprávy kap.9.1"   4</t>
  </si>
  <si>
    <t>11</t>
  </si>
  <si>
    <t>966001311a</t>
  </si>
  <si>
    <t>Odstranění odpadkového koše s betonovou patkou vč.odvozu do areálu investora k dalšímu použití</t>
  </si>
  <si>
    <t>1217123338</t>
  </si>
  <si>
    <t xml:space="preserve"> "dle Tech.zprávy kap.9.1"   6</t>
  </si>
  <si>
    <t>966008211</t>
  </si>
  <si>
    <t>Bourání odvodňovacího žlabu z betonových příkopových tvárnic š do 500 mm</t>
  </si>
  <si>
    <t>-740788265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</si>
  <si>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</si>
  <si>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https://podminky.urs.cz/item/CS_URS_2025_01/966008211</t>
  </si>
  <si>
    <t xml:space="preserve"> "dle Tech.zprávy kap.8.2"   6,0</t>
  </si>
  <si>
    <t>13</t>
  </si>
  <si>
    <t>767161813</t>
  </si>
  <si>
    <t>Demontáž zábradlí rovného nerozebíratelného hmotnosti 1 m zábradlí do 20 kg do suti</t>
  </si>
  <si>
    <t>16</t>
  </si>
  <si>
    <t>-542027121</t>
  </si>
  <si>
    <t>Demontáž zábradlí do suti rovného nerozebíratelný spoj hmotnosti 1 m zábradlí do 20 kg</t>
  </si>
  <si>
    <t>https://podminky.urs.cz/item/CS_URS_2025_01/767161813</t>
  </si>
  <si>
    <t xml:space="preserve"> "dle Tech.zprávy kap.9.2"   30,0</t>
  </si>
  <si>
    <t>14</t>
  </si>
  <si>
    <t>767996701</t>
  </si>
  <si>
    <t>Demontáž atypických zámečnických konstrukcí řezáním hm jednotlivých dílů do 50 kg</t>
  </si>
  <si>
    <t>kg</t>
  </si>
  <si>
    <t>591166478</t>
  </si>
  <si>
    <t>Demontáž ostatních zámečnických konstrukcí řezáním o hmotnosti jednotlivých dílů do 50 kg</t>
  </si>
  <si>
    <t>https://podminky.urs.cz/item/CS_URS_2025_01/767996701</t>
  </si>
  <si>
    <t xml:space="preserve"> "dle Tech.zprávy kap.9.3 - předpoklad 20kg/kus"   9*20,0</t>
  </si>
  <si>
    <t>997</t>
  </si>
  <si>
    <t>Doprava suti a vybouraných hmot</t>
  </si>
  <si>
    <t>15</t>
  </si>
  <si>
    <t>997221551</t>
  </si>
  <si>
    <t>Vodorovná doprava suti ze sypkých materiálů do 1 km</t>
  </si>
  <si>
    <t>t</t>
  </si>
  <si>
    <t>-340530349</t>
  </si>
  <si>
    <t>Vodorovná doprava suti bez naložení, ale se složením a s hrubým urovnáním ze sypkých materiálů, na vzdálenost do 1 km</t>
  </si>
  <si>
    <t>https://podminky.urs.cz/item/CS_URS_2025_01/997221551</t>
  </si>
  <si>
    <t>"sypké materiály"   139,050</t>
  </si>
  <si>
    <t>997221559</t>
  </si>
  <si>
    <t>Příplatek ZKD 1 km u vodorovné dopravy suti ze sypkých materiálů</t>
  </si>
  <si>
    <t>-832343672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</si>
  <si>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</si>
  <si>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</si>
  <si>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"sypké materiály - dalších 16km"   16*139,050</t>
  </si>
  <si>
    <t>17</t>
  </si>
  <si>
    <t>997221561</t>
  </si>
  <si>
    <t>Vodorovná doprava suti z kusových materiálů do 1 km</t>
  </si>
  <si>
    <t>-1902768547</t>
  </si>
  <si>
    <t>Vodorovná doprava suti bez naložení, ale se složením a s hrubým urovnáním z kusových materiálů, na vzdálenost do 1 km</t>
  </si>
  <si>
    <t>https://podminky.urs.cz/item/CS_URS_2025_01/997221561</t>
  </si>
  <si>
    <t>"odvoz odpadkových košů - deponie investora"   0,522</t>
  </si>
  <si>
    <t xml:space="preserve">"kusy asfaltu, betonu, lavičky, želežný šrot"           4,51+1,928+58,781+1,236                  </t>
  </si>
  <si>
    <t>18</t>
  </si>
  <si>
    <t>997221569</t>
  </si>
  <si>
    <t>Příplatek ZKD 1 km u vodorovné dopravy suti z kusových materiálů</t>
  </si>
  <si>
    <t>-1885715337</t>
  </si>
  <si>
    <t>https://podminky.urs.cz/item/CS_URS_2025_01/997221569</t>
  </si>
  <si>
    <t>"odvoz odpadkových košů - deponie investora, další 4km"   4*0,522</t>
  </si>
  <si>
    <t xml:space="preserve">"kusy asfaltu, betonu, lavičky, želežný šrot - dalsích 16km"    16*(4,51+1,928+53,539+1,236)                  </t>
  </si>
  <si>
    <t>19</t>
  </si>
  <si>
    <t>997013875</t>
  </si>
  <si>
    <t>Poplatek za uložení stavebního odpadu na recyklační skládce (skládkovné) asfaltového bez obsahu dehtu zatříděného do Katalogu odpadů pod kódem 17 03 02</t>
  </si>
  <si>
    <t>-386488522</t>
  </si>
  <si>
    <t>https://podminky.urs.cz/item/CS_URS_2025_01/997013875</t>
  </si>
  <si>
    <t>"bour.asfalt"    4,51</t>
  </si>
  <si>
    <t>20</t>
  </si>
  <si>
    <t>997013871</t>
  </si>
  <si>
    <t>Poplatek za uložení stavebního odpadu na recyklační skládce (skládkovné) směsného stavebního a demoličního kód odpadu 17 09 04</t>
  </si>
  <si>
    <t>-884669073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</si>
  <si>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</si>
  <si>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</si>
  <si>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"lavičky"   1,928</t>
  </si>
  <si>
    <t>997221861</t>
  </si>
  <si>
    <t>Poplatek za uložení na recyklační skládce (skládkovné) stavebního odpadu z prostého betonu pod kódem 17 01 01</t>
  </si>
  <si>
    <t>944236948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</si>
  <si>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</si>
  <si>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</si>
  <si>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"dlažba, obrubníky, žlaby a bet.základy"   58,781</t>
  </si>
  <si>
    <t>22</t>
  </si>
  <si>
    <t>997221873</t>
  </si>
  <si>
    <t>Poplatek za uložení na recyklační skládce (skládkovné) stavebního odpadu zeminy a kamení zatříděného do Katalogu odpadů pod kódem 17 05 04</t>
  </si>
  <si>
    <t>-1081631714</t>
  </si>
  <si>
    <t>Poplatek za uložení stavebního odpadu na recyklační skládce (skládkovné) zeminy a kamení zatříděného do Katalogu odpadů pod kódem 17 05 04</t>
  </si>
  <si>
    <t>https://podminky.urs.cz/item/CS_URS_2025_01/997221873</t>
  </si>
  <si>
    <t>"lože pod zpev.povrchy"   139,050</t>
  </si>
  <si>
    <t>23</t>
  </si>
  <si>
    <t>99722187a</t>
  </si>
  <si>
    <t>Poplatek za uložení železné suti na recyklační skládce vč.započítání výtěžnosti šrotu</t>
  </si>
  <si>
    <t>-1652334767</t>
  </si>
  <si>
    <t>"cedule a zábradlí"   1,236</t>
  </si>
  <si>
    <t>asfalt</t>
  </si>
  <si>
    <t>asfaltová plocha - dle Tech.zprávy kap.7.3</t>
  </si>
  <si>
    <t>30</t>
  </si>
  <si>
    <t>DlazSraz</t>
  </si>
  <si>
    <t>kamenná dlažba na sraz - dle Tech.zprávy kap.7.3</t>
  </si>
  <si>
    <t>80,8</t>
  </si>
  <si>
    <t>odsek</t>
  </si>
  <si>
    <t>odseková dlažba - dle Tech.zprávy kap.7.2.</t>
  </si>
  <si>
    <t>514,2</t>
  </si>
  <si>
    <t>RekMlat</t>
  </si>
  <si>
    <t>rekonstrukce mlatu - dle Tech.zprávy kap.7.1</t>
  </si>
  <si>
    <t>906,31</t>
  </si>
  <si>
    <t>02 - SO 02 - Zpevněné plochy</t>
  </si>
  <si>
    <t xml:space="preserve">    2 - Zakládání</t>
  </si>
  <si>
    <t xml:space="preserve">    5 - Komunikace pozemní</t>
  </si>
  <si>
    <t xml:space="preserve">    91 - Doplňující konstrukce a práce pozemních komunikací, letišť a ploch</t>
  </si>
  <si>
    <t xml:space="preserve">    998 - Přesun hmot</t>
  </si>
  <si>
    <t>113107211</t>
  </si>
  <si>
    <t>Odstranění podkladu z kameniva těženého tl do 100 mm strojně pl přes 200 m2</t>
  </si>
  <si>
    <t>2050007986</t>
  </si>
  <si>
    <t>Odstranění podkladů nebo krytů strojně plochy jednotlivě přes 200 m2 s přemístěním hmot na skládku na vzdálenost do 20 m nebo s naložením na dopravní prostředek z kameniva těženého, o tl. vrstvy do 100 mm</t>
  </si>
  <si>
    <t>https://podminky.urs.cz/item/CS_URS_2025_01/113107211</t>
  </si>
  <si>
    <t>1930107251</t>
  </si>
  <si>
    <t>"dle Tech.zprávy - kap.7.1.2."   552,68</t>
  </si>
  <si>
    <t>121151113</t>
  </si>
  <si>
    <t>Sejmutí ornice plochy do 500 m2 tl vrstvy do 200 mm strojně</t>
  </si>
  <si>
    <t>1424451909</t>
  </si>
  <si>
    <t>Sejmutí ornice strojně při souvislé ploše přes 100 do 500 m2, tl. vrstvy do 200 mm</t>
  </si>
  <si>
    <t>https://podminky.urs.cz/item/CS_URS_2025_01/121151113</t>
  </si>
  <si>
    <t>sejmutí v tl.150mm</t>
  </si>
  <si>
    <t>"dlažba odseková - mínus demolice"   514,2-(36,0+149,2)</t>
  </si>
  <si>
    <t>"dlažba na sraz"                                             DlazSraz</t>
  </si>
  <si>
    <t>122251101</t>
  </si>
  <si>
    <t>Odkopávky a prokopávky nezapažené v hornině třídy těžitelnosti I skupiny 3 objem do 20 m3 strojně</t>
  </si>
  <si>
    <t>1851103260</t>
  </si>
  <si>
    <t>Odkopávky a prokopávky nezapažené strojně v hornině třídy těžitelnosti I skupiny 3 do 20 m3</t>
  </si>
  <si>
    <t>https://podminky.urs.cz/item/CS_URS_2025_01/122251101</t>
  </si>
  <si>
    <t>"svodnice - dle Tech.zprávy kap.7.1.1."   69,9025*0,25*1,07</t>
  </si>
  <si>
    <t>122251104</t>
  </si>
  <si>
    <t>Odkopávky a prokopávky nezapažené v hornině třídy těžitelnosti I skupiny 3 objem do 500 m3 strojně</t>
  </si>
  <si>
    <t>-189324905</t>
  </si>
  <si>
    <t>Odkopávky a prokopávky nezapažené strojně v hornině třídy těžitelnosti I skupiny 3 přes 100 do 500 m3</t>
  </si>
  <si>
    <t>https://podminky.urs.cz/item/CS_URS_2025_01/122251104</t>
  </si>
  <si>
    <t>"odkopávky pro odsek.dlažbu"   514,2*(0,08+0,04)</t>
  </si>
  <si>
    <t>"dtto - odpočet z demolic"            -36,0*(0,26-0,15)</t>
  </si>
  <si>
    <t>"odkopávka pro dlažbu na sraz"   80,8*(0,08+0,04)</t>
  </si>
  <si>
    <t>162751117</t>
  </si>
  <si>
    <t>Vodorovné přemístění přes 9 000 do 10000 m výkopku/sypaniny z horniny třídy těžitelnosti I skupiny 1 až 3</t>
  </si>
  <si>
    <t>-1311422896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</si>
  <si>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</si>
  <si>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</si>
  <si>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"odvoz sejmuté ornice"   409,8*0,15</t>
  </si>
  <si>
    <t>"odkopávky na odvoz"      18,699+67,440</t>
  </si>
  <si>
    <t>162751119</t>
  </si>
  <si>
    <t>Příplatek k vodorovnému přemístění výkopku/sypaniny z horniny třídy těžitelnosti I skupiny 1 až 3 ZKD 1000 m přes 10000 m</t>
  </si>
  <si>
    <t>-1668856410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</si>
  <si>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</si>
  <si>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</si>
  <si>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"dalších 7km"   7*147,609</t>
  </si>
  <si>
    <t>171201231</t>
  </si>
  <si>
    <t>Poplatek za uložení zeminy a kamení na recyklační skládce (skládkovné) kód odpadu 17 05 04</t>
  </si>
  <si>
    <t>1287007789</t>
  </si>
  <si>
    <t>https://podminky.urs.cz/item/CS_URS_2025_01/171201231</t>
  </si>
  <si>
    <t>"hloubená zemina a ornice, počítáno 1,9t/m3"   147,609*1,9</t>
  </si>
  <si>
    <t>181951112</t>
  </si>
  <si>
    <t>Úprava pláně v hornině třídy těžitelnosti I skupiny 1 až 3 se zhutněním strojně</t>
  </si>
  <si>
    <t>18684446</t>
  </si>
  <si>
    <t>Úprava pláně vyrovnáním výškových rozdílů strojně v hornině třídy těžitelnosti I, skupiny 1 až 3 se zhutněním</t>
  </si>
  <si>
    <t>https://podminky.urs.cz/item/CS_URS_2025_01/181951112</t>
  </si>
  <si>
    <t xml:space="preserve"> "asfaltová plocha - dle Tech.zprávy kap.7.3"                  30,0</t>
  </si>
  <si>
    <t>"kamenná dlažba na sraz - dle Tech.zprávy kap.7.3"   80,8</t>
  </si>
  <si>
    <t>"dlažba odseková - dle Tech.zprávy kap.7.2"                  514,2</t>
  </si>
  <si>
    <t>"rek.mlatu - dle Tech.zprávy kap.7.1"                                906,31</t>
  </si>
  <si>
    <t>"svodnice v mlatu - dle Tech.zprávy kap.7.1.1"              69,9025</t>
  </si>
  <si>
    <t>Zakládání</t>
  </si>
  <si>
    <t>29010-01</t>
  </si>
  <si>
    <t xml:space="preserve">Dod+mtž základové patky pro obrubu z pásoviny z novodurové truby DN 100 a dl.0,5m s výplní z betonu C 15/20 vč.zemních prací a odvozu přebytečného výkopku. </t>
  </si>
  <si>
    <t>1722399709</t>
  </si>
  <si>
    <t>"výměra dle projektu"   235</t>
  </si>
  <si>
    <t>Komunikace pozemní</t>
  </si>
  <si>
    <t>56480-01</t>
  </si>
  <si>
    <t>Mlatový povrch ze dvou vrstev (ref.lom Kubo Malé Žernoseky) - dynamická vrstva tl.70mm fr.0-32, krycí vrstva tl.30mm fr.0-4mm, bližší popis a viz Tech.zpráva</t>
  </si>
  <si>
    <t>2023205314</t>
  </si>
  <si>
    <t>564851011</t>
  </si>
  <si>
    <t>Podklad ze štěrkodrtě ŠD plochy do 100 m2 tl 150 mm</t>
  </si>
  <si>
    <t>1039195860</t>
  </si>
  <si>
    <t>Podklad ze štěrkodrti ŠD s rozprostřením a zhutněním plochy jednotlivě do 100 m2, po zhutnění tl. 150 mm</t>
  </si>
  <si>
    <t>https://podminky.urs.cz/item/CS_URS_2025_01/564851011</t>
  </si>
  <si>
    <t>564851111</t>
  </si>
  <si>
    <t>Podklad ze štěrkodrtě ŠD plochy přes 100 m2 tl 150 mm</t>
  </si>
  <si>
    <t>-1207958479</t>
  </si>
  <si>
    <t>Podklad ze štěrkodrti ŠD s rozprostřením a zhutněním plochy přes 100 m2, po zhutnění tl. 150 mm</t>
  </si>
  <si>
    <t>https://podminky.urs.cz/item/CS_URS_2025_01/564851111</t>
  </si>
  <si>
    <t>565145111</t>
  </si>
  <si>
    <t>Asfaltový beton vrstva podkladní ACP 16 (obalované kamenivo OKS) tl 60 mm š do 3 m</t>
  </si>
  <si>
    <t>10871272</t>
  </si>
  <si>
    <t>Asfaltový beton vrstva podkladní ACP 16 (obalované kamenivo střednězrnné - OKS) s rozprostřením a zhutněním v pruhu šířky přes 1,5 do 3 m, po zhutnění tl. 60 mm</t>
  </si>
  <si>
    <t>https://podminky.urs.cz/item/CS_URS_2025_01/565145111</t>
  </si>
  <si>
    <t>573191111</t>
  </si>
  <si>
    <t>Postřik infiltrační kationaktivní emulzí v množství 1 kg/m2</t>
  </si>
  <si>
    <t>-567822447</t>
  </si>
  <si>
    <t>Postřik infiltrační kationaktivní emulzí v množství 1,00 kg/m2</t>
  </si>
  <si>
    <t>https://podminky.urs.cz/item/CS_URS_2025_01/573191111</t>
  </si>
  <si>
    <t>573231107</t>
  </si>
  <si>
    <t>Postřik živičný spojovací ze silniční emulze v množství 0,40 kg/m2</t>
  </si>
  <si>
    <t>1789327876</t>
  </si>
  <si>
    <t>Postřik spojovací PS bez posypu kamenivem ze silniční emulze, v množství 0,40 kg/m2</t>
  </si>
  <si>
    <t>https://podminky.urs.cz/item/CS_URS_2025_01/573231107</t>
  </si>
  <si>
    <t>577133111</t>
  </si>
  <si>
    <t>Asfaltový beton vrstva obrusná ACO 8 (ABJ) tl 40 mm š do 3 m z nemodifikovaného asfaltu</t>
  </si>
  <si>
    <t>1083035945</t>
  </si>
  <si>
    <t>Asfaltový beton vrstva obrusná ACO 8 (ABJ) s rozprostřením a se zhutněním z nemodifikovaného asfaltu v pruhu šířky do 3 m, po zhutnění tl. 40 mm</t>
  </si>
  <si>
    <t>https://podminky.urs.cz/item/CS_URS_2025_01/577133111</t>
  </si>
  <si>
    <t>59124111a</t>
  </si>
  <si>
    <t>Zhotovení svodnic z kostek s provedením lože do tl.220 mm, s vyplněním spár, s dvojím beraněním a se smetením přebytečného materiálu na krajnici drobných z kamene, do lože z cementové malty vč.s barevnou příměsí.</t>
  </si>
  <si>
    <t>1446151639</t>
  </si>
  <si>
    <t>Zhotovení svodnic z kostek s provedením lože do tl.220mm, s vyplněním spár, s dvojím beraněním a se smetením přebytečného materiálu na krajnici drobných z kamene, do lože z cementové malty C20/25-XC2</t>
  </si>
  <si>
    <t>"svodnice - dle Tech.zprávy kap.7.1.1."   69,9025</t>
  </si>
  <si>
    <t>M</t>
  </si>
  <si>
    <t>58381007a</t>
  </si>
  <si>
    <t>kostka štípaná dlažební žula drobná 8/11, žlutošedá, ref.dolnobřezinecká</t>
  </si>
  <si>
    <t>72844399</t>
  </si>
  <si>
    <t>"svodnice - dle Tech.zprávy kap.7.1.1., ztratné 8%"   69,9025*1,08</t>
  </si>
  <si>
    <t>59141111a</t>
  </si>
  <si>
    <t>Kladení dlažby odsekové jednobarevné komunikací pro pěší lože z kameniva</t>
  </si>
  <si>
    <t>-1889942437</t>
  </si>
  <si>
    <t>Kladení dlažby odsekové komunikací pro pěší s vyplněním spár, s dvojím beraněním a se smetením přebytečného materiálu na vzdálenost do 3 m jednobarevné, s ložem tl. do 40 mm z kameniva</t>
  </si>
  <si>
    <t>58381004a</t>
  </si>
  <si>
    <t>žula štípaná, dvě barevné varianty, tříděné odseky roz.40-170mm (ref.lom Dolnobřezinecká žula)</t>
  </si>
  <si>
    <t>886934492</t>
  </si>
  <si>
    <t>ztratné 4%:</t>
  </si>
  <si>
    <t>odsek*1,04</t>
  </si>
  <si>
    <t>594111112</t>
  </si>
  <si>
    <t>Kladení dlažby z lomového kamene tl do 100 mm s provedením lože z kameniva těženého</t>
  </si>
  <si>
    <t>-157669538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</si>
  <si>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</si>
  <si>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https://podminky.urs.cz/item/CS_URS_2025_01/594111112</t>
  </si>
  <si>
    <t>58381090a</t>
  </si>
  <si>
    <t>dlažba žulová 400x200x80mm, vrchní strana protiskluz.úprava (ref.lom Dolnobřezinecká žula)</t>
  </si>
  <si>
    <t>1273430956</t>
  </si>
  <si>
    <t>DlazSraz*1,04</t>
  </si>
  <si>
    <t>24</t>
  </si>
  <si>
    <t>91611111a</t>
  </si>
  <si>
    <t>Osazení obruby z velkých kostek s boční opěrou do lože z betonu prostého</t>
  </si>
  <si>
    <t>1746936199</t>
  </si>
  <si>
    <t xml:space="preserve">Osazení obruby z dlažebních kostek v jedné řadě s ložem tl. přes 50 do 100 mm, s vyplněním a zatřením spár cementovou maltou z velkých kostek s boční opěrou z betonu prostého, do lože z betonu prostého téže značky. </t>
  </si>
  <si>
    <t>25</t>
  </si>
  <si>
    <t>58381015a</t>
  </si>
  <si>
    <t>kostka řezanoštípaná dlažební žula 10x10x10cm pro obrubník (ref.lom Dolnobřezinecká žula)</t>
  </si>
  <si>
    <t>-1980666499</t>
  </si>
  <si>
    <t>kostka řezanoštípaná dlažební žula 10x10x10cm (ref.lom Dolnobřezinecká žula)</t>
  </si>
  <si>
    <t>"dle Tech.zprávy - kap.7.1.2., ztratné 5%"   552,68*1,05</t>
  </si>
  <si>
    <t>26</t>
  </si>
  <si>
    <t>916331112</t>
  </si>
  <si>
    <t>Osazení zahradního obrubníku betonového do lože z betonu s boční opěrou</t>
  </si>
  <si>
    <t>1502286327</t>
  </si>
  <si>
    <t>Osazení zahradního obrubníku betonového s ložem tl. od 50 do 100 mm z betonu prostého tř. C 12/15 s boční opěrou z betonu prostého tř. C 12/15</t>
  </si>
  <si>
    <t>https://podminky.urs.cz/item/CS_URS_2025_01/916331112</t>
  </si>
  <si>
    <t>"obrubník pro asfalt - dle Tech.zprávy kap.7.4.1."   27,9</t>
  </si>
  <si>
    <t>27</t>
  </si>
  <si>
    <t>59217002a</t>
  </si>
  <si>
    <t>obrubník zahradní betonový šedý 1000x50x150mm</t>
  </si>
  <si>
    <t>-621416438</t>
  </si>
  <si>
    <t>obrubník zahradní betonový šedý 1000x50x200mm</t>
  </si>
  <si>
    <t>"obrubník pro asfalt - dle Tech.zprávy kap.7.4.1."   27,9*1,02</t>
  </si>
  <si>
    <t>91</t>
  </si>
  <si>
    <t>Doplňující konstrukce a práce pozemních komunikací, letišť a ploch</t>
  </si>
  <si>
    <t>28</t>
  </si>
  <si>
    <t>91010-01</t>
  </si>
  <si>
    <t>Dod+mtž obruby z ocel.pásoviny prof.250x8mm, kotvení á 1,2m roxor tl.8mm dl.0,45m, do bet.základů (oceněny samostatně). Povrchová úprava zákl.nátěr a vrchní nátěr synt.RAL 7016. Vše vč.spoj.a kotevního materiálu.</t>
  </si>
  <si>
    <t>mb</t>
  </si>
  <si>
    <t>936479083</t>
  </si>
  <si>
    <t>"měřeno počítačem"   256,2</t>
  </si>
  <si>
    <t>29</t>
  </si>
  <si>
    <t>-1873660396</t>
  </si>
  <si>
    <t>"vrchní část mlatu"   163,136</t>
  </si>
  <si>
    <t>700395755</t>
  </si>
  <si>
    <t>"dtto - dalších 16km"   16*163,136</t>
  </si>
  <si>
    <t>31</t>
  </si>
  <si>
    <t>783463209</t>
  </si>
  <si>
    <t>"bourané obrubníky"   22,107</t>
  </si>
  <si>
    <t>32</t>
  </si>
  <si>
    <t>-537964101</t>
  </si>
  <si>
    <t>"dtto - dalších 16km"   16*22,107</t>
  </si>
  <si>
    <t>33</t>
  </si>
  <si>
    <t>422096202</t>
  </si>
  <si>
    <t>34</t>
  </si>
  <si>
    <t>12489124</t>
  </si>
  <si>
    <t>998</t>
  </si>
  <si>
    <t>Přesun hmot</t>
  </si>
  <si>
    <t>35</t>
  </si>
  <si>
    <t>998223011</t>
  </si>
  <si>
    <t>Přesun hmot pro pozemní komunikace s krytem dlážděným</t>
  </si>
  <si>
    <t>-1852666715</t>
  </si>
  <si>
    <t>Přesun hmot pro pozemní komunikace s krytem dlážděným dopravní vzdálenost do 200 m jakékoliv délky objektu</t>
  </si>
  <si>
    <t>https://podminky.urs.cz/item/CS_URS_2025_01/998223011</t>
  </si>
  <si>
    <t>03 - SO 03 - Mobiliář a vybavení</t>
  </si>
  <si>
    <t xml:space="preserve">    3 - Svislé a kompletní konstrukce</t>
  </si>
  <si>
    <t xml:space="preserve">    93 - Různé dokončovací konstrukce a práce inženýrských staveb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</si>
  <si>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</si>
  <si>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</si>
  <si>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</si>
  <si>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</si>
  <si>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</si>
  <si>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</si>
  <si>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</si>
  <si>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</si>
  <si>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43-M - Montáž ocelových konstrukcí</t>
  </si>
  <si>
    <t>OST - Ostatní</t>
  </si>
  <si>
    <t>133351101</t>
  </si>
  <si>
    <t>Hloubení šachet nezapažených v hornině třídy těžitelnosti II skupiny 4 objem do 20 m3</t>
  </si>
  <si>
    <t>-2045996304</t>
  </si>
  <si>
    <t>Hloubení nezapažených šachet strojně v hornině třídy těžitelnosti II skupiny 4 do 20 m3</t>
  </si>
  <si>
    <t>https://podminky.urs.cz/item/CS_URS_2025_01/133351101</t>
  </si>
  <si>
    <t>"dle výkresu č.8 - informační panel k prameníku"   2*0,3*0,6*0,75</t>
  </si>
  <si>
    <t>"pro altán - pro patky"                18*0,75*0,75*1,0</t>
  </si>
  <si>
    <t>"pro atyp lavice, výkres č.06"   2*4*0,25*0,5*0,75</t>
  </si>
  <si>
    <t>"pro piknikové sestavy, betonáž do výkopu"  3*8*0,8*0,25*0,25</t>
  </si>
  <si>
    <t>"dle Tech.zprávy kap.8.4. - venk.lavičky"          17*2*0,75*0,25*0,25</t>
  </si>
  <si>
    <t>"dle Tech.zprávy kap.8.5. - houpací síť"              2*2*0,5*0,5*0,75</t>
  </si>
  <si>
    <t>"dle Tech.zprávy kap.8.6. - lehátko"                    2*0,5*0,5*0,5</t>
  </si>
  <si>
    <t>"dle Tech.zprávy - kap.8.7. - odpadkový koš"   7*0,45*0,45*0,2</t>
  </si>
  <si>
    <t>"dle Tech.zprávy - kap.8.9. - inf.panel"                7*0,4*0,4*0,4</t>
  </si>
  <si>
    <t>"patky pro sloupky oplocení"    25*0,45*0,45*0,95</t>
  </si>
  <si>
    <t>-1042120732</t>
  </si>
  <si>
    <t>"hloubená zemina mínus zásypy"   20,480-2,687</t>
  </si>
  <si>
    <t>-538246919</t>
  </si>
  <si>
    <t>"dalších 7km"   7*17,793</t>
  </si>
  <si>
    <t>-1071198444</t>
  </si>
  <si>
    <t>"hloubená zemina, počítáno 1,9t/m3"   17,793*1,9</t>
  </si>
  <si>
    <t>174151101</t>
  </si>
  <si>
    <t>Zásyp jam, šachet rýh nebo kolem objektů sypaninou se zhutněním</t>
  </si>
  <si>
    <t>-1498610085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</si>
  <si>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</si>
  <si>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</si>
  <si>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"dle výkresu č.8 - informační panel k prameníku"   2*(0,3*0,6*0,75-0,2*0,5*0,75)</t>
  </si>
  <si>
    <t>"pro altán - výkopy mínus základy"                                10,125-7,438</t>
  </si>
  <si>
    <t>213311131</t>
  </si>
  <si>
    <t>Polštáře zhutněné pod základy z kameniva drceného frakce 0 až 4 mm</t>
  </si>
  <si>
    <t>1532562165</t>
  </si>
  <si>
    <t>Polštáře zhutněné pod základy z kameniva drobného drceného, frakce 0 - 4 mm</t>
  </si>
  <si>
    <t>https://podminky.urs.cz/item/CS_URS_2025_01/213311131</t>
  </si>
  <si>
    <t>"pro piknikové sestavy, betonáž do výkopu"             3*8*0,8*0,25*0,07</t>
  </si>
  <si>
    <t>"dle Tech.zprávy kap.8.4. - venk.lavičky"                     17*2*0,75*0,25*0,07</t>
  </si>
  <si>
    <t>"dle Tech.zprávy kap.8.6. - lehátko"                                2*0,5*0,5*0,07</t>
  </si>
  <si>
    <t>275313711</t>
  </si>
  <si>
    <t>Základové patky z betonu tř. C 20/25</t>
  </si>
  <si>
    <t>1491776573</t>
  </si>
  <si>
    <t>Základy z betonu prostého patky a bloky z betonu kamenem neprokládaného tř. C 20/25</t>
  </si>
  <si>
    <t>https://podminky.urs.cz/item/CS_URS_2025_01/275313711</t>
  </si>
  <si>
    <t>"pro atyp lavice, výkres č.06, betonáž do výkopu"   2*4*0,25*0,5*0,75*1,035</t>
  </si>
  <si>
    <t>"pro piknikové sestavy, betonáž do výkopu"             3*8*0,8*0,25*0,25*1,035</t>
  </si>
  <si>
    <t>"dle Tech.zprávy kap.8.4. - venk.lavičky"                     17*2*0,75*0,25*0,25*1,035</t>
  </si>
  <si>
    <t>"dle Tech.zprávy kap.8.5. - houpací síť"                         2*2*0,5*0,5*0,75*1,035</t>
  </si>
  <si>
    <t>"dle Tech.zprávy kap.8.6. - lehátko"                                2*0,5*0,5*0,5*1,035</t>
  </si>
  <si>
    <t>"dle Tech.zprávy - kap.8.7. - odpadkový koš"   7*0,45*0,45*0,2*1,035</t>
  </si>
  <si>
    <t>"dle Tech.zprávy - kap.8.9. - inf.panel"                7*0,4*0,4*0,4*1,035</t>
  </si>
  <si>
    <t>"patky pro sloupky oplocení"     25*0,45*0,45*0,95*1,035</t>
  </si>
  <si>
    <t>275322511</t>
  </si>
  <si>
    <t>Základové patky ze ŽB se zvýšenými nároky na prostředí tř. C 25/30</t>
  </si>
  <si>
    <t>2106083299</t>
  </si>
  <si>
    <t>Základy z betonu železového (bez výztuže) patky z betonu se zvýšenými nároky na prostředí tř. C 25/30</t>
  </si>
  <si>
    <t>https://podminky.urs.cz/item/CS_URS_2025_01/275322511</t>
  </si>
  <si>
    <t>dle výkresu stat.části Výkres tvaru základů:</t>
  </si>
  <si>
    <t>"altán - základové patky"                        14*(0,75*0,75*0,5+0,5*0,5*0,5)</t>
  </si>
  <si>
    <t>"dtto - výměna nad kanal.trubkou"    4*(0,75*0,75*0,5+0,5*0,625*0,5)</t>
  </si>
  <si>
    <t>275351121</t>
  </si>
  <si>
    <t>Zřízení bednění základových patek</t>
  </si>
  <si>
    <t>416168309</t>
  </si>
  <si>
    <t>Bednění základů patek zřízení</t>
  </si>
  <si>
    <t>https://podminky.urs.cz/item/CS_URS_2025_01/275351121</t>
  </si>
  <si>
    <t>"altán - základové patky"                        14*(4*0,75*0,5+4*0,5*0,5)</t>
  </si>
  <si>
    <t>"dtto - výměna nad kanal.trubkou"    4*(4*0,75*0,5+4*0,625*0,5)</t>
  </si>
  <si>
    <t>Mezisoučet</t>
  </si>
  <si>
    <t>"pro atyp lavice, výkres č.06, betonáž do výkopu"   2*4*2*(0,25+0,5)*0,2</t>
  </si>
  <si>
    <t>275351122</t>
  </si>
  <si>
    <t>Odstranění bednění základových patek</t>
  </si>
  <si>
    <t>-1747866046</t>
  </si>
  <si>
    <t>Bednění základů patek odstranění</t>
  </si>
  <si>
    <t>https://podminky.urs.cz/item/CS_URS_2025_01/275351122</t>
  </si>
  <si>
    <t>275361821</t>
  </si>
  <si>
    <t>Výztuž základových patek betonářskou ocelí 10 505 (R)</t>
  </si>
  <si>
    <t>1688724735</t>
  </si>
  <si>
    <t>Výztuž základů patek z betonářské oceli 10 505 (R)</t>
  </si>
  <si>
    <t>https://podminky.urs.cz/item/CS_URS_2025_01/275361821</t>
  </si>
  <si>
    <t>"dle výkresu stat.části Výkres výztuže patek"   0,12</t>
  </si>
  <si>
    <t>27911314a</t>
  </si>
  <si>
    <t>Základová patka z tvárnic ztraceného bednění roz.500x200x750mm včetně výplně z betonu do vlhkého prostředí třídy C 20/25.</t>
  </si>
  <si>
    <t>282903560</t>
  </si>
  <si>
    <t>"dle výkresu č.8 - informační panel k prameníku"   2</t>
  </si>
  <si>
    <t>29099-01</t>
  </si>
  <si>
    <t>Podbetonování a podchycení kce prameníku při snížení térénu z důvodu provádění výkopových prací vč.dodávky materiálu.</t>
  </si>
  <si>
    <t>soub</t>
  </si>
  <si>
    <t>1499569966</t>
  </si>
  <si>
    <t>Svislé a kompletní konstrukce</t>
  </si>
  <si>
    <t>338171121</t>
  </si>
  <si>
    <t>Osazování sloupků a vzpěr plotových ocelových v přes 2 do 2,6 m se zalitím MC</t>
  </si>
  <si>
    <t>1021856996</t>
  </si>
  <si>
    <t>Montáž sloupků a vzpěr plotových ocelových trubkových nebo profilovaných výšky přes 2 do 2,6 m se zalitím cementovou maltou do vynechaných otvorů</t>
  </si>
  <si>
    <t>https://podminky.urs.cz/item/CS_URS_2025_01/338171121</t>
  </si>
  <si>
    <t>"dle dodávky"   17+8</t>
  </si>
  <si>
    <t>5534216a</t>
  </si>
  <si>
    <t>plotový sloupek D 48/1,5mm a dl.2,4m, povrchová úprava Pz a lakování, b.zelená</t>
  </si>
  <si>
    <t>1660897500</t>
  </si>
  <si>
    <t>"dle výkresu č.09"  5+6+3+3</t>
  </si>
  <si>
    <t>1561921a</t>
  </si>
  <si>
    <t>krytka plastová pro plot.sloupek</t>
  </si>
  <si>
    <t>-1493056056</t>
  </si>
  <si>
    <t>5534216b</t>
  </si>
  <si>
    <t>plotová vzpěra D 38/1,5mm a dl.2,5m, povrchová úprava Pz a lakování, b.zelená</t>
  </si>
  <si>
    <t>1261855794</t>
  </si>
  <si>
    <t>"dle výkresu č.09"   8</t>
  </si>
  <si>
    <t>348101240</t>
  </si>
  <si>
    <t>Osazení vrat nebo vrátek k oplocení na ocelové sloupky pl přes 6 do 8 m2</t>
  </si>
  <si>
    <t>161064129</t>
  </si>
  <si>
    <t>Osazení vrat nebo vrátek k oplocení na sloupky ocelové, plochy jednotlivě přes 6 do 8 m2</t>
  </si>
  <si>
    <t>https://podminky.urs.cz/item/CS_URS_2025_01/348101240</t>
  </si>
  <si>
    <t>"dle výkresu č.09"   1</t>
  </si>
  <si>
    <t>55342362a</t>
  </si>
  <si>
    <t>brána plotová dvoukřídlá Pz s PVC vrstvou 3600x1750mm</t>
  </si>
  <si>
    <t>-1358497581</t>
  </si>
  <si>
    <t>P</t>
  </si>
  <si>
    <t>Poznámka k položce:_x000D_
Příslušenství: stavitelné panty, klika, zámek, 3 klíče, zajišťovací kolík</t>
  </si>
  <si>
    <t>348401130</t>
  </si>
  <si>
    <t>Montáž oplocení ze strojového pletiva s napínacími dráty v přes 1,6 do 2,0 m</t>
  </si>
  <si>
    <t>2007130405</t>
  </si>
  <si>
    <t>Montáž oplocení z pletiva strojového s napínacími dráty přes 1,6 do 2,0 m</t>
  </si>
  <si>
    <t>https://podminky.urs.cz/item/CS_URS_2025_01/348401130</t>
  </si>
  <si>
    <t>Do položky ocenit i zbylý drobný, spojovací a kotevní materiál a veškeré přípomoce pro montáž oplocení:</t>
  </si>
  <si>
    <t>"dle výkresu č.09"   4*4*2,35-2*1,69</t>
  </si>
  <si>
    <t>15619100</t>
  </si>
  <si>
    <t>drát kruhový poplastovaný napínací 2,5/3,5mm</t>
  </si>
  <si>
    <t>-255890378</t>
  </si>
  <si>
    <t>"čtyři řady"   4*34,22</t>
  </si>
  <si>
    <t>31327516</t>
  </si>
  <si>
    <t>pletivo drátěné plastifikované se čtvercovými oky 55/2,5mm v 1750mm</t>
  </si>
  <si>
    <t>1979401176</t>
  </si>
  <si>
    <t>55342202</t>
  </si>
  <si>
    <t>objímka pro uchycení vzpěry na sloupek D 40-50mm</t>
  </si>
  <si>
    <t>-1334739019</t>
  </si>
  <si>
    <t>591241111</t>
  </si>
  <si>
    <t>Kladení dlažby z kostek drobných z kamene na MC tl 50 mm</t>
  </si>
  <si>
    <t>225009482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</si>
  <si>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</si>
  <si>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https://podminky.urs.cz/item/CS_URS_2025_01/591241111</t>
  </si>
  <si>
    <t>"dle výkresu č.07 - informační panel (údržba v zimě)"   7*0,4*0,4</t>
  </si>
  <si>
    <t>58381012a</t>
  </si>
  <si>
    <t>kostka řezanoštípaná dlažební žula 8x8x8cm, ref.dolnobřezinecká</t>
  </si>
  <si>
    <t>141145878</t>
  </si>
  <si>
    <t>1,12*1,02 'Přepočtené koeficientem množství</t>
  </si>
  <si>
    <t>93</t>
  </si>
  <si>
    <t>Různé dokončovací konstrukce a práce inženýrských staveb</t>
  </si>
  <si>
    <t>930-8.3</t>
  </si>
  <si>
    <t>Dod+mtž piknikové sestavy složené ze stolu (ref.PIKO STP4, Streetpark), lavičky s opěrkou bez područek (ref.INOA LIN1, Streetpark), lavičky bez opěrky a bez područek (ref. INOA LIN2, Streetpark). Mtž je do základových patek. Vše vč.spoj.a kotevního materi</t>
  </si>
  <si>
    <t>634979488</t>
  </si>
  <si>
    <t>Dod+mtž piknikové sestavy složené ze stolu (ref.PIKO STP4, Streetpark), lavičky s opěrkou bez područek (ref.INOA LIN1, Streetpark), lavičky bez opěrky a bez područek (ref. INOA LIN2, Streetpark). Mtž je do základových patek. Vše vč.spoj.a kotevního materiáu a všech doplňků. Bližší popis a schéma viz Tech.zpráva.</t>
  </si>
  <si>
    <t>930-8.5</t>
  </si>
  <si>
    <t>Dod+mtž houpací sítě roz.5150x1450x2000mm (ref.Dřevoartikl BH 808) vč.spoj.a kotevního materiálu. Základy oceněny v samostatné položce.</t>
  </si>
  <si>
    <t>-1759050408</t>
  </si>
  <si>
    <t>"dle Tech.zprávy kap.8.5."   2</t>
  </si>
  <si>
    <t>930-8.6</t>
  </si>
  <si>
    <t>Dod+mtž lehátka roz.1574x600x990mm (ref.VELA LVL6, Streetpark), vše vč.spoj.a kotevního materiálu. Základ oceněn v samostatné položce.</t>
  </si>
  <si>
    <t>1727637452</t>
  </si>
  <si>
    <t>"dle Tech.zprávy kap.8.6."   2</t>
  </si>
  <si>
    <t>930-8.9a</t>
  </si>
  <si>
    <t>Dod+mtž informačního panelu k prameníku a vedutě, kovová kce. Vše vč.spoj.a kotevního materiálu. Bližší popis a schéma viz.Tech.zpráva a výkres č.8. Základové patky oceněny zvlášť.</t>
  </si>
  <si>
    <t>-98851198</t>
  </si>
  <si>
    <t>"pro informační panely dle Tech.zprávy kap.8.9."   1</t>
  </si>
  <si>
    <t>930-8.9b</t>
  </si>
  <si>
    <t>Dod+mtž informačního panelu "v zimě neudržujeme". Vše vč.spoj.a kotevního materiálu. Bližší popis a schéma viz.Tech.zpráva. Základové patky oceněny zvlášť.</t>
  </si>
  <si>
    <t>188601947</t>
  </si>
  <si>
    <t>"pro informační panely dle Tech.zprávy kap.8.9."  7</t>
  </si>
  <si>
    <t>936124113</t>
  </si>
  <si>
    <t>Montáž lavičky stabilní kotvené šrouby na pevný podklad</t>
  </si>
  <si>
    <t>-349056208</t>
  </si>
  <si>
    <t>Montáž lavičky parkové stabilní přichycené kotevními šrouby</t>
  </si>
  <si>
    <t>https://podminky.urs.cz/item/CS_URS_2025_01/936124113</t>
  </si>
  <si>
    <t>"dle Tech.zprávy kap.8.4."   17</t>
  </si>
  <si>
    <t>74910100-8.4</t>
  </si>
  <si>
    <t>lavička s opěrkou a područkami roz.1800×646×77 mm,  (STREETPARK, lavička INOA LIN9)</t>
  </si>
  <si>
    <t>-208628650</t>
  </si>
  <si>
    <t>936104213</t>
  </si>
  <si>
    <t>Montáž odpadkového koše kotevními šrouby na pevný podklad</t>
  </si>
  <si>
    <t>1408361086</t>
  </si>
  <si>
    <t>Montáž odpadkového koše přichycením kotevními šrouby</t>
  </si>
  <si>
    <t>https://podminky.urs.cz/item/CS_URS_2025_01/936104213</t>
  </si>
  <si>
    <t>"dle Tech.zprávy - kap.8.7."   7</t>
  </si>
  <si>
    <t>7491012-8.7</t>
  </si>
  <si>
    <t>koš odpadkový na směsný odpad, v.940mm a prům.340mm (ref.FLEXBIN KFB60)</t>
  </si>
  <si>
    <t>649332747</t>
  </si>
  <si>
    <t>95560-8.10</t>
  </si>
  <si>
    <t>Dod+mtž informační cedule k probíhající stavbě, vč.grafického zpracování - plachta kotvená páskami na oplocení staveniště. Bližší popis a schéma viz Tech.zpráva 8.10.</t>
  </si>
  <si>
    <t>847160565</t>
  </si>
  <si>
    <t>36</t>
  </si>
  <si>
    <t>998231311</t>
  </si>
  <si>
    <t>Přesun hmot pro sadovnické a krajinářské úpravy vodorovně do 5000 m</t>
  </si>
  <si>
    <t>2049812943</t>
  </si>
  <si>
    <t>Přesun hmot pro sadovnické a krajinářské úpravy strojně dopravní vzdálenost do 5000 m</t>
  </si>
  <si>
    <t>https://podminky.urs.cz/item/CS_URS_2025_01/998231311</t>
  </si>
  <si>
    <t>PSV</t>
  </si>
  <si>
    <t>Práce a dodávky PSV</t>
  </si>
  <si>
    <t>712</t>
  </si>
  <si>
    <t>Povlakové krytiny</t>
  </si>
  <si>
    <t>37</t>
  </si>
  <si>
    <t>712361702</t>
  </si>
  <si>
    <t>Provedení povlakové krytiny střech do 10° fólií přilepenou bodově</t>
  </si>
  <si>
    <t>1280151672</t>
  </si>
  <si>
    <t>Provedení povlakové krytiny střech plochých do 10° fólií přilepenou bodově</t>
  </si>
  <si>
    <t>https://podminky.urs.cz/item/CS_URS_2025_01/712361702</t>
  </si>
  <si>
    <t>"dle skladby střešního pláště"   17,9*3,32+2*(18,0+3,6)*0,254</t>
  </si>
  <si>
    <t>38</t>
  </si>
  <si>
    <t>28343012</t>
  </si>
  <si>
    <t>fólie hydroizolační střešní mPVC určená ke stabilizaci přitížením a do vegetačních střech tl 1,5mm</t>
  </si>
  <si>
    <t>-1929020034</t>
  </si>
  <si>
    <t>"dle skladby střešního pláště"   (17,9*3,32+2*(18,0+3,6)*0,254)*1,1</t>
  </si>
  <si>
    <t>39</t>
  </si>
  <si>
    <t>712391171</t>
  </si>
  <si>
    <t>Provedení povlakové krytiny střech do 10° podkladní textilní vrstvy</t>
  </si>
  <si>
    <t>-441617014</t>
  </si>
  <si>
    <t>Provedení povlakové krytiny střech plochých do 10° -ostatní práce provedení vrstvy textilní podkladní</t>
  </si>
  <si>
    <t>https://podminky.urs.cz/item/CS_URS_2025_01/712391171</t>
  </si>
  <si>
    <t>40</t>
  </si>
  <si>
    <t>712391172</t>
  </si>
  <si>
    <t>Provedení povlakové krytiny střech do 10° ochranné textilní vrstvy</t>
  </si>
  <si>
    <t>1046935709</t>
  </si>
  <si>
    <t>Provedení povlakové krytiny střech plochých do 10° -ostatní práce provedení vrstvy textilní ochranné</t>
  </si>
  <si>
    <t>https://podminky.urs.cz/item/CS_URS_2025_01/712391172</t>
  </si>
  <si>
    <t>41</t>
  </si>
  <si>
    <t>69311314</t>
  </si>
  <si>
    <t>textilie netkaná HPPE 100g/m2</t>
  </si>
  <si>
    <t>-298963129</t>
  </si>
  <si>
    <t>"dle skladby střešního pláště"   2*(17,9*3,32+2*(18,0+3,6)*0,254)*1,15</t>
  </si>
  <si>
    <t>42</t>
  </si>
  <si>
    <t>712394001</t>
  </si>
  <si>
    <t>Osazení kontrolní šachty dvojitého hydroizolačního systému plochých střech</t>
  </si>
  <si>
    <t>-2004208399</t>
  </si>
  <si>
    <t>Provedení dvojitého hydroizolačního systému plochých střech ostatní kontrolní šachta</t>
  </si>
  <si>
    <t>https://podminky.urs.cz/item/CS_URS_2025_01/712394001</t>
  </si>
  <si>
    <t>43</t>
  </si>
  <si>
    <t>69334333</t>
  </si>
  <si>
    <t>šachta kontrolní odvodnění vegetačních střech PA 300x300mm v 130mm</t>
  </si>
  <si>
    <t>-1469042527</t>
  </si>
  <si>
    <t>44</t>
  </si>
  <si>
    <t>712771221</t>
  </si>
  <si>
    <t>Provedení drenážní vrstvy vegetační střechy z plastových nopových fólií v nopů do 25 mm do 5°</t>
  </si>
  <si>
    <t>1513356493</t>
  </si>
  <si>
    <t>Provedení drenážní vrstvy vegetační střechy z plastových nopových fólií, výšky nopů do 25 mm, sklon střechy do 5°</t>
  </si>
  <si>
    <t>https://podminky.urs.cz/item/CS_URS_2025_01/712771221</t>
  </si>
  <si>
    <t>45</t>
  </si>
  <si>
    <t>28323010</t>
  </si>
  <si>
    <t>fólie profilovaná (nopová) drenážní HDPE s výškou nopů 20mm - pro vegetační střechy</t>
  </si>
  <si>
    <t>-1731010174</t>
  </si>
  <si>
    <t>"dle skladby střešního pláště"   (17,9*3,32+2*(18,0+3,6)*0,254)*1,1025</t>
  </si>
  <si>
    <t>46</t>
  </si>
  <si>
    <t>712771401</t>
  </si>
  <si>
    <t>Provedení vegetační vrstvy ze substrátu tl do 100 mm vegetační střechy sklon do 5°</t>
  </si>
  <si>
    <t>1567314593</t>
  </si>
  <si>
    <t>Provedení vegetační vrstvy vegetační střechy ze substrátu, tloušťky do 100 mm, sklon střechy do 5°</t>
  </si>
  <si>
    <t>https://podminky.urs.cz/item/CS_URS_2025_01/712771401</t>
  </si>
  <si>
    <t>"dle skladby střešního pláště"   17,9*3,32</t>
  </si>
  <si>
    <t>47</t>
  </si>
  <si>
    <t>10321225</t>
  </si>
  <si>
    <t>substrát vegetačních střech extenzivní s nízkým obsahem organické složky</t>
  </si>
  <si>
    <t>-836471189</t>
  </si>
  <si>
    <t>"dle skladby střešního pláště, ztratné 3%"   17,9*3,32*0,076*1,03</t>
  </si>
  <si>
    <t>48</t>
  </si>
  <si>
    <t>712771511</t>
  </si>
  <si>
    <t>Provedení suchého výsevu řízků vegetační střechy sklon do 5°</t>
  </si>
  <si>
    <t>1869462306</t>
  </si>
  <si>
    <t>Založení vegetace vegetační střechy suchým výsevem řízků, sklon střechy do 5°</t>
  </si>
  <si>
    <t>https://podminky.urs.cz/item/CS_URS_2025_01/712771511</t>
  </si>
  <si>
    <t>49</t>
  </si>
  <si>
    <t>00572621</t>
  </si>
  <si>
    <t>řízky rozchodníků pro vegetační střechy směs druhů</t>
  </si>
  <si>
    <t>512174812</t>
  </si>
  <si>
    <t>"dle projektanta"   10,0</t>
  </si>
  <si>
    <t>50</t>
  </si>
  <si>
    <t>712771941</t>
  </si>
  <si>
    <t>Zálivka extenzivní vegetační střechy sklon do 5°</t>
  </si>
  <si>
    <t>-179925083</t>
  </si>
  <si>
    <t>Zálivka vegetační střechy extenzivní, sklon střechy do 5°</t>
  </si>
  <si>
    <t>https://podminky.urs.cz/item/CS_URS_2025_01/712771941</t>
  </si>
  <si>
    <t>"počítáno 10l/m2, v ceně dodávka vody"   63,0*0,1</t>
  </si>
  <si>
    <t>51</t>
  </si>
  <si>
    <t>998712101</t>
  </si>
  <si>
    <t>Přesun hmot tonážní pro krytiny povlakové v objektech v do 6 m</t>
  </si>
  <si>
    <t>1427326008</t>
  </si>
  <si>
    <t>Přesun hmot pro povlakové krytiny stanovený z hmotnosti přesunovaného materiálu vodorovná dopravní vzdálenost do 50 m základní v objektech výšky do 6 m</t>
  </si>
  <si>
    <t>https://podminky.urs.cz/item/CS_URS_2025_01/998712101</t>
  </si>
  <si>
    <t>721</t>
  </si>
  <si>
    <t>Zdravotechnika - vnitřní kanalizace</t>
  </si>
  <si>
    <t>52</t>
  </si>
  <si>
    <t>72117331a</t>
  </si>
  <si>
    <t>Potrubí z trub PVC SN4 dešťové DN 70 vč.kolen a napojení na střešní vpusť - nutno započítat náročnost pro vedení zkrz ocel.sloup altánu.</t>
  </si>
  <si>
    <t>1835661981</t>
  </si>
  <si>
    <t>"pro altán"   3*2,75</t>
  </si>
  <si>
    <t>53</t>
  </si>
  <si>
    <t>721233122</t>
  </si>
  <si>
    <t>Střešní vtok polypropylen PP s asfaltovou manžetou nebo PVC přírubou pro ploché střechy vodorovný odtok DN 75/110</t>
  </si>
  <si>
    <t>1494125521</t>
  </si>
  <si>
    <t>Střešní vtoky (vpusti) polypropylenové (PP) pro ploché střechy s odtokem vodorovným standardní asfaltová manžeta nebo PVC příruba DN 75/110</t>
  </si>
  <si>
    <t>https://podminky.urs.cz/item/CS_URS_2025_01/721233122</t>
  </si>
  <si>
    <t>"pro altán"   3</t>
  </si>
  <si>
    <t>54</t>
  </si>
  <si>
    <t>998721101</t>
  </si>
  <si>
    <t>Přesun hmot tonážní pro vnitřní kanalizaci v objektech v do 6 m</t>
  </si>
  <si>
    <t>1702868297</t>
  </si>
  <si>
    <t>Přesun hmot pro vnitřní kanalizaci stanovený z hmotnosti přesunovaného materiálu vodorovná dopravní vzdálenost do 50 m základní v objektech výšky do 6 m</t>
  </si>
  <si>
    <t>https://podminky.urs.cz/item/CS_URS_2025_01/998721101</t>
  </si>
  <si>
    <t>762</t>
  </si>
  <si>
    <t>Konstrukce tesařské</t>
  </si>
  <si>
    <t>55</t>
  </si>
  <si>
    <t>762132135</t>
  </si>
  <si>
    <t>Montáž bednění stěn z hoblovaných prken tl do 32 mm na sraz</t>
  </si>
  <si>
    <t>154666007</t>
  </si>
  <si>
    <t>Montáž bednění stěn z hoblovaných prken tl. do 32 mm na sraz</t>
  </si>
  <si>
    <t>https://podminky.urs.cz/item/CS_URS_2025_01/762132135</t>
  </si>
  <si>
    <t>"altán, atika - prkno 130x21mm"  2*(18,1+3,52)*(3*0,13+0,073)</t>
  </si>
  <si>
    <t>56</t>
  </si>
  <si>
    <t>61191162a</t>
  </si>
  <si>
    <t>palubky obkladové modřín 130x21, hoblovaný, jakost A</t>
  </si>
  <si>
    <t>78564427</t>
  </si>
  <si>
    <t>"altán, atika - prkno 130x21mm - počítáno 10% na prořez"  2*(18,1+3,52)*(3*0,13+0,073)*1,1</t>
  </si>
  <si>
    <t>22,022*1,1 'Přepočtené koeficientem množství</t>
  </si>
  <si>
    <t>57</t>
  </si>
  <si>
    <t>762195000</t>
  </si>
  <si>
    <t>Spojovací prostředky pro montáž stěn, příček, bednění stěn</t>
  </si>
  <si>
    <t>993270709</t>
  </si>
  <si>
    <t>Spojovací prostředky stěn a příček hřebíky, svorníky, fixační prkna</t>
  </si>
  <si>
    <t>https://podminky.urs.cz/item/CS_URS_2025_01/762195000</t>
  </si>
  <si>
    <t>"altán, atika - prkno 130x21mm - počítáno 10% na prořez"  2*(18,1+3,52)*(3*0,13+0,073)*0,021</t>
  </si>
  <si>
    <t>58</t>
  </si>
  <si>
    <t>762332120</t>
  </si>
  <si>
    <t>Montáž vázaných kcí krovů pravidelných pomocí ocelových spojek z hraněného řeziva pl do 50 cm2</t>
  </si>
  <si>
    <t>-864486096</t>
  </si>
  <si>
    <t>Montáž vázaných konstrukcí krovů střech pultových, sedlových, valbových, stanových čtvercového nebo obdélníkového půdorysu z řeziva hraněného pomocí ocelových spojek (spojky ve specifikaci) průřezové plochy do 50 cm2</t>
  </si>
  <si>
    <t>https://podminky.urs.cz/item/CS_URS_2025_01/762332120</t>
  </si>
  <si>
    <t>"nosné střešní hranoly 50/100mm"   7*17,9</t>
  </si>
  <si>
    <t>"OSB nosník - atika,   40/50mm"          2*2*(18,2+3,42)</t>
  </si>
  <si>
    <t>59</t>
  </si>
  <si>
    <t>762332622</t>
  </si>
  <si>
    <t>Montáž vázaných kcí krovů pravidelných pomocí ocelových spojek z lepených hranolů pl přes 120 do 224 cm2</t>
  </si>
  <si>
    <t>-2141542468</t>
  </si>
  <si>
    <t>Montáž vázaných konstrukcí krovů střech pultových, sedlových, valbových, stanových čtvercového nebo obdélníkového půdorysu z lepených hranolů pomocí ocelových spojek (spojky ve specifikaci) průřezové plochy přes 120 do 224 cm2</t>
  </si>
  <si>
    <t>https://podminky.urs.cz/item/CS_URS_2025_01/762332622</t>
  </si>
  <si>
    <t>"hranol BSH 100/180mm"   10*3,52+18*1,9</t>
  </si>
  <si>
    <t>60</t>
  </si>
  <si>
    <t>61223210</t>
  </si>
  <si>
    <t>hranol konstrukční BSH vrstvený lepený pohledový</t>
  </si>
  <si>
    <t>-1801594145</t>
  </si>
  <si>
    <t>Poznámka k položce:_x000D_
SM, JD, BO</t>
  </si>
  <si>
    <t>"hranol BSH 100/180mm"   (10*3,52+18*1,9)*0,1*0,18*1,08</t>
  </si>
  <si>
    <t>61</t>
  </si>
  <si>
    <t>60512127</t>
  </si>
  <si>
    <t>hranol stavební řezivo průřezu do 120cm2 přes dl 8m</t>
  </si>
  <si>
    <t>1693774910</t>
  </si>
  <si>
    <t>"nosné střešní hranoly 50/100mm"   7*17,9*0,05*0,1*1,08</t>
  </si>
  <si>
    <t>62</t>
  </si>
  <si>
    <t>60512125</t>
  </si>
  <si>
    <t>hranol stavební řezivo průřezu do 120cm2 do dl 6m</t>
  </si>
  <si>
    <t>888710102</t>
  </si>
  <si>
    <t>"seříznutá fošna pro spád.klín 100x40mm"   31*3,32*0,04*0,1*1,08</t>
  </si>
  <si>
    <t>"OSB nosník - atika,   40/50mm"                         2*2*(18,2+3,42)*0,04*0,05*1,08</t>
  </si>
  <si>
    <t>63</t>
  </si>
  <si>
    <t>762341275</t>
  </si>
  <si>
    <t>Montáž bednění střech rovných a šikmých sklonu do 60° z desek dřevotřískových na pero a drážku</t>
  </si>
  <si>
    <t>-256269233</t>
  </si>
  <si>
    <t>Montáž bednění střech rovných a šikmých sklonu do 60° s vyřezáním otvorů z desek dřevotřískových nebo dřevoštěpkových na pero a drážku</t>
  </si>
  <si>
    <t>https://podminky.urs.cz/item/CS_URS_2025_01/762341275</t>
  </si>
  <si>
    <t>"dtto -atika"                                       2*(18,2+3,42)*2*0,283</t>
  </si>
  <si>
    <t>64</t>
  </si>
  <si>
    <t>60722233a</t>
  </si>
  <si>
    <t>deska dřevotřísková surová 925x2050mm tl 25mm - vodovzdorná, P+D</t>
  </si>
  <si>
    <t>-1566928159</t>
  </si>
  <si>
    <t>"dle skladby střešního pláště"   17,9*3,32*1,1</t>
  </si>
  <si>
    <t>"dtto -atika"                                       2*(18,2+3,42)*2*0,283*1,1</t>
  </si>
  <si>
    <t>65</t>
  </si>
  <si>
    <t>762361114</t>
  </si>
  <si>
    <t>Montáž spádových klínů pro střechy rovné z řeziva průřezové pl do 120 cm2</t>
  </si>
  <si>
    <t>399386957</t>
  </si>
  <si>
    <t>Montáž spádových klínů pro rovné střechy s připojením na nosnou konstrukci z řeziva průřezové plochy do 120 cm2</t>
  </si>
  <si>
    <t>https://podminky.urs.cz/item/CS_URS_2025_01/762361114</t>
  </si>
  <si>
    <t>"seříznutá fošna pro spád.klín 100x40mm"   31*3,32</t>
  </si>
  <si>
    <t>66</t>
  </si>
  <si>
    <t>762395000</t>
  </si>
  <si>
    <t>Spojovací prostředky krovů, bednění, laťování, nadstřešních konstrukcí</t>
  </si>
  <si>
    <t>1312643</t>
  </si>
  <si>
    <t>Spojovací prostředky krovů, bednění a laťování, nadstřešních konstrukcí svorníky, prkna, hřebíky, pásová ocel, vruty</t>
  </si>
  <si>
    <t>https://podminky.urs.cz/item/CS_URS_2025_01/762395000</t>
  </si>
  <si>
    <t>"hranol BSH 100/180mm"                      (10*3,52+18*1,9)*0,1*0,18</t>
  </si>
  <si>
    <t>"nosné střešní hranoly 50/100mm"   7*17,9*0,05*0,1</t>
  </si>
  <si>
    <t>"seříznutá fošna pro spád.klín 100x40mm"   31*3,32*0,04*0,1</t>
  </si>
  <si>
    <t>"OSB nosník - atika,   40/50mm"                         2*2*(18,2+3,42)*0,04*0,05</t>
  </si>
  <si>
    <t>OSB desky:</t>
  </si>
  <si>
    <t>"dle skladby střešního pláště"   17,9*3,32*0,025</t>
  </si>
  <si>
    <t>"dtto -atika"                                       2*(18,2+3,42)*2*0,283*0,025</t>
  </si>
  <si>
    <t>67</t>
  </si>
  <si>
    <t>762841220</t>
  </si>
  <si>
    <t>Montáž podbíjení stropů a střech rovných z hoblovaných prken na sraz</t>
  </si>
  <si>
    <t>1708666308</t>
  </si>
  <si>
    <t>Montáž podbíjení stropů a střech vodorovných z hoblovaných prken na sraz</t>
  </si>
  <si>
    <t>https://podminky.urs.cz/item/CS_URS_2025_01/762841220</t>
  </si>
  <si>
    <t>"altán - podbití, prkno 100x25,4mm"   9*19*3,32*0,1</t>
  </si>
  <si>
    <t>68</t>
  </si>
  <si>
    <t>61191176a</t>
  </si>
  <si>
    <t>prkno obkladové, hoblované 100x25,4mm, jakost A</t>
  </si>
  <si>
    <t>1405781509</t>
  </si>
  <si>
    <t>"altán - podbití, prkno 100x25,4mm"   9*19*3,32*0,1*1,1</t>
  </si>
  <si>
    <t>69</t>
  </si>
  <si>
    <t>762895000</t>
  </si>
  <si>
    <t>Spojovací prostředky pro montáž záklopu, stropnice a podbíjení</t>
  </si>
  <si>
    <t>700748633</t>
  </si>
  <si>
    <t>Spojovací prostředky záklopu stropů, stropnic, podbíjení hřebíky, svorníky</t>
  </si>
  <si>
    <t>https://podminky.urs.cz/item/CS_URS_2025_01/762895000</t>
  </si>
  <si>
    <t>"altán - podbití, prkno 100x25,4mm"   9*19*3,32*0,1*0,0254</t>
  </si>
  <si>
    <t>70</t>
  </si>
  <si>
    <t>998762101</t>
  </si>
  <si>
    <t>Přesun hmot tonážní pro kce tesařské v objektech v do 6 m</t>
  </si>
  <si>
    <t>-1239373355</t>
  </si>
  <si>
    <t>Přesun hmot pro konstrukce tesařské stanovený z hmotnosti přesunovaného materiálu vodorovná dopravní vzdálenost do 50 m základní v objektech výšky do 6 m</t>
  </si>
  <si>
    <t>https://podminky.urs.cz/item/CS_URS_2025_01/998762101</t>
  </si>
  <si>
    <t>764</t>
  </si>
  <si>
    <t>Konstrukce klempířské</t>
  </si>
  <si>
    <t>71</t>
  </si>
  <si>
    <t>764215403</t>
  </si>
  <si>
    <t>Oplechování horních ploch a nadezdívek (atik) bez rohů z Pz plechu celoplošně lepené rš 250 mm</t>
  </si>
  <si>
    <t>2071281922</t>
  </si>
  <si>
    <t>Oplechování horních ploch zdí a nadezdívek (atik) z pozinkovaného plechu celoplošně lepené rš 250 mm</t>
  </si>
  <si>
    <t>https://podminky.urs.cz/item/CS_URS_2025_01/764215403</t>
  </si>
  <si>
    <t>"altán, atika"  2*(18,1+3,52)</t>
  </si>
  <si>
    <t>72</t>
  </si>
  <si>
    <t>998764101</t>
  </si>
  <si>
    <t>Přesun hmot tonážní pro konstrukce klempířské v objektech v do 6 m</t>
  </si>
  <si>
    <t>2016511330</t>
  </si>
  <si>
    <t>Přesun hmot pro konstrukce klempířské stanovený z hmotnosti přesunovaného materiálu vodorovná dopravní vzdálenost do 50 m základní v objektech výšky do 6 m</t>
  </si>
  <si>
    <t>https://podminky.urs.cz/item/CS_URS_2025_01/998764101</t>
  </si>
  <si>
    <t>767</t>
  </si>
  <si>
    <t>Konstrukce zámečnické</t>
  </si>
  <si>
    <t>73</t>
  </si>
  <si>
    <t>76790-01</t>
  </si>
  <si>
    <t>Dod+mtž atyp.lavice 1 roz.4500x500x450mm. Stojny z ocel.trubek TR80,0/4,0 a ocel.pásoviny 10x80mm (vše povrch.úprava žár.pozink), sedák z dubových fošen roz.80x240mm s povrch.úpravou ze silnovrstvé lazury. Vše vč.spoj.a kotevního materiálu a všech doplňků</t>
  </si>
  <si>
    <t>-1677367667</t>
  </si>
  <si>
    <t xml:space="preserve">Dod+mtž atyp.lavice 1 roz.4500x500x450mm. Stojny z ocel.trubek TR80,0/4,0 a ocel.pásoviny 10x80mm (vše povrch.úprava žár.pozink), sedák z dubových fošen roz.80x240mm s povrch.úpravou ze silnovrstvé lazury. Vše vč.spoj.a kotevního materiálu a všech doplňků. Součástí je i osazení stojen při betonáži do patek. Bližší popis a schéma viz výkres č.06. </t>
  </si>
  <si>
    <t>"dle výkresu č.06"   2</t>
  </si>
  <si>
    <t>74</t>
  </si>
  <si>
    <t>998767101</t>
  </si>
  <si>
    <t>Přesun hmot tonážní pro zámečnické konstrukce v objektech v do 6 m</t>
  </si>
  <si>
    <t>-29629431</t>
  </si>
  <si>
    <t>Přesun hmot pro zámečnické konstrukce stanovený z hmotnosti přesunovaného materiálu vodorovná dopravní vzdálenost do 50 m základní v objektech výšky do 6 m</t>
  </si>
  <si>
    <t>https://podminky.urs.cz/item/CS_URS_2025_01/998767101</t>
  </si>
  <si>
    <t>783</t>
  </si>
  <si>
    <t>Dokončovací práce - nátěry</t>
  </si>
  <si>
    <t>75</t>
  </si>
  <si>
    <t>783213011</t>
  </si>
  <si>
    <t>Napouštěcí jednonásobný syntetický biocidní nátěr tesařských prvků nezabudovaných do konstrukce</t>
  </si>
  <si>
    <t>1685014912</t>
  </si>
  <si>
    <t>Preventivní napouštěcí nátěr tesařských prvků proti dřevokazným houbám, hmyzu a plísním nezabudovaných do konstrukce jednonásobný syntetický</t>
  </si>
  <si>
    <t>https://podminky.urs.cz/item/CS_URS_2025_01/783213011</t>
  </si>
  <si>
    <t>"nosné střešní hranoly 50/100mm"                 7*17,9*2*(0,05+0,1)</t>
  </si>
  <si>
    <t>"seříznutá fošna pro spád.klín 100x40mm"   31*3,32*2*(0,04+0,1)</t>
  </si>
  <si>
    <t>76</t>
  </si>
  <si>
    <t>783218111a</t>
  </si>
  <si>
    <t>Lazurovací dvojnásobný syntetický nátěr tesařských konstrukcí s biocidním účinkem</t>
  </si>
  <si>
    <t>-1166567107</t>
  </si>
  <si>
    <t>Lazurovací nátěr tesařských konstrukcí dvojnásobný syntetický s biocidním účinkem</t>
  </si>
  <si>
    <t>nátěr ze všech stran prvku:</t>
  </si>
  <si>
    <t>"altán, atika - prkno 130x21mm"  2*(18,1+3,52)*2*(3*0,13+0,073+0,021)</t>
  </si>
  <si>
    <t>"hranol BSH 100/180mm"               (10*3,52+18*1,9)*2*(0,1+0,18)</t>
  </si>
  <si>
    <t>"altán - podbití, prkno 100x25,4mm"   2*9*19*3,32*0,1</t>
  </si>
  <si>
    <t>Práce a dodávky M</t>
  </si>
  <si>
    <t>43-M</t>
  </si>
  <si>
    <t>Montáž ocelových konstrukcí</t>
  </si>
  <si>
    <t>77</t>
  </si>
  <si>
    <t>043-01</t>
  </si>
  <si>
    <t>*Dod+mtž ocelové konstrukce altánu z ocelových profilů CSH108, kotevních plechů P5 a P15 a ztužidel. Povrchová úprava žár.pozink, vše vč.spoj.a kotevních prostředků, vodorovných ztužení, krytů přechodu svodu pro odvodnění, a všech ostatních doplňků (např.</t>
  </si>
  <si>
    <t>1168865237</t>
  </si>
  <si>
    <t>Dod+mtž ocelové konstrukce altánu z ocelových profilů CSH108, kotevních plechů P5 a P15 a ztužidel. Povrchová úprava žár.pozink, vše vč.spoj.a kotevních prostředků, vodorovných ztužení, krytů přechodu svodu pro odvodnění, a všech ostatních doplňků (např.vrstva plastbetonu). Výměra je hmotnost dle výkazu ocelových prvků. Bližší popis a schéma viz výkres stat.části Přehledný výkres ocelové konstrukce.</t>
  </si>
  <si>
    <t>"dle výkazu"   678,0+68,0+220,0+21,0</t>
  </si>
  <si>
    <t>78</t>
  </si>
  <si>
    <t>043-02</t>
  </si>
  <si>
    <t>Dod+mtž ocelové výměny v základech altánu z ocel.profilů HEB 120 a kotev.plechů vč.spoj.a kotevního materiálu a povrchové úpravy. Bližší popis a schéma viz výkres ocel.kce.</t>
  </si>
  <si>
    <t>1801499287</t>
  </si>
  <si>
    <t>"dle výkazu"   171,0+17,0</t>
  </si>
  <si>
    <t>OST</t>
  </si>
  <si>
    <t>Ostatní</t>
  </si>
  <si>
    <t>79</t>
  </si>
  <si>
    <t>001-01</t>
  </si>
  <si>
    <t>Doprava uměleckého prvku na místo stavby ze skladu investora</t>
  </si>
  <si>
    <t>512</t>
  </si>
  <si>
    <t>551920615</t>
  </si>
  <si>
    <t>80</t>
  </si>
  <si>
    <t>001-02</t>
  </si>
  <si>
    <t>Doplnění kotevních trnů a betonových dlaždic pro umístění na střeše</t>
  </si>
  <si>
    <t>1746543878</t>
  </si>
  <si>
    <t>04 - SO 04 - Krajinářské úpravy</t>
  </si>
  <si>
    <t xml:space="preserve">    18 - Povrchové úpravy terénu</t>
  </si>
  <si>
    <t xml:space="preserve">      D1 - Kácení stromů</t>
  </si>
  <si>
    <t xml:space="preserve">      D2 - Řezy a vazby u stromů</t>
  </si>
  <si>
    <t xml:space="preserve">      D3 - Kácení keřových porostů a solitérních keřů</t>
  </si>
  <si>
    <t xml:space="preserve">      D4 - Řezy solitérních keřů</t>
  </si>
  <si>
    <t xml:space="preserve">      D5 - Ochranná opatření u ponechávaných stromů</t>
  </si>
  <si>
    <t xml:space="preserve">      D6 - Výsadba vzrostlého listnatého stromu a solitérního keře do trávníku</t>
  </si>
  <si>
    <t xml:space="preserve">      D7 - Výsadba keřových skupin a dosadby keřů</t>
  </si>
  <si>
    <t xml:space="preserve">      D8 - Výsadba popínavých dřevin</t>
  </si>
  <si>
    <t xml:space="preserve">      D9 - Výsadba solitérních keřů a keřových skupin do podrostových záhonů</t>
  </si>
  <si>
    <t xml:space="preserve">      D10 - Založení podrostových záhonů z trvalek a okrasných trav</t>
  </si>
  <si>
    <t xml:space="preserve">      D11 - Výsadba cibulovin do záhonu</t>
  </si>
  <si>
    <t xml:space="preserve">      D12 - Mechanizovaná výsadba cibulovin do trávníku</t>
  </si>
  <si>
    <t xml:space="preserve">      D13 - Založení travo-bylinného porostu</t>
  </si>
  <si>
    <t>122251103</t>
  </si>
  <si>
    <t>Odkopávky a prokopávky nezapažené v hornině třídy těžitelnosti I skupiny 3 objem do 100 m3 strojně</t>
  </si>
  <si>
    <t>583287516</t>
  </si>
  <si>
    <t>Odkopávky a prokopávky nezapažené strojně v hornině třídy těžitelnosti I skupiny 3 přes 50 do 100 m3</t>
  </si>
  <si>
    <t>https://podminky.urs.cz/item/CS_URS_2025_01/122251103</t>
  </si>
  <si>
    <t>"dle výkresu 05, objektu SO.02, modelace terénu, výměra dle projektanta"   61,58</t>
  </si>
  <si>
    <t>162351103</t>
  </si>
  <si>
    <t>Vodorovné přemístění přes 50 do 500 m výkopku/sypaniny z horniny třídy těžitelnosti I skupiny 1 až 3</t>
  </si>
  <si>
    <t>-1450331579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</si>
  <si>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</si>
  <si>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</si>
  <si>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"přemístěné sejmuté ornice ke katrování a k rozprostření"   2*147,956</t>
  </si>
  <si>
    <t>171151103</t>
  </si>
  <si>
    <t>Uložení sypaniny z hornin soudržných do násypů zhutněných strojně</t>
  </si>
  <si>
    <t>-858701671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</si>
  <si>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</si>
  <si>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</si>
  <si>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"dle výkresu 05, objektu SO.02, modelace terénu, výměra dle projektanta"  38,74</t>
  </si>
  <si>
    <t>17125110a</t>
  </si>
  <si>
    <t>Katrování ornice do substrátů</t>
  </si>
  <si>
    <t>1048576442</t>
  </si>
  <si>
    <t>"dle dodávky substrátů"   21,09*0,7+190,275*0,7</t>
  </si>
  <si>
    <t>162751113</t>
  </si>
  <si>
    <t>Vodorovné přemístění přes 5 000 do 6000 m výkopku/sypaniny z horniny třídy těžitelnosti I skupiny 1 až 3</t>
  </si>
  <si>
    <t>-1801111166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</si>
  <si>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</si>
  <si>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https://podminky.urs.cz/item/CS_URS_2025_01/162751113</t>
  </si>
  <si>
    <t>odvoz na deponii investora:</t>
  </si>
  <si>
    <t>"přebytečná ornice z katrování substrátů"   21,09*0,3+190,275*0,3</t>
  </si>
  <si>
    <t>171251201</t>
  </si>
  <si>
    <t>Uložení sypaniny na skládky nebo meziskládky</t>
  </si>
  <si>
    <t>508142622</t>
  </si>
  <si>
    <t>Uložení sypaniny na skládky nebo meziskládky bez hutnění s upravením uložené sypaniny do předepsaného tvaru</t>
  </si>
  <si>
    <t>https://podminky.urs.cz/item/CS_URS_2025_01/171251201</t>
  </si>
  <si>
    <t>-1115570202</t>
  </si>
  <si>
    <t>"dle výsadby stromů"                                            0,015</t>
  </si>
  <si>
    <t>"přebytečná zemina z modelace terénu"     61,58-38,74</t>
  </si>
  <si>
    <t>"frézované pařezy, dle zasypání 0,25m3 / pařez"   19*0,25</t>
  </si>
  <si>
    <t>-1221495714</t>
  </si>
  <si>
    <t>"dalších 7km"   7*27,605</t>
  </si>
  <si>
    <t>-1698073913</t>
  </si>
  <si>
    <t>"uložení zeminy na skládce"   (0,015+22,84)*1,9</t>
  </si>
  <si>
    <t>997221858</t>
  </si>
  <si>
    <t>Poplatek za uložení na recyklační skládce (skládkovné) odpadu z rostlinných pletiv kód odpadu 02 01 03</t>
  </si>
  <si>
    <t>659290715</t>
  </si>
  <si>
    <t>Poplatek za uložení stavebního odpadu na recyklační skládce (skládkovné) z rostlinných pletiv zatříděného do Katalogu odpadů pod kódem 02 01 03</t>
  </si>
  <si>
    <t>https://podminky.urs.cz/item/CS_URS_2025_01/997221858</t>
  </si>
  <si>
    <t>"frézované pařezy, dle zasypání 0,25m3 / pařez"   19*0,25*0,6</t>
  </si>
  <si>
    <t>Povrchové úpravy terénu</t>
  </si>
  <si>
    <t>D1</t>
  </si>
  <si>
    <t>Kácení stromů</t>
  </si>
  <si>
    <t>112151011</t>
  </si>
  <si>
    <t>Volné kácení stromů s rozřezáním a odvětvením D kmene přes 100 do 200 mm</t>
  </si>
  <si>
    <t>950195206</t>
  </si>
  <si>
    <t>Pokácení stromu volné v celku s odřezáním kmene a s odvětvením průměru kmene přes 100 do 200 mm</t>
  </si>
  <si>
    <t>https://podminky.urs.cz/item/CS_URS_2025_01/112151011</t>
  </si>
  <si>
    <t>"S23, S49, S51, S53"   4</t>
  </si>
  <si>
    <t>112151012</t>
  </si>
  <si>
    <t>Volné kácení stromů s rozřezáním a odvětvením D kmene přes 200 do 300 mm</t>
  </si>
  <si>
    <t>-1714362266</t>
  </si>
  <si>
    <t>Pokácení stromu volné v celku s odřezáním kmene a s odvětvením průměru kmene přes 200 do 300 mm</t>
  </si>
  <si>
    <t>https://podminky.urs.cz/item/CS_URS_2025_01/112151012</t>
  </si>
  <si>
    <t>"S4, S28"   2</t>
  </si>
  <si>
    <t>112151111</t>
  </si>
  <si>
    <t>Směrové kácení stromů s rozřezáním a odvětvením D kmene přes 100 do 200 mm</t>
  </si>
  <si>
    <t>1303101659</t>
  </si>
  <si>
    <t>Pokácení stromu směrové v celku s odřezáním kmene a s odvětvením průměru kmene přes 100 do 200 mm</t>
  </si>
  <si>
    <t>https://podminky.urs.cz/item/CS_URS_2025_01/112151111</t>
  </si>
  <si>
    <t>"S1, S30, S34, S37"   4</t>
  </si>
  <si>
    <t>112151112</t>
  </si>
  <si>
    <t>Směrové kácení stromů s rozřezáním a odvětvením D kmene přes 200 do 300 mm</t>
  </si>
  <si>
    <t>1260070557</t>
  </si>
  <si>
    <t>Pokácení stromu směrové v celku s odřezáním kmene a s odvětvením průměru kmene přes 200 do 300 mm</t>
  </si>
  <si>
    <t>https://podminky.urs.cz/item/CS_URS_2025_01/112151112</t>
  </si>
  <si>
    <t>"S3, S31"   2</t>
  </si>
  <si>
    <t>112151113</t>
  </si>
  <si>
    <t>Směrové kácení stromů s rozřezáním a odvětvením D kmene přes 300 do 400 mm</t>
  </si>
  <si>
    <t>458501279</t>
  </si>
  <si>
    <t>Pokácení stromu směrové v celku s odřezáním kmene a s odvětvením průměru kmene přes 300 do 400 mm</t>
  </si>
  <si>
    <t>https://podminky.urs.cz/item/CS_URS_2025_01/112151113</t>
  </si>
  <si>
    <t>"S2, S44"   2</t>
  </si>
  <si>
    <t>112151352</t>
  </si>
  <si>
    <t>Kácení stromu s postupným spouštěním koruny a kmene D přes 0,2 do 0,3 m</t>
  </si>
  <si>
    <t>-534739981</t>
  </si>
  <si>
    <t>Pokácení stromu postupné se spouštěním částí kmene a koruny o průměru na řezné ploše pařezu přes 200 do 300 mm</t>
  </si>
  <si>
    <t>https://podminky.urs.cz/item/CS_URS_2025_01/112151352</t>
  </si>
  <si>
    <t>"S17, S18"   2</t>
  </si>
  <si>
    <t>112151353</t>
  </si>
  <si>
    <t>Kácení stromu s postupným spouštěním koruny a kmene D přes 0,3 do 0,4 m</t>
  </si>
  <si>
    <t>-277238925</t>
  </si>
  <si>
    <t>Pokácení stromu postupné se spouštěním částí kmene a koruny o průměru na řezné ploše pařezu přes 300 do 400 mm</t>
  </si>
  <si>
    <t>https://podminky.urs.cz/item/CS_URS_2025_01/112151353</t>
  </si>
  <si>
    <t>"S39"  1</t>
  </si>
  <si>
    <t>112151354</t>
  </si>
  <si>
    <t>Kácení stromu s postupným spouštěním koruny a kmene D přes 0,4 do 0,5 m</t>
  </si>
  <si>
    <t>158598190</t>
  </si>
  <si>
    <t>Pokácení stromu postupné se spouštěním částí kmene a koruny o průměru na řezné ploše pařezu přes 400 do 500 mm</t>
  </si>
  <si>
    <t>https://podminky.urs.cz/item/CS_URS_2025_01/112151354</t>
  </si>
  <si>
    <t>"S32"   1</t>
  </si>
  <si>
    <t>112151357</t>
  </si>
  <si>
    <t>Kácení stromu s postupným spouštěním koruny a kmene D přes 0,7 do 0,8 m</t>
  </si>
  <si>
    <t>-783855068</t>
  </si>
  <si>
    <t>Pokácení stromu postupné se spouštěním částí kmene a koruny o průměru na řezné ploše pařezu přes 700 do 800 mm</t>
  </si>
  <si>
    <t>https://podminky.urs.cz/item/CS_URS_2025_01/112151357</t>
  </si>
  <si>
    <t>"S33"   1</t>
  </si>
  <si>
    <t>112155215</t>
  </si>
  <si>
    <t>Štěpkování solitérních stromků a větví průměru kmene do 300 mm s naložením</t>
  </si>
  <si>
    <t>680915632</t>
  </si>
  <si>
    <t>Štěpkování s naložením na dopravní prostředek a odvozem do 20 km stromků a větví solitérů, průměru kmene do 300 mm</t>
  </si>
  <si>
    <t>https://podminky.urs.cz/item/CS_URS_2025_01/112155215</t>
  </si>
  <si>
    <t>"S23, S49, S51, S53, S4, S28, S1, S30, S34, S37, S3, S31, S17, S18"   14</t>
  </si>
  <si>
    <t>112155221</t>
  </si>
  <si>
    <t>Štěpkování solitérních stromků a větví průměru kmene přes 300 do 500 mm s naložením</t>
  </si>
  <si>
    <t>536416559</t>
  </si>
  <si>
    <t>Štěpkování s naložením na dopravní prostředek a odvozem do 20 km stromků a větví solitérů, průměru kmene přes 300 do 500 mm</t>
  </si>
  <si>
    <t>https://podminky.urs.cz/item/CS_URS_2025_01/112155221</t>
  </si>
  <si>
    <t>"S2, S44, S39, S32"   4</t>
  </si>
  <si>
    <t>112155225R</t>
  </si>
  <si>
    <t>Likvidace klestu štěpkováním - počítán objem klestu po seštěpkování, s naložením na dopravní prostředek. S vyřezáním větších větví a kmenů</t>
  </si>
  <si>
    <t>-191991184</t>
  </si>
  <si>
    <t>"stromy kácené štěpkování solitérních stromů a větví proměru kmene přes 700 mm s naložením (S33)- 1ks"   0,65</t>
  </si>
  <si>
    <t>112251211</t>
  </si>
  <si>
    <t>Odstranění pařezů rovině nebo na svahu do 1:5 odfrézováním hl do 0,2 m</t>
  </si>
  <si>
    <t>260131100</t>
  </si>
  <si>
    <t>Odstranění pařezu odfrézováním nebo odvrtáním hloubky do 200 mm v rovině nebo na svahu do 1:5</t>
  </si>
  <si>
    <t>https://podminky.urs.cz/item/CS_URS_2025_01/112251211</t>
  </si>
  <si>
    <t>"S23, S34, S49, S53"         4*pi*0,1*0,1</t>
  </si>
  <si>
    <t>"S1, S4, S30, S37, S51"    5*pi*0,15*0,15</t>
  </si>
  <si>
    <t>"S3, S17, S18, S28, S31"   5*pi*0,2*0,2</t>
  </si>
  <si>
    <t>"S2, S39"                              2*pi*0,25*0,25</t>
  </si>
  <si>
    <t>"S32, S44"                           2*pi*0,3*0,3</t>
  </si>
  <si>
    <t>"S33"                                    1*pi*0,5*0,5</t>
  </si>
  <si>
    <t>10364101x</t>
  </si>
  <si>
    <t>Dodání zeminy na zasypání výkopů po odstranění pařezů</t>
  </si>
  <si>
    <t>-619006504</t>
  </si>
  <si>
    <t>"0,25m3 / pařez"   19*0,25</t>
  </si>
  <si>
    <t>D2</t>
  </si>
  <si>
    <t>Řezy a vazby u stromů</t>
  </si>
  <si>
    <t>184852234</t>
  </si>
  <si>
    <t>Řez stromu zdravotní o ploše koruny přes 30 do 60 m2 lezeckou technikou</t>
  </si>
  <si>
    <t>-1783888872</t>
  </si>
  <si>
    <t>Řez stromů prováděný lezeckou technikou zdravotní (S-RZ), plocha koruny stromu přes 30 do 60 m2</t>
  </si>
  <si>
    <t>https://podminky.urs.cz/item/CS_URS_2025_01/184852234</t>
  </si>
  <si>
    <t>"S7, S8, S9, S24, S25, S26, S42, S43, S45, S47, S50, S52"   12</t>
  </si>
  <si>
    <t>184852235</t>
  </si>
  <si>
    <t>Řez stromu zdravotní o ploše koruny přes 60 do 90 m2 lezeckou technikou</t>
  </si>
  <si>
    <t>-494776172</t>
  </si>
  <si>
    <t>Řez stromů prováděný lezeckou technikou zdravotní (S-RZ), plocha koruny stromu přes 60 do 90 m2</t>
  </si>
  <si>
    <t>https://podminky.urs.cz/item/CS_URS_2025_01/184852235</t>
  </si>
  <si>
    <t>"S5, S6, S11, S12, S27"   5</t>
  </si>
  <si>
    <t>184852236</t>
  </si>
  <si>
    <t>Řez stromu zdravotní o ploše koruny přes 90 do 120 m2 lezeckou technikou</t>
  </si>
  <si>
    <t>1467236437</t>
  </si>
  <si>
    <t>Řez stromů prováděný lezeckou technikou zdravotní (S-RZ), plocha koruny stromu přes 90 do 120 m2</t>
  </si>
  <si>
    <t>https://podminky.urs.cz/item/CS_URS_2025_01/184852236</t>
  </si>
  <si>
    <t>"S10, S29, S46"   3</t>
  </si>
  <si>
    <t>184852434</t>
  </si>
  <si>
    <t>Řez stromu redukční o ploše koruny přes 30 do 60 m2 lezeckou technikou</t>
  </si>
  <si>
    <t>1269119912</t>
  </si>
  <si>
    <t>Řez stromů prováděný lezeckou technikou redukční obvodový (S-RO), plocha koruny stromu přes 30 do 60 m2</t>
  </si>
  <si>
    <t>https://podminky.urs.cz/item/CS_URS_2025_01/184852434</t>
  </si>
  <si>
    <t>"PŘÍPLATEK ZA DRUHÝ ŘEZ - redukce obvodová - S8, S26"   2</t>
  </si>
  <si>
    <t>184852435</t>
  </si>
  <si>
    <t>Řez stromu redukční o ploše koruny přes 60 do 90 m2 lezeckou technikou</t>
  </si>
  <si>
    <t>-908591044</t>
  </si>
  <si>
    <t>Řez stromů prováděný lezeckou technikou redukční obvodový (S-RO), plocha koruny stromu přes 60 do 90 m2</t>
  </si>
  <si>
    <t>https://podminky.urs.cz/item/CS_URS_2025_01/184852435</t>
  </si>
  <si>
    <t>"PŘÍPLATEK ZA DRUHÝ ŘEZ - redukce obvodová S11"   1</t>
  </si>
  <si>
    <t>184852436</t>
  </si>
  <si>
    <t>Řez stromu redukční o ploše koruny přes 90 do 120 m2 lezeckou technikou</t>
  </si>
  <si>
    <t>1464145849</t>
  </si>
  <si>
    <t>Řez stromů prováděný lezeckou technikou redukční obvodový (S-RO), plocha koruny stromu přes 90 do 120 m2</t>
  </si>
  <si>
    <t>https://podminky.urs.cz/item/CS_URS_2025_01/184852436</t>
  </si>
  <si>
    <t>"PŘÍPLATEK ZA DRUHÝ ŘEZ - redukce lokální S46"  1</t>
  </si>
  <si>
    <t>184852133</t>
  </si>
  <si>
    <t>Řez stromu bezpečnostní o ploše koruny do 30 m2 lezeckou technikou</t>
  </si>
  <si>
    <t>-1099458644</t>
  </si>
  <si>
    <t>Řez stromů prováděný lezeckou technikou bezpečnostní (S-RB), plocha koruny stromu do 30 m2</t>
  </si>
  <si>
    <t>https://podminky.urs.cz/item/CS_URS_2025_01/184852133</t>
  </si>
  <si>
    <t>"S15, S16, S19, S21, S36, S38"   6</t>
  </si>
  <si>
    <t>184852134</t>
  </si>
  <si>
    <t>Řez stromu bezpečnostní o ploše koruny přes 30 do 60 m2 lezeckou technikou</t>
  </si>
  <si>
    <t>1920521106</t>
  </si>
  <si>
    <t>Řez stromů prováděný lezeckou technikou bezpečnostní (S-RB), plocha koruny stromu přes 30 do 60 m2</t>
  </si>
  <si>
    <t>https://podminky.urs.cz/item/CS_URS_2025_01/184852134</t>
  </si>
  <si>
    <t>"S14, S20, S22, S35"   4</t>
  </si>
  <si>
    <t>184852135</t>
  </si>
  <si>
    <t>Řez stromu bezpečnostní o ploše koruny přes 60 do 90 m2 lezeckou technikou</t>
  </si>
  <si>
    <t>1149012712</t>
  </si>
  <si>
    <t>Řez stromů prováděný lezeckou technikou bezpečnostní (S-RB), plocha koruny stromu přes 60 do 90 m2</t>
  </si>
  <si>
    <t>https://podminky.urs.cz/item/CS_URS_2025_01/184852135</t>
  </si>
  <si>
    <t>"S13, PŘÍPLATEK ZA DRUHÝ ŘEZ - řez bezpečnostní, S12"   2</t>
  </si>
  <si>
    <t>184852136</t>
  </si>
  <si>
    <t>Řez stromu bezpečnostní o ploše koruny přes 90 do 120 m2 lezeckou technikou</t>
  </si>
  <si>
    <t>-428243550</t>
  </si>
  <si>
    <t>Řez stromů prováděný lezeckou technikou bezpečnostní (S-RB), plocha koruny stromu přes 90 do 120 m2</t>
  </si>
  <si>
    <t>https://podminky.urs.cz/item/CS_URS_2025_01/184852136</t>
  </si>
  <si>
    <t>"PŘÍPLATEK ZA DRUHÝ ŘEZ - řez bezpečnostní, S29"   1</t>
  </si>
  <si>
    <t>184818312</t>
  </si>
  <si>
    <t>Instalace dynamické vazby pro zajištění koruny stromu přes 1 do 3 lan</t>
  </si>
  <si>
    <t>-552626249</t>
  </si>
  <si>
    <t>Instalace bezpečnostních vazeb pro zajištění koruny stromu dynamická přes 1 do 3 lan</t>
  </si>
  <si>
    <t>https://podminky.urs.cz/item/CS_URS_2025_01/184818312</t>
  </si>
  <si>
    <t>"S46 (2xS-VDH nebo S-VDD 21-40kN)"   2</t>
  </si>
  <si>
    <t>67543203a</t>
  </si>
  <si>
    <t>Bezpečnostní vazba - S-VDH nebo S-VDD 21-40kN</t>
  </si>
  <si>
    <t>ks</t>
  </si>
  <si>
    <t>-1242910489</t>
  </si>
  <si>
    <t>112155225R.1</t>
  </si>
  <si>
    <t>Likvidace klestu štěpkováním - počítán objem klestu po seštěpkování, s naložením na dopravní prostředek a odvoz do Technických služeb města Louny . S vyřezáním větších větví a kmenů</t>
  </si>
  <si>
    <t>2073274174</t>
  </si>
  <si>
    <t>"stromy ošetřené řezem (počet stromů s řezem hlavním) - 31ks - 0,3m3/strom"   31*0,3</t>
  </si>
  <si>
    <t>"solitérní keře ošetřené řezem - 1ks - 0,3m3/keř"    1*0,3</t>
  </si>
  <si>
    <t>D3</t>
  </si>
  <si>
    <t>Kácení keřových porostů a solitérních keřů</t>
  </si>
  <si>
    <t>111212211</t>
  </si>
  <si>
    <t>Odstranění nevhodných dřevin do 100 m2 v do 1 m s odstraněním pařezů v rovině nebo svahu do 1:5</t>
  </si>
  <si>
    <t>2032380168</t>
  </si>
  <si>
    <t>Odstranění nevhodných dřevin průměru kmene do 100 mm výšky do 1 m s odstraněním pařezu do 100 m2 v rovině nebo na svahu do 1:5</t>
  </si>
  <si>
    <t>https://podminky.urs.cz/item/CS_URS_2025_01/111212211</t>
  </si>
  <si>
    <t>"KÁCENÍ CELÝCH POROSTŮ - P10"   20,0</t>
  </si>
  <si>
    <t>111212351</t>
  </si>
  <si>
    <t>Odstranění nevhodných dřevin do 100 m2 v přes 1 m s odstraněním pařezů v rovině nebo svahu do 1:5</t>
  </si>
  <si>
    <t>405169739</t>
  </si>
  <si>
    <t>Odstranění nevhodných dřevin průměru kmene do 100 mm výšky přes 1 m s odstraněním pařezu do 100 m2 v rovině nebo na svahu do 1:5</t>
  </si>
  <si>
    <t>https://podminky.urs.cz/item/CS_URS_2025_01/111212351</t>
  </si>
  <si>
    <t>"KÁCENÍ CELÝCH POROSTŮ A KEŘŮ P7, P9, P14, P15, P17, P21, P22, P23, P24, P30, P31, K2, K3"   310,6</t>
  </si>
  <si>
    <t>111212211.1</t>
  </si>
  <si>
    <t>Odstranění nevhodných dřevin do 100 m2 v do 1 m s odstraněním pařezů v rovině nebo svahu do 1:5 - po započítání pokryvnosti</t>
  </si>
  <si>
    <t>1581213241</t>
  </si>
  <si>
    <t>"PROBÍRKY POROSTŮ PO ZAPOČÍTÁNÍ POKRYVNOSTI P11"   3,375</t>
  </si>
  <si>
    <t>111212351.1</t>
  </si>
  <si>
    <t>Odstranění nevhodných dřevin do 100 m2 v přes 1 m s odstraněním pařezů v rovině nebo svahu do 1:5 - po započítání pokryvnosti</t>
  </si>
  <si>
    <t>-2117895803</t>
  </si>
  <si>
    <t>"PROBÍRKY POROSTŮ PO ZAPOČÍTÁNÍ POKRYVNOSTI P1, P3, P4, P5, P6, P8, P12, P13, P16, P20, P25, P27, P28, P29"   448,055</t>
  </si>
  <si>
    <t>111212355</t>
  </si>
  <si>
    <t>Odstranění nevhodných dřevin přes 100 do 500 m2 v přes 1 m s odstraněním pařezů v rovině nebo svahu do 1:5</t>
  </si>
  <si>
    <t>-921374751</t>
  </si>
  <si>
    <t>Odstranění nevhodných dřevin průměru kmene do 100 mm výšky přes 1 m s odstraněním pařezu přes 100 do 500 m2 v rovině nebo na svahu do 1:5</t>
  </si>
  <si>
    <t>https://podminky.urs.cz/item/CS_URS_2025_01/111212355</t>
  </si>
  <si>
    <t xml:space="preserve">"ODSTRANĚNÍ CELÉHO POROSTU nad 100 m2 P28, PROBÍRKY POROSTŮ PO ZAPOČÍTÁNÍ POKRYVNOSTI nad 100 m2, P29"   317,4 </t>
  </si>
  <si>
    <t>112155315</t>
  </si>
  <si>
    <t>Štěpkování keřového porostu hustého s naložením</t>
  </si>
  <si>
    <t>317616851</t>
  </si>
  <si>
    <t>Štěpkování s naložením na dopravní prostředek a odvozem do 20 km keřového porostu hustého</t>
  </si>
  <si>
    <t>https://podminky.urs.cz/item/CS_URS_2025_01/112155315</t>
  </si>
  <si>
    <t>"P10"   20,0</t>
  </si>
  <si>
    <t>"P7, P9, P14, P15, P17, P21, P22, P23, P24, P30, P31, K2, K3"   310,6</t>
  </si>
  <si>
    <t>"P11"   3,375</t>
  </si>
  <si>
    <t>"P1, P3, P4, P5, P6, P8, P12, P13, P16, P20, P25, P27, P28, P29"   448,055</t>
  </si>
  <si>
    <t>"P29"   317,4</t>
  </si>
  <si>
    <t>D4</t>
  </si>
  <si>
    <t>Řezy solitérních keřů</t>
  </si>
  <si>
    <t>184806163R</t>
  </si>
  <si>
    <t>Řez keřů trnitých průklestem D koruny přes 8 do 9 m</t>
  </si>
  <si>
    <t>-303990812</t>
  </si>
  <si>
    <t>"K1- K-SO, průměr koruny 8 m"   1</t>
  </si>
  <si>
    <t>D5</t>
  </si>
  <si>
    <t>Ochranná opatření u ponechávaných stromů</t>
  </si>
  <si>
    <t>184818232</t>
  </si>
  <si>
    <t>Ochrana kmene průměru přes 300 do 500 mm bedněním výšky do 2 m</t>
  </si>
  <si>
    <t>204159092</t>
  </si>
  <si>
    <t>Ochrana kmene bedněním před poškozením stavebním provozem zřízení včetně odstranění výšky bednění do 2 m průměru kmene přes 300 do 500 mm</t>
  </si>
  <si>
    <t>https://podminky.urs.cz/item/CS_URS_2025_01/184818232</t>
  </si>
  <si>
    <t>"S27, S29 - bednění okolo kmene"   2</t>
  </si>
  <si>
    <t>131212501</t>
  </si>
  <si>
    <t>Hloubení jamek pro sloupky, zábradlí, značky objem do 0,5 m3 v soudržných horninách třídy těžitelnosti I skupiny 3 ručně</t>
  </si>
  <si>
    <t>1927974179</t>
  </si>
  <si>
    <t>Hloubení jamek pro spodní stavbu železnic ručně pro sloupky zábradlí, značky, apod. objemu do 0,5 m3 s odhozením výkopku nebo naložením na dopravní prostředek v hornině třídy těžitelnosti I skupiny 3 soudržných</t>
  </si>
  <si>
    <t>https://podminky.urs.cz/item/CS_URS_2025_01/131212501</t>
  </si>
  <si>
    <t>"S27 (14,3 bm), S29 (18 bm), S40-S45 (61,5 bm), S47 (14 bm) - bednění plochy se stromy = 107,8bm"   44*0,25*0,25*0,4</t>
  </si>
  <si>
    <t>sloupky po 2,5m (44ks) - 0,25*0,25*0,4</t>
  </si>
  <si>
    <t>348951241R</t>
  </si>
  <si>
    <t>Osazení oplocení lesních kultur výšky do 1,5 m - montáž</t>
  </si>
  <si>
    <t>-229513537</t>
  </si>
  <si>
    <t>"S27 (14,3 bm), S29 (18 bm), S40-S45 (61,5 bm), S47 (14 bm) - bednění plochy se stromy"   107,8</t>
  </si>
  <si>
    <t>31424770a</t>
  </si>
  <si>
    <t>Lehké výstražné plastové pletivo výška 1,2 m</t>
  </si>
  <si>
    <t>971208462</t>
  </si>
  <si>
    <t>31424790a</t>
  </si>
  <si>
    <t>Kůl průměr 8 cm (délka 180 cm) - neodkorněná kulatina</t>
  </si>
  <si>
    <t>1939814043</t>
  </si>
  <si>
    <t>3149090a</t>
  </si>
  <si>
    <t>Prkna - 25x100mm - smrk</t>
  </si>
  <si>
    <t>-266754560</t>
  </si>
  <si>
    <t>horní řada - 0,025x0,1x107,8 spodní řada - horní řada - 0,025x0,1x107,8 zavětrování a podpěry +30%:</t>
  </si>
  <si>
    <t>((0,025*0,1*107,8)*2)+(((0,025*0,1*107,8)*2)*0,3)</t>
  </si>
  <si>
    <t>3149099x</t>
  </si>
  <si>
    <t>Spojovací materiál pro oplocení</t>
  </si>
  <si>
    <t>-763391511</t>
  </si>
  <si>
    <t>184813251</t>
  </si>
  <si>
    <t>Odstranění ochranného oplocení kořenové zóny stromu v rovině nebo na svahu do 1:5 v do 1500 mm</t>
  </si>
  <si>
    <t>755822124</t>
  </si>
  <si>
    <t>Odstranění ochranného oplocení kořenové zóny stromu v rovině nebo na svahu do 1:5, výšky do 1500 mm</t>
  </si>
  <si>
    <t>https://podminky.urs.cz/item/CS_URS_2025_01/184813251</t>
  </si>
  <si>
    <t>"oplocení"   107,8</t>
  </si>
  <si>
    <t>183117431</t>
  </si>
  <si>
    <t>Plošné sejmutí zeminy v kořenové zóně stromu pneumatickým rýčem hloubky do 150 mm v rovině nebo svahu do 1:5</t>
  </si>
  <si>
    <t>1899099327</t>
  </si>
  <si>
    <t>Plošné sejmutí zeminy v kořenové zóně stromu jakékoli plochy technologií pneumatického rýče v rovině nebo na svahu do 1:5, hloubky do 150 mm</t>
  </si>
  <si>
    <t>https://podminky.urs.cz/item/CS_URS_2025_01/183117431</t>
  </si>
  <si>
    <t>31,8+54,9+11 = 97,7bm</t>
  </si>
  <si>
    <t>prvních horních 15cm se sejme jen pneumatickým rýčem / airspade do dloubky 15cm</t>
  </si>
  <si>
    <t>70,5</t>
  </si>
  <si>
    <t>139811101R00x</t>
  </si>
  <si>
    <t>Vykopávka za pomoci pneumatického rýče + vysávání sacím bagrem (dle PD)</t>
  </si>
  <si>
    <t>-638389236</t>
  </si>
  <si>
    <t>"zbytek mocnosti do hloubky bude sejmut pneumatickým rýčem a sacím bagrem - (0,15+0,1m)"   70,5*0,1</t>
  </si>
  <si>
    <t xml:space="preserve">1 - dojde k vytyčení ploch, kde budou výkopy probíhat – rozsah ploch může být na místě přizpůsoben dle skutečnému stavu a vedení kořenů, bude </t>
  </si>
  <si>
    <t>odsouhlaseno AD/TDI. Rozsah ploch se může upravovat v průběhu prací, jak bude půda kořeny odkrývat.</t>
  </si>
  <si>
    <t>2 - výkopy probíhají postupně za pomoci pneumatického rýče, který stlačeným vzduchem rozrušuje zeminu, která je z výkopu vysávána sacím bagrem. Výkopy</t>
  </si>
  <si>
    <t>probíhají do hloubky stanovené projektovou dokumentací ostatních SO.</t>
  </si>
  <si>
    <t>3 - pokud bude povrch extrémně utužen, může AD/TDI svolit a zápisem do stavebního deníku potvrdit použití rýče, jako doprovodného nástroje k hrubému</t>
  </si>
  <si>
    <t>rozrušení půdy, které celý proces usnadní. Při této operaci nebudou poškozovány jemné kořeny průměru většího než 3mm</t>
  </si>
  <si>
    <t xml:space="preserve">4 - po dokončení prací na daném úseku, i v době denních pauz a každý den po dokončení práce, budou plochy výkopů zakrývány netkanou textilii 300g/m2, </t>
  </si>
  <si>
    <t xml:space="preserve"> který bude kropena vodou 3 l/m2 a to z důvodu zabránění vysýchání jemných kořenů.</t>
  </si>
  <si>
    <t xml:space="preserve">5 - po dosažení cílové hloubky výkopu, kterou odsouhlasí TDI dojde k odsouhlasení výškového osazení konstrukcí a to zejména obrub. Pokud bude třeba, </t>
  </si>
  <si>
    <t xml:space="preserve"> může AD svolit s odstraněním vybraných kořenů, které neadekvátně limitují stavbu a jejich odstranění životně neohrozí dřevinu nebo ke stlačení kořenů</t>
  </si>
  <si>
    <t>hlouběji do výkopu pomocí roxorové U skoby s vypodložením netkanout textilií. Kořeny nesmí být polámány</t>
  </si>
  <si>
    <t xml:space="preserve">6 - následně dojde k obalení silnějších kořenů (průměru od 2-3cm výše) pásy netkané textlie 150-200g/m2 v ploše celého výkopu. Rozsah obalovaných </t>
  </si>
  <si>
    <t xml:space="preserve">kořenů bude odsouhlasen AD a TDI. Obalené kořeny budou navlhčeny vodou 3 l/m2 a následně opět přikryty v celé ploše netkanou textilií a znovu </t>
  </si>
  <si>
    <t>navlhčeny. Bandáže budou navrhčeny i v případě, že by docházelo k okamžitému zavážení konstrukce.</t>
  </si>
  <si>
    <t>7. následně dojde k zavezení konstrukce dle návrhu a to co možná v nejrychlejším možném termínu po odsouhlasení bandáže AD a TDI.</t>
  </si>
  <si>
    <t xml:space="preserve">8. zakrývání kořenových prostor vlhkou textií končí až ve chvíli úplného překrytí kořenů konstrukčními vrstvami (zahrytí kořenů) </t>
  </si>
  <si>
    <t xml:space="preserve"> – není myšleno až po finální vrstvě.</t>
  </si>
  <si>
    <t xml:space="preserve">9. po celou dobu prací v otevřených kořenových výkopech bude udržována krycí netkaná textlie vlhká, nedodržování tohoto </t>
  </si>
  <si>
    <t>nařízení bude přísně sankcionováno.</t>
  </si>
  <si>
    <t>289970111R00x01</t>
  </si>
  <si>
    <t>D+M: zakrývání plochy netkanou textlií - netkaná textilie 300g/m2 (dle PD)</t>
  </si>
  <si>
    <t>-1716668229</t>
  </si>
  <si>
    <t>289970111R00x02</t>
  </si>
  <si>
    <t>D+M: bandáž kořenů - netkaná textlie 200g/m2 (dle PD)</t>
  </si>
  <si>
    <t>-1038056365</t>
  </si>
  <si>
    <t>"40% celkové výměry"   70,5*0,4</t>
  </si>
  <si>
    <t>185804312R00</t>
  </si>
  <si>
    <t>Zalití rostlin vodou plochy nad 20 m2</t>
  </si>
  <si>
    <t>-1537168794</t>
  </si>
  <si>
    <t>185851111R00</t>
  </si>
  <si>
    <t>Dovoz vody pro zálivku rostlin do 6 km</t>
  </si>
  <si>
    <t>170377448</t>
  </si>
  <si>
    <t>1112011x001</t>
  </si>
  <si>
    <t>D+M: péče o dřeviny během stavby a ošetření kořenů ve výkopech (dle PD)</t>
  </si>
  <si>
    <t>-1610030772</t>
  </si>
  <si>
    <t>11199000</t>
  </si>
  <si>
    <t>Odvoz výkopku po sejmutí zeminy pneumatickým rýčem</t>
  </si>
  <si>
    <t>-445328260</t>
  </si>
  <si>
    <t>111990001</t>
  </si>
  <si>
    <t>Uložení výkopku na recyklační skládku</t>
  </si>
  <si>
    <t>117231442</t>
  </si>
  <si>
    <t>D6</t>
  </si>
  <si>
    <t>Výsadba vzrostlého listnatého stromu a solitérního keře do trávníku</t>
  </si>
  <si>
    <t>183151115</t>
  </si>
  <si>
    <t>Hloubení jam pro výsadbu dřevin strojně v rovině nebo ve svahu do 1:5 obj jamky přes 0,7 do 1,1 m3</t>
  </si>
  <si>
    <t>-1112382674</t>
  </si>
  <si>
    <t>Hloubení jam pro výsadbu dřevin strojně v rovině nebo ve svahu do 1:5, objem přes 0,70 do 1,10 m3</t>
  </si>
  <si>
    <t>https://podminky.urs.cz/item/CS_URS_2025_01/183151115</t>
  </si>
  <si>
    <t>18580431R</t>
  </si>
  <si>
    <t>Prolití výsadbové jámy vodou - zátopová zkouška - 50l</t>
  </si>
  <si>
    <t>-1499278755</t>
  </si>
  <si>
    <t>8211321</t>
  </si>
  <si>
    <t>voda pitná pro ostatní odběratele</t>
  </si>
  <si>
    <t>1078388693</t>
  </si>
  <si>
    <t>"37 ks dřevin * 100 l vody/dřevina"   37*0,1</t>
  </si>
  <si>
    <t>174111101</t>
  </si>
  <si>
    <t>Zásyp jam, šachet rýh nebo kolem objektů sypaninou se zhutněním ručně</t>
  </si>
  <si>
    <t>-2108588912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</si>
  <si>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</si>
  <si>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</si>
  <si>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"37 ks dřevin * (objem výkopu - bal dřeviny) * ztratné 1,3"   37*1,3</t>
  </si>
  <si>
    <t>1037150a</t>
  </si>
  <si>
    <t>výsadbový substrát stromový, ornice (vezme se stávající vykopaná) - 70%, kompost - 20%, písek - 10%</t>
  </si>
  <si>
    <t>-313929239</t>
  </si>
  <si>
    <t>výsadbový substrát stromový</t>
  </si>
  <si>
    <t>"37 ks dřevin * (objem výkopu/2 - bal dřeviny) * (ztratné 4% a slehnutí 10%)"   37*(1/2)*1,14</t>
  </si>
  <si>
    <t>1047050b</t>
  </si>
  <si>
    <t>Hnojivo - půdní kondicionér, ref. TerraCottem Universal</t>
  </si>
  <si>
    <t>-290496212</t>
  </si>
  <si>
    <t>vylepšení půdním kondicionérem</t>
  </si>
  <si>
    <t>" 1,5 kg/m3 strom 1kg/m3 substrátu vícekmen a jehličnan"   ((22)*1,5)+(15*1)</t>
  </si>
  <si>
    <t>998231311R</t>
  </si>
  <si>
    <t>Manipulace se dřevinou na staveništi - strojní, složení z kamionu</t>
  </si>
  <si>
    <t>955506372</t>
  </si>
  <si>
    <t>184102117R</t>
  </si>
  <si>
    <t>Umístění stromu s balem do výsadbové jámy, vyvýškování, vycentrování</t>
  </si>
  <si>
    <t>1225067697</t>
  </si>
  <si>
    <t>184102115</t>
  </si>
  <si>
    <t>Výsadba dřeviny s balem D přes 0,5 do 0,6 m do jamky se zalitím v rovině a svahu do 1:5</t>
  </si>
  <si>
    <t>9777349</t>
  </si>
  <si>
    <t>Výsadba dřeviny s balem do předem vyhloubené jamky se zalitím v rovině nebo na svahu do 1:5, při průměru balu přes 500 do 600 mm</t>
  </si>
  <si>
    <t>https://podminky.urs.cz/item/CS_URS_2025_01/184102115</t>
  </si>
  <si>
    <t>184215132</t>
  </si>
  <si>
    <t>Ukotvení kmene dřevin v rovině nebo na svahu do 1:5 třemi kůly D do 0,1 m dl přes 1 do 2 m</t>
  </si>
  <si>
    <t>1332772798</t>
  </si>
  <si>
    <t>Ukotvení dřeviny kůly v rovině nebo na svahu do 1:5 třemi kůly, délky přes 1 do 2 m</t>
  </si>
  <si>
    <t>https://podminky.urs.cz/item/CS_URS_2025_01/184215132</t>
  </si>
  <si>
    <t>"29,31/CBE, 1,10,15,35,36/COC, 16/CSA, 22,23/MAL, 5/PAC, 12,18,26/PSA, 8,9/PSU, 4,13,14,24/RCA, 17,19/SJA"   22</t>
  </si>
  <si>
    <t>60591253</t>
  </si>
  <si>
    <t>kůl vyvazovací dřevěný impregnovaný D 8cm dl 2m</t>
  </si>
  <si>
    <t>1952712682</t>
  </si>
  <si>
    <t>"3* počet dřevin"  22*3</t>
  </si>
  <si>
    <t>6059125R</t>
  </si>
  <si>
    <t>horizontální příčka k vyvazovacím kůlům dřevěná D 8cm dl. 0,9m z půlené kulatiny</t>
  </si>
  <si>
    <t>-1701821354</t>
  </si>
  <si>
    <t>"zpevnění kotvení + ochrana proti psí moči = 5 horizontálních příček * 3 strany"   5*3*22</t>
  </si>
  <si>
    <t>184215131</t>
  </si>
  <si>
    <t>Ukotvení kmene dřevin v rovině nebo na svahu do 1:5 třemi kůly D do 0,1 m dl do 1 m</t>
  </si>
  <si>
    <t>-620703748</t>
  </si>
  <si>
    <t>Ukotvení dřeviny kůly v rovině nebo na svahu do 1:5 třemi kůly, délky do 1 m</t>
  </si>
  <si>
    <t>https://podminky.urs.cz/item/CS_URS_2025_01/184215131</t>
  </si>
  <si>
    <t>"20,32,33,34/ACA v., 2,3,25,27,37/PACC v., 6,7,11/Cma, 21,28,30/PNI"   15</t>
  </si>
  <si>
    <t>6059125R.1</t>
  </si>
  <si>
    <t>kůl vyvazovací dřevěný impregnovaný D 8cm dl 0,8m vč.úvazkového popruhu</t>
  </si>
  <si>
    <t>-1586131573</t>
  </si>
  <si>
    <t>kůl vyvazovací dřevěný impregnovaný D 8cm dl 0,8m  vč.úvazkového popruhu</t>
  </si>
  <si>
    <t>"3* počet dřevin"    3*15</t>
  </si>
  <si>
    <t>970501446</t>
  </si>
  <si>
    <t>"zpevnění kotvení + ochrana proti psí moči = 3 horizontálních příček * 3 strany"   3*45</t>
  </si>
  <si>
    <t>184501141</t>
  </si>
  <si>
    <t>Zhotovení obalu z rákosové nebo kokosové rohože v rovině a svahu do 1:5</t>
  </si>
  <si>
    <t>728229228</t>
  </si>
  <si>
    <t>Zhotovení obalu kmene z rákosové nebo kokosové rohože v rovině nebo na svahu do 1:5</t>
  </si>
  <si>
    <t>https://podminky.urs.cz/item/CS_URS_2025_01/184501141</t>
  </si>
  <si>
    <t>Poznámka k položce:_x000D_
ochrana vysokokmene rákosovou rohoží - dodávka</t>
  </si>
  <si>
    <t>61894003</t>
  </si>
  <si>
    <t>rákos ohradový neloupaný 60x200cm</t>
  </si>
  <si>
    <t>2119149861</t>
  </si>
  <si>
    <t>184501131</t>
  </si>
  <si>
    <t>Zhotovení obalu z juty ve dvou vrstvách v rovině a svahu do 1:5</t>
  </si>
  <si>
    <t>-1518612343</t>
  </si>
  <si>
    <t>Zhotovení obalu kmene a spodních částí větví stromu z juty ve dvou vrstvách v rovině nebo na svahu do 1:5</t>
  </si>
  <si>
    <t>https://podminky.urs.cz/item/CS_URS_2025_01/184501131</t>
  </si>
  <si>
    <t>Poznámka k položce:_x000D_
ochrana vícekmene jutovou bandáží - dodávka</t>
  </si>
  <si>
    <t>69311054</t>
  </si>
  <si>
    <t>tkanina jutová přírodní 211g/m2 pás š 15cm</t>
  </si>
  <si>
    <t>395670557</t>
  </si>
  <si>
    <t>"2-vrstvá jutová bandáž - 3m2 na dřevinu"   22,5</t>
  </si>
  <si>
    <t>81</t>
  </si>
  <si>
    <t>184215413</t>
  </si>
  <si>
    <t>Zhotovení závlahové mísy dřevin D přes 1,0 m v rovině nebo na svahu do 1:5</t>
  </si>
  <si>
    <t>1669822986</t>
  </si>
  <si>
    <t>Zhotovení závlahové mísy u solitérních dřevin v rovině nebo na svahu do 1:5, o průměru mísy přes 1 m</t>
  </si>
  <si>
    <t>https://podminky.urs.cz/item/CS_URS_2025_01/184215413</t>
  </si>
  <si>
    <t>"závlahová mísa z přihrnuté zeminy a mulčovací borky"   37</t>
  </si>
  <si>
    <t>82</t>
  </si>
  <si>
    <t>10391100</t>
  </si>
  <si>
    <t>kůra mulčovací VL</t>
  </si>
  <si>
    <t>-353374774</t>
  </si>
  <si>
    <t>"jemně drcená mulčovací borka"  3,14*((1,2/2)*(1,2/2))*0,1*37</t>
  </si>
  <si>
    <t>83</t>
  </si>
  <si>
    <t>184813241</t>
  </si>
  <si>
    <t>Zřízení ochrany paty kmene dřeviny perforovanou flexibilní plastovou chráničkou</t>
  </si>
  <si>
    <t>482960274</t>
  </si>
  <si>
    <t>https://podminky.urs.cz/item/CS_URS_2025_01/184813241</t>
  </si>
  <si>
    <t>84</t>
  </si>
  <si>
    <t>10391100.1</t>
  </si>
  <si>
    <t>plastová perforovaná chránička kmene segmentová</t>
  </si>
  <si>
    <t>-1278282912</t>
  </si>
  <si>
    <t>Poznámka k položce:_x000D_
Uvedené konkrétní výrobky nejsou určenou dodávkou zadavatele omezující tržní nabídku uchazeče, slouží jako referenční jednotka pro bližší specifikaci požadovaných vlastností a standardů.</t>
  </si>
  <si>
    <t>"(ref. TreeProtector - chránička zelená TP-G-1)"   37</t>
  </si>
  <si>
    <t>85</t>
  </si>
  <si>
    <t>184102117R.1</t>
  </si>
  <si>
    <t>Zálivka vodou z cisterny nově vysazených stromů</t>
  </si>
  <si>
    <t>1542986460</t>
  </si>
  <si>
    <t>86</t>
  </si>
  <si>
    <t>1520802699</t>
  </si>
  <si>
    <t>87</t>
  </si>
  <si>
    <t>185851121</t>
  </si>
  <si>
    <t>Dovoz vody pro zálivku rostlin za vzdálenost do 1000 m</t>
  </si>
  <si>
    <t>-1369711602</t>
  </si>
  <si>
    <t>Dovoz vody pro zálivku rostlin na vzdálenost do 1000 m</t>
  </si>
  <si>
    <t>https://podminky.urs.cz/item/CS_URS_2025_01/185851121</t>
  </si>
  <si>
    <t>88</t>
  </si>
  <si>
    <t>185851129</t>
  </si>
  <si>
    <t>Příplatek k dovozu vody pro zálivku rostlin do 1000 m ZKD 1000 m</t>
  </si>
  <si>
    <t>-1611667539</t>
  </si>
  <si>
    <t>Dovoz vody pro zálivku rostlin Příplatek k ceně za každých dalších i započatých 1000 m</t>
  </si>
  <si>
    <t>https://podminky.urs.cz/item/CS_URS_2025_01/185851129</t>
  </si>
  <si>
    <t>"10km"   10*3,7</t>
  </si>
  <si>
    <t>89</t>
  </si>
  <si>
    <t>184852322</t>
  </si>
  <si>
    <t>Řez stromu výchovný alejových stromů v přes 4 do 6 m</t>
  </si>
  <si>
    <t>-598340506</t>
  </si>
  <si>
    <t>Řez stromů prováděný lezeckou technikou výchovný (S-RV) alejové stromy, výšky přes 4 do 6 m</t>
  </si>
  <si>
    <t>https://podminky.urs.cz/item/CS_URS_2025_01/184852322</t>
  </si>
  <si>
    <t>"povýsadbový řez - vysokokmen"   22</t>
  </si>
  <si>
    <t>90</t>
  </si>
  <si>
    <t>184852321</t>
  </si>
  <si>
    <t>Řez stromu výchovný špičáků a keřových stromů v do 4 m</t>
  </si>
  <si>
    <t>-1523299935</t>
  </si>
  <si>
    <t>Řez stromů prováděný lezeckou technikou výchovný (S-RV) špičáky a keřové stromy, výšky do 4 m</t>
  </si>
  <si>
    <t>https://podminky.urs.cz/item/CS_URS_2025_01/184852321</t>
  </si>
  <si>
    <t>"povýsadbový řez - solitérní keř vícekmen, jehličnan"   15</t>
  </si>
  <si>
    <t>0265030a</t>
  </si>
  <si>
    <t>Acer campestre (javor babyka), sol., vícekmen, v. 200-250, deštníkový tvar</t>
  </si>
  <si>
    <t>2001824106</t>
  </si>
  <si>
    <t>"20,32,33,34/ACA v."   4</t>
  </si>
  <si>
    <t>92</t>
  </si>
  <si>
    <t>0264090b</t>
  </si>
  <si>
    <t>Carpinus betulus (habr obecný), vk, 3xp, ok 14-16</t>
  </si>
  <si>
    <t>2140323283</t>
  </si>
  <si>
    <t>"29,31/CBE"   2</t>
  </si>
  <si>
    <t>0265090c</t>
  </si>
  <si>
    <t>Castanea sativa (kaštanovník setý), vk, 3xp, ok 16-18</t>
  </si>
  <si>
    <t>1793698298</t>
  </si>
  <si>
    <t>"16/CSA"   1</t>
  </si>
  <si>
    <t>94</t>
  </si>
  <si>
    <t>0265091d</t>
  </si>
  <si>
    <t>Celtis occidentalis (břestovec západní), vk, 3xp, ok 16-18</t>
  </si>
  <si>
    <t>1083311998</t>
  </si>
  <si>
    <t>"1,10,15,35,36/COC"   5</t>
  </si>
  <si>
    <t>95</t>
  </si>
  <si>
    <t>0265092e</t>
  </si>
  <si>
    <t>Morus alba (morušovník bílý), vk, 3xp, ok 16-18</t>
  </si>
  <si>
    <t>-1589885660</t>
  </si>
  <si>
    <t>"22,23/MAL"   2</t>
  </si>
  <si>
    <t>96</t>
  </si>
  <si>
    <t>0266032f</t>
  </si>
  <si>
    <t>Pinus nigra (borovice černá), sol., v. 175-200</t>
  </si>
  <si>
    <t>-1027662039</t>
  </si>
  <si>
    <t>"21,28,30/PNI"   3</t>
  </si>
  <si>
    <t>97</t>
  </si>
  <si>
    <t>0266590g</t>
  </si>
  <si>
    <t>Platanus x acerifolia (platan javorolistý), vk, 3xp, ok 16-18</t>
  </si>
  <si>
    <t>1970809763</t>
  </si>
  <si>
    <t>"5/PAC"   1</t>
  </si>
  <si>
    <t>98</t>
  </si>
  <si>
    <t>0266590h</t>
  </si>
  <si>
    <t>Prunus 'Accolade' (višeň chloupkatá  'Acolade'), sol., vícekmen, v. 175-200, deštníkový tvar</t>
  </si>
  <si>
    <t>552678406</t>
  </si>
  <si>
    <t>"2,3,25,27,37/PACC v."   5</t>
  </si>
  <si>
    <t>99</t>
  </si>
  <si>
    <t>0266590i</t>
  </si>
  <si>
    <t>Prunus sargentii (višeň Sargentova), vk, 3xp, ok 14-16</t>
  </si>
  <si>
    <t>51259762</t>
  </si>
  <si>
    <t>"12,18,26/PSA"   3</t>
  </si>
  <si>
    <t>100</t>
  </si>
  <si>
    <t>0266590j</t>
  </si>
  <si>
    <t>Prunus subhirtella 'Pendula Plena Rosea' (višeň chloupkatá  'Pendula Plena Rosea'), vk, 3xp, ok 14-16</t>
  </si>
  <si>
    <t>-1978180320</t>
  </si>
  <si>
    <t>"8,9/PSU"   2</t>
  </si>
  <si>
    <t>101</t>
  </si>
  <si>
    <t>0266790k</t>
  </si>
  <si>
    <t>Robinia 'Casque Rouge' (trnovník akát 'Casque Rouge'), vk, 3xp, ok 14-16</t>
  </si>
  <si>
    <t>-190826744</t>
  </si>
  <si>
    <t>"4,13,14,24/RCA"   4</t>
  </si>
  <si>
    <t>102</t>
  </si>
  <si>
    <t>0266890l</t>
  </si>
  <si>
    <t>Styphnolobium japonicum (jerlín japonský), vk, 3xp, ok 14-16</t>
  </si>
  <si>
    <t>-1617419464</t>
  </si>
  <si>
    <t>"17,19/SJA"   2</t>
  </si>
  <si>
    <t>103</t>
  </si>
  <si>
    <t>Pol4</t>
  </si>
  <si>
    <t>"Cornus mas (dřín obecný)", sol., vícekmen, v. 175-200, deštníkový tvar</t>
  </si>
  <si>
    <t>2105922114</t>
  </si>
  <si>
    <t>"6,7,11/Cma"   3</t>
  </si>
  <si>
    <t>D7</t>
  </si>
  <si>
    <t>Výsadba keřových skupin a dosadby keřů</t>
  </si>
  <si>
    <t>104</t>
  </si>
  <si>
    <t>184813511</t>
  </si>
  <si>
    <t>Chemické odplevelení před založením kultury postřikem na široko v rovině a svahu do 1:5 ručně</t>
  </si>
  <si>
    <t>-506504788</t>
  </si>
  <si>
    <t>Chemické odplevelení půdy před založením kultury, trávníku nebo zpevněných ploch ručně o jakékoli výměře postřikem na široko v rovině nebo na svahu do 1:5</t>
  </si>
  <si>
    <t>https://podminky.urs.cz/item/CS_URS_2025_01/184813511</t>
  </si>
  <si>
    <t>"ZK4, ZK5 a záhon pod popínavkami"  40,5+120+24</t>
  </si>
  <si>
    <t>105</t>
  </si>
  <si>
    <t>25234001</t>
  </si>
  <si>
    <t>herbicid totální systémový neselektivní</t>
  </si>
  <si>
    <t>litr</t>
  </si>
  <si>
    <t>148079068</t>
  </si>
  <si>
    <t>"ref. Roundup - 50ml/100m2"   184,5/100*50*0,001</t>
  </si>
  <si>
    <t>106</t>
  </si>
  <si>
    <t>181907211R</t>
  </si>
  <si>
    <t>Rozrušení povrchu hrabáním do hl 0,05 m v zemině tř 1 až 4</t>
  </si>
  <si>
    <t>1998664448</t>
  </si>
  <si>
    <t>"Rozrušení plochy záhonu do hl. 0,05 m uhranábím hráběmi pro rozručení horní vrstvy"   184,5</t>
  </si>
  <si>
    <t>107</t>
  </si>
  <si>
    <t>183403153</t>
  </si>
  <si>
    <t>Obdělání půdy hrabáním v rovině a svahu do 1:5</t>
  </si>
  <si>
    <t>108204453</t>
  </si>
  <si>
    <t>Obdělání půdy hrabáním v rovině nebo na svahu do 1:5</t>
  </si>
  <si>
    <t>https://podminky.urs.cz/item/CS_URS_2025_01/183403153</t>
  </si>
  <si>
    <t>108</t>
  </si>
  <si>
    <t>18580001R</t>
  </si>
  <si>
    <t>Odstranění zbytků plevelů, kořenů a kamenů nad 3 cm</t>
  </si>
  <si>
    <t>-625040208</t>
  </si>
  <si>
    <t>109</t>
  </si>
  <si>
    <t>19990-01</t>
  </si>
  <si>
    <t>Odvoz kamenů a organických zbytků na skládku</t>
  </si>
  <si>
    <t>1701683873</t>
  </si>
  <si>
    <t>110</t>
  </si>
  <si>
    <t>181006111</t>
  </si>
  <si>
    <t>Rozprostření zemin tl vrstvy do 0,1 m schopných zúrodnění v rovině a sklonu do 1:5</t>
  </si>
  <si>
    <t>-499913921</t>
  </si>
  <si>
    <t>Rozprostření zemin schopných zúrodnění v rovině a ve sklonu do 1:5, tloušťka vrstvy do 0,10 m</t>
  </si>
  <si>
    <t>https://podminky.urs.cz/item/CS_URS_2025_01/181006111</t>
  </si>
  <si>
    <t>"mocnost 5 cm, kompost"   184,5</t>
  </si>
  <si>
    <t>111</t>
  </si>
  <si>
    <t>1037150c</t>
  </si>
  <si>
    <t>výsadbový substrát pro výsadbu keřových porostů (kompost)</t>
  </si>
  <si>
    <t>1306086638</t>
  </si>
  <si>
    <t>112</t>
  </si>
  <si>
    <t>18599-01</t>
  </si>
  <si>
    <t>Zapravení kompostu do půdy. Rotavátorování. Kontrola zasíťování ploch s keřovými porosty před započetím prací.</t>
  </si>
  <si>
    <t>1916311324</t>
  </si>
  <si>
    <t>113</t>
  </si>
  <si>
    <t>184911421</t>
  </si>
  <si>
    <t>Mulčování rostlin kůrou tl do 0,1 m v rovině a svahu do 1:5</t>
  </si>
  <si>
    <t>-2106373596</t>
  </si>
  <si>
    <t>Mulčování vysazených rostlin mulčovací kůrou, tl. do 100 mm v rovině nebo na svahu do 1:5</t>
  </si>
  <si>
    <t>https://podminky.urs.cz/item/CS_URS_2025_01/184911421</t>
  </si>
  <si>
    <t>"ZK4, ZK5 a záhon pod popínavkami"   40,5+120+24</t>
  </si>
  <si>
    <t>114</t>
  </si>
  <si>
    <t>36477909</t>
  </si>
  <si>
    <t>"jemně drcená mulčovací borka, 8cm tl. vrstva, 4% ztratné"   184,5*0,08*1,04</t>
  </si>
  <si>
    <t>115</t>
  </si>
  <si>
    <t>183104111</t>
  </si>
  <si>
    <t>Kopání jamek pro výsadbu sazenic D 250 mm hl 250 mm v půdě nezabuřeněné zemina 1</t>
  </si>
  <si>
    <t>-1173924186</t>
  </si>
  <si>
    <t>Kopání jamek pro výsadbu sazenic velikost jamky průměr 250 mm, hl. 250 mm v půdě nezabuřeněné zemina 1</t>
  </si>
  <si>
    <t>https://podminky.urs.cz/item/CS_URS_2025_01/183104111</t>
  </si>
  <si>
    <t>116</t>
  </si>
  <si>
    <t>184102112</t>
  </si>
  <si>
    <t>Výsadba dřeviny s balem D přes 0,2 do 0,3 m do jamky se zalitím v rovině a svahu do 1:5</t>
  </si>
  <si>
    <t>465947195</t>
  </si>
  <si>
    <t>Výsadba dřeviny s balem do předem vyhloubené jamky se zalitím v rovině nebo na svahu do 1:5, při průměru balu přes 200 do 300 mm</t>
  </si>
  <si>
    <t>https://podminky.urs.cz/item/CS_URS_2025_01/184102112</t>
  </si>
  <si>
    <t>117</t>
  </si>
  <si>
    <t>185804312</t>
  </si>
  <si>
    <t>Zalití rostlin vodou plocha přes 20 m2</t>
  </si>
  <si>
    <t>1491580613</t>
  </si>
  <si>
    <t>Zalití rostlin vodou plochy záhonů jednotlivě přes 20 m2</t>
  </si>
  <si>
    <t>https://podminky.urs.cz/item/CS_URS_2025_01/185804312</t>
  </si>
  <si>
    <t>118</t>
  </si>
  <si>
    <t>185851121.1</t>
  </si>
  <si>
    <t>-236979281</t>
  </si>
  <si>
    <t>https://podminky.urs.cz/item/CS_URS_2025_01/185851121.1</t>
  </si>
  <si>
    <t>119</t>
  </si>
  <si>
    <t>1224745094</t>
  </si>
  <si>
    <t>"10km"   45,24*10</t>
  </si>
  <si>
    <t>120</t>
  </si>
  <si>
    <t>8211321.1</t>
  </si>
  <si>
    <t>-747835660</t>
  </si>
  <si>
    <t>121</t>
  </si>
  <si>
    <t>184806151</t>
  </si>
  <si>
    <t>Řez keřů netrnitých průklestem D koruny do 1,5 m</t>
  </si>
  <si>
    <t>-1996845877</t>
  </si>
  <si>
    <t>Řez stromů, keřů nebo růží průklestem keřů netrnitých, o průměru koruny do 1,5 m</t>
  </si>
  <si>
    <t>https://podminky.urs.cz/item/CS_URS_2025_01/184806151</t>
  </si>
  <si>
    <t>122</t>
  </si>
  <si>
    <t>02652014a</t>
  </si>
  <si>
    <t>Buddlieia alternifolia,ko 6l, v 50-60cm,  5 výhonů</t>
  </si>
  <si>
    <t>-1778803044</t>
  </si>
  <si>
    <t>123</t>
  </si>
  <si>
    <t>02652015b</t>
  </si>
  <si>
    <t>Caryopteris clandodensis,ko 2,5l, v 20-30cm,  3-5 výhonů</t>
  </si>
  <si>
    <t>2053799974</t>
  </si>
  <si>
    <t>124</t>
  </si>
  <si>
    <t>02652016c</t>
  </si>
  <si>
    <t>Cytisus praecox, ko 2,5l, v 20-30cm,  3-5 výhonů</t>
  </si>
  <si>
    <t>-683607944</t>
  </si>
  <si>
    <t>125</t>
  </si>
  <si>
    <t>02652017d</t>
  </si>
  <si>
    <t>Euonymus fortunei 'Minimus' (brslen Fortuneův 'Minimus'), ko 2,5l, v 20-30cm,  3-5 výhonů</t>
  </si>
  <si>
    <t>-62419105</t>
  </si>
  <si>
    <t>126</t>
  </si>
  <si>
    <t>02652018e</t>
  </si>
  <si>
    <t>Euonymus fortunei (brslen Fortuneův), ko 2,5l, v 20-30cm,  3-5 výhonů</t>
  </si>
  <si>
    <t>655443357</t>
  </si>
  <si>
    <t>127</t>
  </si>
  <si>
    <t>02652019f</t>
  </si>
  <si>
    <t>Lonicera nitida (zimolez lesklý), ko 2,5l, v 20-30cm,  3-5 výhonů</t>
  </si>
  <si>
    <t>-22460628</t>
  </si>
  <si>
    <t>128</t>
  </si>
  <si>
    <t>02652020g</t>
  </si>
  <si>
    <t>Mahonia aquifolium 'Atropurpurea' (mahonie cesmínolistá 'Atropurpurea'), ko 2,5l, v 20-30cm,  3-5 výhonů</t>
  </si>
  <si>
    <t>1471084391</t>
  </si>
  <si>
    <t>129</t>
  </si>
  <si>
    <t>02652021h</t>
  </si>
  <si>
    <t>Syringa patula (šeřík sametový), ko 2,5l, v 20-30cm,  3-5 výhonů</t>
  </si>
  <si>
    <t>897207694</t>
  </si>
  <si>
    <t>130</t>
  </si>
  <si>
    <t>02652022i</t>
  </si>
  <si>
    <t>Syringa prestoniae ’Red Wine’, ko 2,5l, v 20-30cm,  3-5 výhonů</t>
  </si>
  <si>
    <t>-1250657617</t>
  </si>
  <si>
    <t>131</t>
  </si>
  <si>
    <t>02652023j</t>
  </si>
  <si>
    <t>Rosa gallica 'Cardinal De Richelieu' (růže keltská 'Cardinal De Richelieu'), ko 2,5l, v 20-30cm,  3-5 výhonů</t>
  </si>
  <si>
    <t>-601693985</t>
  </si>
  <si>
    <t>132</t>
  </si>
  <si>
    <t>02652024k</t>
  </si>
  <si>
    <t>Rosa alba 'Maiden's Blush' (růže bílá 'Maiden's Blush'), ko 2,5l, v 20-30cm,  3-5 výhonů</t>
  </si>
  <si>
    <t>-1103843280</t>
  </si>
  <si>
    <t>133</t>
  </si>
  <si>
    <t>02652025l</t>
  </si>
  <si>
    <t>Spiraea betulifolia (tavolník březolistý), ko 2,5l, v 20-30cm,  3-5 výhonů</t>
  </si>
  <si>
    <t>2001844536</t>
  </si>
  <si>
    <t>134</t>
  </si>
  <si>
    <t>02652026m</t>
  </si>
  <si>
    <t>Tamarix tetrandra, ko 2,5l, v 20-30cm,  3-5 výhonů</t>
  </si>
  <si>
    <t>-162764867</t>
  </si>
  <si>
    <t>135</t>
  </si>
  <si>
    <t>02652027n</t>
  </si>
  <si>
    <t>Viburnum carlesii 'Aurora' (kalina Carlesova 'Aurora'), ko 2,5l, v 20-30cm,  3-5 výhonů</t>
  </si>
  <si>
    <t>-575235675</t>
  </si>
  <si>
    <t>136</t>
  </si>
  <si>
    <t>02652028o</t>
  </si>
  <si>
    <t>Stephanandra incisa 'Crispa', ko 2,5l, v 20-30cm,  3-5 výhonů</t>
  </si>
  <si>
    <t>121491828</t>
  </si>
  <si>
    <t>D8</t>
  </si>
  <si>
    <t>Výsadba popínavých dřevin</t>
  </si>
  <si>
    <t>137</t>
  </si>
  <si>
    <t>456596051</t>
  </si>
  <si>
    <t>138</t>
  </si>
  <si>
    <t>1140034107</t>
  </si>
  <si>
    <t>139</t>
  </si>
  <si>
    <t>10390001a</t>
  </si>
  <si>
    <t>Dodávka - Aplikace a zásobní hnojivo ref. Silvamix Forte – 3 tableta/rostlina, vč. dodávky  hnojiva</t>
  </si>
  <si>
    <t>-1725480955</t>
  </si>
  <si>
    <t>140</t>
  </si>
  <si>
    <t>184806187R</t>
  </si>
  <si>
    <t>Řez pnoucích dřevin</t>
  </si>
  <si>
    <t>851911772</t>
  </si>
  <si>
    <t>141</t>
  </si>
  <si>
    <t>184214152R</t>
  </si>
  <si>
    <t>Vyvázání pnoucích dřevin páskou nebo sponou délky rostliny přes 0,4 do 0,6 m k plotu, včetně dodávky vodící bambusové tyče</t>
  </si>
  <si>
    <t>380740616</t>
  </si>
  <si>
    <t>142</t>
  </si>
  <si>
    <t>28357001a</t>
  </si>
  <si>
    <t>ocelová chránička proti strunové sekačce, dodávka včetně instalace</t>
  </si>
  <si>
    <t>-1410459702</t>
  </si>
  <si>
    <t>143</t>
  </si>
  <si>
    <t>185804311</t>
  </si>
  <si>
    <t>Zalití rostlin vodou plocha do 20 m2</t>
  </si>
  <si>
    <t>10327533</t>
  </si>
  <si>
    <t>Zalití rostlin vodou plochy záhonů jednotlivě do 20 m2</t>
  </si>
  <si>
    <t>https://podminky.urs.cz/item/CS_URS_2025_01/185804311</t>
  </si>
  <si>
    <t>"30l vody na keř"   40*0,03</t>
  </si>
  <si>
    <t>144</t>
  </si>
  <si>
    <t>185851121.2</t>
  </si>
  <si>
    <t>-229050937</t>
  </si>
  <si>
    <t>https://podminky.urs.cz/item/CS_URS_2025_01/185851121.2</t>
  </si>
  <si>
    <t>145</t>
  </si>
  <si>
    <t>-2117578357</t>
  </si>
  <si>
    <t>"10km"  1,2*10</t>
  </si>
  <si>
    <t>146</t>
  </si>
  <si>
    <t>96550-01</t>
  </si>
  <si>
    <t>zřízení dřevěné obruby pro záhon popínavých dřevin</t>
  </si>
  <si>
    <t>bm</t>
  </si>
  <si>
    <t>1524872140</t>
  </si>
  <si>
    <t>147</t>
  </si>
  <si>
    <t>60516105a</t>
  </si>
  <si>
    <t>dodávka prkenné obruby včetně kotvícího materiálu</t>
  </si>
  <si>
    <t>112349036</t>
  </si>
  <si>
    <t>"4% ztratné"   80,0*1,04</t>
  </si>
  <si>
    <t>148</t>
  </si>
  <si>
    <t>0269055a</t>
  </si>
  <si>
    <t>Akebia quinata, ko 2l, v 40-60cm,  3-5 výhonů</t>
  </si>
  <si>
    <t>1331284496</t>
  </si>
  <si>
    <t>149</t>
  </si>
  <si>
    <t>0269055b</t>
  </si>
  <si>
    <t>Clematis alpina, ko 2l, v 40-60cm,  3-5 výhonů</t>
  </si>
  <si>
    <t>-1683430678</t>
  </si>
  <si>
    <t>150</t>
  </si>
  <si>
    <t>0269055c</t>
  </si>
  <si>
    <t>Lonicera henryi, ko 2l, v 40-60cm,  3-5 výhonů</t>
  </si>
  <si>
    <t>896702923</t>
  </si>
  <si>
    <t>D9</t>
  </si>
  <si>
    <t>Výsadba solitérních keřů a keřových skupin do podrostových záhonů</t>
  </si>
  <si>
    <t>151</t>
  </si>
  <si>
    <t>183101213R</t>
  </si>
  <si>
    <t>Jamky pro výsadbu s výměnou 50 % půdy zeminy tř 1 až 4 obj do 0,01 m3 v rovině a svahu do 1:5</t>
  </si>
  <si>
    <t>519316527</t>
  </si>
  <si>
    <t>152</t>
  </si>
  <si>
    <t>167151101</t>
  </si>
  <si>
    <t>Nakládání výkopku z hornin třídy těžitelnosti I skupiny 1 až 3 do 100 m3</t>
  </si>
  <si>
    <t>1760457762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</si>
  <si>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</si>
  <si>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</si>
  <si>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153</t>
  </si>
  <si>
    <t>10371500x</t>
  </si>
  <si>
    <t>Dodávka stromového výsadbového substrátu - Složení pěstebního substrátu: ornice-kompost-písek- štěrk 4/8mm, v poměru 1:2:1:1; parametry pěstebních substrátů a zemin dle ČSN 83 9011</t>
  </si>
  <si>
    <t>-1228328757</t>
  </si>
  <si>
    <t>154</t>
  </si>
  <si>
    <t>184102112.1</t>
  </si>
  <si>
    <t>898200200</t>
  </si>
  <si>
    <t>https://podminky.urs.cz/item/CS_URS_2025_01/184102112.1</t>
  </si>
  <si>
    <t>155</t>
  </si>
  <si>
    <t>10390001a.1</t>
  </si>
  <si>
    <t>Aplikace a zásobní hnojivo ref. Silvamix Forte – 3 tableta/rostlina, vč. dodávky  hnojiva</t>
  </si>
  <si>
    <t>1473070824</t>
  </si>
  <si>
    <t>156</t>
  </si>
  <si>
    <t>184 80-6151</t>
  </si>
  <si>
    <t>-1877298392</t>
  </si>
  <si>
    <t>https://podminky.urs.cz/item/CS_URS_2025_01/184 80-6151</t>
  </si>
  <si>
    <t>157</t>
  </si>
  <si>
    <t>2112530661</t>
  </si>
  <si>
    <t>"30l vody na keř"   3*0,03</t>
  </si>
  <si>
    <t>158</t>
  </si>
  <si>
    <t>-479939613</t>
  </si>
  <si>
    <t>159</t>
  </si>
  <si>
    <t>-1564241233</t>
  </si>
  <si>
    <t>"10km"   0,09*10</t>
  </si>
  <si>
    <t>160</t>
  </si>
  <si>
    <t>02690592a</t>
  </si>
  <si>
    <t>Buddleja davidii 'Black Knight' (komule Davidova  'Black Knight'), bal, v 100-125</t>
  </si>
  <si>
    <t>-156431933</t>
  </si>
  <si>
    <t>D10</t>
  </si>
  <si>
    <t>Založení podrostových záhonů z trvalek a okrasných trav</t>
  </si>
  <si>
    <t>161</t>
  </si>
  <si>
    <t>251455779</t>
  </si>
  <si>
    <t>dosadby trvalek do záhonů s keři a pod popínavky (pouze výsadba, založení v rámci nových porostů</t>
  </si>
  <si>
    <t>"plocha záhonu ZK1"   15,4</t>
  </si>
  <si>
    <t>"plocha záhonu ZK2"   94,6</t>
  </si>
  <si>
    <t>"plocha záhonu ZK3"   115,3</t>
  </si>
  <si>
    <t>plocha záhonů celkem</t>
  </si>
  <si>
    <t>162</t>
  </si>
  <si>
    <t>-1276957166</t>
  </si>
  <si>
    <t>"ref. Roundup - 50ml/100m2"     225,3/100*50*0,001</t>
  </si>
  <si>
    <t>163</t>
  </si>
  <si>
    <t>-333691241</t>
  </si>
  <si>
    <t>"Rozrušení plochy záhonu do hl. 0,05 m uhranábím hráběmi pro rozručení horní vrstvy"   225,3</t>
  </si>
  <si>
    <t>164</t>
  </si>
  <si>
    <t>304542129</t>
  </si>
  <si>
    <t>165</t>
  </si>
  <si>
    <t>1427277757</t>
  </si>
  <si>
    <t>166</t>
  </si>
  <si>
    <t>473722591</t>
  </si>
  <si>
    <t>167</t>
  </si>
  <si>
    <t>-1771484944</t>
  </si>
  <si>
    <t>"mocnost 10 cm"   225,3</t>
  </si>
  <si>
    <t>168</t>
  </si>
  <si>
    <t>103715009a</t>
  </si>
  <si>
    <t>výsadbový substrát pro podrostový záhon - štěrk frakce 4/8 mm - 50%, štěrk frakce 8/16 mm - 30%, kompost - 20%</t>
  </si>
  <si>
    <t>1345419714</t>
  </si>
  <si>
    <t>169</t>
  </si>
  <si>
    <t>-1050432408</t>
  </si>
  <si>
    <t>170</t>
  </si>
  <si>
    <t>-214952520</t>
  </si>
  <si>
    <t>"ref. Roundup - 50ml/100m2"   225,3/100*50*0,001</t>
  </si>
  <si>
    <t>171</t>
  </si>
  <si>
    <t>956258044</t>
  </si>
  <si>
    <t>172</t>
  </si>
  <si>
    <t>183101113R</t>
  </si>
  <si>
    <t>Hloubení jamek bez výměny půdy zeminy skupiny 1 až 4 obj do 0,001 m3 v rovině a svahu do 1:5</t>
  </si>
  <si>
    <t>1430575054</t>
  </si>
  <si>
    <t>173</t>
  </si>
  <si>
    <t>183211322</t>
  </si>
  <si>
    <t>Výsadba květin krytokořenných průměru kontejneru přes 80 do 120 mm</t>
  </si>
  <si>
    <t>466550879</t>
  </si>
  <si>
    <t>Výsadba květin do připravené půdy se zalitím do připravené půdy, se zalitím květin krytokořenných o průměru kontejneru přes 80 do 120 mm</t>
  </si>
  <si>
    <t>https://podminky.urs.cz/item/CS_URS_2025_01/183211322</t>
  </si>
  <si>
    <t>174</t>
  </si>
  <si>
    <t>185804312.1</t>
  </si>
  <si>
    <t>-146736394</t>
  </si>
  <si>
    <t>https://podminky.urs.cz/item/CS_URS_2025_01/185804312.1</t>
  </si>
  <si>
    <t>175</t>
  </si>
  <si>
    <t>-49782167</t>
  </si>
  <si>
    <t>"10 l vody/m2"   225,3*0,1</t>
  </si>
  <si>
    <t>176</t>
  </si>
  <si>
    <t>-1824336165</t>
  </si>
  <si>
    <t>177</t>
  </si>
  <si>
    <t>386374687</t>
  </si>
  <si>
    <t>178</t>
  </si>
  <si>
    <t>026404991</t>
  </si>
  <si>
    <t>Aquilegia vulgaris 'Grandmother's Garden' K9</t>
  </si>
  <si>
    <t>543545017</t>
  </si>
  <si>
    <t>179</t>
  </si>
  <si>
    <t>026404992</t>
  </si>
  <si>
    <t>Bergenia crassifolia K9</t>
  </si>
  <si>
    <t>1484448828</t>
  </si>
  <si>
    <t>180</t>
  </si>
  <si>
    <t>026404993</t>
  </si>
  <si>
    <t>Carex morrowii 'Irish Green' K9</t>
  </si>
  <si>
    <t>-620460800</t>
  </si>
  <si>
    <t>181</t>
  </si>
  <si>
    <t>026404994</t>
  </si>
  <si>
    <t>Carex pendula K9</t>
  </si>
  <si>
    <t>-1646590203</t>
  </si>
  <si>
    <t>182</t>
  </si>
  <si>
    <t>026404995</t>
  </si>
  <si>
    <t>Epimedium alpinum K9</t>
  </si>
  <si>
    <t>232641923</t>
  </si>
  <si>
    <t>183</t>
  </si>
  <si>
    <t>026404996</t>
  </si>
  <si>
    <t>Geranium cantabrigiense 'Biokovo' K9</t>
  </si>
  <si>
    <t>18137942</t>
  </si>
  <si>
    <t>184</t>
  </si>
  <si>
    <t>026404997</t>
  </si>
  <si>
    <t>Geranium phaeum 'Samobor' K9</t>
  </si>
  <si>
    <t>-2031342280</t>
  </si>
  <si>
    <t>185</t>
  </si>
  <si>
    <t>026404998</t>
  </si>
  <si>
    <t>Geranium nodosum 'Silverwood' K9</t>
  </si>
  <si>
    <t>1325209633</t>
  </si>
  <si>
    <t>186</t>
  </si>
  <si>
    <t>026404999</t>
  </si>
  <si>
    <t>Geranium rozanne K9</t>
  </si>
  <si>
    <t>-2078857616</t>
  </si>
  <si>
    <t>187</t>
  </si>
  <si>
    <t>026405000</t>
  </si>
  <si>
    <t>Helleborus foetidus K11</t>
  </si>
  <si>
    <t>1182947343</t>
  </si>
  <si>
    <t>188</t>
  </si>
  <si>
    <t>026405001</t>
  </si>
  <si>
    <t>Lathyrus vernus K9</t>
  </si>
  <si>
    <t>-1442223882</t>
  </si>
  <si>
    <t>189</t>
  </si>
  <si>
    <t>026405002</t>
  </si>
  <si>
    <t>Santolina chamaecyparissus K9</t>
  </si>
  <si>
    <t>1952084610</t>
  </si>
  <si>
    <t>190</t>
  </si>
  <si>
    <t>026405003</t>
  </si>
  <si>
    <t>Stachys byzantina K9</t>
  </si>
  <si>
    <t>199114306</t>
  </si>
  <si>
    <t>191</t>
  </si>
  <si>
    <t>026405004</t>
  </si>
  <si>
    <t>Vinca minor K9</t>
  </si>
  <si>
    <t>-1384424618</t>
  </si>
  <si>
    <t>192</t>
  </si>
  <si>
    <t>026405005</t>
  </si>
  <si>
    <t>Geranium macrorhizum 'Czakor' K9</t>
  </si>
  <si>
    <t>-1090515774</t>
  </si>
  <si>
    <t>D11</t>
  </si>
  <si>
    <t>Výsadba cibulovin do záhonu</t>
  </si>
  <si>
    <t>193</t>
  </si>
  <si>
    <t>183211313R</t>
  </si>
  <si>
    <t>Výsadba cibulí rozhozem do záhonu</t>
  </si>
  <si>
    <t>-898883851</t>
  </si>
  <si>
    <t>194</t>
  </si>
  <si>
    <t>027900001</t>
  </si>
  <si>
    <t>Eranthis hyemalis - velikost cibule 4/5</t>
  </si>
  <si>
    <t>-1873862134</t>
  </si>
  <si>
    <t>195</t>
  </si>
  <si>
    <t>0279000002</t>
  </si>
  <si>
    <t>Puschkinia scilloides - 5+</t>
  </si>
  <si>
    <t>524797585</t>
  </si>
  <si>
    <t>D12</t>
  </si>
  <si>
    <t>Mechanizovaná výsadba cibulovin do trávníku</t>
  </si>
  <si>
    <t>196</t>
  </si>
  <si>
    <t>185804311.1</t>
  </si>
  <si>
    <t>1071285627</t>
  </si>
  <si>
    <t>https://podminky.urs.cz/item/CS_URS_2025_01/185804311.1</t>
  </si>
  <si>
    <t>Poznámka k položce:_x000D_
33,5m2 - 3x zálivka</t>
  </si>
  <si>
    <t>"3.zalití před výsadbou pro nasycení travního drnu"   10,05</t>
  </si>
  <si>
    <t>197</t>
  </si>
  <si>
    <t>-960592180</t>
  </si>
  <si>
    <t>Poznámka k položce:_x000D_
110,5m2  - 3x zálivka</t>
  </si>
  <si>
    <t>"3.zalití před výsadbou pro nasycení travního drnu"   3*110,5*0,1</t>
  </si>
  <si>
    <t>198</t>
  </si>
  <si>
    <t>1691825331</t>
  </si>
  <si>
    <t>199</t>
  </si>
  <si>
    <t>24719644</t>
  </si>
  <si>
    <t>200</t>
  </si>
  <si>
    <t>-1126038150</t>
  </si>
  <si>
    <t>"10km"   43,2*10</t>
  </si>
  <si>
    <t>201</t>
  </si>
  <si>
    <t>111151111</t>
  </si>
  <si>
    <t>Pokosení trávníku parterového pl do 1000 m2 s odvozem do 20 km v rovině a svahu do 1:5</t>
  </si>
  <si>
    <t>-585697761</t>
  </si>
  <si>
    <t>Pokosení trávníku při souvislé ploše do 1000 m2 parterového v rovině nebo svahu do 1:5</t>
  </si>
  <si>
    <t>https://podminky.urs.cz/item/CS_URS_2025_01/111151111</t>
  </si>
  <si>
    <t>202</t>
  </si>
  <si>
    <t>183211342</t>
  </si>
  <si>
    <t>Výsadba cibulovin sázecím strojem v zemině skupiny 1 až 3 v pásu šíře přes 0,5 do 1 m</t>
  </si>
  <si>
    <t>10 kus</t>
  </si>
  <si>
    <t>-1210416908</t>
  </si>
  <si>
    <t>https://podminky.urs.cz/item/CS_URS_2025_01/183211342</t>
  </si>
  <si>
    <t>(4+7+4)*1000/10</t>
  </si>
  <si>
    <t>203</t>
  </si>
  <si>
    <t>523307579</t>
  </si>
  <si>
    <t>"pásy Heiloo délky 13,5 m2 a 20 m2"   (13,5+20)*0,1</t>
  </si>
  <si>
    <t>204</t>
  </si>
  <si>
    <t>185804312.2</t>
  </si>
  <si>
    <t>-1951691999</t>
  </si>
  <si>
    <t>https://podminky.urs.cz/item/CS_URS_2025_01/185804312.2</t>
  </si>
  <si>
    <t>"pásy Prima Julia délky 25 m2 a 28 m2, pásy Prima Ille-et-Vilaine délky 30,5 m2 a 27 m2"   (25+30,5+28+27)*0,1</t>
  </si>
  <si>
    <t>205</t>
  </si>
  <si>
    <t>1407988998</t>
  </si>
  <si>
    <t>"10 l vody/m2"   3,35+11,05</t>
  </si>
  <si>
    <t>206</t>
  </si>
  <si>
    <t>-1103281466</t>
  </si>
  <si>
    <t>207</t>
  </si>
  <si>
    <t>00590000a</t>
  </si>
  <si>
    <t>Heiloo' ref. Verver (1 balení 1000 ks)</t>
  </si>
  <si>
    <t>bal</t>
  </si>
  <si>
    <t>128911093</t>
  </si>
  <si>
    <t>"záhony 13,5 + 20 m2 a 120 ks/m2"   4</t>
  </si>
  <si>
    <t>208</t>
  </si>
  <si>
    <t>00590000b</t>
  </si>
  <si>
    <t>Prima Julia' ref. Verver (1 balení 1000 ks)</t>
  </si>
  <si>
    <t>-2094837930</t>
  </si>
  <si>
    <t>"záhony 25 + 28 m2, 130 ks/m2"   7</t>
  </si>
  <si>
    <t>209</t>
  </si>
  <si>
    <t>00590000c</t>
  </si>
  <si>
    <t>Prima Ille-et-Vilaine' ref. Verver (1 balení 1000 ks)</t>
  </si>
  <si>
    <t>1274536605</t>
  </si>
  <si>
    <t>"záhony 30,5 + 27 m2, 70 ks/m2"   4</t>
  </si>
  <si>
    <t>D13</t>
  </si>
  <si>
    <t>Založení travo-bylinného porostu</t>
  </si>
  <si>
    <t>210</t>
  </si>
  <si>
    <t>121151123</t>
  </si>
  <si>
    <t>Sejmutí ornice plochy přes 500 m2 tl vrstvy do 200 mm strojně</t>
  </si>
  <si>
    <t>1573549496</t>
  </si>
  <si>
    <t>Sejmutí ornice strojně při souvislé ploše přes 500 m2, tl. vrstvy do 200 mm</t>
  </si>
  <si>
    <t>https://podminky.urs.cz/item/CS_URS_2025_01/121151123</t>
  </si>
  <si>
    <t>"dle kap.D13 - mocnost 15 cm"   961,5+307,0</t>
  </si>
  <si>
    <t>211</t>
  </si>
  <si>
    <t>122251102</t>
  </si>
  <si>
    <t>Odkopávky a prokopávky nezapažené v hornině třídy těžitelnosti I skupiny 3 objem do 50 m3 strojně</t>
  </si>
  <si>
    <t>719019462</t>
  </si>
  <si>
    <t>Odkopávky a prokopávky nezapažené strojně v hornině třídy těžitelnosti I skupiny 3 přes 20 do 50 m3</t>
  </si>
  <si>
    <t>https://podminky.urs.cz/item/CS_URS_2025_01/122251102</t>
  </si>
  <si>
    <t>"celková plocha nově založených trávníků odkop 18 cm pro trávníky (15 cm substrát + 3cm pod okraj tj. 18cm)"   (961,5+307)*0,18</t>
  </si>
  <si>
    <t>"odpočet sejmutí ornice"                                   -1268,5*0,15</t>
  </si>
  <si>
    <t>212</t>
  </si>
  <si>
    <t>-1744803422</t>
  </si>
  <si>
    <t>213</t>
  </si>
  <si>
    <t>1445629223</t>
  </si>
  <si>
    <t>"ref. Roundup - 50ml/100m2"   961,5/100*50*0,001</t>
  </si>
  <si>
    <t>214</t>
  </si>
  <si>
    <t>181907211R.1</t>
  </si>
  <si>
    <t>Rozrušení povrchu do hl 0,15 m v zemině tř 1 až 4</t>
  </si>
  <si>
    <t>561018663</t>
  </si>
  <si>
    <t>215</t>
  </si>
  <si>
    <t>389749635</t>
  </si>
  <si>
    <t>216</t>
  </si>
  <si>
    <t>1453453676</t>
  </si>
  <si>
    <t>217</t>
  </si>
  <si>
    <t>1768276639</t>
  </si>
  <si>
    <t>218</t>
  </si>
  <si>
    <t>-1307159296</t>
  </si>
  <si>
    <t>219</t>
  </si>
  <si>
    <t>181006113</t>
  </si>
  <si>
    <t>Rozprostření zemin tl vrstvy do 0,2 m schopných zúrodnění v rovině a sklonu do 1:5</t>
  </si>
  <si>
    <t>-1453548159</t>
  </si>
  <si>
    <t>Rozprostření zemin schopných zúrodnění v rovině a ve sklonu do 1:5, tloušťka vrstvy přes 0,15 do 0,20 m</t>
  </si>
  <si>
    <t>https://podminky.urs.cz/item/CS_URS_2025_01/181006113</t>
  </si>
  <si>
    <t>"mocnost 15 cm"   961,5+307,0</t>
  </si>
  <si>
    <t>220</t>
  </si>
  <si>
    <t>103715010x</t>
  </si>
  <si>
    <t>výsadbový substrát pro trávník - katrovaná ornice 70% - použije se z výkopů při provádění realizace projektu, katrovaná ornice 70% - použije se z výkopů při provádění realizace projektu, písek 10%, kompost 20%</t>
  </si>
  <si>
    <t>-1269441428</t>
  </si>
  <si>
    <t>výsadbový substrát pro trávník -  katrovaná ornice 70% - použije se z výkopů při provádění realizace projektu, písek 10%, kompost 20%</t>
  </si>
  <si>
    <t>1268,5*0,15</t>
  </si>
  <si>
    <t>221</t>
  </si>
  <si>
    <t>-530220103</t>
  </si>
  <si>
    <t>222</t>
  </si>
  <si>
    <t>2123246</t>
  </si>
  <si>
    <t>223</t>
  </si>
  <si>
    <t>-1553772759</t>
  </si>
  <si>
    <t>"ref. Roundup - 50ml/100m2"  1268,5/100*50*0,001</t>
  </si>
  <si>
    <t>224</t>
  </si>
  <si>
    <t>203229645</t>
  </si>
  <si>
    <t>225</t>
  </si>
  <si>
    <t>-1978339936</t>
  </si>
  <si>
    <t>226</t>
  </si>
  <si>
    <t>181411131</t>
  </si>
  <si>
    <t>Založení parkového trávníku výsevem pl do 1000 m2 v rovině a ve svahu do 1:5</t>
  </si>
  <si>
    <t>2050452973</t>
  </si>
  <si>
    <t>Založení trávníku na půdě předem připravené plochy do 1000 m2 výsevem včetně utažení parkového v rovině nebo na svahu do 1:5</t>
  </si>
  <si>
    <t>https://podminky.urs.cz/item/CS_URS_2025_01/181411131</t>
  </si>
  <si>
    <t>227</t>
  </si>
  <si>
    <t>13050909a</t>
  </si>
  <si>
    <t>osevní travní směs</t>
  </si>
  <si>
    <t>1004188574</t>
  </si>
  <si>
    <t>"15g na m2 ref. RSM 2.4 Bylinný trávník"   1268,5*0,015</t>
  </si>
  <si>
    <t>228</t>
  </si>
  <si>
    <t>-901609112</t>
  </si>
  <si>
    <t>"nově založené trávníky"   1268,5*0,1</t>
  </si>
  <si>
    <t>229</t>
  </si>
  <si>
    <t>-240336575</t>
  </si>
  <si>
    <t>"10 l vody/m2"   1268,5*0,1</t>
  </si>
  <si>
    <t>230</t>
  </si>
  <si>
    <t>1056758177</t>
  </si>
  <si>
    <t>231</t>
  </si>
  <si>
    <t>1331604541</t>
  </si>
  <si>
    <t>05 - SO 05 - Veřejné osvětlení</t>
  </si>
  <si>
    <t>M21 - Elektromontáže</t>
  </si>
  <si>
    <t>M46 - Zemní práce při montážích</t>
  </si>
  <si>
    <t>M65 - Elektroinstalace</t>
  </si>
  <si>
    <t>783 - Nátěry</t>
  </si>
  <si>
    <t>M - Ostatní materiál</t>
  </si>
  <si>
    <t>M21</t>
  </si>
  <si>
    <t>Elektromontáže</t>
  </si>
  <si>
    <t>210202115R00</t>
  </si>
  <si>
    <t>Svítidlo veřejného osvětlení parkové</t>
  </si>
  <si>
    <t>-1243490301</t>
  </si>
  <si>
    <t>210204011RS2</t>
  </si>
  <si>
    <t>Stožár osvětlovací ocelový délky do 4 m</t>
  </si>
  <si>
    <t>330251509</t>
  </si>
  <si>
    <t>210204201R00</t>
  </si>
  <si>
    <t>Elektrovýzbroj stožáru pro 1 okruh</t>
  </si>
  <si>
    <t>-1382818116</t>
  </si>
  <si>
    <t>210204202R00</t>
  </si>
  <si>
    <t>Elektrovýzbroj stožáru pro 2 okruhy</t>
  </si>
  <si>
    <t>88859635</t>
  </si>
  <si>
    <t>210220021RT1</t>
  </si>
  <si>
    <t>Vedení uzemňovací v zemi FeZn do 120 mm2 vč.svorek</t>
  </si>
  <si>
    <t>-334894811</t>
  </si>
  <si>
    <t>210220301RT3</t>
  </si>
  <si>
    <t>Svorka hromosvodová do 2 šroubů /SS, SZ, SO/</t>
  </si>
  <si>
    <t>200272425</t>
  </si>
  <si>
    <t>210810006RT1</t>
  </si>
  <si>
    <t>Kabel CYKY-m 750 V 3 x 2,5 mm2 volně uložený</t>
  </si>
  <si>
    <t>65420071</t>
  </si>
  <si>
    <t>210810014RT1</t>
  </si>
  <si>
    <t>Kabel CYKY-m 750 V 4 žíly,16-25 mm2, volně uložený</t>
  </si>
  <si>
    <t>713784509</t>
  </si>
  <si>
    <t>220890202R00</t>
  </si>
  <si>
    <t>Revize</t>
  </si>
  <si>
    <t>h</t>
  </si>
  <si>
    <t>-2085536653</t>
  </si>
  <si>
    <t>222010711R00</t>
  </si>
  <si>
    <t>Přečíslování stožáru</t>
  </si>
  <si>
    <t>-1414622840</t>
  </si>
  <si>
    <t>354399995450</t>
  </si>
  <si>
    <t>Smršťovací koncovka SKR</t>
  </si>
  <si>
    <t>-1597424765</t>
  </si>
  <si>
    <t>R</t>
  </si>
  <si>
    <t>Demontáž stožáru VO</t>
  </si>
  <si>
    <t>779700959</t>
  </si>
  <si>
    <t>M46</t>
  </si>
  <si>
    <t>Zemní práce při montážích</t>
  </si>
  <si>
    <t>205      R00</t>
  </si>
  <si>
    <t>Zednické výpomoci M 21 podle čl.13-5c</t>
  </si>
  <si>
    <t>%</t>
  </si>
  <si>
    <t>-1665284556</t>
  </si>
  <si>
    <t>460010023RT3</t>
  </si>
  <si>
    <t>Vytýčení kabelové trasy ve volném terénu</t>
  </si>
  <si>
    <t>km</t>
  </si>
  <si>
    <t>103378504</t>
  </si>
  <si>
    <t>460030011RT2</t>
  </si>
  <si>
    <t>Sejmutí drnu</t>
  </si>
  <si>
    <t>-1422795781</t>
  </si>
  <si>
    <t>460050704RT1</t>
  </si>
  <si>
    <t>Jáma do 2 m3 pro stožár veř.osvětlení, hor.4,ručně</t>
  </si>
  <si>
    <t>-514748530</t>
  </si>
  <si>
    <t>460080002RT1</t>
  </si>
  <si>
    <t>Betonový základ do bednění</t>
  </si>
  <si>
    <t>-2022738063</t>
  </si>
  <si>
    <t>460200154RT1</t>
  </si>
  <si>
    <t>Výkop kabelové rýhy 35/70 cm  hor.4</t>
  </si>
  <si>
    <t>-864738012</t>
  </si>
  <si>
    <t>Výkop kabelové rýhy 35/70 cm hor.4</t>
  </si>
  <si>
    <t>460420018RT1</t>
  </si>
  <si>
    <t>Zřízení kabelového lože v rýze š.do 35 cm z písku</t>
  </si>
  <si>
    <t>107655664</t>
  </si>
  <si>
    <t>460490012RT1</t>
  </si>
  <si>
    <t>Fólie výstražná z PVC, šířka 33 cm</t>
  </si>
  <si>
    <t>1951372570</t>
  </si>
  <si>
    <t>460560154R00</t>
  </si>
  <si>
    <t>Zához rýhy 35/70 cm, hornina třídy 4</t>
  </si>
  <si>
    <t>1688865679</t>
  </si>
  <si>
    <t>460600001R00</t>
  </si>
  <si>
    <t>Naložení a odvoz zeminy</t>
  </si>
  <si>
    <t>2054238233</t>
  </si>
  <si>
    <t>460620014RT1</t>
  </si>
  <si>
    <t>Provizorní úprava terénu v přírodní hornině 4</t>
  </si>
  <si>
    <t>47758649</t>
  </si>
  <si>
    <t>460921102R00</t>
  </si>
  <si>
    <t>Zaměření a zobrazení kabel. trasy na pevný bod</t>
  </si>
  <si>
    <t>1301706055</t>
  </si>
  <si>
    <t>460961602R00</t>
  </si>
  <si>
    <t>Zpracování výsledku měření</t>
  </si>
  <si>
    <t>1480275871</t>
  </si>
  <si>
    <t>M65</t>
  </si>
  <si>
    <t>Elektroinstalace</t>
  </si>
  <si>
    <t>222260512R00</t>
  </si>
  <si>
    <t>Trubka pancéřová 21 a 25 na povrchu</t>
  </si>
  <si>
    <t>-330126496</t>
  </si>
  <si>
    <t>650010647RT3</t>
  </si>
  <si>
    <t>Montáž trubky plastové tuhé D 63 uložené pevně</t>
  </si>
  <si>
    <t>-784547924</t>
  </si>
  <si>
    <t>650091621R00</t>
  </si>
  <si>
    <t>Montáž zdroje napájecího spínaného</t>
  </si>
  <si>
    <t>-891959848</t>
  </si>
  <si>
    <t>650101665R00</t>
  </si>
  <si>
    <t>Montáž LED pásku v liště s difuzorem</t>
  </si>
  <si>
    <t>659898650</t>
  </si>
  <si>
    <t>650125143RT6</t>
  </si>
  <si>
    <t>Uložení kabelu Cu 3 x 2,5 mm2 do trubky</t>
  </si>
  <si>
    <t>1606055827</t>
  </si>
  <si>
    <t>650125191R00</t>
  </si>
  <si>
    <t>Uložení kabelu Cu 4 x 16 mm2 do trubky</t>
  </si>
  <si>
    <t>-2091673608</t>
  </si>
  <si>
    <t>650125719R00</t>
  </si>
  <si>
    <t>Demontáž a likvidace původního kabelu VO</t>
  </si>
  <si>
    <t>-1979132272</t>
  </si>
  <si>
    <t>650139191R00</t>
  </si>
  <si>
    <t>Označení kabelu štítkem</t>
  </si>
  <si>
    <t>1714789655</t>
  </si>
  <si>
    <t>650142417R00</t>
  </si>
  <si>
    <t>Ukončení kabelu smršť. koncovkou 4 x 16 mm2</t>
  </si>
  <si>
    <t>1274898990</t>
  </si>
  <si>
    <t>650142611R00</t>
  </si>
  <si>
    <t>Ukončení celoplast. kabelů zákl./pás.do 4x10 mm2</t>
  </si>
  <si>
    <t>1030580761</t>
  </si>
  <si>
    <t>650617161R00</t>
  </si>
  <si>
    <t>Montáž krabice bez zapojení vodičů</t>
  </si>
  <si>
    <t>1545801365</t>
  </si>
  <si>
    <t>979011321R00</t>
  </si>
  <si>
    <t>Přepojení kabelu v lampě VO</t>
  </si>
  <si>
    <t>682659525</t>
  </si>
  <si>
    <t>Nátěry</t>
  </si>
  <si>
    <t>783291001R00</t>
  </si>
  <si>
    <t>Nátěr asfaltový kovových konstrukcí jednonásobný</t>
  </si>
  <si>
    <t>-1871333879</t>
  </si>
  <si>
    <t>784561010RT2</t>
  </si>
  <si>
    <t>Nástřik konstrukcí Variopaint</t>
  </si>
  <si>
    <t>170629132</t>
  </si>
  <si>
    <t>Ostatní materiál</t>
  </si>
  <si>
    <t>345711303</t>
  </si>
  <si>
    <t>Trubka elektroinstalační ocelová závitová 6025</t>
  </si>
  <si>
    <t>-787027792</t>
  </si>
  <si>
    <t>3457114700</t>
  </si>
  <si>
    <t>Trubka kabelová chránička KOPOFLEX KF 09040</t>
  </si>
  <si>
    <t>525754633</t>
  </si>
  <si>
    <t>345711803</t>
  </si>
  <si>
    <t>Koleno pro elektroinstalační trubky ocelové závitové 6125</t>
  </si>
  <si>
    <t>732770772</t>
  </si>
  <si>
    <t>34571399</t>
  </si>
  <si>
    <t>Rozvodka krabicová s víčkem 7221 B 119 x 119 mm</t>
  </si>
  <si>
    <t>1503171755</t>
  </si>
  <si>
    <t>500_017VD</t>
  </si>
  <si>
    <t>Svorka SV-A 9.16.5p stožárová výzbroj</t>
  </si>
  <si>
    <t>1643104923</t>
  </si>
  <si>
    <t>R.1</t>
  </si>
  <si>
    <t>Páska vulkanizační</t>
  </si>
  <si>
    <t>-1428617892</t>
  </si>
  <si>
    <t>VON - Vedlejší a ostatní náklady</t>
  </si>
  <si>
    <t>VRN - Vedlejší a ostatní rozpočtové náklady</t>
  </si>
  <si>
    <t>VRN</t>
  </si>
  <si>
    <t>Vedlejší a ostatní rozpočtové náklady</t>
  </si>
  <si>
    <t>012103000x</t>
  </si>
  <si>
    <t>*Geodetické vytyčení a vyhledání všech dotčených podzemních zařízení od jednotlivých správců sítí s vyznačením polohy zařízení přímo na staveništi k tomu oprávněnou osobou před zahájením prací. Vytyčení vysazovaných dřevin, rostlin, zpevněných ploch, kons</t>
  </si>
  <si>
    <t>Kč</t>
  </si>
  <si>
    <t>1024</t>
  </si>
  <si>
    <t>1456522013</t>
  </si>
  <si>
    <t>Geodetické vytyčení a vyhledání všech dotčených podzemních zařízení od jednotlivých správců sítí s vyznačením polohy zařízení přímo na staveništi k tomu oprávněnou osobou před zahájením prací. Vytyčení vysazovaných dřevin, rostlin, zpevněných ploch, prvků mobiliáře a altánu, konstrukcí a území určených k obdělání.</t>
  </si>
  <si>
    <t>013254000</t>
  </si>
  <si>
    <t>Dokumentace skutečného provedení stavby - dodavatel zpracuje převedení dokumentace skutečného provedení do digitální technické mapy města dle platné legislativy.</t>
  </si>
  <si>
    <t>1187165322</t>
  </si>
  <si>
    <t>https://podminky.urs.cz/item/CS_URS_2025_01/013254000</t>
  </si>
  <si>
    <t>01325400a</t>
  </si>
  <si>
    <t>Dokumentace skutečného provedení stavby</t>
  </si>
  <si>
    <t>2045619186</t>
  </si>
  <si>
    <t>Výrobní dokumentace pro mobilář</t>
  </si>
  <si>
    <t>020001000a</t>
  </si>
  <si>
    <t>Oplocení staveniště - zhotovení, provozování a následná demontáž</t>
  </si>
  <si>
    <t>1373886293</t>
  </si>
  <si>
    <t>030001000x</t>
  </si>
  <si>
    <t>*Zařízení staveniště:   zřízení a vybavení  v rozsahu dle velikosti stavby  vč. napojení na inž.sítě, ochranné oplocení okolo prameníku, zabezpeční staveniště vč. potřebného dopravního značení.  Náklady na provozování zařízení staveniště vč. nákladů na en</t>
  </si>
  <si>
    <t>-1379795449</t>
  </si>
  <si>
    <t>Zařízení staveniště: zřízení a vybavení v rozsahu dle velikosti stavby vč. napojení na inž.sítě, ochranné oplocení okolo prameníku, zabezpeční staveniště vč. potřebného dopravního značení. Náklady na provozování zařízení staveniště vč. nákladů na energie a jeho zrušení po skončení stavby.</t>
  </si>
  <si>
    <t>04320300a</t>
  </si>
  <si>
    <t>Agrochemické rozbory ornice a substrátů</t>
  </si>
  <si>
    <t>1931909646</t>
  </si>
  <si>
    <t>0450020x</t>
  </si>
  <si>
    <t xml:space="preserve">Kompletační činnost dodavatele - zajištění činností související se zakázkou, tj. :  </t>
  </si>
  <si>
    <t>1426744801</t>
  </si>
  <si>
    <t>Kompletační činnost dodavatele - zajištění činností související se zakázkou, tj. : 
- účast ve všech fázích přípravy, realizace a dokončení zakázky, komplexního vyzkoušení, měření a odstranění vad díla podléhající záruční lhůtě.
- činnost související s dodávkou materiálů a sazenic.
- vzorkování materiálů použitých v rámci stavby, např.subtráty, mulče, kotevní materiál atp.
- zajištění poradenství, tj. technická pomoc.
- zajištění podkladů, tj. výrobní dokumentace, rozpočty, zkoušky vč.zkoušek hutnících a vsakovacích, protokoly vč. zakreslení změn do PD.
- účast na jednáních, zkouškách, odevzdávání konstrukcí, objektů a celků, účast na uvedení do zkušebního provozu.
- kontroly činností na staveništi, tj. výše uvedených činností i souvisejících správních činností a vedení stavebního deníku.</t>
  </si>
  <si>
    <t>0450020y</t>
  </si>
  <si>
    <t xml:space="preserve">Koordinační činnost dodavatele - zajištění veškerých činností související se zakázkou, tj. :  </t>
  </si>
  <si>
    <t>1717226029</t>
  </si>
  <si>
    <t>Koordinační činnost dodavatele - zajištění veškerých činností související se zakázkou, tj. : 
- koordinace prací mezi dodavateli.
- stanovení pořadí případně souběžného provádění prací a doby realizace.
- předávání staveniště jednotlivým subdodavatelům.
- předávání informací o změnách.
- řešení vazeb na okolí staveniště.</t>
  </si>
  <si>
    <t>0900010-2</t>
  </si>
  <si>
    <t>Průběžné čištění přilehlých komunikací a prostor dotčených stavbou</t>
  </si>
  <si>
    <t>1140853011</t>
  </si>
  <si>
    <t>091704000x</t>
  </si>
  <si>
    <t>Náklady na uvedení ploch dotčených stavbou do původního stavu</t>
  </si>
  <si>
    <t>1422614321</t>
  </si>
  <si>
    <t>SEZNAM FIGUR</t>
  </si>
  <si>
    <t>Výměra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</si>
  <si>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</si>
  <si>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</si>
  <si>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</si>
  <si>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</si>
  <si>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</si>
  <si>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</rPr>
      <t xml:space="preserve">Rekapitulace stavby </t>
    </r>
    <r>
      <rPr>
        <sz val="8"/>
        <rFont val="Arial CE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</si>
  <si>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</rPr>
      <t>Rekapitulace stavby</t>
    </r>
    <r>
      <rPr>
        <sz val="8"/>
        <rFont val="Arial C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</si>
  <si>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</si>
  <si>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</si>
  <si>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</rPr>
      <t>Rekapitulace objektů stavby a soupisů prací</t>
    </r>
    <r>
      <rPr>
        <sz val="8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</si>
  <si>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</si>
  <si>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</si>
  <si>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</si>
  <si>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</si>
  <si>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</si>
  <si>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</si>
  <si>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</si>
  <si>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</si>
  <si>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</si>
  <si>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</rPr>
      <t xml:space="preserve">Soupis prací </t>
    </r>
    <r>
      <rPr>
        <sz val="8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</si>
  <si>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</si>
  <si>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</rPr>
      <t>Krycí list soupisu</t>
    </r>
    <r>
      <rPr>
        <sz val="8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</si>
  <si>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</si>
  <si>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</rPr>
      <t>Rekapitulace členění soupisu prací</t>
    </r>
    <r>
      <rPr>
        <sz val="8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</si>
  <si>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</si>
  <si>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</rPr>
      <t xml:space="preserve">Soupis prací </t>
    </r>
    <r>
      <rPr>
        <sz val="8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</si>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</sst>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color theme="1"/>
      <name val="Arial CE"/>
    </font>
    <font>
      <u/>
      <sz val="11"/>
      <color theme="10"/>
      <name val="Calibri"/>
      <family val="2"/>
      <charset val="238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  <family val="1"/>
      <charset val="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7"/>
      <color indexed="55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8"/>
      <color rgb="FF505050"/>
      <name val="Arial CE"/>
    </font>
    <font>
      <sz val="8"/>
      <color indexed="2"/>
      <name val="Arial CE"/>
    </font>
    <font>
      <sz val="8"/>
      <color indexed="64"/>
      <name val="Arial CE"/>
    </font>
    <font>
      <sz val="8"/>
      <color indexed="20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sz val="8"/>
      <color rgb="FF0000A8"/>
      <name val="Arial CE"/>
    </font>
    <font>
      <i/>
      <sz val="7"/>
      <color indexed="55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i/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99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 applyProtection="1">
      <alignment vertical="center"/>
    </xf>
    <xf numFmtId="0" fontId="12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15" fillId="4" borderId="8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166" fontId="13" fillId="0" borderId="0" xfId="0" applyNumberFormat="1" applyFont="1" applyAlignment="1" applyProtection="1">
      <alignment vertical="center"/>
    </xf>
    <xf numFmtId="4" fontId="13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166" fontId="23" fillId="0" borderId="0" xfId="0" applyNumberFormat="1" applyFont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20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20" xfId="0" applyFont="1" applyBorder="1" applyAlignment="1" applyProtection="1">
      <alignment horizontal="left" vertical="center"/>
    </xf>
    <xf numFmtId="0" fontId="27" fillId="0" borderId="20" xfId="0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Protection="1"/>
    <xf numFmtId="166" fontId="28" fillId="0" borderId="12" xfId="0" applyNumberFormat="1" applyFont="1" applyBorder="1" applyProtection="1"/>
    <xf numFmtId="166" fontId="28" fillId="0" borderId="13" xfId="0" applyNumberFormat="1" applyFont="1" applyBorder="1" applyProtection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 applyProtection="1"/>
    <xf numFmtId="0" fontId="30" fillId="0" borderId="0" xfId="0" applyFont="1" applyProtection="1"/>
    <xf numFmtId="0" fontId="3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30" fillId="0" borderId="0" xfId="0" applyFont="1" applyProtection="1">
      <protection locked="0"/>
    </xf>
    <xf numFmtId="4" fontId="26" fillId="0" borderId="0" xfId="0" applyNumberFormat="1" applyFont="1" applyProtection="1"/>
    <xf numFmtId="0" fontId="30" fillId="0" borderId="3" xfId="0" applyFont="1" applyBorder="1"/>
    <xf numFmtId="0" fontId="30" fillId="0" borderId="14" xfId="0" applyFont="1" applyBorder="1" applyProtection="1"/>
    <xf numFmtId="166" fontId="30" fillId="0" borderId="0" xfId="0" applyNumberFormat="1" applyFont="1" applyProtection="1"/>
    <xf numFmtId="166" fontId="30" fillId="0" borderId="15" xfId="0" applyNumberFormat="1" applyFont="1" applyBorder="1" applyProtection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/>
    </xf>
    <xf numFmtId="4" fontId="27" fillId="0" borderId="0" xfId="0" applyNumberFormat="1" applyFont="1" applyProtection="1"/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4" fontId="15" fillId="2" borderId="22" xfId="0" applyNumberFormat="1" applyFont="1" applyFill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166" fontId="16" fillId="0" borderId="0" xfId="0" applyNumberFormat="1" applyFont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0" xfId="0" applyFont="1" applyAlignment="1">
      <alignment vertical="center"/>
    </xf>
    <xf numFmtId="0" fontId="35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35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vertical="center"/>
    </xf>
    <xf numFmtId="0" fontId="35" fillId="0" borderId="15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36" fillId="0" borderId="0" xfId="0" applyNumberFormat="1" applyFont="1" applyAlignment="1" applyProtection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6" fillId="0" borderId="14" xfId="0" applyFont="1" applyBorder="1" applyAlignment="1" applyProtection="1">
      <alignment vertical="center"/>
    </xf>
    <xf numFmtId="0" fontId="36" fillId="0" borderId="15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5" fillId="0" borderId="19" xfId="0" applyFont="1" applyBorder="1" applyAlignment="1" applyProtection="1">
      <alignment vertical="center"/>
    </xf>
    <xf numFmtId="0" fontId="35" fillId="0" borderId="20" xfId="0" applyFont="1" applyBorder="1" applyAlignment="1" applyProtection="1">
      <alignment vertical="center"/>
    </xf>
    <xf numFmtId="0" fontId="35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3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8" fillId="0" borderId="14" xfId="0" applyFont="1" applyBorder="1" applyAlignment="1" applyProtection="1">
      <alignment vertical="center"/>
    </xf>
    <xf numFmtId="0" fontId="38" fillId="0" borderId="15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41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1" fillId="0" borderId="14" xfId="0" applyFont="1" applyBorder="1" applyAlignment="1" applyProtection="1">
      <alignment vertical="center"/>
    </xf>
    <xf numFmtId="0" fontId="41" fillId="0" borderId="15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167" fontId="15" fillId="2" borderId="2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3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6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27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8" fillId="0" borderId="26" xfId="0" applyFont="1" applyBorder="1" applyAlignment="1">
      <alignment vertical="center" wrapText="1"/>
    </xf>
    <xf numFmtId="0" fontId="47" fillId="0" borderId="27" xfId="0" applyFont="1" applyBorder="1" applyAlignment="1">
      <alignment vertical="center" wrapText="1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vertical="center"/>
    </xf>
    <xf numFmtId="49" fontId="47" fillId="0" borderId="27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27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6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top"/>
    </xf>
    <xf numFmtId="0" fontId="47" fillId="0" borderId="27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27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27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27" xfId="0" applyFont="1" applyBorder="1" applyAlignment="1">
      <alignment vertical="top"/>
    </xf>
    <xf numFmtId="49" fontId="47" fillId="0" borderId="27" xfId="0" applyNumberFormat="1" applyFont="1" applyBorder="1" applyAlignment="1">
      <alignment horizontal="left" vertical="center"/>
    </xf>
    <xf numFmtId="0" fontId="48" fillId="0" borderId="26" xfId="0" applyFont="1" applyBorder="1" applyAlignment="1" applyProtection="1">
      <alignment horizontal="left" vertical="center"/>
    </xf>
    <xf numFmtId="0" fontId="47" fillId="0" borderId="27" xfId="0" applyFont="1" applyBorder="1" applyAlignment="1" applyProtection="1">
      <alignment vertical="top"/>
    </xf>
    <xf numFmtId="0" fontId="47" fillId="0" borderId="27" xfId="0" applyFont="1" applyBorder="1" applyAlignment="1" applyProtection="1">
      <alignment horizontal="left" vertical="center"/>
    </xf>
    <xf numFmtId="0" fontId="47" fillId="0" borderId="27" xfId="0" applyFont="1" applyBorder="1" applyAlignment="1" applyProtection="1">
      <alignment horizontal="center" vertical="center"/>
    </xf>
    <xf numFmtId="49" fontId="47" fillId="0" borderId="27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6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0" fillId="0" borderId="0" xfId="0"/>
    <xf numFmtId="0" fontId="7" fillId="0" borderId="0" xfId="0" applyFont="1" applyAlignment="1" applyProtection="1">
      <alignment horizontal="left" vertical="center"/>
    </xf>
    <xf numFmtId="0" fontId="0" fillId="0" borderId="0" xfId="0" applyProtection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10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12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4" fontId="12" fillId="3" borderId="7" xfId="0" applyNumberFormat="1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right" vertical="center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>
      <alignment horizontal="left" vertical="top" wrapText="1"/>
    </xf>
    <xf numFmtId="0" fontId="47" fillId="0" borderId="27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27" xfId="0" applyFont="1" applyBorder="1" applyAlignment="1">
      <alignment horizontal="center" vertical="center" wrapText="1"/>
    </xf>
    <xf numFmtId="49" fontId="47" fillId="0" borderId="27" xfId="0" applyNumberFormat="1" applyFont="1" applyBorder="1" applyAlignment="1">
      <alignment horizontal="left" vertical="center" wrapText="1"/>
    </xf>
    <xf numFmtId="0" fontId="45" fillId="0" borderId="27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13204111" TargetMode="External"/><Relationship Id="rId13" Type="http://schemas.openxmlformats.org/officeDocument/2006/relationships/hyperlink" Target="https://podminky.urs.cz/item/CS_URS_2025_01/767996701" TargetMode="External"/><Relationship Id="rId18" Type="http://schemas.openxmlformats.org/officeDocument/2006/relationships/hyperlink" Target="https://podminky.urs.cz/item/CS_URS_2025_01/997013875" TargetMode="External"/><Relationship Id="rId3" Type="http://schemas.openxmlformats.org/officeDocument/2006/relationships/hyperlink" Target="https://podminky.urs.cz/item/CS_URS_2025_01/113107112" TargetMode="External"/><Relationship Id="rId21" Type="http://schemas.openxmlformats.org/officeDocument/2006/relationships/hyperlink" Target="https://podminky.urs.cz/item/CS_URS_2025_01/997221873" TargetMode="External"/><Relationship Id="rId7" Type="http://schemas.openxmlformats.org/officeDocument/2006/relationships/hyperlink" Target="https://podminky.urs.cz/item/CS_URS_2025_01/113107313" TargetMode="External"/><Relationship Id="rId12" Type="http://schemas.openxmlformats.org/officeDocument/2006/relationships/hyperlink" Target="https://podminky.urs.cz/item/CS_URS_2025_01/767161813" TargetMode="External"/><Relationship Id="rId17" Type="http://schemas.openxmlformats.org/officeDocument/2006/relationships/hyperlink" Target="https://podminky.urs.cz/item/CS_URS_2025_01/997221569" TargetMode="External"/><Relationship Id="rId2" Type="http://schemas.openxmlformats.org/officeDocument/2006/relationships/hyperlink" Target="https://podminky.urs.cz/item/CS_URS_2025_01/113106142" TargetMode="External"/><Relationship Id="rId16" Type="http://schemas.openxmlformats.org/officeDocument/2006/relationships/hyperlink" Target="https://podminky.urs.cz/item/CS_URS_2025_01/997221561" TargetMode="External"/><Relationship Id="rId20" Type="http://schemas.openxmlformats.org/officeDocument/2006/relationships/hyperlink" Target="https://podminky.urs.cz/item/CS_URS_2025_01/997221861" TargetMode="External"/><Relationship Id="rId1" Type="http://schemas.openxmlformats.org/officeDocument/2006/relationships/hyperlink" Target="https://podminky.urs.cz/item/CS_URS_2025_01/113106144" TargetMode="External"/><Relationship Id="rId6" Type="http://schemas.openxmlformats.org/officeDocument/2006/relationships/hyperlink" Target="https://podminky.urs.cz/item/CS_URS_2025_01/113107152" TargetMode="External"/><Relationship Id="rId11" Type="http://schemas.openxmlformats.org/officeDocument/2006/relationships/hyperlink" Target="https://podminky.urs.cz/item/CS_URS_2025_01/966008211" TargetMode="External"/><Relationship Id="rId5" Type="http://schemas.openxmlformats.org/officeDocument/2006/relationships/hyperlink" Target="https://podminky.urs.cz/item/CS_URS_2025_01/113107142" TargetMode="External"/><Relationship Id="rId15" Type="http://schemas.openxmlformats.org/officeDocument/2006/relationships/hyperlink" Target="https://podminky.urs.cz/item/CS_URS_2025_01/997221559" TargetMode="External"/><Relationship Id="rId10" Type="http://schemas.openxmlformats.org/officeDocument/2006/relationships/hyperlink" Target="https://podminky.urs.cz/item/CS_URS_2025_01/966001211" TargetMode="External"/><Relationship Id="rId19" Type="http://schemas.openxmlformats.org/officeDocument/2006/relationships/hyperlink" Target="https://podminky.urs.cz/item/CS_URS_2025_01/997013871" TargetMode="External"/><Relationship Id="rId4" Type="http://schemas.openxmlformats.org/officeDocument/2006/relationships/hyperlink" Target="https://podminky.urs.cz/item/CS_URS_2025_01/113107313" TargetMode="External"/><Relationship Id="rId9" Type="http://schemas.openxmlformats.org/officeDocument/2006/relationships/hyperlink" Target="https://podminky.urs.cz/item/CS_URS_2025_01/961044111" TargetMode="External"/><Relationship Id="rId14" Type="http://schemas.openxmlformats.org/officeDocument/2006/relationships/hyperlink" Target="https://podminky.urs.cz/item/CS_URS_2025_01/997221551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1201231" TargetMode="External"/><Relationship Id="rId13" Type="http://schemas.openxmlformats.org/officeDocument/2006/relationships/hyperlink" Target="https://podminky.urs.cz/item/CS_URS_2025_01/573191111" TargetMode="External"/><Relationship Id="rId18" Type="http://schemas.openxmlformats.org/officeDocument/2006/relationships/hyperlink" Target="https://podminky.urs.cz/item/CS_URS_2025_01/997221551" TargetMode="External"/><Relationship Id="rId3" Type="http://schemas.openxmlformats.org/officeDocument/2006/relationships/hyperlink" Target="https://podminky.urs.cz/item/CS_URS_2025_01/121151113" TargetMode="External"/><Relationship Id="rId21" Type="http://schemas.openxmlformats.org/officeDocument/2006/relationships/hyperlink" Target="https://podminky.urs.cz/item/CS_URS_2025_01/997221569" TargetMode="External"/><Relationship Id="rId7" Type="http://schemas.openxmlformats.org/officeDocument/2006/relationships/hyperlink" Target="https://podminky.urs.cz/item/CS_URS_2025_01/162751119" TargetMode="External"/><Relationship Id="rId12" Type="http://schemas.openxmlformats.org/officeDocument/2006/relationships/hyperlink" Target="https://podminky.urs.cz/item/CS_URS_2025_01/565145111" TargetMode="External"/><Relationship Id="rId17" Type="http://schemas.openxmlformats.org/officeDocument/2006/relationships/hyperlink" Target="https://podminky.urs.cz/item/CS_URS_2025_01/916331112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13204111" TargetMode="External"/><Relationship Id="rId16" Type="http://schemas.openxmlformats.org/officeDocument/2006/relationships/hyperlink" Target="https://podminky.urs.cz/item/CS_URS_2025_01/594111112" TargetMode="External"/><Relationship Id="rId20" Type="http://schemas.openxmlformats.org/officeDocument/2006/relationships/hyperlink" Target="https://podminky.urs.cz/item/CS_URS_2025_01/997221561" TargetMode="External"/><Relationship Id="rId1" Type="http://schemas.openxmlformats.org/officeDocument/2006/relationships/hyperlink" Target="https://podminky.urs.cz/item/CS_URS_2025_01/113107211" TargetMode="External"/><Relationship Id="rId6" Type="http://schemas.openxmlformats.org/officeDocument/2006/relationships/hyperlink" Target="https://podminky.urs.cz/item/CS_URS_2025_01/162751117" TargetMode="External"/><Relationship Id="rId11" Type="http://schemas.openxmlformats.org/officeDocument/2006/relationships/hyperlink" Target="https://podminky.urs.cz/item/CS_URS_2025_01/564851111" TargetMode="External"/><Relationship Id="rId24" Type="http://schemas.openxmlformats.org/officeDocument/2006/relationships/hyperlink" Target="https://podminky.urs.cz/item/CS_URS_2025_01/998223011" TargetMode="External"/><Relationship Id="rId5" Type="http://schemas.openxmlformats.org/officeDocument/2006/relationships/hyperlink" Target="https://podminky.urs.cz/item/CS_URS_2025_01/122251104" TargetMode="External"/><Relationship Id="rId15" Type="http://schemas.openxmlformats.org/officeDocument/2006/relationships/hyperlink" Target="https://podminky.urs.cz/item/CS_URS_2025_01/577133111" TargetMode="External"/><Relationship Id="rId23" Type="http://schemas.openxmlformats.org/officeDocument/2006/relationships/hyperlink" Target="https://podminky.urs.cz/item/CS_URS_2025_01/997221873" TargetMode="External"/><Relationship Id="rId10" Type="http://schemas.openxmlformats.org/officeDocument/2006/relationships/hyperlink" Target="https://podminky.urs.cz/item/CS_URS_2025_01/564851011" TargetMode="External"/><Relationship Id="rId19" Type="http://schemas.openxmlformats.org/officeDocument/2006/relationships/hyperlink" Target="https://podminky.urs.cz/item/CS_URS_2025_01/997221559" TargetMode="External"/><Relationship Id="rId4" Type="http://schemas.openxmlformats.org/officeDocument/2006/relationships/hyperlink" Target="https://podminky.urs.cz/item/CS_URS_2025_01/122251101" TargetMode="External"/><Relationship Id="rId9" Type="http://schemas.openxmlformats.org/officeDocument/2006/relationships/hyperlink" Target="https://podminky.urs.cz/item/CS_URS_2025_01/181951112" TargetMode="External"/><Relationship Id="rId14" Type="http://schemas.openxmlformats.org/officeDocument/2006/relationships/hyperlink" Target="https://podminky.urs.cz/item/CS_URS_2025_01/573231107" TargetMode="External"/><Relationship Id="rId22" Type="http://schemas.openxmlformats.org/officeDocument/2006/relationships/hyperlink" Target="https://podminky.urs.cz/item/CS_URS_2025_01/99722186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348101240" TargetMode="External"/><Relationship Id="rId18" Type="http://schemas.openxmlformats.org/officeDocument/2006/relationships/hyperlink" Target="https://podminky.urs.cz/item/CS_URS_2025_01/998231311" TargetMode="External"/><Relationship Id="rId26" Type="http://schemas.openxmlformats.org/officeDocument/2006/relationships/hyperlink" Target="https://podminky.urs.cz/item/CS_URS_2025_01/712771941" TargetMode="External"/><Relationship Id="rId39" Type="http://schemas.openxmlformats.org/officeDocument/2006/relationships/hyperlink" Target="https://podminky.urs.cz/item/CS_URS_2025_01/998762101" TargetMode="External"/><Relationship Id="rId21" Type="http://schemas.openxmlformats.org/officeDocument/2006/relationships/hyperlink" Target="https://podminky.urs.cz/item/CS_URS_2025_01/712391172" TargetMode="External"/><Relationship Id="rId34" Type="http://schemas.openxmlformats.org/officeDocument/2006/relationships/hyperlink" Target="https://podminky.urs.cz/item/CS_URS_2025_01/762341275" TargetMode="External"/><Relationship Id="rId42" Type="http://schemas.openxmlformats.org/officeDocument/2006/relationships/hyperlink" Target="https://podminky.urs.cz/item/CS_URS_2025_01/998767101" TargetMode="External"/><Relationship Id="rId7" Type="http://schemas.openxmlformats.org/officeDocument/2006/relationships/hyperlink" Target="https://podminky.urs.cz/item/CS_URS_2025_01/2753137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36124113" TargetMode="External"/><Relationship Id="rId20" Type="http://schemas.openxmlformats.org/officeDocument/2006/relationships/hyperlink" Target="https://podminky.urs.cz/item/CS_URS_2025_01/712391171" TargetMode="External"/><Relationship Id="rId29" Type="http://schemas.openxmlformats.org/officeDocument/2006/relationships/hyperlink" Target="https://podminky.urs.cz/item/CS_URS_2025_01/998721101" TargetMode="External"/><Relationship Id="rId41" Type="http://schemas.openxmlformats.org/officeDocument/2006/relationships/hyperlink" Target="https://podminky.urs.cz/item/CS_URS_2025_01/998764101" TargetMode="External"/><Relationship Id="rId1" Type="http://schemas.openxmlformats.org/officeDocument/2006/relationships/hyperlink" Target="https://podminky.urs.cz/item/CS_URS_2025_01/133351101" TargetMode="External"/><Relationship Id="rId6" Type="http://schemas.openxmlformats.org/officeDocument/2006/relationships/hyperlink" Target="https://podminky.urs.cz/item/CS_URS_2025_01/213311131" TargetMode="External"/><Relationship Id="rId11" Type="http://schemas.openxmlformats.org/officeDocument/2006/relationships/hyperlink" Target="https://podminky.urs.cz/item/CS_URS_2025_01/275361821" TargetMode="External"/><Relationship Id="rId24" Type="http://schemas.openxmlformats.org/officeDocument/2006/relationships/hyperlink" Target="https://podminky.urs.cz/item/CS_URS_2025_01/712771401" TargetMode="External"/><Relationship Id="rId32" Type="http://schemas.openxmlformats.org/officeDocument/2006/relationships/hyperlink" Target="https://podminky.urs.cz/item/CS_URS_2025_01/762332120" TargetMode="External"/><Relationship Id="rId37" Type="http://schemas.openxmlformats.org/officeDocument/2006/relationships/hyperlink" Target="https://podminky.urs.cz/item/CS_URS_2025_01/762841220" TargetMode="External"/><Relationship Id="rId40" Type="http://schemas.openxmlformats.org/officeDocument/2006/relationships/hyperlink" Target="https://podminky.urs.cz/item/CS_URS_2025_01/764215403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591241111" TargetMode="External"/><Relationship Id="rId23" Type="http://schemas.openxmlformats.org/officeDocument/2006/relationships/hyperlink" Target="https://podminky.urs.cz/item/CS_URS_2025_01/712771221" TargetMode="External"/><Relationship Id="rId28" Type="http://schemas.openxmlformats.org/officeDocument/2006/relationships/hyperlink" Target="https://podminky.urs.cz/item/CS_URS_2025_01/721233122" TargetMode="External"/><Relationship Id="rId36" Type="http://schemas.openxmlformats.org/officeDocument/2006/relationships/hyperlink" Target="https://podminky.urs.cz/item/CS_URS_2025_01/762395000" TargetMode="External"/><Relationship Id="rId10" Type="http://schemas.openxmlformats.org/officeDocument/2006/relationships/hyperlink" Target="https://podminky.urs.cz/item/CS_URS_2025_01/275351122" TargetMode="External"/><Relationship Id="rId19" Type="http://schemas.openxmlformats.org/officeDocument/2006/relationships/hyperlink" Target="https://podminky.urs.cz/item/CS_URS_2025_01/712361702" TargetMode="External"/><Relationship Id="rId31" Type="http://schemas.openxmlformats.org/officeDocument/2006/relationships/hyperlink" Target="https://podminky.urs.cz/item/CS_URS_2025_01/762195000" TargetMode="External"/><Relationship Id="rId44" Type="http://schemas.openxmlformats.org/officeDocument/2006/relationships/drawing" Target="../drawings/drawing4.xm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275351121" TargetMode="External"/><Relationship Id="rId14" Type="http://schemas.openxmlformats.org/officeDocument/2006/relationships/hyperlink" Target="https://podminky.urs.cz/item/CS_URS_2025_01/348401130" TargetMode="External"/><Relationship Id="rId22" Type="http://schemas.openxmlformats.org/officeDocument/2006/relationships/hyperlink" Target="https://podminky.urs.cz/item/CS_URS_2025_01/712394001" TargetMode="External"/><Relationship Id="rId27" Type="http://schemas.openxmlformats.org/officeDocument/2006/relationships/hyperlink" Target="https://podminky.urs.cz/item/CS_URS_2025_01/998712101" TargetMode="External"/><Relationship Id="rId30" Type="http://schemas.openxmlformats.org/officeDocument/2006/relationships/hyperlink" Target="https://podminky.urs.cz/item/CS_URS_2025_01/762132135" TargetMode="External"/><Relationship Id="rId35" Type="http://schemas.openxmlformats.org/officeDocument/2006/relationships/hyperlink" Target="https://podminky.urs.cz/item/CS_URS_2025_01/762361114" TargetMode="External"/><Relationship Id="rId43" Type="http://schemas.openxmlformats.org/officeDocument/2006/relationships/hyperlink" Target="https://podminky.urs.cz/item/CS_URS_2025_01/783213011" TargetMode="External"/><Relationship Id="rId8" Type="http://schemas.openxmlformats.org/officeDocument/2006/relationships/hyperlink" Target="https://podminky.urs.cz/item/CS_URS_2025_01/275322511" TargetMode="External"/><Relationship Id="rId3" Type="http://schemas.openxmlformats.org/officeDocument/2006/relationships/hyperlink" Target="https://podminky.urs.cz/item/CS_URS_2025_01/162751119" TargetMode="External"/><Relationship Id="rId12" Type="http://schemas.openxmlformats.org/officeDocument/2006/relationships/hyperlink" Target="https://podminky.urs.cz/item/CS_URS_2025_01/338171121" TargetMode="External"/><Relationship Id="rId17" Type="http://schemas.openxmlformats.org/officeDocument/2006/relationships/hyperlink" Target="https://podminky.urs.cz/item/CS_URS_2025_01/936104213" TargetMode="External"/><Relationship Id="rId25" Type="http://schemas.openxmlformats.org/officeDocument/2006/relationships/hyperlink" Target="https://podminky.urs.cz/item/CS_URS_2025_01/712771511" TargetMode="External"/><Relationship Id="rId33" Type="http://schemas.openxmlformats.org/officeDocument/2006/relationships/hyperlink" Target="https://podminky.urs.cz/item/CS_URS_2025_01/762332622" TargetMode="External"/><Relationship Id="rId38" Type="http://schemas.openxmlformats.org/officeDocument/2006/relationships/hyperlink" Target="https://podminky.urs.cz/item/CS_URS_2025_01/76289500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84852435" TargetMode="External"/><Relationship Id="rId21" Type="http://schemas.openxmlformats.org/officeDocument/2006/relationships/hyperlink" Target="https://podminky.urs.cz/item/CS_URS_2025_01/112251211" TargetMode="External"/><Relationship Id="rId42" Type="http://schemas.openxmlformats.org/officeDocument/2006/relationships/hyperlink" Target="https://podminky.urs.cz/item/CS_URS_2025_01/174111101" TargetMode="External"/><Relationship Id="rId47" Type="http://schemas.openxmlformats.org/officeDocument/2006/relationships/hyperlink" Target="https://podminky.urs.cz/item/CS_URS_2025_01/184501131" TargetMode="External"/><Relationship Id="rId63" Type="http://schemas.openxmlformats.org/officeDocument/2006/relationships/hyperlink" Target="https://podminky.urs.cz/item/CS_URS_2025_01/184806151" TargetMode="External"/><Relationship Id="rId68" Type="http://schemas.openxmlformats.org/officeDocument/2006/relationships/hyperlink" Target="https://podminky.urs.cz/item/CS_URS_2025_01/185851129" TargetMode="External"/><Relationship Id="rId84" Type="http://schemas.openxmlformats.org/officeDocument/2006/relationships/hyperlink" Target="https://podminky.urs.cz/item/CS_URS_2025_01/185804312.1" TargetMode="External"/><Relationship Id="rId89" Type="http://schemas.openxmlformats.org/officeDocument/2006/relationships/hyperlink" Target="https://podminky.urs.cz/item/CS_URS_2025_01/185804311.1" TargetMode="External"/><Relationship Id="rId16" Type="http://schemas.openxmlformats.org/officeDocument/2006/relationships/hyperlink" Target="https://podminky.urs.cz/item/CS_URS_2025_01/112151353" TargetMode="External"/><Relationship Id="rId11" Type="http://schemas.openxmlformats.org/officeDocument/2006/relationships/hyperlink" Target="https://podminky.urs.cz/item/CS_URS_2025_01/112151012" TargetMode="External"/><Relationship Id="rId32" Type="http://schemas.openxmlformats.org/officeDocument/2006/relationships/hyperlink" Target="https://podminky.urs.cz/item/CS_URS_2025_01/184818312" TargetMode="External"/><Relationship Id="rId37" Type="http://schemas.openxmlformats.org/officeDocument/2006/relationships/hyperlink" Target="https://podminky.urs.cz/item/CS_URS_2025_01/184818232" TargetMode="External"/><Relationship Id="rId53" Type="http://schemas.openxmlformats.org/officeDocument/2006/relationships/hyperlink" Target="https://podminky.urs.cz/item/CS_URS_2025_01/184852321" TargetMode="External"/><Relationship Id="rId58" Type="http://schemas.openxmlformats.org/officeDocument/2006/relationships/hyperlink" Target="https://podminky.urs.cz/item/CS_URS_2025_01/183104111" TargetMode="External"/><Relationship Id="rId74" Type="http://schemas.openxmlformats.org/officeDocument/2006/relationships/hyperlink" Target="https://podminky.urs.cz/item/CS_URS_2025_01/185851129" TargetMode="External"/><Relationship Id="rId79" Type="http://schemas.openxmlformats.org/officeDocument/2006/relationships/hyperlink" Target="https://podminky.urs.cz/item/CS_URS_2025_01/183211322" TargetMode="External"/><Relationship Id="rId102" Type="http://schemas.openxmlformats.org/officeDocument/2006/relationships/hyperlink" Target="https://podminky.urs.cz/item/CS_URS_2025_01/185804312.1" TargetMode="External"/><Relationship Id="rId5" Type="http://schemas.openxmlformats.org/officeDocument/2006/relationships/hyperlink" Target="https://podminky.urs.cz/item/CS_URS_2025_01/171251201" TargetMode="External"/><Relationship Id="rId90" Type="http://schemas.openxmlformats.org/officeDocument/2006/relationships/hyperlink" Target="https://podminky.urs.cz/item/CS_URS_2025_01/185804312.2" TargetMode="External"/><Relationship Id="rId95" Type="http://schemas.openxmlformats.org/officeDocument/2006/relationships/hyperlink" Target="https://podminky.urs.cz/item/CS_URS_2025_01/183403153" TargetMode="External"/><Relationship Id="rId22" Type="http://schemas.openxmlformats.org/officeDocument/2006/relationships/hyperlink" Target="https://podminky.urs.cz/item/CS_URS_2025_01/184852234" TargetMode="External"/><Relationship Id="rId27" Type="http://schemas.openxmlformats.org/officeDocument/2006/relationships/hyperlink" Target="https://podminky.urs.cz/item/CS_URS_2025_01/184852436" TargetMode="External"/><Relationship Id="rId43" Type="http://schemas.openxmlformats.org/officeDocument/2006/relationships/hyperlink" Target="https://podminky.urs.cz/item/CS_URS_2025_01/184102115" TargetMode="External"/><Relationship Id="rId48" Type="http://schemas.openxmlformats.org/officeDocument/2006/relationships/hyperlink" Target="https://podminky.urs.cz/item/CS_URS_2025_01/184215413" TargetMode="External"/><Relationship Id="rId64" Type="http://schemas.openxmlformats.org/officeDocument/2006/relationships/hyperlink" Target="https://podminky.urs.cz/item/CS_URS_2025_01/183104111" TargetMode="External"/><Relationship Id="rId69" Type="http://schemas.openxmlformats.org/officeDocument/2006/relationships/hyperlink" Target="https://podminky.urs.cz/item/CS_URS_2025_01/167151101" TargetMode="External"/><Relationship Id="rId80" Type="http://schemas.openxmlformats.org/officeDocument/2006/relationships/hyperlink" Target="https://podminky.urs.cz/item/CS_URS_2025_01/185804312.1" TargetMode="External"/><Relationship Id="rId85" Type="http://schemas.openxmlformats.org/officeDocument/2006/relationships/hyperlink" Target="https://podminky.urs.cz/item/CS_URS_2025_01/185851121" TargetMode="External"/><Relationship Id="rId12" Type="http://schemas.openxmlformats.org/officeDocument/2006/relationships/hyperlink" Target="https://podminky.urs.cz/item/CS_URS_2025_01/112151111" TargetMode="External"/><Relationship Id="rId17" Type="http://schemas.openxmlformats.org/officeDocument/2006/relationships/hyperlink" Target="https://podminky.urs.cz/item/CS_URS_2025_01/112151354" TargetMode="External"/><Relationship Id="rId33" Type="http://schemas.openxmlformats.org/officeDocument/2006/relationships/hyperlink" Target="https://podminky.urs.cz/item/CS_URS_2025_01/111212211" TargetMode="External"/><Relationship Id="rId38" Type="http://schemas.openxmlformats.org/officeDocument/2006/relationships/hyperlink" Target="https://podminky.urs.cz/item/CS_URS_2025_01/131212501" TargetMode="External"/><Relationship Id="rId59" Type="http://schemas.openxmlformats.org/officeDocument/2006/relationships/hyperlink" Target="https://podminky.urs.cz/item/CS_URS_2025_01/184102112" TargetMode="External"/><Relationship Id="rId103" Type="http://schemas.openxmlformats.org/officeDocument/2006/relationships/hyperlink" Target="https://podminky.urs.cz/item/CS_URS_2025_01/185851121" TargetMode="External"/><Relationship Id="rId20" Type="http://schemas.openxmlformats.org/officeDocument/2006/relationships/hyperlink" Target="https://podminky.urs.cz/item/CS_URS_2025_01/112155221" TargetMode="External"/><Relationship Id="rId41" Type="http://schemas.openxmlformats.org/officeDocument/2006/relationships/hyperlink" Target="https://podminky.urs.cz/item/CS_URS_2025_01/183151115" TargetMode="External"/><Relationship Id="rId54" Type="http://schemas.openxmlformats.org/officeDocument/2006/relationships/hyperlink" Target="https://podminky.urs.cz/item/CS_URS_2025_01/184813511" TargetMode="External"/><Relationship Id="rId62" Type="http://schemas.openxmlformats.org/officeDocument/2006/relationships/hyperlink" Target="https://podminky.urs.cz/item/CS_URS_2025_01/185851129" TargetMode="External"/><Relationship Id="rId70" Type="http://schemas.openxmlformats.org/officeDocument/2006/relationships/hyperlink" Target="https://podminky.urs.cz/item/CS_URS_2025_01/184102112.1" TargetMode="External"/><Relationship Id="rId75" Type="http://schemas.openxmlformats.org/officeDocument/2006/relationships/hyperlink" Target="https://podminky.urs.cz/item/CS_URS_2025_01/184813511" TargetMode="External"/><Relationship Id="rId83" Type="http://schemas.openxmlformats.org/officeDocument/2006/relationships/hyperlink" Target="https://podminky.urs.cz/item/CS_URS_2025_01/185804311.1" TargetMode="External"/><Relationship Id="rId88" Type="http://schemas.openxmlformats.org/officeDocument/2006/relationships/hyperlink" Target="https://podminky.urs.cz/item/CS_URS_2025_01/183211342" TargetMode="External"/><Relationship Id="rId91" Type="http://schemas.openxmlformats.org/officeDocument/2006/relationships/hyperlink" Target="https://podminky.urs.cz/item/CS_URS_2025_01/185851121" TargetMode="External"/><Relationship Id="rId96" Type="http://schemas.openxmlformats.org/officeDocument/2006/relationships/hyperlink" Target="https://podminky.urs.cz/item/CS_URS_2025_01/183403153" TargetMode="External"/><Relationship Id="rId1" Type="http://schemas.openxmlformats.org/officeDocument/2006/relationships/hyperlink" Target="https://podminky.urs.cz/item/CS_URS_2025_01/122251103" TargetMode="External"/><Relationship Id="rId6" Type="http://schemas.openxmlformats.org/officeDocument/2006/relationships/hyperlink" Target="https://podminky.urs.cz/item/CS_URS_2025_01/162751117" TargetMode="External"/><Relationship Id="rId15" Type="http://schemas.openxmlformats.org/officeDocument/2006/relationships/hyperlink" Target="https://podminky.urs.cz/item/CS_URS_2025_01/112151352" TargetMode="External"/><Relationship Id="rId23" Type="http://schemas.openxmlformats.org/officeDocument/2006/relationships/hyperlink" Target="https://podminky.urs.cz/item/CS_URS_2025_01/184852235" TargetMode="External"/><Relationship Id="rId28" Type="http://schemas.openxmlformats.org/officeDocument/2006/relationships/hyperlink" Target="https://podminky.urs.cz/item/CS_URS_2025_01/184852133" TargetMode="External"/><Relationship Id="rId36" Type="http://schemas.openxmlformats.org/officeDocument/2006/relationships/hyperlink" Target="https://podminky.urs.cz/item/CS_URS_2025_01/112155315" TargetMode="External"/><Relationship Id="rId49" Type="http://schemas.openxmlformats.org/officeDocument/2006/relationships/hyperlink" Target="https://podminky.urs.cz/item/CS_URS_2025_01/184813241" TargetMode="External"/><Relationship Id="rId57" Type="http://schemas.openxmlformats.org/officeDocument/2006/relationships/hyperlink" Target="https://podminky.urs.cz/item/CS_URS_2025_01/184911421" TargetMode="External"/><Relationship Id="rId10" Type="http://schemas.openxmlformats.org/officeDocument/2006/relationships/hyperlink" Target="https://podminky.urs.cz/item/CS_URS_2025_01/112151011" TargetMode="External"/><Relationship Id="rId31" Type="http://schemas.openxmlformats.org/officeDocument/2006/relationships/hyperlink" Target="https://podminky.urs.cz/item/CS_URS_2025_01/184852136" TargetMode="External"/><Relationship Id="rId44" Type="http://schemas.openxmlformats.org/officeDocument/2006/relationships/hyperlink" Target="https://podminky.urs.cz/item/CS_URS_2025_01/184215132" TargetMode="External"/><Relationship Id="rId52" Type="http://schemas.openxmlformats.org/officeDocument/2006/relationships/hyperlink" Target="https://podminky.urs.cz/item/CS_URS_2025_01/184852322" TargetMode="External"/><Relationship Id="rId60" Type="http://schemas.openxmlformats.org/officeDocument/2006/relationships/hyperlink" Target="https://podminky.urs.cz/item/CS_URS_2025_01/185804312" TargetMode="External"/><Relationship Id="rId65" Type="http://schemas.openxmlformats.org/officeDocument/2006/relationships/hyperlink" Target="https://podminky.urs.cz/item/CS_URS_2025_01/184102112" TargetMode="External"/><Relationship Id="rId73" Type="http://schemas.openxmlformats.org/officeDocument/2006/relationships/hyperlink" Target="https://podminky.urs.cz/item/CS_URS_2025_01/185851121.2" TargetMode="External"/><Relationship Id="rId78" Type="http://schemas.openxmlformats.org/officeDocument/2006/relationships/hyperlink" Target="https://podminky.urs.cz/item/CS_URS_2025_01/184813511" TargetMode="External"/><Relationship Id="rId81" Type="http://schemas.openxmlformats.org/officeDocument/2006/relationships/hyperlink" Target="https://podminky.urs.cz/item/CS_URS_2025_01/185851121" TargetMode="External"/><Relationship Id="rId86" Type="http://schemas.openxmlformats.org/officeDocument/2006/relationships/hyperlink" Target="https://podminky.urs.cz/item/CS_URS_2025_01/185851129" TargetMode="External"/><Relationship Id="rId94" Type="http://schemas.openxmlformats.org/officeDocument/2006/relationships/hyperlink" Target="https://podminky.urs.cz/item/CS_URS_2025_01/184813511" TargetMode="External"/><Relationship Id="rId99" Type="http://schemas.openxmlformats.org/officeDocument/2006/relationships/hyperlink" Target="https://podminky.urs.cz/item/CS_URS_2025_01/184813511" TargetMode="External"/><Relationship Id="rId101" Type="http://schemas.openxmlformats.org/officeDocument/2006/relationships/hyperlink" Target="https://podminky.urs.cz/item/CS_URS_2025_01/181411131" TargetMode="External"/><Relationship Id="rId4" Type="http://schemas.openxmlformats.org/officeDocument/2006/relationships/hyperlink" Target="https://podminky.urs.cz/item/CS_URS_2025_01/162751113" TargetMode="External"/><Relationship Id="rId9" Type="http://schemas.openxmlformats.org/officeDocument/2006/relationships/hyperlink" Target="https://podminky.urs.cz/item/CS_URS_2025_01/997221858" TargetMode="External"/><Relationship Id="rId13" Type="http://schemas.openxmlformats.org/officeDocument/2006/relationships/hyperlink" Target="https://podminky.urs.cz/item/CS_URS_2025_01/112151112" TargetMode="External"/><Relationship Id="rId18" Type="http://schemas.openxmlformats.org/officeDocument/2006/relationships/hyperlink" Target="https://podminky.urs.cz/item/CS_URS_2025_01/112151357" TargetMode="External"/><Relationship Id="rId39" Type="http://schemas.openxmlformats.org/officeDocument/2006/relationships/hyperlink" Target="https://podminky.urs.cz/item/CS_URS_2025_01/184813251" TargetMode="External"/><Relationship Id="rId34" Type="http://schemas.openxmlformats.org/officeDocument/2006/relationships/hyperlink" Target="https://podminky.urs.cz/item/CS_URS_2025_01/111212351" TargetMode="External"/><Relationship Id="rId50" Type="http://schemas.openxmlformats.org/officeDocument/2006/relationships/hyperlink" Target="https://podminky.urs.cz/item/CS_URS_2025_01/185851121" TargetMode="External"/><Relationship Id="rId55" Type="http://schemas.openxmlformats.org/officeDocument/2006/relationships/hyperlink" Target="https://podminky.urs.cz/item/CS_URS_2025_01/183403153" TargetMode="External"/><Relationship Id="rId76" Type="http://schemas.openxmlformats.org/officeDocument/2006/relationships/hyperlink" Target="https://podminky.urs.cz/item/CS_URS_2025_01/183403153" TargetMode="External"/><Relationship Id="rId97" Type="http://schemas.openxmlformats.org/officeDocument/2006/relationships/hyperlink" Target="https://podminky.urs.cz/item/CS_URS_2025_01/181006113" TargetMode="External"/><Relationship Id="rId104" Type="http://schemas.openxmlformats.org/officeDocument/2006/relationships/hyperlink" Target="https://podminky.urs.cz/item/CS_URS_2025_01/998231311" TargetMode="External"/><Relationship Id="rId7" Type="http://schemas.openxmlformats.org/officeDocument/2006/relationships/hyperlink" Target="https://podminky.urs.cz/item/CS_URS_2025_01/162751119" TargetMode="External"/><Relationship Id="rId71" Type="http://schemas.openxmlformats.org/officeDocument/2006/relationships/hyperlink" Target="https://podminky.urs.cz/item/CS_URS_2025_01/184%2080-6151" TargetMode="External"/><Relationship Id="rId92" Type="http://schemas.openxmlformats.org/officeDocument/2006/relationships/hyperlink" Target="https://podminky.urs.cz/item/CS_URS_2025_01/121151123" TargetMode="External"/><Relationship Id="rId2" Type="http://schemas.openxmlformats.org/officeDocument/2006/relationships/hyperlink" Target="https://podminky.urs.cz/item/CS_URS_2025_01/162351103" TargetMode="External"/><Relationship Id="rId29" Type="http://schemas.openxmlformats.org/officeDocument/2006/relationships/hyperlink" Target="https://podminky.urs.cz/item/CS_URS_2025_01/184852134" TargetMode="External"/><Relationship Id="rId24" Type="http://schemas.openxmlformats.org/officeDocument/2006/relationships/hyperlink" Target="https://podminky.urs.cz/item/CS_URS_2025_01/184852236" TargetMode="External"/><Relationship Id="rId40" Type="http://schemas.openxmlformats.org/officeDocument/2006/relationships/hyperlink" Target="https://podminky.urs.cz/item/CS_URS_2025_01/183117431" TargetMode="External"/><Relationship Id="rId45" Type="http://schemas.openxmlformats.org/officeDocument/2006/relationships/hyperlink" Target="https://podminky.urs.cz/item/CS_URS_2025_01/184215131" TargetMode="External"/><Relationship Id="rId66" Type="http://schemas.openxmlformats.org/officeDocument/2006/relationships/hyperlink" Target="https://podminky.urs.cz/item/CS_URS_2025_01/185804311" TargetMode="External"/><Relationship Id="rId87" Type="http://schemas.openxmlformats.org/officeDocument/2006/relationships/hyperlink" Target="https://podminky.urs.cz/item/CS_URS_2025_01/111151111" TargetMode="External"/><Relationship Id="rId61" Type="http://schemas.openxmlformats.org/officeDocument/2006/relationships/hyperlink" Target="https://podminky.urs.cz/item/CS_URS_2025_01/185851121.1" TargetMode="External"/><Relationship Id="rId82" Type="http://schemas.openxmlformats.org/officeDocument/2006/relationships/hyperlink" Target="https://podminky.urs.cz/item/CS_URS_2025_01/185851129" TargetMode="External"/><Relationship Id="rId19" Type="http://schemas.openxmlformats.org/officeDocument/2006/relationships/hyperlink" Target="https://podminky.urs.cz/item/CS_URS_2025_01/112155215" TargetMode="External"/><Relationship Id="rId14" Type="http://schemas.openxmlformats.org/officeDocument/2006/relationships/hyperlink" Target="https://podminky.urs.cz/item/CS_URS_2025_01/112151113" TargetMode="External"/><Relationship Id="rId30" Type="http://schemas.openxmlformats.org/officeDocument/2006/relationships/hyperlink" Target="https://podminky.urs.cz/item/CS_URS_2025_01/184852135" TargetMode="External"/><Relationship Id="rId35" Type="http://schemas.openxmlformats.org/officeDocument/2006/relationships/hyperlink" Target="https://podminky.urs.cz/item/CS_URS_2025_01/111212355" TargetMode="External"/><Relationship Id="rId56" Type="http://schemas.openxmlformats.org/officeDocument/2006/relationships/hyperlink" Target="https://podminky.urs.cz/item/CS_URS_2025_01/181006111" TargetMode="External"/><Relationship Id="rId77" Type="http://schemas.openxmlformats.org/officeDocument/2006/relationships/hyperlink" Target="https://podminky.urs.cz/item/CS_URS_2025_01/181006111" TargetMode="External"/><Relationship Id="rId100" Type="http://schemas.openxmlformats.org/officeDocument/2006/relationships/hyperlink" Target="https://podminky.urs.cz/item/CS_URS_2025_01/183403153" TargetMode="External"/><Relationship Id="rId105" Type="http://schemas.openxmlformats.org/officeDocument/2006/relationships/drawing" Target="../drawings/drawing5.xml"/><Relationship Id="rId8" Type="http://schemas.openxmlformats.org/officeDocument/2006/relationships/hyperlink" Target="https://podminky.urs.cz/item/CS_URS_2025_01/171201231" TargetMode="External"/><Relationship Id="rId51" Type="http://schemas.openxmlformats.org/officeDocument/2006/relationships/hyperlink" Target="https://podminky.urs.cz/item/CS_URS_2025_01/185851129" TargetMode="External"/><Relationship Id="rId72" Type="http://schemas.openxmlformats.org/officeDocument/2006/relationships/hyperlink" Target="https://podminky.urs.cz/item/CS_URS_2025_01/185804311" TargetMode="External"/><Relationship Id="rId93" Type="http://schemas.openxmlformats.org/officeDocument/2006/relationships/hyperlink" Target="https://podminky.urs.cz/item/CS_URS_2025_01/122251102" TargetMode="External"/><Relationship Id="rId98" Type="http://schemas.openxmlformats.org/officeDocument/2006/relationships/hyperlink" Target="https://podminky.urs.cz/item/CS_URS_2025_01/183403153" TargetMode="External"/><Relationship Id="rId3" Type="http://schemas.openxmlformats.org/officeDocument/2006/relationships/hyperlink" Target="https://podminky.urs.cz/item/CS_URS_2025_01/171151103" TargetMode="External"/><Relationship Id="rId25" Type="http://schemas.openxmlformats.org/officeDocument/2006/relationships/hyperlink" Target="https://podminky.urs.cz/item/CS_URS_2025_01/184852434" TargetMode="External"/><Relationship Id="rId46" Type="http://schemas.openxmlformats.org/officeDocument/2006/relationships/hyperlink" Target="https://podminky.urs.cz/item/CS_URS_2025_01/184501141" TargetMode="External"/><Relationship Id="rId67" Type="http://schemas.openxmlformats.org/officeDocument/2006/relationships/hyperlink" Target="https://podminky.urs.cz/item/CS_URS_2025_01/185851121.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5_01/013254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topLeftCell="A23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2" t="s">
        <v>0</v>
      </c>
      <c r="AZ1" s="2" t="s">
        <v>1</v>
      </c>
      <c r="BA1" s="2" t="s">
        <v>2</v>
      </c>
      <c r="BB1" s="2" t="s">
        <v>3</v>
      </c>
      <c r="BT1" s="2" t="s">
        <v>4</v>
      </c>
      <c r="BU1" s="2" t="s">
        <v>4</v>
      </c>
      <c r="BV1" s="2" t="s">
        <v>5</v>
      </c>
    </row>
    <row r="2" spans="1:74" s="1" customFormat="1" ht="36.950000000000003" customHeight="1" x14ac:dyDescent="0.2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3" t="s">
        <v>6</v>
      </c>
      <c r="BT2" s="3" t="s">
        <v>7</v>
      </c>
    </row>
    <row r="3" spans="1:74" s="1" customFormat="1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s="1" customFormat="1" ht="24.95" customHeight="1" x14ac:dyDescent="0.2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spans="1:74" s="1" customFormat="1" ht="12" customHeight="1" x14ac:dyDescent="0.2">
      <c r="B5" s="7"/>
      <c r="C5" s="8"/>
      <c r="D5" s="12" t="s">
        <v>13</v>
      </c>
      <c r="E5" s="8"/>
      <c r="F5" s="8"/>
      <c r="G5" s="8"/>
      <c r="H5" s="8"/>
      <c r="I5" s="8"/>
      <c r="J5" s="8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8"/>
      <c r="AQ5" s="8"/>
      <c r="AR5" s="6"/>
      <c r="BE5" s="343" t="s">
        <v>15</v>
      </c>
      <c r="BS5" s="3" t="s">
        <v>6</v>
      </c>
    </row>
    <row r="6" spans="1:74" s="1" customFormat="1" ht="36.950000000000003" customHeight="1" x14ac:dyDescent="0.2">
      <c r="B6" s="7"/>
      <c r="C6" s="8"/>
      <c r="D6" s="14" t="s">
        <v>16</v>
      </c>
      <c r="E6" s="8"/>
      <c r="F6" s="8"/>
      <c r="G6" s="8"/>
      <c r="H6" s="8"/>
      <c r="I6" s="8"/>
      <c r="J6" s="8"/>
      <c r="K6" s="346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8"/>
      <c r="AQ6" s="8"/>
      <c r="AR6" s="6"/>
      <c r="BE6" s="344"/>
      <c r="BS6" s="3" t="s">
        <v>6</v>
      </c>
    </row>
    <row r="7" spans="1:74" s="1" customFormat="1" ht="12" customHeight="1" x14ac:dyDescent="0.2">
      <c r="B7" s="7"/>
      <c r="C7" s="8"/>
      <c r="D7" s="15" t="s">
        <v>18</v>
      </c>
      <c r="E7" s="8"/>
      <c r="F7" s="8"/>
      <c r="G7" s="8"/>
      <c r="H7" s="8"/>
      <c r="I7" s="8"/>
      <c r="J7" s="8"/>
      <c r="K7" s="13" t="s">
        <v>19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5" t="s">
        <v>20</v>
      </c>
      <c r="AL7" s="8"/>
      <c r="AM7" s="8"/>
      <c r="AN7" s="13" t="s">
        <v>19</v>
      </c>
      <c r="AO7" s="8"/>
      <c r="AP7" s="8"/>
      <c r="AQ7" s="8"/>
      <c r="AR7" s="6"/>
      <c r="BE7" s="344"/>
      <c r="BS7" s="3" t="s">
        <v>6</v>
      </c>
    </row>
    <row r="8" spans="1:74" s="1" customFormat="1" ht="12" customHeight="1" x14ac:dyDescent="0.2">
      <c r="B8" s="7"/>
      <c r="C8" s="8"/>
      <c r="D8" s="15" t="s">
        <v>21</v>
      </c>
      <c r="E8" s="8"/>
      <c r="F8" s="8"/>
      <c r="G8" s="8"/>
      <c r="H8" s="8"/>
      <c r="I8" s="8"/>
      <c r="J8" s="8"/>
      <c r="K8" s="13" t="s">
        <v>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5" t="s">
        <v>23</v>
      </c>
      <c r="AL8" s="8"/>
      <c r="AM8" s="8"/>
      <c r="AN8" s="16" t="s">
        <v>24</v>
      </c>
      <c r="AO8" s="8"/>
      <c r="AP8" s="8"/>
      <c r="AQ8" s="8"/>
      <c r="AR8" s="6"/>
      <c r="BE8" s="344"/>
      <c r="BS8" s="3" t="s">
        <v>6</v>
      </c>
    </row>
    <row r="9" spans="1:74" s="1" customFormat="1" ht="14.45" customHeight="1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344"/>
      <c r="BS9" s="3" t="s">
        <v>6</v>
      </c>
    </row>
    <row r="10" spans="1:74" s="1" customFormat="1" ht="12" customHeight="1" x14ac:dyDescent="0.2">
      <c r="B10" s="7"/>
      <c r="C10" s="8"/>
      <c r="D10" s="15" t="s">
        <v>25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 t="s">
        <v>26</v>
      </c>
      <c r="AL10" s="8"/>
      <c r="AM10" s="8"/>
      <c r="AN10" s="13" t="s">
        <v>19</v>
      </c>
      <c r="AO10" s="8"/>
      <c r="AP10" s="8"/>
      <c r="AQ10" s="8"/>
      <c r="AR10" s="6"/>
      <c r="BE10" s="344"/>
      <c r="BS10" s="3" t="s">
        <v>6</v>
      </c>
    </row>
    <row r="11" spans="1:74" s="1" customFormat="1" ht="18.399999999999999" customHeight="1" x14ac:dyDescent="0.2">
      <c r="B11" s="7"/>
      <c r="C11" s="8"/>
      <c r="D11" s="8"/>
      <c r="E11" s="13" t="s">
        <v>27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5" t="s">
        <v>28</v>
      </c>
      <c r="AL11" s="8"/>
      <c r="AM11" s="8"/>
      <c r="AN11" s="13" t="s">
        <v>19</v>
      </c>
      <c r="AO11" s="8"/>
      <c r="AP11" s="8"/>
      <c r="AQ11" s="8"/>
      <c r="AR11" s="6"/>
      <c r="BE11" s="344"/>
      <c r="BS11" s="3" t="s">
        <v>6</v>
      </c>
    </row>
    <row r="12" spans="1:74" s="1" customFormat="1" ht="6.95" customHeight="1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344"/>
      <c r="BS12" s="3" t="s">
        <v>6</v>
      </c>
    </row>
    <row r="13" spans="1:74" s="1" customFormat="1" ht="12" customHeight="1" x14ac:dyDescent="0.2">
      <c r="B13" s="7"/>
      <c r="C13" s="8"/>
      <c r="D13" s="15" t="s">
        <v>29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 t="s">
        <v>26</v>
      </c>
      <c r="AL13" s="8"/>
      <c r="AM13" s="8"/>
      <c r="AN13" s="17" t="s">
        <v>30</v>
      </c>
      <c r="AO13" s="8"/>
      <c r="AP13" s="8"/>
      <c r="AQ13" s="8"/>
      <c r="AR13" s="6"/>
      <c r="BE13" s="344"/>
      <c r="BS13" s="3" t="s">
        <v>6</v>
      </c>
    </row>
    <row r="14" spans="1:74" ht="12.75" x14ac:dyDescent="0.2">
      <c r="B14" s="7"/>
      <c r="C14" s="8"/>
      <c r="D14" s="8"/>
      <c r="E14" s="347" t="s">
        <v>30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15" t="s">
        <v>28</v>
      </c>
      <c r="AL14" s="8"/>
      <c r="AM14" s="8"/>
      <c r="AN14" s="17" t="s">
        <v>30</v>
      </c>
      <c r="AO14" s="8"/>
      <c r="AP14" s="8"/>
      <c r="AQ14" s="8"/>
      <c r="AR14" s="6"/>
      <c r="BE14" s="344"/>
      <c r="BS14" s="3" t="s">
        <v>6</v>
      </c>
    </row>
    <row r="15" spans="1:74" s="1" customFormat="1" ht="6.95" customHeight="1" x14ac:dyDescent="0.2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344"/>
      <c r="BS15" s="3" t="s">
        <v>4</v>
      </c>
    </row>
    <row r="16" spans="1:74" s="1" customFormat="1" ht="12" customHeight="1" x14ac:dyDescent="0.2">
      <c r="B16" s="7"/>
      <c r="C16" s="8"/>
      <c r="D16" s="15" t="s">
        <v>31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5" t="s">
        <v>26</v>
      </c>
      <c r="AL16" s="8"/>
      <c r="AM16" s="8"/>
      <c r="AN16" s="13" t="s">
        <v>19</v>
      </c>
      <c r="AO16" s="8"/>
      <c r="AP16" s="8"/>
      <c r="AQ16" s="8"/>
      <c r="AR16" s="6"/>
      <c r="BE16" s="344"/>
      <c r="BS16" s="3" t="s">
        <v>4</v>
      </c>
    </row>
    <row r="17" spans="2:71" s="1" customFormat="1" ht="18.399999999999999" customHeight="1" x14ac:dyDescent="0.2">
      <c r="B17" s="7"/>
      <c r="C17" s="8"/>
      <c r="D17" s="8"/>
      <c r="E17" s="13" t="s">
        <v>32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 t="s">
        <v>28</v>
      </c>
      <c r="AL17" s="8"/>
      <c r="AM17" s="8"/>
      <c r="AN17" s="13" t="s">
        <v>19</v>
      </c>
      <c r="AO17" s="8"/>
      <c r="AP17" s="8"/>
      <c r="AQ17" s="8"/>
      <c r="AR17" s="6"/>
      <c r="BE17" s="344"/>
      <c r="BS17" s="3" t="s">
        <v>33</v>
      </c>
    </row>
    <row r="18" spans="2:71" s="1" customFormat="1" ht="6.95" customHeight="1" x14ac:dyDescent="0.2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344"/>
      <c r="BS18" s="3" t="s">
        <v>6</v>
      </c>
    </row>
    <row r="19" spans="2:71" s="1" customFormat="1" ht="12" customHeight="1" x14ac:dyDescent="0.2">
      <c r="B19" s="7"/>
      <c r="C19" s="8"/>
      <c r="D19" s="15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 t="s">
        <v>26</v>
      </c>
      <c r="AL19" s="8"/>
      <c r="AM19" s="8"/>
      <c r="AN19" s="13" t="s">
        <v>19</v>
      </c>
      <c r="AO19" s="8"/>
      <c r="AP19" s="8"/>
      <c r="AQ19" s="8"/>
      <c r="AR19" s="6"/>
      <c r="BE19" s="344"/>
      <c r="BS19" s="3" t="s">
        <v>6</v>
      </c>
    </row>
    <row r="20" spans="2:71" s="1" customFormat="1" ht="18.399999999999999" customHeight="1" x14ac:dyDescent="0.2">
      <c r="B20" s="7"/>
      <c r="C20" s="8"/>
      <c r="D20" s="8"/>
      <c r="E20" s="13" t="s">
        <v>35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 t="s">
        <v>28</v>
      </c>
      <c r="AL20" s="8"/>
      <c r="AM20" s="8"/>
      <c r="AN20" s="13" t="s">
        <v>19</v>
      </c>
      <c r="AO20" s="8"/>
      <c r="AP20" s="8"/>
      <c r="AQ20" s="8"/>
      <c r="AR20" s="6"/>
      <c r="BE20" s="344"/>
      <c r="BS20" s="3" t="s">
        <v>33</v>
      </c>
    </row>
    <row r="21" spans="2:71" s="1" customFormat="1" ht="6.95" customHeight="1" x14ac:dyDescent="0.2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344"/>
    </row>
    <row r="22" spans="2:71" s="1" customFormat="1" ht="12" customHeight="1" x14ac:dyDescent="0.2">
      <c r="B22" s="7"/>
      <c r="C22" s="8"/>
      <c r="D22" s="15" t="s">
        <v>36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344"/>
    </row>
    <row r="23" spans="2:71" s="1" customFormat="1" ht="287.25" customHeight="1" x14ac:dyDescent="0.2">
      <c r="B23" s="7"/>
      <c r="C23" s="8"/>
      <c r="D23" s="8"/>
      <c r="E23" s="349" t="s">
        <v>37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8"/>
      <c r="AP23" s="8"/>
      <c r="AQ23" s="8"/>
      <c r="AR23" s="6"/>
      <c r="BE23" s="344"/>
    </row>
    <row r="24" spans="2:71" s="1" customFormat="1" ht="6.95" customHeight="1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344"/>
    </row>
    <row r="25" spans="2:71" s="1" customFormat="1" ht="6.95" customHeight="1" x14ac:dyDescent="0.2">
      <c r="B25" s="7"/>
      <c r="C25" s="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8"/>
      <c r="AQ25" s="8"/>
      <c r="AR25" s="6"/>
      <c r="BE25" s="344"/>
    </row>
    <row r="26" spans="2:71" s="20" customFormat="1" ht="25.9" customHeight="1" x14ac:dyDescent="0.2">
      <c r="B26" s="21"/>
      <c r="C26" s="22"/>
      <c r="D26" s="23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50">
        <f>ROUND(AG54,2)</f>
        <v>0</v>
      </c>
      <c r="AL26" s="351"/>
      <c r="AM26" s="351"/>
      <c r="AN26" s="351"/>
      <c r="AO26" s="351"/>
      <c r="AP26" s="22"/>
      <c r="AQ26" s="22"/>
      <c r="AR26" s="25"/>
      <c r="BE26" s="344"/>
    </row>
    <row r="27" spans="2:71" s="20" customFormat="1" ht="6.95" customHeight="1" x14ac:dyDescent="0.2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5"/>
      <c r="BE27" s="344"/>
    </row>
    <row r="28" spans="2:71" s="20" customFormat="1" ht="12.75" x14ac:dyDescent="0.2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352" t="s">
        <v>39</v>
      </c>
      <c r="M28" s="352"/>
      <c r="N28" s="352"/>
      <c r="O28" s="352"/>
      <c r="P28" s="352"/>
      <c r="Q28" s="22"/>
      <c r="R28" s="22"/>
      <c r="S28" s="22"/>
      <c r="T28" s="22"/>
      <c r="U28" s="22"/>
      <c r="V28" s="22"/>
      <c r="W28" s="352" t="s">
        <v>40</v>
      </c>
      <c r="X28" s="352"/>
      <c r="Y28" s="352"/>
      <c r="Z28" s="352"/>
      <c r="AA28" s="352"/>
      <c r="AB28" s="352"/>
      <c r="AC28" s="352"/>
      <c r="AD28" s="352"/>
      <c r="AE28" s="352"/>
      <c r="AF28" s="22"/>
      <c r="AG28" s="22"/>
      <c r="AH28" s="22"/>
      <c r="AI28" s="22"/>
      <c r="AJ28" s="22"/>
      <c r="AK28" s="352" t="s">
        <v>41</v>
      </c>
      <c r="AL28" s="352"/>
      <c r="AM28" s="352"/>
      <c r="AN28" s="352"/>
      <c r="AO28" s="352"/>
      <c r="AP28" s="22"/>
      <c r="AQ28" s="22"/>
      <c r="AR28" s="25"/>
      <c r="BE28" s="344"/>
    </row>
    <row r="29" spans="2:71" s="26" customFormat="1" ht="14.45" customHeight="1" x14ac:dyDescent="0.2">
      <c r="B29" s="27"/>
      <c r="C29" s="28"/>
      <c r="D29" s="15" t="s">
        <v>42</v>
      </c>
      <c r="E29" s="28"/>
      <c r="F29" s="15" t="s">
        <v>43</v>
      </c>
      <c r="G29" s="28"/>
      <c r="H29" s="28"/>
      <c r="I29" s="28"/>
      <c r="J29" s="28"/>
      <c r="K29" s="28"/>
      <c r="L29" s="353">
        <v>0.21</v>
      </c>
      <c r="M29" s="354"/>
      <c r="N29" s="354"/>
      <c r="O29" s="354"/>
      <c r="P29" s="354"/>
      <c r="Q29" s="28"/>
      <c r="R29" s="28"/>
      <c r="S29" s="28"/>
      <c r="T29" s="28"/>
      <c r="U29" s="28"/>
      <c r="V29" s="28"/>
      <c r="W29" s="355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28"/>
      <c r="AG29" s="28"/>
      <c r="AH29" s="28"/>
      <c r="AI29" s="28"/>
      <c r="AJ29" s="28"/>
      <c r="AK29" s="355">
        <f>ROUND(AV54, 2)</f>
        <v>0</v>
      </c>
      <c r="AL29" s="354"/>
      <c r="AM29" s="354"/>
      <c r="AN29" s="354"/>
      <c r="AO29" s="354"/>
      <c r="AP29" s="28"/>
      <c r="AQ29" s="28"/>
      <c r="AR29" s="29"/>
      <c r="BE29" s="345"/>
    </row>
    <row r="30" spans="2:71" s="26" customFormat="1" ht="14.45" customHeight="1" x14ac:dyDescent="0.2">
      <c r="B30" s="27"/>
      <c r="C30" s="28"/>
      <c r="D30" s="28"/>
      <c r="E30" s="28"/>
      <c r="F30" s="15" t="s">
        <v>44</v>
      </c>
      <c r="G30" s="28"/>
      <c r="H30" s="28"/>
      <c r="I30" s="28"/>
      <c r="J30" s="28"/>
      <c r="K30" s="28"/>
      <c r="L30" s="353">
        <v>0.12</v>
      </c>
      <c r="M30" s="354"/>
      <c r="N30" s="354"/>
      <c r="O30" s="354"/>
      <c r="P30" s="354"/>
      <c r="Q30" s="28"/>
      <c r="R30" s="28"/>
      <c r="S30" s="28"/>
      <c r="T30" s="28"/>
      <c r="U30" s="28"/>
      <c r="V30" s="28"/>
      <c r="W30" s="355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28"/>
      <c r="AG30" s="28"/>
      <c r="AH30" s="28"/>
      <c r="AI30" s="28"/>
      <c r="AJ30" s="28"/>
      <c r="AK30" s="355">
        <f>ROUND(AW54, 2)</f>
        <v>0</v>
      </c>
      <c r="AL30" s="354"/>
      <c r="AM30" s="354"/>
      <c r="AN30" s="354"/>
      <c r="AO30" s="354"/>
      <c r="AP30" s="28"/>
      <c r="AQ30" s="28"/>
      <c r="AR30" s="29"/>
      <c r="BE30" s="345"/>
    </row>
    <row r="31" spans="2:71" s="26" customFormat="1" ht="14.45" hidden="1" customHeight="1" x14ac:dyDescent="0.2">
      <c r="B31" s="27"/>
      <c r="C31" s="28"/>
      <c r="D31" s="28"/>
      <c r="E31" s="28"/>
      <c r="F31" s="15" t="s">
        <v>45</v>
      </c>
      <c r="G31" s="28"/>
      <c r="H31" s="28"/>
      <c r="I31" s="28"/>
      <c r="J31" s="28"/>
      <c r="K31" s="28"/>
      <c r="L31" s="353">
        <v>0.21</v>
      </c>
      <c r="M31" s="354"/>
      <c r="N31" s="354"/>
      <c r="O31" s="354"/>
      <c r="P31" s="354"/>
      <c r="Q31" s="28"/>
      <c r="R31" s="28"/>
      <c r="S31" s="28"/>
      <c r="T31" s="28"/>
      <c r="U31" s="28"/>
      <c r="V31" s="28"/>
      <c r="W31" s="355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28"/>
      <c r="AG31" s="28"/>
      <c r="AH31" s="28"/>
      <c r="AI31" s="28"/>
      <c r="AJ31" s="28"/>
      <c r="AK31" s="355">
        <v>0</v>
      </c>
      <c r="AL31" s="354"/>
      <c r="AM31" s="354"/>
      <c r="AN31" s="354"/>
      <c r="AO31" s="354"/>
      <c r="AP31" s="28"/>
      <c r="AQ31" s="28"/>
      <c r="AR31" s="29"/>
      <c r="BE31" s="345"/>
    </row>
    <row r="32" spans="2:71" s="26" customFormat="1" ht="14.45" hidden="1" customHeight="1" x14ac:dyDescent="0.2">
      <c r="B32" s="27"/>
      <c r="C32" s="28"/>
      <c r="D32" s="28"/>
      <c r="E32" s="28"/>
      <c r="F32" s="15" t="s">
        <v>46</v>
      </c>
      <c r="G32" s="28"/>
      <c r="H32" s="28"/>
      <c r="I32" s="28"/>
      <c r="J32" s="28"/>
      <c r="K32" s="28"/>
      <c r="L32" s="353">
        <v>0.12</v>
      </c>
      <c r="M32" s="354"/>
      <c r="N32" s="354"/>
      <c r="O32" s="354"/>
      <c r="P32" s="354"/>
      <c r="Q32" s="28"/>
      <c r="R32" s="28"/>
      <c r="S32" s="28"/>
      <c r="T32" s="28"/>
      <c r="U32" s="28"/>
      <c r="V32" s="28"/>
      <c r="W32" s="355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28"/>
      <c r="AG32" s="28"/>
      <c r="AH32" s="28"/>
      <c r="AI32" s="28"/>
      <c r="AJ32" s="28"/>
      <c r="AK32" s="355">
        <v>0</v>
      </c>
      <c r="AL32" s="354"/>
      <c r="AM32" s="354"/>
      <c r="AN32" s="354"/>
      <c r="AO32" s="354"/>
      <c r="AP32" s="28"/>
      <c r="AQ32" s="28"/>
      <c r="AR32" s="29"/>
      <c r="BE32" s="345"/>
    </row>
    <row r="33" spans="2:44" s="26" customFormat="1" ht="14.45" hidden="1" customHeight="1" x14ac:dyDescent="0.2">
      <c r="B33" s="27"/>
      <c r="C33" s="28"/>
      <c r="D33" s="28"/>
      <c r="E33" s="28"/>
      <c r="F33" s="15" t="s">
        <v>47</v>
      </c>
      <c r="G33" s="28"/>
      <c r="H33" s="28"/>
      <c r="I33" s="28"/>
      <c r="J33" s="28"/>
      <c r="K33" s="28"/>
      <c r="L33" s="353">
        <v>0</v>
      </c>
      <c r="M33" s="354"/>
      <c r="N33" s="354"/>
      <c r="O33" s="354"/>
      <c r="P33" s="354"/>
      <c r="Q33" s="28"/>
      <c r="R33" s="28"/>
      <c r="S33" s="28"/>
      <c r="T33" s="28"/>
      <c r="U33" s="28"/>
      <c r="V33" s="28"/>
      <c r="W33" s="355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28"/>
      <c r="AG33" s="28"/>
      <c r="AH33" s="28"/>
      <c r="AI33" s="28"/>
      <c r="AJ33" s="28"/>
      <c r="AK33" s="355">
        <v>0</v>
      </c>
      <c r="AL33" s="354"/>
      <c r="AM33" s="354"/>
      <c r="AN33" s="354"/>
      <c r="AO33" s="354"/>
      <c r="AP33" s="28"/>
      <c r="AQ33" s="28"/>
      <c r="AR33" s="29"/>
    </row>
    <row r="34" spans="2:44" s="20" customFormat="1" ht="6.95" customHeight="1" x14ac:dyDescent="0.2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5"/>
    </row>
    <row r="35" spans="2:44" s="20" customFormat="1" ht="25.9" customHeight="1" x14ac:dyDescent="0.2">
      <c r="B35" s="21"/>
      <c r="C35" s="30"/>
      <c r="D35" s="31" t="s">
        <v>48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49</v>
      </c>
      <c r="U35" s="32"/>
      <c r="V35" s="32"/>
      <c r="W35" s="32"/>
      <c r="X35" s="356" t="s">
        <v>50</v>
      </c>
      <c r="Y35" s="357"/>
      <c r="Z35" s="357"/>
      <c r="AA35" s="357"/>
      <c r="AB35" s="357"/>
      <c r="AC35" s="32"/>
      <c r="AD35" s="32"/>
      <c r="AE35" s="32"/>
      <c r="AF35" s="32"/>
      <c r="AG35" s="32"/>
      <c r="AH35" s="32"/>
      <c r="AI35" s="32"/>
      <c r="AJ35" s="32"/>
      <c r="AK35" s="358">
        <f>SUM(AK26:AK33)</f>
        <v>0</v>
      </c>
      <c r="AL35" s="357"/>
      <c r="AM35" s="357"/>
      <c r="AN35" s="357"/>
      <c r="AO35" s="359"/>
      <c r="AP35" s="30"/>
      <c r="AQ35" s="30"/>
      <c r="AR35" s="25"/>
    </row>
    <row r="36" spans="2:44" s="20" customFormat="1" ht="6.95" customHeight="1" x14ac:dyDescent="0.2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5"/>
    </row>
    <row r="37" spans="2:44" s="20" customFormat="1" ht="6.95" customHeight="1" x14ac:dyDescent="0.2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5"/>
    </row>
    <row r="41" spans="2:44" s="20" customFormat="1" ht="6.95" customHeight="1" x14ac:dyDescent="0.2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5"/>
    </row>
    <row r="42" spans="2:44" s="20" customFormat="1" ht="24.95" customHeight="1" x14ac:dyDescent="0.2">
      <c r="B42" s="21"/>
      <c r="C42" s="9" t="s">
        <v>51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5"/>
    </row>
    <row r="43" spans="2:44" s="20" customFormat="1" ht="6.9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5"/>
    </row>
    <row r="44" spans="2:44" s="38" customFormat="1" ht="12" customHeight="1" x14ac:dyDescent="0.2">
      <c r="B44" s="39"/>
      <c r="C44" s="15" t="s">
        <v>13</v>
      </c>
      <c r="D44" s="40"/>
      <c r="E44" s="40"/>
      <c r="F44" s="40"/>
      <c r="G44" s="40"/>
      <c r="H44" s="40"/>
      <c r="I44" s="40"/>
      <c r="J44" s="40"/>
      <c r="K44" s="40"/>
      <c r="L44" s="40" t="str">
        <f t="shared" ref="L44:L45" si="0">K5</f>
        <v>RevitParkUpramenu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1"/>
    </row>
    <row r="45" spans="2:44" s="42" customFormat="1" ht="36.950000000000003" customHeight="1" x14ac:dyDescent="0.2">
      <c r="B45" s="43"/>
      <c r="C45" s="44" t="s">
        <v>16</v>
      </c>
      <c r="D45" s="45"/>
      <c r="E45" s="45"/>
      <c r="F45" s="45"/>
      <c r="G45" s="45"/>
      <c r="H45" s="45"/>
      <c r="I45" s="45"/>
      <c r="J45" s="45"/>
      <c r="K45" s="45"/>
      <c r="L45" s="360" t="str">
        <f t="shared" si="0"/>
        <v>Revitalizace zeleně v parčíku U pramenu v Lounech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45"/>
      <c r="AQ45" s="45"/>
      <c r="AR45" s="46"/>
    </row>
    <row r="46" spans="2:44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5"/>
    </row>
    <row r="47" spans="2:44" s="20" customFormat="1" ht="12" customHeight="1" x14ac:dyDescent="0.2">
      <c r="B47" s="21"/>
      <c r="C47" s="15" t="s">
        <v>21</v>
      </c>
      <c r="D47" s="22"/>
      <c r="E47" s="22"/>
      <c r="F47" s="22"/>
      <c r="G47" s="22"/>
      <c r="H47" s="22"/>
      <c r="I47" s="22"/>
      <c r="J47" s="22"/>
      <c r="K47" s="22"/>
      <c r="L47" s="47" t="str">
        <f>IF(K8="","",K8)</f>
        <v xml:space="preserve"> 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 t="s">
        <v>23</v>
      </c>
      <c r="AJ47" s="22"/>
      <c r="AK47" s="22"/>
      <c r="AL47" s="22"/>
      <c r="AM47" s="362" t="str">
        <f>IF(AN8= "","",AN8)</f>
        <v>19. 8. 2025</v>
      </c>
      <c r="AN47" s="362"/>
      <c r="AO47" s="22"/>
      <c r="AP47" s="22"/>
      <c r="AQ47" s="22"/>
      <c r="AR47" s="25"/>
    </row>
    <row r="48" spans="2:44" s="20" customFormat="1" ht="6.9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5"/>
    </row>
    <row r="49" spans="1:91" s="20" customFormat="1" ht="25.7" customHeight="1" x14ac:dyDescent="0.2">
      <c r="B49" s="21"/>
      <c r="C49" s="15" t="s">
        <v>25</v>
      </c>
      <c r="D49" s="22"/>
      <c r="E49" s="22"/>
      <c r="F49" s="22"/>
      <c r="G49" s="22"/>
      <c r="H49" s="22"/>
      <c r="I49" s="22"/>
      <c r="J49" s="22"/>
      <c r="K49" s="22"/>
      <c r="L49" s="40" t="str">
        <f>IF(E11= "","",E11)</f>
        <v>Město Louny, Mírové náměnstí 35, Louny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 t="s">
        <v>31</v>
      </c>
      <c r="AJ49" s="22"/>
      <c r="AK49" s="22"/>
      <c r="AL49" s="22"/>
      <c r="AM49" s="363" t="str">
        <f>IF(E17="","",E17)</f>
        <v xml:space="preserve">Ing.Radek Prokeš Ph.D, Jihovýchodní VI/3116 Praha </v>
      </c>
      <c r="AN49" s="364"/>
      <c r="AO49" s="364"/>
      <c r="AP49" s="364"/>
      <c r="AQ49" s="22"/>
      <c r="AR49" s="25"/>
      <c r="AS49" s="365" t="s">
        <v>52</v>
      </c>
      <c r="AT49" s="366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20" customFormat="1" ht="15.2" customHeight="1" x14ac:dyDescent="0.2">
      <c r="B50" s="21"/>
      <c r="C50" s="15" t="s">
        <v>29</v>
      </c>
      <c r="D50" s="22"/>
      <c r="E50" s="22"/>
      <c r="F50" s="22"/>
      <c r="G50" s="22"/>
      <c r="H50" s="22"/>
      <c r="I50" s="22"/>
      <c r="J50" s="22"/>
      <c r="K50" s="22"/>
      <c r="L50" s="40" t="str">
        <f>IF(E14= "Vyplň údaj","",E14)</f>
        <v/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5" t="s">
        <v>34</v>
      </c>
      <c r="AJ50" s="22"/>
      <c r="AK50" s="22"/>
      <c r="AL50" s="22"/>
      <c r="AM50" s="363" t="str">
        <f>IF(E20="","",E20)</f>
        <v>Ondřej Gerhart</v>
      </c>
      <c r="AN50" s="364"/>
      <c r="AO50" s="364"/>
      <c r="AP50" s="364"/>
      <c r="AQ50" s="22"/>
      <c r="AR50" s="25"/>
      <c r="AS50" s="367"/>
      <c r="AT50" s="368"/>
      <c r="BD50" s="52"/>
    </row>
    <row r="51" spans="1:91" s="20" customFormat="1" ht="10.9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5"/>
      <c r="AS51" s="369"/>
      <c r="AT51" s="370"/>
      <c r="AU51" s="22"/>
      <c r="AV51" s="22"/>
      <c r="AW51" s="22"/>
      <c r="AX51" s="22"/>
      <c r="AY51" s="22"/>
      <c r="AZ51" s="22"/>
      <c r="BA51" s="22"/>
      <c r="BB51" s="22"/>
      <c r="BC51" s="22"/>
      <c r="BD51" s="53"/>
    </row>
    <row r="52" spans="1:91" s="20" customFormat="1" ht="29.25" customHeight="1" x14ac:dyDescent="0.2">
      <c r="B52" s="21"/>
      <c r="C52" s="371" t="s">
        <v>53</v>
      </c>
      <c r="D52" s="372"/>
      <c r="E52" s="372"/>
      <c r="F52" s="372"/>
      <c r="G52" s="372"/>
      <c r="H52" s="54"/>
      <c r="I52" s="373" t="s">
        <v>54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4" t="s">
        <v>55</v>
      </c>
      <c r="AH52" s="372"/>
      <c r="AI52" s="372"/>
      <c r="AJ52" s="372"/>
      <c r="AK52" s="372"/>
      <c r="AL52" s="372"/>
      <c r="AM52" s="372"/>
      <c r="AN52" s="373" t="s">
        <v>56</v>
      </c>
      <c r="AO52" s="372"/>
      <c r="AP52" s="372"/>
      <c r="AQ52" s="55" t="s">
        <v>57</v>
      </c>
      <c r="AR52" s="25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20" customFormat="1" ht="10.9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5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</row>
    <row r="54" spans="1:91" s="62" customFormat="1" ht="32.450000000000003" customHeight="1" x14ac:dyDescent="0.2">
      <c r="B54" s="63"/>
      <c r="C54" s="64" t="s">
        <v>70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75">
        <f>ROUND(SUM(AG55:AG60),2)</f>
        <v>0</v>
      </c>
      <c r="AH54" s="375"/>
      <c r="AI54" s="375"/>
      <c r="AJ54" s="375"/>
      <c r="AK54" s="375"/>
      <c r="AL54" s="375"/>
      <c r="AM54" s="375"/>
      <c r="AN54" s="376">
        <f t="shared" ref="AN54:AN60" si="1">SUM(AG54,AT54)</f>
        <v>0</v>
      </c>
      <c r="AO54" s="376"/>
      <c r="AP54" s="376"/>
      <c r="AQ54" s="67" t="s">
        <v>19</v>
      </c>
      <c r="AR54" s="68"/>
      <c r="AS54" s="69">
        <f>ROUND(SUM(AS55:AS60),2)</f>
        <v>0</v>
      </c>
      <c r="AT54" s="70">
        <f t="shared" ref="AT54:AT60" si="2">ROUND(SUM(AV54:AW54),2)</f>
        <v>0</v>
      </c>
      <c r="AU54" s="71">
        <f>ROUND(SUM(AU55:AU60),5)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ROUND(SUM(AZ55:AZ60),2)</f>
        <v>0</v>
      </c>
      <c r="BA54" s="70">
        <f>ROUND(SUM(BA55:BA60),2)</f>
        <v>0</v>
      </c>
      <c r="BB54" s="70">
        <f>ROUND(SUM(BB55:BB60),2)</f>
        <v>0</v>
      </c>
      <c r="BC54" s="70">
        <f>ROUND(SUM(BC55:BC60),2)</f>
        <v>0</v>
      </c>
      <c r="BD54" s="72">
        <f>ROUND(SUM(BD55:BD60),2)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19</v>
      </c>
    </row>
    <row r="55" spans="1:91" s="75" customFormat="1" ht="16.5" customHeight="1" x14ac:dyDescent="0.2">
      <c r="A55" s="76" t="s">
        <v>76</v>
      </c>
      <c r="B55" s="77"/>
      <c r="C55" s="78"/>
      <c r="D55" s="377" t="s">
        <v>77</v>
      </c>
      <c r="E55" s="377"/>
      <c r="F55" s="377"/>
      <c r="G55" s="377"/>
      <c r="H55" s="377"/>
      <c r="I55" s="79"/>
      <c r="J55" s="377" t="s">
        <v>78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8">
        <f>'01 - SO 01 - Demolice a b...'!J30</f>
        <v>0</v>
      </c>
      <c r="AH55" s="379"/>
      <c r="AI55" s="379"/>
      <c r="AJ55" s="379"/>
      <c r="AK55" s="379"/>
      <c r="AL55" s="379"/>
      <c r="AM55" s="379"/>
      <c r="AN55" s="378">
        <f t="shared" si="1"/>
        <v>0</v>
      </c>
      <c r="AO55" s="379"/>
      <c r="AP55" s="379"/>
      <c r="AQ55" s="80" t="s">
        <v>79</v>
      </c>
      <c r="AR55" s="81"/>
      <c r="AS55" s="82">
        <v>0</v>
      </c>
      <c r="AT55" s="83">
        <f t="shared" si="2"/>
        <v>0</v>
      </c>
      <c r="AU55" s="84">
        <f>'01 - SO 01 - Demolice a b...'!P83</f>
        <v>0</v>
      </c>
      <c r="AV55" s="83">
        <f>'01 - SO 01 - Demolice a b...'!J33</f>
        <v>0</v>
      </c>
      <c r="AW55" s="83">
        <f>'01 - SO 01 - Demolice a b...'!J34</f>
        <v>0</v>
      </c>
      <c r="AX55" s="83">
        <f>'01 - SO 01 - Demolice a b...'!J35</f>
        <v>0</v>
      </c>
      <c r="AY55" s="83">
        <f>'01 - SO 01 - Demolice a b...'!J36</f>
        <v>0</v>
      </c>
      <c r="AZ55" s="83">
        <f>'01 - SO 01 - Demolice a b...'!F33</f>
        <v>0</v>
      </c>
      <c r="BA55" s="83">
        <f>'01 - SO 01 - Demolice a b...'!F34</f>
        <v>0</v>
      </c>
      <c r="BB55" s="83">
        <f>'01 - SO 01 - Demolice a b...'!F35</f>
        <v>0</v>
      </c>
      <c r="BC55" s="83">
        <f>'01 - SO 01 - Demolice a b...'!F36</f>
        <v>0</v>
      </c>
      <c r="BD55" s="85">
        <f>'01 - SO 01 - Demolice a b...'!F37</f>
        <v>0</v>
      </c>
      <c r="BT55" s="86" t="s">
        <v>80</v>
      </c>
      <c r="BV55" s="86" t="s">
        <v>74</v>
      </c>
      <c r="BW55" s="86" t="s">
        <v>81</v>
      </c>
      <c r="BX55" s="86" t="s">
        <v>5</v>
      </c>
      <c r="CL55" s="86" t="s">
        <v>19</v>
      </c>
      <c r="CM55" s="86" t="s">
        <v>82</v>
      </c>
    </row>
    <row r="56" spans="1:91" s="75" customFormat="1" ht="16.5" customHeight="1" x14ac:dyDescent="0.2">
      <c r="A56" s="76" t="s">
        <v>76</v>
      </c>
      <c r="B56" s="77"/>
      <c r="C56" s="78"/>
      <c r="D56" s="377" t="s">
        <v>83</v>
      </c>
      <c r="E56" s="377"/>
      <c r="F56" s="377"/>
      <c r="G56" s="377"/>
      <c r="H56" s="377"/>
      <c r="I56" s="79"/>
      <c r="J56" s="377" t="s">
        <v>84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8">
        <f>'02 - SO 02 - Zpevněné plochy'!J30</f>
        <v>0</v>
      </c>
      <c r="AH56" s="379"/>
      <c r="AI56" s="379"/>
      <c r="AJ56" s="379"/>
      <c r="AK56" s="379"/>
      <c r="AL56" s="379"/>
      <c r="AM56" s="379"/>
      <c r="AN56" s="378">
        <f t="shared" si="1"/>
        <v>0</v>
      </c>
      <c r="AO56" s="379"/>
      <c r="AP56" s="379"/>
      <c r="AQ56" s="80" t="s">
        <v>79</v>
      </c>
      <c r="AR56" s="81"/>
      <c r="AS56" s="82">
        <v>0</v>
      </c>
      <c r="AT56" s="83">
        <f t="shared" si="2"/>
        <v>0</v>
      </c>
      <c r="AU56" s="84">
        <f>'02 - SO 02 - Zpevněné plochy'!P87</f>
        <v>0</v>
      </c>
      <c r="AV56" s="83">
        <f>'02 - SO 02 - Zpevněné plochy'!J33</f>
        <v>0</v>
      </c>
      <c r="AW56" s="83">
        <f>'02 - SO 02 - Zpevněné plochy'!J34</f>
        <v>0</v>
      </c>
      <c r="AX56" s="83">
        <f>'02 - SO 02 - Zpevněné plochy'!J35</f>
        <v>0</v>
      </c>
      <c r="AY56" s="83">
        <f>'02 - SO 02 - Zpevněné plochy'!J36</f>
        <v>0</v>
      </c>
      <c r="AZ56" s="83">
        <f>'02 - SO 02 - Zpevněné plochy'!F33</f>
        <v>0</v>
      </c>
      <c r="BA56" s="83">
        <f>'02 - SO 02 - Zpevněné plochy'!F34</f>
        <v>0</v>
      </c>
      <c r="BB56" s="83">
        <f>'02 - SO 02 - Zpevněné plochy'!F35</f>
        <v>0</v>
      </c>
      <c r="BC56" s="83">
        <f>'02 - SO 02 - Zpevněné plochy'!F36</f>
        <v>0</v>
      </c>
      <c r="BD56" s="85">
        <f>'02 - SO 02 - Zpevněné plochy'!F37</f>
        <v>0</v>
      </c>
      <c r="BT56" s="86" t="s">
        <v>80</v>
      </c>
      <c r="BV56" s="86" t="s">
        <v>74</v>
      </c>
      <c r="BW56" s="86" t="s">
        <v>85</v>
      </c>
      <c r="BX56" s="86" t="s">
        <v>5</v>
      </c>
      <c r="CL56" s="86" t="s">
        <v>19</v>
      </c>
      <c r="CM56" s="86" t="s">
        <v>82</v>
      </c>
    </row>
    <row r="57" spans="1:91" s="75" customFormat="1" ht="16.5" customHeight="1" x14ac:dyDescent="0.2">
      <c r="A57" s="76" t="s">
        <v>76</v>
      </c>
      <c r="B57" s="77"/>
      <c r="C57" s="78"/>
      <c r="D57" s="377" t="s">
        <v>86</v>
      </c>
      <c r="E57" s="377"/>
      <c r="F57" s="377"/>
      <c r="G57" s="377"/>
      <c r="H57" s="377"/>
      <c r="I57" s="79"/>
      <c r="J57" s="377" t="s">
        <v>87</v>
      </c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8">
        <f>'03 - SO 03 - Mobiliář a v...'!J30</f>
        <v>0</v>
      </c>
      <c r="AH57" s="379"/>
      <c r="AI57" s="379"/>
      <c r="AJ57" s="379"/>
      <c r="AK57" s="379"/>
      <c r="AL57" s="379"/>
      <c r="AM57" s="379"/>
      <c r="AN57" s="378">
        <f t="shared" si="1"/>
        <v>0</v>
      </c>
      <c r="AO57" s="379"/>
      <c r="AP57" s="379"/>
      <c r="AQ57" s="80" t="s">
        <v>79</v>
      </c>
      <c r="AR57" s="81"/>
      <c r="AS57" s="82">
        <v>0</v>
      </c>
      <c r="AT57" s="83">
        <f t="shared" si="2"/>
        <v>0</v>
      </c>
      <c r="AU57" s="84">
        <f>'03 - SO 03 - Mobiliář a v...'!P96</f>
        <v>0</v>
      </c>
      <c r="AV57" s="83">
        <f>'03 - SO 03 - Mobiliář a v...'!J33</f>
        <v>0</v>
      </c>
      <c r="AW57" s="83">
        <f>'03 - SO 03 - Mobiliář a v...'!J34</f>
        <v>0</v>
      </c>
      <c r="AX57" s="83">
        <f>'03 - SO 03 - Mobiliář a v...'!J35</f>
        <v>0</v>
      </c>
      <c r="AY57" s="83">
        <f>'03 - SO 03 - Mobiliář a v...'!J36</f>
        <v>0</v>
      </c>
      <c r="AZ57" s="83">
        <f>'03 - SO 03 - Mobiliář a v...'!F33</f>
        <v>0</v>
      </c>
      <c r="BA57" s="83">
        <f>'03 - SO 03 - Mobiliář a v...'!F34</f>
        <v>0</v>
      </c>
      <c r="BB57" s="83">
        <f>'03 - SO 03 - Mobiliář a v...'!F35</f>
        <v>0</v>
      </c>
      <c r="BC57" s="83">
        <f>'03 - SO 03 - Mobiliář a v...'!F36</f>
        <v>0</v>
      </c>
      <c r="BD57" s="85">
        <f>'03 - SO 03 - Mobiliář a v...'!F37</f>
        <v>0</v>
      </c>
      <c r="BT57" s="86" t="s">
        <v>80</v>
      </c>
      <c r="BV57" s="86" t="s">
        <v>74</v>
      </c>
      <c r="BW57" s="86" t="s">
        <v>88</v>
      </c>
      <c r="BX57" s="86" t="s">
        <v>5</v>
      </c>
      <c r="CL57" s="86" t="s">
        <v>19</v>
      </c>
      <c r="CM57" s="86" t="s">
        <v>82</v>
      </c>
    </row>
    <row r="58" spans="1:91" s="75" customFormat="1" ht="16.5" customHeight="1" x14ac:dyDescent="0.2">
      <c r="A58" s="76" t="s">
        <v>76</v>
      </c>
      <c r="B58" s="77"/>
      <c r="C58" s="78"/>
      <c r="D58" s="377" t="s">
        <v>89</v>
      </c>
      <c r="E58" s="377"/>
      <c r="F58" s="377"/>
      <c r="G58" s="377"/>
      <c r="H58" s="377"/>
      <c r="I58" s="79"/>
      <c r="J58" s="377" t="s">
        <v>90</v>
      </c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8">
        <f>'04 - SO 04 - Krajinářské ...'!J30</f>
        <v>0</v>
      </c>
      <c r="AH58" s="379"/>
      <c r="AI58" s="379"/>
      <c r="AJ58" s="379"/>
      <c r="AK58" s="379"/>
      <c r="AL58" s="379"/>
      <c r="AM58" s="379"/>
      <c r="AN58" s="378">
        <f t="shared" si="1"/>
        <v>0</v>
      </c>
      <c r="AO58" s="379"/>
      <c r="AP58" s="379"/>
      <c r="AQ58" s="80" t="s">
        <v>79</v>
      </c>
      <c r="AR58" s="81"/>
      <c r="AS58" s="82">
        <v>0</v>
      </c>
      <c r="AT58" s="83">
        <f t="shared" si="2"/>
        <v>0</v>
      </c>
      <c r="AU58" s="84">
        <f>'04 - SO 04 - Krajinářské ...'!P96</f>
        <v>0</v>
      </c>
      <c r="AV58" s="83">
        <f>'04 - SO 04 - Krajinářské ...'!J33</f>
        <v>0</v>
      </c>
      <c r="AW58" s="83">
        <f>'04 - SO 04 - Krajinářské ...'!J34</f>
        <v>0</v>
      </c>
      <c r="AX58" s="83">
        <f>'04 - SO 04 - Krajinářské ...'!J35</f>
        <v>0</v>
      </c>
      <c r="AY58" s="83">
        <f>'04 - SO 04 - Krajinářské ...'!J36</f>
        <v>0</v>
      </c>
      <c r="AZ58" s="83">
        <f>'04 - SO 04 - Krajinářské ...'!F33</f>
        <v>0</v>
      </c>
      <c r="BA58" s="83">
        <f>'04 - SO 04 - Krajinářské ...'!F34</f>
        <v>0</v>
      </c>
      <c r="BB58" s="83">
        <f>'04 - SO 04 - Krajinářské ...'!F35</f>
        <v>0</v>
      </c>
      <c r="BC58" s="83">
        <f>'04 - SO 04 - Krajinářské ...'!F36</f>
        <v>0</v>
      </c>
      <c r="BD58" s="85">
        <f>'04 - SO 04 - Krajinářské ...'!F37</f>
        <v>0</v>
      </c>
      <c r="BT58" s="86" t="s">
        <v>80</v>
      </c>
      <c r="BV58" s="86" t="s">
        <v>74</v>
      </c>
      <c r="BW58" s="86" t="s">
        <v>91</v>
      </c>
      <c r="BX58" s="86" t="s">
        <v>5</v>
      </c>
      <c r="CL58" s="86" t="s">
        <v>19</v>
      </c>
      <c r="CM58" s="86" t="s">
        <v>82</v>
      </c>
    </row>
    <row r="59" spans="1:91" s="75" customFormat="1" ht="16.5" customHeight="1" x14ac:dyDescent="0.2">
      <c r="A59" s="76" t="s">
        <v>76</v>
      </c>
      <c r="B59" s="77"/>
      <c r="C59" s="78"/>
      <c r="D59" s="377" t="s">
        <v>92</v>
      </c>
      <c r="E59" s="377"/>
      <c r="F59" s="377"/>
      <c r="G59" s="377"/>
      <c r="H59" s="377"/>
      <c r="I59" s="79"/>
      <c r="J59" s="377" t="s">
        <v>93</v>
      </c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8">
        <f>'05 - SO 05 - Veřejné osvě...'!J30</f>
        <v>0</v>
      </c>
      <c r="AH59" s="379"/>
      <c r="AI59" s="379"/>
      <c r="AJ59" s="379"/>
      <c r="AK59" s="379"/>
      <c r="AL59" s="379"/>
      <c r="AM59" s="379"/>
      <c r="AN59" s="378">
        <f t="shared" si="1"/>
        <v>0</v>
      </c>
      <c r="AO59" s="379"/>
      <c r="AP59" s="379"/>
      <c r="AQ59" s="80" t="s">
        <v>79</v>
      </c>
      <c r="AR59" s="81"/>
      <c r="AS59" s="82">
        <v>0</v>
      </c>
      <c r="AT59" s="83">
        <f t="shared" si="2"/>
        <v>0</v>
      </c>
      <c r="AU59" s="84">
        <f>'05 - SO 05 - Veřejné osvě...'!P84</f>
        <v>0</v>
      </c>
      <c r="AV59" s="83">
        <f>'05 - SO 05 - Veřejné osvě...'!J33</f>
        <v>0</v>
      </c>
      <c r="AW59" s="83">
        <f>'05 - SO 05 - Veřejné osvě...'!J34</f>
        <v>0</v>
      </c>
      <c r="AX59" s="83">
        <f>'05 - SO 05 - Veřejné osvě...'!J35</f>
        <v>0</v>
      </c>
      <c r="AY59" s="83">
        <f>'05 - SO 05 - Veřejné osvě...'!J36</f>
        <v>0</v>
      </c>
      <c r="AZ59" s="83">
        <f>'05 - SO 05 - Veřejné osvě...'!F33</f>
        <v>0</v>
      </c>
      <c r="BA59" s="83">
        <f>'05 - SO 05 - Veřejné osvě...'!F34</f>
        <v>0</v>
      </c>
      <c r="BB59" s="83">
        <f>'05 - SO 05 - Veřejné osvě...'!F35</f>
        <v>0</v>
      </c>
      <c r="BC59" s="83">
        <f>'05 - SO 05 - Veřejné osvě...'!F36</f>
        <v>0</v>
      </c>
      <c r="BD59" s="85">
        <f>'05 - SO 05 - Veřejné osvě...'!F37</f>
        <v>0</v>
      </c>
      <c r="BT59" s="86" t="s">
        <v>80</v>
      </c>
      <c r="BV59" s="86" t="s">
        <v>74</v>
      </c>
      <c r="BW59" s="86" t="s">
        <v>94</v>
      </c>
      <c r="BX59" s="86" t="s">
        <v>5</v>
      </c>
      <c r="CL59" s="86" t="s">
        <v>19</v>
      </c>
      <c r="CM59" s="86" t="s">
        <v>82</v>
      </c>
    </row>
    <row r="60" spans="1:91" s="75" customFormat="1" ht="16.5" customHeight="1" x14ac:dyDescent="0.2">
      <c r="A60" s="76" t="s">
        <v>76</v>
      </c>
      <c r="B60" s="77"/>
      <c r="C60" s="78"/>
      <c r="D60" s="377" t="s">
        <v>95</v>
      </c>
      <c r="E60" s="377"/>
      <c r="F60" s="377"/>
      <c r="G60" s="377"/>
      <c r="H60" s="377"/>
      <c r="I60" s="79"/>
      <c r="J60" s="377" t="s">
        <v>96</v>
      </c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8">
        <f>'VON - Vedlejší a ostatní ...'!J30</f>
        <v>0</v>
      </c>
      <c r="AH60" s="379"/>
      <c r="AI60" s="379"/>
      <c r="AJ60" s="379"/>
      <c r="AK60" s="379"/>
      <c r="AL60" s="379"/>
      <c r="AM60" s="379"/>
      <c r="AN60" s="378">
        <f t="shared" si="1"/>
        <v>0</v>
      </c>
      <c r="AO60" s="379"/>
      <c r="AP60" s="379"/>
      <c r="AQ60" s="80" t="s">
        <v>95</v>
      </c>
      <c r="AR60" s="81"/>
      <c r="AS60" s="87">
        <v>0</v>
      </c>
      <c r="AT60" s="88">
        <f t="shared" si="2"/>
        <v>0</v>
      </c>
      <c r="AU60" s="89">
        <f>'VON - Vedlejší a ostatní ...'!P80</f>
        <v>0</v>
      </c>
      <c r="AV60" s="88">
        <f>'VON - Vedlejší a ostatní ...'!J33</f>
        <v>0</v>
      </c>
      <c r="AW60" s="88">
        <f>'VON - Vedlejší a ostatní ...'!J34</f>
        <v>0</v>
      </c>
      <c r="AX60" s="88">
        <f>'VON - Vedlejší a ostatní ...'!J35</f>
        <v>0</v>
      </c>
      <c r="AY60" s="88">
        <f>'VON - Vedlejší a ostatní ...'!J36</f>
        <v>0</v>
      </c>
      <c r="AZ60" s="88">
        <f>'VON - Vedlejší a ostatní ...'!F33</f>
        <v>0</v>
      </c>
      <c r="BA60" s="88">
        <f>'VON - Vedlejší a ostatní ...'!F34</f>
        <v>0</v>
      </c>
      <c r="BB60" s="88">
        <f>'VON - Vedlejší a ostatní ...'!F35</f>
        <v>0</v>
      </c>
      <c r="BC60" s="88">
        <f>'VON - Vedlejší a ostatní ...'!F36</f>
        <v>0</v>
      </c>
      <c r="BD60" s="90">
        <f>'VON - Vedlejší a ostatní ...'!F37</f>
        <v>0</v>
      </c>
      <c r="BT60" s="86" t="s">
        <v>80</v>
      </c>
      <c r="BV60" s="86" t="s">
        <v>74</v>
      </c>
      <c r="BW60" s="86" t="s">
        <v>97</v>
      </c>
      <c r="BX60" s="86" t="s">
        <v>5</v>
      </c>
      <c r="CL60" s="86" t="s">
        <v>19</v>
      </c>
      <c r="CM60" s="86" t="s">
        <v>82</v>
      </c>
    </row>
    <row r="61" spans="1:91" s="20" customFormat="1" ht="30" customHeight="1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5"/>
    </row>
    <row r="62" spans="1:91" s="20" customFormat="1" ht="6.95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5"/>
    </row>
  </sheetData>
  <sheetProtection algorithmName="SHA-512" hashValue="L3R2X9/mKHteQxn87gb1MpSvbCagui2kkVaOzoGBff0j0f/ZlannuhckY0PtLdnrF0U2emq8qtWc7mEjxLQZqQ==" saltValue="El/3k5hbCN7JFWDFchMPsCFkK4CCeXmwW55ijfay0hfFVtkf6NyQG8IoVNLaAvsevDGzf7fNL0edJ+FW9YvZ5w==" spinCount="100000" sheet="1" objects="1" scenarios="1" formatColumns="0" formatRows="0"/>
  <mergeCells count="62">
    <mergeCell ref="D59:H59"/>
    <mergeCell ref="J59:AF59"/>
    <mergeCell ref="AG59:AM59"/>
    <mergeCell ref="AN59:AP59"/>
    <mergeCell ref="D60:H60"/>
    <mergeCell ref="J60:AF60"/>
    <mergeCell ref="AG60:AM60"/>
    <mergeCell ref="AN60:AP60"/>
    <mergeCell ref="D57:H57"/>
    <mergeCell ref="J57:AF57"/>
    <mergeCell ref="AG57:AM57"/>
    <mergeCell ref="AN57:AP57"/>
    <mergeCell ref="D58:H58"/>
    <mergeCell ref="J58:AF58"/>
    <mergeCell ref="AG58:AM58"/>
    <mergeCell ref="AN58:AP58"/>
    <mergeCell ref="D55:H55"/>
    <mergeCell ref="J55:AF55"/>
    <mergeCell ref="AG55:AM55"/>
    <mergeCell ref="AN55:AP55"/>
    <mergeCell ref="D56:H56"/>
    <mergeCell ref="J56:AF56"/>
    <mergeCell ref="AG56:AM56"/>
    <mergeCell ref="AN56:AP56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01 - SO 01 - Demolice a b...'!C2" display="/" xr:uid="{00000000-0004-0000-0000-000000000000}"/>
    <hyperlink ref="A56" location="'02 - SO 02 - Zpevněné plochy'!C2" display="/" xr:uid="{00000000-0004-0000-0000-000001000000}"/>
    <hyperlink ref="A57" location="'03 - SO 03 - Mobiliář a v...'!C2" display="/" xr:uid="{00000000-0004-0000-0000-000002000000}"/>
    <hyperlink ref="A58" location="'04 - SO 04 - Krajinářské ...'!C2" display="/" xr:uid="{00000000-0004-0000-0000-000003000000}"/>
    <hyperlink ref="A59" location="'05 - SO 05 - Veřejné osvě...'!C2" display="/" xr:uid="{00000000-0004-0000-0000-000004000000}"/>
    <hyperlink ref="A60" location="'VON - Vedlejší a ostatní ...'!C2" display="/" xr:uid="{00000000-0004-0000-0000-000005000000}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 x14ac:dyDescent="0.2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3" t="s">
        <v>81</v>
      </c>
    </row>
    <row r="3" spans="2:46" s="1" customFormat="1" ht="6.95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6"/>
      <c r="AT3" s="3" t="s">
        <v>82</v>
      </c>
    </row>
    <row r="4" spans="2:46" s="1" customFormat="1" ht="24.95" customHeight="1" x14ac:dyDescent="0.2">
      <c r="B4" s="6"/>
      <c r="D4" s="93" t="s">
        <v>98</v>
      </c>
      <c r="L4" s="6"/>
      <c r="M4" s="94" t="s">
        <v>10</v>
      </c>
      <c r="AT4" s="3" t="s">
        <v>4</v>
      </c>
    </row>
    <row r="5" spans="2:46" s="1" customFormat="1" ht="6.95" customHeight="1" x14ac:dyDescent="0.2">
      <c r="B5" s="6"/>
      <c r="L5" s="6"/>
    </row>
    <row r="6" spans="2:46" s="1" customFormat="1" ht="12" customHeight="1" x14ac:dyDescent="0.2">
      <c r="B6" s="6"/>
      <c r="D6" s="95" t="s">
        <v>16</v>
      </c>
      <c r="L6" s="6"/>
    </row>
    <row r="7" spans="2:46" s="1" customFormat="1" ht="16.5" customHeight="1" x14ac:dyDescent="0.2">
      <c r="B7" s="6"/>
      <c r="E7" s="380" t="str">
        <f>'Rekapitulace stavby'!K6</f>
        <v>Revitalizace zeleně v parčíku U pramenu v Lounech</v>
      </c>
      <c r="F7" s="381"/>
      <c r="G7" s="381"/>
      <c r="H7" s="381"/>
      <c r="L7" s="6"/>
    </row>
    <row r="8" spans="2:46" s="20" customFormat="1" ht="12" customHeight="1" x14ac:dyDescent="0.2">
      <c r="B8" s="25"/>
      <c r="D8" s="95" t="s">
        <v>99</v>
      </c>
      <c r="L8" s="25"/>
    </row>
    <row r="9" spans="2:46" s="20" customFormat="1" ht="16.5" customHeight="1" x14ac:dyDescent="0.2">
      <c r="B9" s="25"/>
      <c r="E9" s="382" t="s">
        <v>100</v>
      </c>
      <c r="F9" s="383"/>
      <c r="G9" s="383"/>
      <c r="H9" s="383"/>
      <c r="L9" s="25"/>
    </row>
    <row r="10" spans="2:46" s="20" customFormat="1" x14ac:dyDescent="0.2">
      <c r="B10" s="25"/>
      <c r="L10" s="25"/>
    </row>
    <row r="11" spans="2:46" s="20" customFormat="1" ht="12" customHeight="1" x14ac:dyDescent="0.2">
      <c r="B11" s="25"/>
      <c r="D11" s="95" t="s">
        <v>18</v>
      </c>
      <c r="F11" s="96" t="s">
        <v>19</v>
      </c>
      <c r="I11" s="95" t="s">
        <v>20</v>
      </c>
      <c r="J11" s="96" t="s">
        <v>19</v>
      </c>
      <c r="L11" s="25"/>
    </row>
    <row r="12" spans="2:46" s="20" customFormat="1" ht="12" customHeight="1" x14ac:dyDescent="0.2">
      <c r="B12" s="25"/>
      <c r="D12" s="95" t="s">
        <v>21</v>
      </c>
      <c r="F12" s="96" t="s">
        <v>22</v>
      </c>
      <c r="I12" s="95" t="s">
        <v>23</v>
      </c>
      <c r="J12" s="97" t="str">
        <f>'Rekapitulace stavby'!AN8</f>
        <v>19. 8. 2025</v>
      </c>
      <c r="L12" s="25"/>
    </row>
    <row r="13" spans="2:46" s="20" customFormat="1" ht="10.9" customHeight="1" x14ac:dyDescent="0.2">
      <c r="B13" s="25"/>
      <c r="L13" s="25"/>
    </row>
    <row r="14" spans="2:46" s="20" customFormat="1" ht="12" customHeight="1" x14ac:dyDescent="0.2">
      <c r="B14" s="25"/>
      <c r="D14" s="95" t="s">
        <v>25</v>
      </c>
      <c r="I14" s="95" t="s">
        <v>26</v>
      </c>
      <c r="J14" s="96" t="s">
        <v>19</v>
      </c>
      <c r="L14" s="25"/>
    </row>
    <row r="15" spans="2:46" s="20" customFormat="1" ht="18" customHeight="1" x14ac:dyDescent="0.2">
      <c r="B15" s="25"/>
      <c r="E15" s="96" t="s">
        <v>27</v>
      </c>
      <c r="I15" s="95" t="s">
        <v>28</v>
      </c>
      <c r="J15" s="96" t="s">
        <v>19</v>
      </c>
      <c r="L15" s="25"/>
    </row>
    <row r="16" spans="2:46" s="20" customFormat="1" ht="6.95" customHeight="1" x14ac:dyDescent="0.2">
      <c r="B16" s="25"/>
      <c r="L16" s="25"/>
    </row>
    <row r="17" spans="2:12" s="20" customFormat="1" ht="12" customHeight="1" x14ac:dyDescent="0.2">
      <c r="B17" s="25"/>
      <c r="D17" s="95" t="s">
        <v>29</v>
      </c>
      <c r="I17" s="95" t="s">
        <v>26</v>
      </c>
      <c r="J17" s="16" t="str">
        <f>'Rekapitulace stavby'!AN13</f>
        <v>Vyplň údaj</v>
      </c>
      <c r="L17" s="25"/>
    </row>
    <row r="18" spans="2:12" s="20" customFormat="1" ht="18" customHeight="1" x14ac:dyDescent="0.2">
      <c r="B18" s="25"/>
      <c r="E18" s="384" t="str">
        <f>'Rekapitulace stavby'!E14</f>
        <v>Vyplň údaj</v>
      </c>
      <c r="F18" s="385"/>
      <c r="G18" s="385"/>
      <c r="H18" s="385"/>
      <c r="I18" s="95" t="s">
        <v>28</v>
      </c>
      <c r="J18" s="16" t="str">
        <f>'Rekapitulace stavby'!AN14</f>
        <v>Vyplň údaj</v>
      </c>
      <c r="L18" s="25"/>
    </row>
    <row r="19" spans="2:12" s="20" customFormat="1" ht="6.95" customHeight="1" x14ac:dyDescent="0.2">
      <c r="B19" s="25"/>
      <c r="L19" s="25"/>
    </row>
    <row r="20" spans="2:12" s="20" customFormat="1" ht="12" customHeight="1" x14ac:dyDescent="0.2">
      <c r="B20" s="25"/>
      <c r="D20" s="95" t="s">
        <v>31</v>
      </c>
      <c r="I20" s="95" t="s">
        <v>26</v>
      </c>
      <c r="J20" s="96" t="s">
        <v>19</v>
      </c>
      <c r="L20" s="25"/>
    </row>
    <row r="21" spans="2:12" s="20" customFormat="1" ht="18" customHeight="1" x14ac:dyDescent="0.2">
      <c r="B21" s="25"/>
      <c r="E21" s="96" t="s">
        <v>32</v>
      </c>
      <c r="I21" s="95" t="s">
        <v>28</v>
      </c>
      <c r="J21" s="96" t="s">
        <v>19</v>
      </c>
      <c r="L21" s="25"/>
    </row>
    <row r="22" spans="2:12" s="20" customFormat="1" ht="6.95" customHeight="1" x14ac:dyDescent="0.2">
      <c r="B22" s="25"/>
      <c r="L22" s="25"/>
    </row>
    <row r="23" spans="2:12" s="20" customFormat="1" ht="12" customHeight="1" x14ac:dyDescent="0.2">
      <c r="B23" s="25"/>
      <c r="D23" s="95" t="s">
        <v>34</v>
      </c>
      <c r="I23" s="95" t="s">
        <v>26</v>
      </c>
      <c r="J23" s="96" t="s">
        <v>19</v>
      </c>
      <c r="L23" s="25"/>
    </row>
    <row r="24" spans="2:12" s="20" customFormat="1" ht="18" customHeight="1" x14ac:dyDescent="0.2">
      <c r="B24" s="25"/>
      <c r="E24" s="96" t="s">
        <v>35</v>
      </c>
      <c r="I24" s="95" t="s">
        <v>28</v>
      </c>
      <c r="J24" s="96" t="s">
        <v>19</v>
      </c>
      <c r="L24" s="25"/>
    </row>
    <row r="25" spans="2:12" s="20" customFormat="1" ht="6.95" customHeight="1" x14ac:dyDescent="0.2">
      <c r="B25" s="25"/>
      <c r="L25" s="25"/>
    </row>
    <row r="26" spans="2:12" s="20" customFormat="1" ht="12" customHeight="1" x14ac:dyDescent="0.2">
      <c r="B26" s="25"/>
      <c r="D26" s="95" t="s">
        <v>36</v>
      </c>
      <c r="L26" s="25"/>
    </row>
    <row r="27" spans="2:12" s="98" customFormat="1" ht="286.5" customHeight="1" x14ac:dyDescent="0.2">
      <c r="B27" s="99"/>
      <c r="E27" s="386" t="s">
        <v>101</v>
      </c>
      <c r="F27" s="386"/>
      <c r="G27" s="386"/>
      <c r="H27" s="386"/>
      <c r="L27" s="99"/>
    </row>
    <row r="28" spans="2:12" s="20" customFormat="1" ht="6.95" customHeight="1" x14ac:dyDescent="0.2">
      <c r="B28" s="25"/>
      <c r="L28" s="25"/>
    </row>
    <row r="29" spans="2:12" s="20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25.35" customHeight="1" x14ac:dyDescent="0.2">
      <c r="B30" s="25"/>
      <c r="D30" s="100" t="s">
        <v>38</v>
      </c>
      <c r="J30" s="101">
        <f>ROUND(J83, 2)</f>
        <v>0</v>
      </c>
      <c r="L30" s="25"/>
    </row>
    <row r="31" spans="2:12" s="20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20" customFormat="1" ht="14.45" customHeight="1" x14ac:dyDescent="0.2">
      <c r="B32" s="25"/>
      <c r="F32" s="102" t="s">
        <v>40</v>
      </c>
      <c r="I32" s="102" t="s">
        <v>39</v>
      </c>
      <c r="J32" s="102" t="s">
        <v>41</v>
      </c>
      <c r="L32" s="25"/>
    </row>
    <row r="33" spans="2:12" s="20" customFormat="1" ht="14.45" customHeight="1" x14ac:dyDescent="0.2">
      <c r="B33" s="25"/>
      <c r="D33" s="51" t="s">
        <v>42</v>
      </c>
      <c r="E33" s="95" t="s">
        <v>43</v>
      </c>
      <c r="F33" s="103">
        <f>ROUND((SUM(BE83:BE186)),  2)</f>
        <v>0</v>
      </c>
      <c r="I33" s="104">
        <v>0.21</v>
      </c>
      <c r="J33" s="103">
        <f>ROUND(((SUM(BE83:BE186))*I33),  2)</f>
        <v>0</v>
      </c>
      <c r="L33" s="25"/>
    </row>
    <row r="34" spans="2:12" s="20" customFormat="1" ht="14.45" customHeight="1" x14ac:dyDescent="0.2">
      <c r="B34" s="25"/>
      <c r="E34" s="95" t="s">
        <v>44</v>
      </c>
      <c r="F34" s="103">
        <f>ROUND((SUM(BF83:BF186)),  2)</f>
        <v>0</v>
      </c>
      <c r="I34" s="104">
        <v>0.12</v>
      </c>
      <c r="J34" s="103">
        <f>ROUND(((SUM(BF83:BF186))*I34),  2)</f>
        <v>0</v>
      </c>
      <c r="L34" s="25"/>
    </row>
    <row r="35" spans="2:12" s="20" customFormat="1" ht="14.45" hidden="1" customHeight="1" x14ac:dyDescent="0.2">
      <c r="B35" s="25"/>
      <c r="E35" s="95" t="s">
        <v>45</v>
      </c>
      <c r="F35" s="103">
        <f>ROUND((SUM(BG83:BG186)),  2)</f>
        <v>0</v>
      </c>
      <c r="I35" s="104">
        <v>0.21</v>
      </c>
      <c r="J35" s="103">
        <f t="shared" ref="J35:J37" si="0">0</f>
        <v>0</v>
      </c>
      <c r="L35" s="25"/>
    </row>
    <row r="36" spans="2:12" s="20" customFormat="1" ht="14.45" hidden="1" customHeight="1" x14ac:dyDescent="0.2">
      <c r="B36" s="25"/>
      <c r="E36" s="95" t="s">
        <v>46</v>
      </c>
      <c r="F36" s="103">
        <f>ROUND((SUM(BH83:BH186)),  2)</f>
        <v>0</v>
      </c>
      <c r="I36" s="104">
        <v>0.12</v>
      </c>
      <c r="J36" s="103">
        <f t="shared" si="0"/>
        <v>0</v>
      </c>
      <c r="L36" s="25"/>
    </row>
    <row r="37" spans="2:12" s="20" customFormat="1" ht="14.45" hidden="1" customHeight="1" x14ac:dyDescent="0.2">
      <c r="B37" s="25"/>
      <c r="E37" s="95" t="s">
        <v>47</v>
      </c>
      <c r="F37" s="103">
        <f>ROUND((SUM(BI83:BI186)),  2)</f>
        <v>0</v>
      </c>
      <c r="I37" s="104">
        <v>0</v>
      </c>
      <c r="J37" s="103">
        <f t="shared" si="0"/>
        <v>0</v>
      </c>
      <c r="L37" s="25"/>
    </row>
    <row r="38" spans="2:12" s="20" customFormat="1" ht="6.95" customHeight="1" x14ac:dyDescent="0.2">
      <c r="B38" s="25"/>
      <c r="L38" s="25"/>
    </row>
    <row r="39" spans="2:12" s="20" customFormat="1" ht="25.35" customHeight="1" x14ac:dyDescent="0.2">
      <c r="B39" s="25"/>
      <c r="C39" s="105"/>
      <c r="D39" s="106" t="s">
        <v>48</v>
      </c>
      <c r="E39" s="107"/>
      <c r="F39" s="107"/>
      <c r="G39" s="108" t="s">
        <v>49</v>
      </c>
      <c r="H39" s="109" t="s">
        <v>50</v>
      </c>
      <c r="I39" s="107"/>
      <c r="J39" s="110">
        <f>SUM(J30:J37)</f>
        <v>0</v>
      </c>
      <c r="K39" s="111"/>
      <c r="L39" s="25"/>
    </row>
    <row r="40" spans="2:12" s="20" customFormat="1" ht="14.4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25"/>
    </row>
    <row r="44" spans="2:12" s="20" customFormat="1" ht="6.95" customHeight="1" x14ac:dyDescent="0.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25"/>
    </row>
    <row r="45" spans="2:12" s="20" customFormat="1" ht="24.95" customHeight="1" x14ac:dyDescent="0.2">
      <c r="B45" s="21"/>
      <c r="C45" s="9" t="s">
        <v>102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5"/>
    </row>
    <row r="47" spans="2:12" s="20" customFormat="1" ht="12" customHeight="1" x14ac:dyDescent="0.2">
      <c r="B47" s="21"/>
      <c r="C47" s="15" t="s">
        <v>16</v>
      </c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6.5" customHeight="1" x14ac:dyDescent="0.2">
      <c r="B48" s="21"/>
      <c r="C48" s="22"/>
      <c r="D48" s="22"/>
      <c r="E48" s="387" t="str">
        <f>E7</f>
        <v>Revitalizace zeleně v parčíku U pramenu v Lounech</v>
      </c>
      <c r="F48" s="388"/>
      <c r="G48" s="388"/>
      <c r="H48" s="388"/>
      <c r="I48" s="22"/>
      <c r="J48" s="22"/>
      <c r="K48" s="22"/>
      <c r="L48" s="25"/>
    </row>
    <row r="49" spans="2:47" s="20" customFormat="1" ht="12" customHeight="1" x14ac:dyDescent="0.2">
      <c r="B49" s="21"/>
      <c r="C49" s="15" t="s">
        <v>99</v>
      </c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16.5" customHeight="1" x14ac:dyDescent="0.2">
      <c r="B50" s="21"/>
      <c r="C50" s="22"/>
      <c r="D50" s="22"/>
      <c r="E50" s="360" t="str">
        <f>E9</f>
        <v>01 - SO 01 - Demolice a bourací práce</v>
      </c>
      <c r="F50" s="389"/>
      <c r="G50" s="389"/>
      <c r="H50" s="389"/>
      <c r="I50" s="22"/>
      <c r="J50" s="22"/>
      <c r="K50" s="22"/>
      <c r="L50" s="25"/>
    </row>
    <row r="51" spans="2:47" s="20" customFormat="1" ht="6.95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5"/>
    </row>
    <row r="52" spans="2:47" s="20" customFormat="1" ht="12" customHeight="1" x14ac:dyDescent="0.2">
      <c r="B52" s="21"/>
      <c r="C52" s="15" t="s">
        <v>21</v>
      </c>
      <c r="D52" s="22"/>
      <c r="E52" s="22"/>
      <c r="F52" s="13" t="str">
        <f>F12</f>
        <v xml:space="preserve"> </v>
      </c>
      <c r="G52" s="22"/>
      <c r="H52" s="22"/>
      <c r="I52" s="15" t="s">
        <v>23</v>
      </c>
      <c r="J52" s="48" t="str">
        <f>IF(J12="","",J12)</f>
        <v>19. 8. 2025</v>
      </c>
      <c r="K52" s="22"/>
      <c r="L52" s="25"/>
    </row>
    <row r="53" spans="2:47" s="20" customFormat="1" ht="6.95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5"/>
    </row>
    <row r="54" spans="2:47" s="20" customFormat="1" ht="40.15" customHeight="1" x14ac:dyDescent="0.2">
      <c r="B54" s="21"/>
      <c r="C54" s="15" t="s">
        <v>25</v>
      </c>
      <c r="D54" s="22"/>
      <c r="E54" s="22"/>
      <c r="F54" s="13" t="str">
        <f>E15</f>
        <v>Město Louny, Mírové náměnstí 35, Louny</v>
      </c>
      <c r="G54" s="22"/>
      <c r="H54" s="22"/>
      <c r="I54" s="15" t="s">
        <v>31</v>
      </c>
      <c r="J54" s="18" t="str">
        <f>E21</f>
        <v xml:space="preserve">Ing.Radek Prokeš Ph.D, Jihovýchodní VI/3116 Praha </v>
      </c>
      <c r="K54" s="22"/>
      <c r="L54" s="25"/>
    </row>
    <row r="55" spans="2:47" s="20" customFormat="1" ht="15.2" customHeight="1" x14ac:dyDescent="0.2">
      <c r="B55" s="21"/>
      <c r="C55" s="15" t="s">
        <v>29</v>
      </c>
      <c r="D55" s="22"/>
      <c r="E55" s="22"/>
      <c r="F55" s="13" t="str">
        <f>IF(E18="","",E18)</f>
        <v>Vyplň údaj</v>
      </c>
      <c r="G55" s="22"/>
      <c r="H55" s="22"/>
      <c r="I55" s="15" t="s">
        <v>34</v>
      </c>
      <c r="J55" s="18" t="str">
        <f>E24</f>
        <v>Ondřej Gerhart</v>
      </c>
      <c r="K55" s="22"/>
      <c r="L55" s="25"/>
    </row>
    <row r="56" spans="2:47" s="20" customFormat="1" ht="10.35" customHeigh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5"/>
    </row>
    <row r="57" spans="2:47" s="20" customFormat="1" ht="29.25" customHeight="1" x14ac:dyDescent="0.2">
      <c r="B57" s="21"/>
      <c r="C57" s="116" t="s">
        <v>103</v>
      </c>
      <c r="D57" s="117"/>
      <c r="E57" s="117"/>
      <c r="F57" s="117"/>
      <c r="G57" s="117"/>
      <c r="H57" s="117"/>
      <c r="I57" s="117"/>
      <c r="J57" s="118" t="s">
        <v>104</v>
      </c>
      <c r="K57" s="117"/>
      <c r="L57" s="25"/>
    </row>
    <row r="58" spans="2:47" s="20" customFormat="1" ht="10.35" customHeight="1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5"/>
    </row>
    <row r="59" spans="2:47" s="20" customFormat="1" ht="22.9" customHeight="1" x14ac:dyDescent="0.2">
      <c r="B59" s="21"/>
      <c r="C59" s="119" t="s">
        <v>70</v>
      </c>
      <c r="D59" s="22"/>
      <c r="E59" s="22"/>
      <c r="F59" s="22"/>
      <c r="G59" s="22"/>
      <c r="H59" s="22"/>
      <c r="I59" s="22"/>
      <c r="J59" s="66">
        <f t="shared" ref="J59:J61" si="1">J83</f>
        <v>0</v>
      </c>
      <c r="K59" s="22"/>
      <c r="L59" s="25"/>
      <c r="AU59" s="3" t="s">
        <v>105</v>
      </c>
    </row>
    <row r="60" spans="2:47" s="120" customFormat="1" ht="24.95" customHeight="1" x14ac:dyDescent="0.2">
      <c r="B60" s="121"/>
      <c r="C60" s="122"/>
      <c r="D60" s="123" t="s">
        <v>106</v>
      </c>
      <c r="E60" s="124"/>
      <c r="F60" s="124"/>
      <c r="G60" s="124"/>
      <c r="H60" s="124"/>
      <c r="I60" s="124"/>
      <c r="J60" s="125">
        <f t="shared" si="1"/>
        <v>0</v>
      </c>
      <c r="K60" s="122"/>
      <c r="L60" s="126"/>
    </row>
    <row r="61" spans="2:47" s="127" customFormat="1" ht="19.899999999999999" customHeight="1" x14ac:dyDescent="0.2">
      <c r="B61" s="128"/>
      <c r="C61" s="129"/>
      <c r="D61" s="130" t="s">
        <v>107</v>
      </c>
      <c r="E61" s="131"/>
      <c r="F61" s="131"/>
      <c r="G61" s="131"/>
      <c r="H61" s="131"/>
      <c r="I61" s="131"/>
      <c r="J61" s="132">
        <f t="shared" si="1"/>
        <v>0</v>
      </c>
      <c r="K61" s="129"/>
      <c r="L61" s="133"/>
    </row>
    <row r="62" spans="2:47" s="127" customFormat="1" ht="19.899999999999999" customHeight="1" x14ac:dyDescent="0.2">
      <c r="B62" s="128"/>
      <c r="C62" s="129"/>
      <c r="D62" s="130" t="s">
        <v>108</v>
      </c>
      <c r="E62" s="131"/>
      <c r="F62" s="131"/>
      <c r="G62" s="131"/>
      <c r="H62" s="131"/>
      <c r="I62" s="131"/>
      <c r="J62" s="132">
        <f>J120</f>
        <v>0</v>
      </c>
      <c r="K62" s="129"/>
      <c r="L62" s="133"/>
    </row>
    <row r="63" spans="2:47" s="127" customFormat="1" ht="19.899999999999999" customHeight="1" x14ac:dyDescent="0.2">
      <c r="B63" s="128"/>
      <c r="C63" s="129"/>
      <c r="D63" s="130" t="s">
        <v>109</v>
      </c>
      <c r="E63" s="131"/>
      <c r="F63" s="131"/>
      <c r="G63" s="131"/>
      <c r="H63" s="131"/>
      <c r="I63" s="131"/>
      <c r="J63" s="132">
        <f>J147</f>
        <v>0</v>
      </c>
      <c r="K63" s="129"/>
      <c r="L63" s="133"/>
    </row>
    <row r="64" spans="2:47" s="20" customFormat="1" ht="21.75" customHeight="1" x14ac:dyDescent="0.2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5"/>
    </row>
    <row r="65" spans="2:12" s="20" customFormat="1" ht="6.95" customHeight="1" x14ac:dyDescent="0.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25"/>
    </row>
    <row r="69" spans="2:12" s="20" customFormat="1" ht="6.95" customHeight="1" x14ac:dyDescent="0.2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25"/>
    </row>
    <row r="70" spans="2:12" s="20" customFormat="1" ht="24.95" customHeight="1" x14ac:dyDescent="0.2">
      <c r="B70" s="21"/>
      <c r="C70" s="9" t="s">
        <v>110</v>
      </c>
      <c r="D70" s="22"/>
      <c r="E70" s="22"/>
      <c r="F70" s="22"/>
      <c r="G70" s="22"/>
      <c r="H70" s="22"/>
      <c r="I70" s="22"/>
      <c r="J70" s="22"/>
      <c r="K70" s="22"/>
      <c r="L70" s="25"/>
    </row>
    <row r="71" spans="2:12" s="20" customFormat="1" ht="6.95" customHeight="1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5"/>
    </row>
    <row r="72" spans="2:12" s="20" customFormat="1" ht="12" customHeight="1" x14ac:dyDescent="0.2">
      <c r="B72" s="21"/>
      <c r="C72" s="15" t="s">
        <v>16</v>
      </c>
      <c r="D72" s="22"/>
      <c r="E72" s="22"/>
      <c r="F72" s="22"/>
      <c r="G72" s="22"/>
      <c r="H72" s="22"/>
      <c r="I72" s="22"/>
      <c r="J72" s="22"/>
      <c r="K72" s="22"/>
      <c r="L72" s="25"/>
    </row>
    <row r="73" spans="2:12" s="20" customFormat="1" ht="16.5" customHeight="1" x14ac:dyDescent="0.2">
      <c r="B73" s="21"/>
      <c r="C73" s="22"/>
      <c r="D73" s="22"/>
      <c r="E73" s="387" t="str">
        <f>E7</f>
        <v>Revitalizace zeleně v parčíku U pramenu v Lounech</v>
      </c>
      <c r="F73" s="388"/>
      <c r="G73" s="388"/>
      <c r="H73" s="388"/>
      <c r="I73" s="22"/>
      <c r="J73" s="22"/>
      <c r="K73" s="22"/>
      <c r="L73" s="25"/>
    </row>
    <row r="74" spans="2:12" s="20" customFormat="1" ht="12" customHeight="1" x14ac:dyDescent="0.2">
      <c r="B74" s="21"/>
      <c r="C74" s="15" t="s">
        <v>99</v>
      </c>
      <c r="D74" s="22"/>
      <c r="E74" s="22"/>
      <c r="F74" s="22"/>
      <c r="G74" s="22"/>
      <c r="H74" s="22"/>
      <c r="I74" s="22"/>
      <c r="J74" s="22"/>
      <c r="K74" s="22"/>
      <c r="L74" s="25"/>
    </row>
    <row r="75" spans="2:12" s="20" customFormat="1" ht="16.5" customHeight="1" x14ac:dyDescent="0.2">
      <c r="B75" s="21"/>
      <c r="C75" s="22"/>
      <c r="D75" s="22"/>
      <c r="E75" s="360" t="str">
        <f>E9</f>
        <v>01 - SO 01 - Demolice a bourací práce</v>
      </c>
      <c r="F75" s="389"/>
      <c r="G75" s="389"/>
      <c r="H75" s="389"/>
      <c r="I75" s="22"/>
      <c r="J75" s="22"/>
      <c r="K75" s="22"/>
      <c r="L75" s="25"/>
    </row>
    <row r="76" spans="2:12" s="20" customFormat="1" ht="6.95" customHeight="1" x14ac:dyDescent="0.2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5"/>
    </row>
    <row r="77" spans="2:12" s="20" customFormat="1" ht="12" customHeight="1" x14ac:dyDescent="0.2">
      <c r="B77" s="21"/>
      <c r="C77" s="15" t="s">
        <v>21</v>
      </c>
      <c r="D77" s="22"/>
      <c r="E77" s="22"/>
      <c r="F77" s="13" t="str">
        <f>F12</f>
        <v xml:space="preserve"> </v>
      </c>
      <c r="G77" s="22"/>
      <c r="H77" s="22"/>
      <c r="I77" s="15" t="s">
        <v>23</v>
      </c>
      <c r="J77" s="48" t="str">
        <f>IF(J12="","",J12)</f>
        <v>19. 8. 2025</v>
      </c>
      <c r="K77" s="22"/>
      <c r="L77" s="25"/>
    </row>
    <row r="78" spans="2:12" s="20" customFormat="1" ht="6.95" customHeight="1" x14ac:dyDescent="0.2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5"/>
    </row>
    <row r="79" spans="2:12" s="20" customFormat="1" ht="40.15" customHeight="1" x14ac:dyDescent="0.2">
      <c r="B79" s="21"/>
      <c r="C79" s="15" t="s">
        <v>25</v>
      </c>
      <c r="D79" s="22"/>
      <c r="E79" s="22"/>
      <c r="F79" s="13" t="str">
        <f>E15</f>
        <v>Město Louny, Mírové náměnstí 35, Louny</v>
      </c>
      <c r="G79" s="22"/>
      <c r="H79" s="22"/>
      <c r="I79" s="15" t="s">
        <v>31</v>
      </c>
      <c r="J79" s="18" t="str">
        <f>E21</f>
        <v xml:space="preserve">Ing.Radek Prokeš Ph.D, Jihovýchodní VI/3116 Praha </v>
      </c>
      <c r="K79" s="22"/>
      <c r="L79" s="25"/>
    </row>
    <row r="80" spans="2:12" s="20" customFormat="1" ht="15.2" customHeight="1" x14ac:dyDescent="0.2">
      <c r="B80" s="21"/>
      <c r="C80" s="15" t="s">
        <v>29</v>
      </c>
      <c r="D80" s="22"/>
      <c r="E80" s="22"/>
      <c r="F80" s="13" t="str">
        <f>IF(E18="","",E18)</f>
        <v>Vyplň údaj</v>
      </c>
      <c r="G80" s="22"/>
      <c r="H80" s="22"/>
      <c r="I80" s="15" t="s">
        <v>34</v>
      </c>
      <c r="J80" s="18" t="str">
        <f>E24</f>
        <v>Ondřej Gerhart</v>
      </c>
      <c r="K80" s="22"/>
      <c r="L80" s="25"/>
    </row>
    <row r="81" spans="2:65" s="20" customFormat="1" ht="10.35" customHeight="1" x14ac:dyDescent="0.2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5"/>
    </row>
    <row r="82" spans="2:65" s="134" customFormat="1" ht="29.25" customHeight="1" x14ac:dyDescent="0.2">
      <c r="B82" s="135"/>
      <c r="C82" s="136" t="s">
        <v>111</v>
      </c>
      <c r="D82" s="137" t="s">
        <v>57</v>
      </c>
      <c r="E82" s="137" t="s">
        <v>53</v>
      </c>
      <c r="F82" s="137" t="s">
        <v>54</v>
      </c>
      <c r="G82" s="137" t="s">
        <v>112</v>
      </c>
      <c r="H82" s="137" t="s">
        <v>113</v>
      </c>
      <c r="I82" s="137" t="s">
        <v>114</v>
      </c>
      <c r="J82" s="137" t="s">
        <v>104</v>
      </c>
      <c r="K82" s="138" t="s">
        <v>115</v>
      </c>
      <c r="L82" s="139"/>
      <c r="M82" s="56" t="s">
        <v>19</v>
      </c>
      <c r="N82" s="57" t="s">
        <v>42</v>
      </c>
      <c r="O82" s="57" t="s">
        <v>116</v>
      </c>
      <c r="P82" s="57" t="s">
        <v>117</v>
      </c>
      <c r="Q82" s="57" t="s">
        <v>118</v>
      </c>
      <c r="R82" s="57" t="s">
        <v>119</v>
      </c>
      <c r="S82" s="57" t="s">
        <v>120</v>
      </c>
      <c r="T82" s="58" t="s">
        <v>121</v>
      </c>
    </row>
    <row r="83" spans="2:65" s="20" customFormat="1" ht="22.9" customHeight="1" x14ac:dyDescent="0.25">
      <c r="B83" s="21"/>
      <c r="C83" s="64" t="s">
        <v>122</v>
      </c>
      <c r="D83" s="22"/>
      <c r="E83" s="22"/>
      <c r="F83" s="22"/>
      <c r="G83" s="22"/>
      <c r="H83" s="22"/>
      <c r="I83" s="22"/>
      <c r="J83" s="140">
        <f t="shared" ref="J83:J85" si="2">BK83</f>
        <v>0</v>
      </c>
      <c r="K83" s="22"/>
      <c r="L83" s="25"/>
      <c r="M83" s="59"/>
      <c r="N83" s="60"/>
      <c r="O83" s="60"/>
      <c r="P83" s="141">
        <f>P84</f>
        <v>0</v>
      </c>
      <c r="Q83" s="60"/>
      <c r="R83" s="141">
        <f>R84</f>
        <v>0</v>
      </c>
      <c r="S83" s="60"/>
      <c r="T83" s="142">
        <f>T84</f>
        <v>205.45100000000002</v>
      </c>
      <c r="AT83" s="3" t="s">
        <v>71</v>
      </c>
      <c r="AU83" s="3" t="s">
        <v>105</v>
      </c>
      <c r="BK83" s="143">
        <f>BK84</f>
        <v>0</v>
      </c>
    </row>
    <row r="84" spans="2:65" s="144" customFormat="1" ht="25.9" customHeight="1" x14ac:dyDescent="0.2">
      <c r="B84" s="145"/>
      <c r="C84" s="146"/>
      <c r="D84" s="147" t="s">
        <v>71</v>
      </c>
      <c r="E84" s="148" t="s">
        <v>123</v>
      </c>
      <c r="F84" s="148" t="s">
        <v>124</v>
      </c>
      <c r="G84" s="146"/>
      <c r="H84" s="146"/>
      <c r="I84" s="149"/>
      <c r="J84" s="150">
        <f t="shared" si="2"/>
        <v>0</v>
      </c>
      <c r="K84" s="146"/>
      <c r="L84" s="151"/>
      <c r="M84" s="152"/>
      <c r="N84" s="146"/>
      <c r="O84" s="146"/>
      <c r="P84" s="153">
        <f>P85+P120+P147</f>
        <v>0</v>
      </c>
      <c r="Q84" s="146"/>
      <c r="R84" s="153">
        <f>R85+R120+R147</f>
        <v>0</v>
      </c>
      <c r="S84" s="146"/>
      <c r="T84" s="154">
        <f>T85+T120+T147</f>
        <v>205.45100000000002</v>
      </c>
      <c r="AR84" s="155" t="s">
        <v>80</v>
      </c>
      <c r="AT84" s="156" t="s">
        <v>71</v>
      </c>
      <c r="AU84" s="156" t="s">
        <v>72</v>
      </c>
      <c r="AY84" s="155" t="s">
        <v>125</v>
      </c>
      <c r="BK84" s="157">
        <f>BK85+BK120+BK147</f>
        <v>0</v>
      </c>
    </row>
    <row r="85" spans="2:65" s="144" customFormat="1" ht="22.9" customHeight="1" x14ac:dyDescent="0.2">
      <c r="B85" s="145"/>
      <c r="C85" s="146"/>
      <c r="D85" s="147" t="s">
        <v>71</v>
      </c>
      <c r="E85" s="158" t="s">
        <v>80</v>
      </c>
      <c r="F85" s="158" t="s">
        <v>126</v>
      </c>
      <c r="G85" s="146"/>
      <c r="H85" s="146"/>
      <c r="I85" s="149"/>
      <c r="J85" s="159">
        <f t="shared" si="2"/>
        <v>0</v>
      </c>
      <c r="K85" s="146"/>
      <c r="L85" s="151"/>
      <c r="M85" s="152"/>
      <c r="N85" s="146"/>
      <c r="O85" s="146"/>
      <c r="P85" s="153">
        <f>SUM(P86:P119)</f>
        <v>0</v>
      </c>
      <c r="Q85" s="146"/>
      <c r="R85" s="153">
        <f>SUM(R86:R119)</f>
        <v>0</v>
      </c>
      <c r="S85" s="146"/>
      <c r="T85" s="154">
        <f>SUM(T86:T119)</f>
        <v>189.59700000000001</v>
      </c>
      <c r="AR85" s="155" t="s">
        <v>80</v>
      </c>
      <c r="AT85" s="156" t="s">
        <v>71</v>
      </c>
      <c r="AU85" s="156" t="s">
        <v>80</v>
      </c>
      <c r="AY85" s="155" t="s">
        <v>125</v>
      </c>
      <c r="BK85" s="157">
        <f>SUM(BK86:BK119)</f>
        <v>0</v>
      </c>
    </row>
    <row r="86" spans="2:65" s="20" customFormat="1" ht="24.2" customHeight="1" x14ac:dyDescent="0.2">
      <c r="B86" s="21"/>
      <c r="C86" s="160" t="s">
        <v>80</v>
      </c>
      <c r="D86" s="160" t="s">
        <v>127</v>
      </c>
      <c r="E86" s="161" t="s">
        <v>128</v>
      </c>
      <c r="F86" s="162" t="s">
        <v>129</v>
      </c>
      <c r="G86" s="163" t="s">
        <v>130</v>
      </c>
      <c r="H86" s="164">
        <v>72</v>
      </c>
      <c r="I86" s="165"/>
      <c r="J86" s="166">
        <f>ROUND(I86*H86,2)</f>
        <v>0</v>
      </c>
      <c r="K86" s="162" t="s">
        <v>131</v>
      </c>
      <c r="L86" s="25"/>
      <c r="M86" s="167" t="s">
        <v>19</v>
      </c>
      <c r="N86" s="168" t="s">
        <v>43</v>
      </c>
      <c r="O86" s="22"/>
      <c r="P86" s="169">
        <f>O86*H86</f>
        <v>0</v>
      </c>
      <c r="Q86" s="169">
        <v>0</v>
      </c>
      <c r="R86" s="169">
        <f>Q86*H86</f>
        <v>0</v>
      </c>
      <c r="S86" s="169">
        <v>0.26</v>
      </c>
      <c r="T86" s="170">
        <f>S86*H86</f>
        <v>18.72</v>
      </c>
      <c r="AR86" s="171" t="s">
        <v>132</v>
      </c>
      <c r="AT86" s="171" t="s">
        <v>127</v>
      </c>
      <c r="AU86" s="171" t="s">
        <v>82</v>
      </c>
      <c r="AY86" s="3" t="s">
        <v>125</v>
      </c>
      <c r="BE86" s="172">
        <f>IF(N86="základní",J86,0)</f>
        <v>0</v>
      </c>
      <c r="BF86" s="172">
        <f>IF(N86="snížená",J86,0)</f>
        <v>0</v>
      </c>
      <c r="BG86" s="172">
        <f>IF(N86="zákl. přenesená",J86,0)</f>
        <v>0</v>
      </c>
      <c r="BH86" s="172">
        <f>IF(N86="sníž. přenesená",J86,0)</f>
        <v>0</v>
      </c>
      <c r="BI86" s="172">
        <f>IF(N86="nulová",J86,0)</f>
        <v>0</v>
      </c>
      <c r="BJ86" s="3" t="s">
        <v>80</v>
      </c>
      <c r="BK86" s="172">
        <f>ROUND(I86*H86,2)</f>
        <v>0</v>
      </c>
      <c r="BL86" s="3" t="s">
        <v>132</v>
      </c>
      <c r="BM86" s="171" t="s">
        <v>133</v>
      </c>
    </row>
    <row r="87" spans="2:65" s="20" customFormat="1" ht="39" x14ac:dyDescent="0.2">
      <c r="B87" s="21"/>
      <c r="C87" s="22"/>
      <c r="D87" s="173" t="s">
        <v>134</v>
      </c>
      <c r="E87" s="22"/>
      <c r="F87" s="174" t="s">
        <v>135</v>
      </c>
      <c r="G87" s="22"/>
      <c r="H87" s="22"/>
      <c r="I87" s="175"/>
      <c r="J87" s="22"/>
      <c r="K87" s="22"/>
      <c r="L87" s="25"/>
      <c r="M87" s="176"/>
      <c r="N87" s="22"/>
      <c r="O87" s="22"/>
      <c r="P87" s="22"/>
      <c r="Q87" s="22"/>
      <c r="R87" s="22"/>
      <c r="S87" s="22"/>
      <c r="T87" s="53"/>
      <c r="AT87" s="3" t="s">
        <v>134</v>
      </c>
      <c r="AU87" s="3" t="s">
        <v>82</v>
      </c>
    </row>
    <row r="88" spans="2:65" s="20" customFormat="1" x14ac:dyDescent="0.2">
      <c r="B88" s="21"/>
      <c r="C88" s="22"/>
      <c r="D88" s="177" t="s">
        <v>136</v>
      </c>
      <c r="E88" s="22"/>
      <c r="F88" s="178" t="s">
        <v>137</v>
      </c>
      <c r="G88" s="22"/>
      <c r="H88" s="22"/>
      <c r="I88" s="175"/>
      <c r="J88" s="22"/>
      <c r="K88" s="22"/>
      <c r="L88" s="25"/>
      <c r="M88" s="176"/>
      <c r="N88" s="22"/>
      <c r="O88" s="22"/>
      <c r="P88" s="22"/>
      <c r="Q88" s="22"/>
      <c r="R88" s="22"/>
      <c r="S88" s="22"/>
      <c r="T88" s="53"/>
      <c r="AT88" s="3" t="s">
        <v>136</v>
      </c>
      <c r="AU88" s="3" t="s">
        <v>82</v>
      </c>
    </row>
    <row r="89" spans="2:65" s="179" customFormat="1" x14ac:dyDescent="0.2">
      <c r="B89" s="180"/>
      <c r="C89" s="181"/>
      <c r="D89" s="173" t="s">
        <v>138</v>
      </c>
      <c r="E89" s="182" t="s">
        <v>19</v>
      </c>
      <c r="F89" s="183" t="s">
        <v>139</v>
      </c>
      <c r="G89" s="181"/>
      <c r="H89" s="184">
        <v>72</v>
      </c>
      <c r="I89" s="185"/>
      <c r="J89" s="181"/>
      <c r="K89" s="181"/>
      <c r="L89" s="186"/>
      <c r="M89" s="187"/>
      <c r="N89" s="181"/>
      <c r="O89" s="181"/>
      <c r="P89" s="181"/>
      <c r="Q89" s="181"/>
      <c r="R89" s="181"/>
      <c r="S89" s="181"/>
      <c r="T89" s="188"/>
      <c r="AT89" s="189" t="s">
        <v>138</v>
      </c>
      <c r="AU89" s="189" t="s">
        <v>82</v>
      </c>
      <c r="AV89" s="179" t="s">
        <v>82</v>
      </c>
      <c r="AW89" s="179" t="s">
        <v>33</v>
      </c>
      <c r="AX89" s="179" t="s">
        <v>80</v>
      </c>
      <c r="AY89" s="189" t="s">
        <v>125</v>
      </c>
    </row>
    <row r="90" spans="2:65" s="20" customFormat="1" ht="33" customHeight="1" x14ac:dyDescent="0.2">
      <c r="B90" s="21"/>
      <c r="C90" s="160" t="s">
        <v>82</v>
      </c>
      <c r="D90" s="160" t="s">
        <v>127</v>
      </c>
      <c r="E90" s="161" t="s">
        <v>140</v>
      </c>
      <c r="F90" s="162" t="s">
        <v>141</v>
      </c>
      <c r="G90" s="163" t="s">
        <v>130</v>
      </c>
      <c r="H90" s="164">
        <v>75</v>
      </c>
      <c r="I90" s="165"/>
      <c r="J90" s="166">
        <f>ROUND(I90*H90,2)</f>
        <v>0</v>
      </c>
      <c r="K90" s="162" t="s">
        <v>131</v>
      </c>
      <c r="L90" s="25"/>
      <c r="M90" s="167" t="s">
        <v>19</v>
      </c>
      <c r="N90" s="168" t="s">
        <v>43</v>
      </c>
      <c r="O90" s="22"/>
      <c r="P90" s="169">
        <f>O90*H90</f>
        <v>0</v>
      </c>
      <c r="Q90" s="169">
        <v>0</v>
      </c>
      <c r="R90" s="169">
        <f>Q90*H90</f>
        <v>0</v>
      </c>
      <c r="S90" s="169">
        <v>0.255</v>
      </c>
      <c r="T90" s="170">
        <f>S90*H90</f>
        <v>19.125</v>
      </c>
      <c r="AR90" s="171" t="s">
        <v>132</v>
      </c>
      <c r="AT90" s="171" t="s">
        <v>127</v>
      </c>
      <c r="AU90" s="171" t="s">
        <v>82</v>
      </c>
      <c r="AY90" s="3" t="s">
        <v>125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3" t="s">
        <v>80</v>
      </c>
      <c r="BK90" s="172">
        <f>ROUND(I90*H90,2)</f>
        <v>0</v>
      </c>
      <c r="BL90" s="3" t="s">
        <v>132</v>
      </c>
      <c r="BM90" s="171" t="s">
        <v>142</v>
      </c>
    </row>
    <row r="91" spans="2:65" s="20" customFormat="1" ht="48.75" x14ac:dyDescent="0.2">
      <c r="B91" s="21"/>
      <c r="C91" s="22"/>
      <c r="D91" s="173" t="s">
        <v>134</v>
      </c>
      <c r="E91" s="22"/>
      <c r="F91" s="174" t="s">
        <v>143</v>
      </c>
      <c r="G91" s="22"/>
      <c r="H91" s="22"/>
      <c r="I91" s="175"/>
      <c r="J91" s="22"/>
      <c r="K91" s="22"/>
      <c r="L91" s="25"/>
      <c r="M91" s="176"/>
      <c r="N91" s="22"/>
      <c r="O91" s="22"/>
      <c r="P91" s="22"/>
      <c r="Q91" s="22"/>
      <c r="R91" s="22"/>
      <c r="S91" s="22"/>
      <c r="T91" s="53"/>
      <c r="AT91" s="3" t="s">
        <v>134</v>
      </c>
      <c r="AU91" s="3" t="s">
        <v>82</v>
      </c>
    </row>
    <row r="92" spans="2:65" s="20" customFormat="1" x14ac:dyDescent="0.2">
      <c r="B92" s="21"/>
      <c r="C92" s="22"/>
      <c r="D92" s="177" t="s">
        <v>136</v>
      </c>
      <c r="E92" s="22"/>
      <c r="F92" s="178" t="s">
        <v>144</v>
      </c>
      <c r="G92" s="22"/>
      <c r="H92" s="22"/>
      <c r="I92" s="175"/>
      <c r="J92" s="22"/>
      <c r="K92" s="22"/>
      <c r="L92" s="25"/>
      <c r="M92" s="176"/>
      <c r="N92" s="22"/>
      <c r="O92" s="22"/>
      <c r="P92" s="22"/>
      <c r="Q92" s="22"/>
      <c r="R92" s="22"/>
      <c r="S92" s="22"/>
      <c r="T92" s="53"/>
      <c r="AT92" s="3" t="s">
        <v>136</v>
      </c>
      <c r="AU92" s="3" t="s">
        <v>82</v>
      </c>
    </row>
    <row r="93" spans="2:65" s="179" customFormat="1" x14ac:dyDescent="0.2">
      <c r="B93" s="180"/>
      <c r="C93" s="181"/>
      <c r="D93" s="173" t="s">
        <v>138</v>
      </c>
      <c r="E93" s="182" t="s">
        <v>19</v>
      </c>
      <c r="F93" s="183" t="s">
        <v>145</v>
      </c>
      <c r="G93" s="181"/>
      <c r="H93" s="184">
        <v>75</v>
      </c>
      <c r="I93" s="185"/>
      <c r="J93" s="181"/>
      <c r="K93" s="181"/>
      <c r="L93" s="186"/>
      <c r="M93" s="187"/>
      <c r="N93" s="181"/>
      <c r="O93" s="181"/>
      <c r="P93" s="181"/>
      <c r="Q93" s="181"/>
      <c r="R93" s="181"/>
      <c r="S93" s="181"/>
      <c r="T93" s="188"/>
      <c r="AT93" s="189" t="s">
        <v>138</v>
      </c>
      <c r="AU93" s="189" t="s">
        <v>82</v>
      </c>
      <c r="AV93" s="179" t="s">
        <v>82</v>
      </c>
      <c r="AW93" s="179" t="s">
        <v>33</v>
      </c>
      <c r="AX93" s="179" t="s">
        <v>80</v>
      </c>
      <c r="AY93" s="189" t="s">
        <v>125</v>
      </c>
    </row>
    <row r="94" spans="2:65" s="20" customFormat="1" ht="24.2" customHeight="1" x14ac:dyDescent="0.2">
      <c r="B94" s="21"/>
      <c r="C94" s="160" t="s">
        <v>146</v>
      </c>
      <c r="D94" s="160" t="s">
        <v>127</v>
      </c>
      <c r="E94" s="161" t="s">
        <v>147</v>
      </c>
      <c r="F94" s="162" t="s">
        <v>148</v>
      </c>
      <c r="G94" s="163" t="s">
        <v>130</v>
      </c>
      <c r="H94" s="164">
        <v>20.5</v>
      </c>
      <c r="I94" s="165"/>
      <c r="J94" s="166">
        <f>ROUND(I94*H94,2)</f>
        <v>0</v>
      </c>
      <c r="K94" s="162" t="s">
        <v>131</v>
      </c>
      <c r="L94" s="25"/>
      <c r="M94" s="167" t="s">
        <v>19</v>
      </c>
      <c r="N94" s="168" t="s">
        <v>43</v>
      </c>
      <c r="O94" s="22"/>
      <c r="P94" s="169">
        <f>O94*H94</f>
        <v>0</v>
      </c>
      <c r="Q94" s="169">
        <v>0</v>
      </c>
      <c r="R94" s="169">
        <f>Q94*H94</f>
        <v>0</v>
      </c>
      <c r="S94" s="169">
        <v>0.3</v>
      </c>
      <c r="T94" s="170">
        <f>S94*H94</f>
        <v>6.1499999999999995</v>
      </c>
      <c r="AR94" s="171" t="s">
        <v>132</v>
      </c>
      <c r="AT94" s="171" t="s">
        <v>127</v>
      </c>
      <c r="AU94" s="171" t="s">
        <v>82</v>
      </c>
      <c r="AY94" s="3" t="s">
        <v>125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3" t="s">
        <v>80</v>
      </c>
      <c r="BK94" s="172">
        <f>ROUND(I94*H94,2)</f>
        <v>0</v>
      </c>
      <c r="BL94" s="3" t="s">
        <v>132</v>
      </c>
      <c r="BM94" s="171" t="s">
        <v>149</v>
      </c>
    </row>
    <row r="95" spans="2:65" s="20" customFormat="1" ht="29.25" x14ac:dyDescent="0.2">
      <c r="B95" s="21"/>
      <c r="C95" s="22"/>
      <c r="D95" s="173" t="s">
        <v>134</v>
      </c>
      <c r="E95" s="22"/>
      <c r="F95" s="174" t="s">
        <v>150</v>
      </c>
      <c r="G95" s="22"/>
      <c r="H95" s="22"/>
      <c r="I95" s="175"/>
      <c r="J95" s="22"/>
      <c r="K95" s="22"/>
      <c r="L95" s="25"/>
      <c r="M95" s="176"/>
      <c r="N95" s="22"/>
      <c r="O95" s="22"/>
      <c r="P95" s="22"/>
      <c r="Q95" s="22"/>
      <c r="R95" s="22"/>
      <c r="S95" s="22"/>
      <c r="T95" s="53"/>
      <c r="AT95" s="3" t="s">
        <v>134</v>
      </c>
      <c r="AU95" s="3" t="s">
        <v>82</v>
      </c>
    </row>
    <row r="96" spans="2:65" s="20" customFormat="1" x14ac:dyDescent="0.2">
      <c r="B96" s="21"/>
      <c r="C96" s="22"/>
      <c r="D96" s="177" t="s">
        <v>136</v>
      </c>
      <c r="E96" s="22"/>
      <c r="F96" s="178" t="s">
        <v>151</v>
      </c>
      <c r="G96" s="22"/>
      <c r="H96" s="22"/>
      <c r="I96" s="175"/>
      <c r="J96" s="22"/>
      <c r="K96" s="22"/>
      <c r="L96" s="25"/>
      <c r="M96" s="176"/>
      <c r="N96" s="22"/>
      <c r="O96" s="22"/>
      <c r="P96" s="22"/>
      <c r="Q96" s="22"/>
      <c r="R96" s="22"/>
      <c r="S96" s="22"/>
      <c r="T96" s="53"/>
      <c r="AT96" s="3" t="s">
        <v>136</v>
      </c>
      <c r="AU96" s="3" t="s">
        <v>82</v>
      </c>
    </row>
    <row r="97" spans="2:65" s="179" customFormat="1" x14ac:dyDescent="0.2">
      <c r="B97" s="180"/>
      <c r="C97" s="181"/>
      <c r="D97" s="173" t="s">
        <v>138</v>
      </c>
      <c r="E97" s="182" t="s">
        <v>19</v>
      </c>
      <c r="F97" s="183" t="s">
        <v>152</v>
      </c>
      <c r="G97" s="181"/>
      <c r="H97" s="184">
        <v>20.5</v>
      </c>
      <c r="I97" s="185"/>
      <c r="J97" s="181"/>
      <c r="K97" s="181"/>
      <c r="L97" s="186"/>
      <c r="M97" s="187"/>
      <c r="N97" s="181"/>
      <c r="O97" s="181"/>
      <c r="P97" s="181"/>
      <c r="Q97" s="181"/>
      <c r="R97" s="181"/>
      <c r="S97" s="181"/>
      <c r="T97" s="188"/>
      <c r="AT97" s="189" t="s">
        <v>138</v>
      </c>
      <c r="AU97" s="189" t="s">
        <v>82</v>
      </c>
      <c r="AV97" s="179" t="s">
        <v>82</v>
      </c>
      <c r="AW97" s="179" t="s">
        <v>33</v>
      </c>
      <c r="AX97" s="179" t="s">
        <v>80</v>
      </c>
      <c r="AY97" s="189" t="s">
        <v>125</v>
      </c>
    </row>
    <row r="98" spans="2:65" s="20" customFormat="1" ht="24.2" customHeight="1" x14ac:dyDescent="0.2">
      <c r="B98" s="21"/>
      <c r="C98" s="160" t="s">
        <v>132</v>
      </c>
      <c r="D98" s="160" t="s">
        <v>127</v>
      </c>
      <c r="E98" s="161" t="s">
        <v>153</v>
      </c>
      <c r="F98" s="162" t="s">
        <v>154</v>
      </c>
      <c r="G98" s="163" t="s">
        <v>130</v>
      </c>
      <c r="H98" s="164">
        <v>147</v>
      </c>
      <c r="I98" s="165"/>
      <c r="J98" s="166">
        <f>ROUND(I98*H98,2)</f>
        <v>0</v>
      </c>
      <c r="K98" s="162" t="s">
        <v>131</v>
      </c>
      <c r="L98" s="25"/>
      <c r="M98" s="167" t="s">
        <v>19</v>
      </c>
      <c r="N98" s="168" t="s">
        <v>43</v>
      </c>
      <c r="O98" s="22"/>
      <c r="P98" s="169">
        <f>O98*H98</f>
        <v>0</v>
      </c>
      <c r="Q98" s="169">
        <v>0</v>
      </c>
      <c r="R98" s="169">
        <f>Q98*H98</f>
        <v>0</v>
      </c>
      <c r="S98" s="169">
        <v>0.5</v>
      </c>
      <c r="T98" s="170">
        <f>S98*H98</f>
        <v>73.5</v>
      </c>
      <c r="AR98" s="171" t="s">
        <v>132</v>
      </c>
      <c r="AT98" s="171" t="s">
        <v>127</v>
      </c>
      <c r="AU98" s="171" t="s">
        <v>82</v>
      </c>
      <c r="AY98" s="3" t="s">
        <v>125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3" t="s">
        <v>80</v>
      </c>
      <c r="BK98" s="172">
        <f>ROUND(I98*H98,2)</f>
        <v>0</v>
      </c>
      <c r="BL98" s="3" t="s">
        <v>132</v>
      </c>
      <c r="BM98" s="171" t="s">
        <v>155</v>
      </c>
    </row>
    <row r="99" spans="2:65" s="20" customFormat="1" ht="39" x14ac:dyDescent="0.2">
      <c r="B99" s="21"/>
      <c r="C99" s="22"/>
      <c r="D99" s="173" t="s">
        <v>134</v>
      </c>
      <c r="E99" s="22"/>
      <c r="F99" s="174" t="s">
        <v>156</v>
      </c>
      <c r="G99" s="22"/>
      <c r="H99" s="22"/>
      <c r="I99" s="175"/>
      <c r="J99" s="22"/>
      <c r="K99" s="22"/>
      <c r="L99" s="25"/>
      <c r="M99" s="176"/>
      <c r="N99" s="22"/>
      <c r="O99" s="22"/>
      <c r="P99" s="22"/>
      <c r="Q99" s="22"/>
      <c r="R99" s="22"/>
      <c r="S99" s="22"/>
      <c r="T99" s="53"/>
      <c r="AT99" s="3" t="s">
        <v>134</v>
      </c>
      <c r="AU99" s="3" t="s">
        <v>82</v>
      </c>
    </row>
    <row r="100" spans="2:65" s="20" customFormat="1" x14ac:dyDescent="0.2">
      <c r="B100" s="21"/>
      <c r="C100" s="22"/>
      <c r="D100" s="177" t="s">
        <v>136</v>
      </c>
      <c r="E100" s="22"/>
      <c r="F100" s="178" t="s">
        <v>157</v>
      </c>
      <c r="G100" s="22"/>
      <c r="H100" s="22"/>
      <c r="I100" s="175"/>
      <c r="J100" s="22"/>
      <c r="K100" s="22"/>
      <c r="L100" s="25"/>
      <c r="M100" s="176"/>
      <c r="N100" s="22"/>
      <c r="O100" s="22"/>
      <c r="P100" s="22"/>
      <c r="Q100" s="22"/>
      <c r="R100" s="22"/>
      <c r="S100" s="22"/>
      <c r="T100" s="53"/>
      <c r="AT100" s="3" t="s">
        <v>136</v>
      </c>
      <c r="AU100" s="3" t="s">
        <v>82</v>
      </c>
    </row>
    <row r="101" spans="2:65" s="179" customFormat="1" x14ac:dyDescent="0.2">
      <c r="B101" s="180"/>
      <c r="C101" s="181"/>
      <c r="D101" s="173" t="s">
        <v>138</v>
      </c>
      <c r="E101" s="182" t="s">
        <v>19</v>
      </c>
      <c r="F101" s="183" t="s">
        <v>139</v>
      </c>
      <c r="G101" s="181"/>
      <c r="H101" s="184">
        <v>72</v>
      </c>
      <c r="I101" s="185"/>
      <c r="J101" s="181"/>
      <c r="K101" s="181"/>
      <c r="L101" s="186"/>
      <c r="M101" s="187"/>
      <c r="N101" s="181"/>
      <c r="O101" s="181"/>
      <c r="P101" s="181"/>
      <c r="Q101" s="181"/>
      <c r="R101" s="181"/>
      <c r="S101" s="181"/>
      <c r="T101" s="188"/>
      <c r="AT101" s="189" t="s">
        <v>138</v>
      </c>
      <c r="AU101" s="189" t="s">
        <v>82</v>
      </c>
      <c r="AV101" s="179" t="s">
        <v>82</v>
      </c>
      <c r="AW101" s="179" t="s">
        <v>33</v>
      </c>
      <c r="AX101" s="179" t="s">
        <v>72</v>
      </c>
      <c r="AY101" s="189" t="s">
        <v>125</v>
      </c>
    </row>
    <row r="102" spans="2:65" s="179" customFormat="1" x14ac:dyDescent="0.2">
      <c r="B102" s="180"/>
      <c r="C102" s="181"/>
      <c r="D102" s="173" t="s">
        <v>138</v>
      </c>
      <c r="E102" s="182" t="s">
        <v>19</v>
      </c>
      <c r="F102" s="183" t="s">
        <v>145</v>
      </c>
      <c r="G102" s="181"/>
      <c r="H102" s="184">
        <v>75</v>
      </c>
      <c r="I102" s="185"/>
      <c r="J102" s="181"/>
      <c r="K102" s="181"/>
      <c r="L102" s="186"/>
      <c r="M102" s="187"/>
      <c r="N102" s="181"/>
      <c r="O102" s="181"/>
      <c r="P102" s="181"/>
      <c r="Q102" s="181"/>
      <c r="R102" s="181"/>
      <c r="S102" s="181"/>
      <c r="T102" s="188"/>
      <c r="AT102" s="189" t="s">
        <v>138</v>
      </c>
      <c r="AU102" s="189" t="s">
        <v>82</v>
      </c>
      <c r="AV102" s="179" t="s">
        <v>82</v>
      </c>
      <c r="AW102" s="179" t="s">
        <v>33</v>
      </c>
      <c r="AX102" s="179" t="s">
        <v>72</v>
      </c>
      <c r="AY102" s="189" t="s">
        <v>125</v>
      </c>
    </row>
    <row r="103" spans="2:65" s="190" customFormat="1" x14ac:dyDescent="0.2">
      <c r="B103" s="191"/>
      <c r="C103" s="192"/>
      <c r="D103" s="173" t="s">
        <v>138</v>
      </c>
      <c r="E103" s="193" t="s">
        <v>19</v>
      </c>
      <c r="F103" s="194" t="s">
        <v>158</v>
      </c>
      <c r="G103" s="192"/>
      <c r="H103" s="195">
        <v>147</v>
      </c>
      <c r="I103" s="196"/>
      <c r="J103" s="192"/>
      <c r="K103" s="192"/>
      <c r="L103" s="197"/>
      <c r="M103" s="198"/>
      <c r="N103" s="192"/>
      <c r="O103" s="192"/>
      <c r="P103" s="192"/>
      <c r="Q103" s="192"/>
      <c r="R103" s="192"/>
      <c r="S103" s="192"/>
      <c r="T103" s="199"/>
      <c r="AT103" s="200" t="s">
        <v>138</v>
      </c>
      <c r="AU103" s="200" t="s">
        <v>82</v>
      </c>
      <c r="AV103" s="190" t="s">
        <v>132</v>
      </c>
      <c r="AW103" s="190" t="s">
        <v>33</v>
      </c>
      <c r="AX103" s="190" t="s">
        <v>80</v>
      </c>
      <c r="AY103" s="200" t="s">
        <v>125</v>
      </c>
    </row>
    <row r="104" spans="2:65" s="20" customFormat="1" ht="24.2" customHeight="1" x14ac:dyDescent="0.2">
      <c r="B104" s="21"/>
      <c r="C104" s="160" t="s">
        <v>159</v>
      </c>
      <c r="D104" s="160" t="s">
        <v>127</v>
      </c>
      <c r="E104" s="161" t="s">
        <v>160</v>
      </c>
      <c r="F104" s="162" t="s">
        <v>161</v>
      </c>
      <c r="G104" s="163" t="s">
        <v>130</v>
      </c>
      <c r="H104" s="164">
        <v>20.5</v>
      </c>
      <c r="I104" s="165"/>
      <c r="J104" s="166">
        <f>ROUND(I104*H104,2)</f>
        <v>0</v>
      </c>
      <c r="K104" s="162" t="s">
        <v>131</v>
      </c>
      <c r="L104" s="25"/>
      <c r="M104" s="167" t="s">
        <v>19</v>
      </c>
      <c r="N104" s="168" t="s">
        <v>43</v>
      </c>
      <c r="O104" s="22"/>
      <c r="P104" s="169">
        <f>O104*H104</f>
        <v>0</v>
      </c>
      <c r="Q104" s="169">
        <v>0</v>
      </c>
      <c r="R104" s="169">
        <f>Q104*H104</f>
        <v>0</v>
      </c>
      <c r="S104" s="169">
        <v>0.22</v>
      </c>
      <c r="T104" s="170">
        <f>S104*H104</f>
        <v>4.51</v>
      </c>
      <c r="AR104" s="171" t="s">
        <v>132</v>
      </c>
      <c r="AT104" s="171" t="s">
        <v>127</v>
      </c>
      <c r="AU104" s="171" t="s">
        <v>82</v>
      </c>
      <c r="AY104" s="3" t="s">
        <v>125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3" t="s">
        <v>80</v>
      </c>
      <c r="BK104" s="172">
        <f>ROUND(I104*H104,2)</f>
        <v>0</v>
      </c>
      <c r="BL104" s="3" t="s">
        <v>132</v>
      </c>
      <c r="BM104" s="171" t="s">
        <v>162</v>
      </c>
    </row>
    <row r="105" spans="2:65" s="20" customFormat="1" ht="29.25" x14ac:dyDescent="0.2">
      <c r="B105" s="21"/>
      <c r="C105" s="22"/>
      <c r="D105" s="173" t="s">
        <v>134</v>
      </c>
      <c r="E105" s="22"/>
      <c r="F105" s="174" t="s">
        <v>163</v>
      </c>
      <c r="G105" s="22"/>
      <c r="H105" s="22"/>
      <c r="I105" s="175"/>
      <c r="J105" s="22"/>
      <c r="K105" s="22"/>
      <c r="L105" s="25"/>
      <c r="M105" s="176"/>
      <c r="N105" s="22"/>
      <c r="O105" s="22"/>
      <c r="P105" s="22"/>
      <c r="Q105" s="22"/>
      <c r="R105" s="22"/>
      <c r="S105" s="22"/>
      <c r="T105" s="53"/>
      <c r="AT105" s="3" t="s">
        <v>134</v>
      </c>
      <c r="AU105" s="3" t="s">
        <v>82</v>
      </c>
    </row>
    <row r="106" spans="2:65" s="20" customFormat="1" x14ac:dyDescent="0.2">
      <c r="B106" s="21"/>
      <c r="C106" s="22"/>
      <c r="D106" s="177" t="s">
        <v>136</v>
      </c>
      <c r="E106" s="22"/>
      <c r="F106" s="178" t="s">
        <v>164</v>
      </c>
      <c r="G106" s="22"/>
      <c r="H106" s="22"/>
      <c r="I106" s="175"/>
      <c r="J106" s="22"/>
      <c r="K106" s="22"/>
      <c r="L106" s="25"/>
      <c r="M106" s="176"/>
      <c r="N106" s="22"/>
      <c r="O106" s="22"/>
      <c r="P106" s="22"/>
      <c r="Q106" s="22"/>
      <c r="R106" s="22"/>
      <c r="S106" s="22"/>
      <c r="T106" s="53"/>
      <c r="AT106" s="3" t="s">
        <v>136</v>
      </c>
      <c r="AU106" s="3" t="s">
        <v>82</v>
      </c>
    </row>
    <row r="107" spans="2:65" s="179" customFormat="1" x14ac:dyDescent="0.2">
      <c r="B107" s="180"/>
      <c r="C107" s="181"/>
      <c r="D107" s="173" t="s">
        <v>138</v>
      </c>
      <c r="E107" s="182" t="s">
        <v>19</v>
      </c>
      <c r="F107" s="183" t="s">
        <v>152</v>
      </c>
      <c r="G107" s="181"/>
      <c r="H107" s="184">
        <v>20.5</v>
      </c>
      <c r="I107" s="185"/>
      <c r="J107" s="181"/>
      <c r="K107" s="181"/>
      <c r="L107" s="186"/>
      <c r="M107" s="187"/>
      <c r="N107" s="181"/>
      <c r="O107" s="181"/>
      <c r="P107" s="181"/>
      <c r="Q107" s="181"/>
      <c r="R107" s="181"/>
      <c r="S107" s="181"/>
      <c r="T107" s="188"/>
      <c r="AT107" s="189" t="s">
        <v>138</v>
      </c>
      <c r="AU107" s="189" t="s">
        <v>82</v>
      </c>
      <c r="AV107" s="179" t="s">
        <v>82</v>
      </c>
      <c r="AW107" s="179" t="s">
        <v>33</v>
      </c>
      <c r="AX107" s="179" t="s">
        <v>80</v>
      </c>
      <c r="AY107" s="189" t="s">
        <v>125</v>
      </c>
    </row>
    <row r="108" spans="2:65" s="20" customFormat="1" ht="33" customHeight="1" x14ac:dyDescent="0.2">
      <c r="B108" s="21"/>
      <c r="C108" s="160" t="s">
        <v>165</v>
      </c>
      <c r="D108" s="160" t="s">
        <v>127</v>
      </c>
      <c r="E108" s="161" t="s">
        <v>166</v>
      </c>
      <c r="F108" s="162" t="s">
        <v>167</v>
      </c>
      <c r="G108" s="163" t="s">
        <v>130</v>
      </c>
      <c r="H108" s="164">
        <v>194</v>
      </c>
      <c r="I108" s="165"/>
      <c r="J108" s="166">
        <f>ROUND(I108*H108,2)</f>
        <v>0</v>
      </c>
      <c r="K108" s="162" t="s">
        <v>131</v>
      </c>
      <c r="L108" s="25"/>
      <c r="M108" s="167" t="s">
        <v>19</v>
      </c>
      <c r="N108" s="168" t="s">
        <v>43</v>
      </c>
      <c r="O108" s="22"/>
      <c r="P108" s="169">
        <f>O108*H108</f>
        <v>0</v>
      </c>
      <c r="Q108" s="169">
        <v>0</v>
      </c>
      <c r="R108" s="169">
        <f>Q108*H108</f>
        <v>0</v>
      </c>
      <c r="S108" s="169">
        <v>0.3</v>
      </c>
      <c r="T108" s="170">
        <f>S108*H108</f>
        <v>58.199999999999996</v>
      </c>
      <c r="AR108" s="171" t="s">
        <v>132</v>
      </c>
      <c r="AT108" s="171" t="s">
        <v>127</v>
      </c>
      <c r="AU108" s="171" t="s">
        <v>82</v>
      </c>
      <c r="AY108" s="3" t="s">
        <v>125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3" t="s">
        <v>80</v>
      </c>
      <c r="BK108" s="172">
        <f>ROUND(I108*H108,2)</f>
        <v>0</v>
      </c>
      <c r="BL108" s="3" t="s">
        <v>132</v>
      </c>
      <c r="BM108" s="171" t="s">
        <v>168</v>
      </c>
    </row>
    <row r="109" spans="2:65" s="20" customFormat="1" ht="39" x14ac:dyDescent="0.2">
      <c r="B109" s="21"/>
      <c r="C109" s="22"/>
      <c r="D109" s="173" t="s">
        <v>134</v>
      </c>
      <c r="E109" s="22"/>
      <c r="F109" s="174" t="s">
        <v>169</v>
      </c>
      <c r="G109" s="22"/>
      <c r="H109" s="22"/>
      <c r="I109" s="175"/>
      <c r="J109" s="22"/>
      <c r="K109" s="22"/>
      <c r="L109" s="25"/>
      <c r="M109" s="176"/>
      <c r="N109" s="22"/>
      <c r="O109" s="22"/>
      <c r="P109" s="22"/>
      <c r="Q109" s="22"/>
      <c r="R109" s="22"/>
      <c r="S109" s="22"/>
      <c r="T109" s="53"/>
      <c r="AT109" s="3" t="s">
        <v>134</v>
      </c>
      <c r="AU109" s="3" t="s">
        <v>82</v>
      </c>
    </row>
    <row r="110" spans="2:65" s="20" customFormat="1" x14ac:dyDescent="0.2">
      <c r="B110" s="21"/>
      <c r="C110" s="22"/>
      <c r="D110" s="177" t="s">
        <v>136</v>
      </c>
      <c r="E110" s="22"/>
      <c r="F110" s="178" t="s">
        <v>170</v>
      </c>
      <c r="G110" s="22"/>
      <c r="H110" s="22"/>
      <c r="I110" s="175"/>
      <c r="J110" s="22"/>
      <c r="K110" s="22"/>
      <c r="L110" s="25"/>
      <c r="M110" s="176"/>
      <c r="N110" s="22"/>
      <c r="O110" s="22"/>
      <c r="P110" s="22"/>
      <c r="Q110" s="22"/>
      <c r="R110" s="22"/>
      <c r="S110" s="22"/>
      <c r="T110" s="53"/>
      <c r="AT110" s="3" t="s">
        <v>136</v>
      </c>
      <c r="AU110" s="3" t="s">
        <v>82</v>
      </c>
    </row>
    <row r="111" spans="2:65" s="179" customFormat="1" x14ac:dyDescent="0.2">
      <c r="B111" s="180"/>
      <c r="C111" s="181"/>
      <c r="D111" s="173" t="s">
        <v>138</v>
      </c>
      <c r="E111" s="182" t="s">
        <v>19</v>
      </c>
      <c r="F111" s="183" t="s">
        <v>171</v>
      </c>
      <c r="G111" s="181"/>
      <c r="H111" s="184">
        <v>194</v>
      </c>
      <c r="I111" s="185"/>
      <c r="J111" s="181"/>
      <c r="K111" s="181"/>
      <c r="L111" s="186"/>
      <c r="M111" s="187"/>
      <c r="N111" s="181"/>
      <c r="O111" s="181"/>
      <c r="P111" s="181"/>
      <c r="Q111" s="181"/>
      <c r="R111" s="181"/>
      <c r="S111" s="181"/>
      <c r="T111" s="188"/>
      <c r="AT111" s="189" t="s">
        <v>138</v>
      </c>
      <c r="AU111" s="189" t="s">
        <v>82</v>
      </c>
      <c r="AV111" s="179" t="s">
        <v>82</v>
      </c>
      <c r="AW111" s="179" t="s">
        <v>33</v>
      </c>
      <c r="AX111" s="179" t="s">
        <v>80</v>
      </c>
      <c r="AY111" s="189" t="s">
        <v>125</v>
      </c>
    </row>
    <row r="112" spans="2:65" s="20" customFormat="1" ht="24.2" customHeight="1" x14ac:dyDescent="0.2">
      <c r="B112" s="21"/>
      <c r="C112" s="160" t="s">
        <v>172</v>
      </c>
      <c r="D112" s="160" t="s">
        <v>127</v>
      </c>
      <c r="E112" s="161" t="s">
        <v>153</v>
      </c>
      <c r="F112" s="162" t="s">
        <v>154</v>
      </c>
      <c r="G112" s="163" t="s">
        <v>130</v>
      </c>
      <c r="H112" s="164">
        <v>2.4</v>
      </c>
      <c r="I112" s="165"/>
      <c r="J112" s="166">
        <f>ROUND(I112*H112,2)</f>
        <v>0</v>
      </c>
      <c r="K112" s="162" t="s">
        <v>131</v>
      </c>
      <c r="L112" s="25"/>
      <c r="M112" s="167" t="s">
        <v>19</v>
      </c>
      <c r="N112" s="168" t="s">
        <v>43</v>
      </c>
      <c r="O112" s="22"/>
      <c r="P112" s="169">
        <f>O112*H112</f>
        <v>0</v>
      </c>
      <c r="Q112" s="169">
        <v>0</v>
      </c>
      <c r="R112" s="169">
        <f>Q112*H112</f>
        <v>0</v>
      </c>
      <c r="S112" s="169">
        <v>0.5</v>
      </c>
      <c r="T112" s="170">
        <f>S112*H112</f>
        <v>1.2</v>
      </c>
      <c r="AR112" s="171" t="s">
        <v>132</v>
      </c>
      <c r="AT112" s="171" t="s">
        <v>127</v>
      </c>
      <c r="AU112" s="171" t="s">
        <v>82</v>
      </c>
      <c r="AY112" s="3" t="s">
        <v>125</v>
      </c>
      <c r="BE112" s="172">
        <f>IF(N112="základní",J112,0)</f>
        <v>0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3" t="s">
        <v>80</v>
      </c>
      <c r="BK112" s="172">
        <f>ROUND(I112*H112,2)</f>
        <v>0</v>
      </c>
      <c r="BL112" s="3" t="s">
        <v>132</v>
      </c>
      <c r="BM112" s="171" t="s">
        <v>173</v>
      </c>
    </row>
    <row r="113" spans="2:65" s="20" customFormat="1" ht="39" x14ac:dyDescent="0.2">
      <c r="B113" s="21"/>
      <c r="C113" s="22"/>
      <c r="D113" s="173" t="s">
        <v>134</v>
      </c>
      <c r="E113" s="22"/>
      <c r="F113" s="174" t="s">
        <v>156</v>
      </c>
      <c r="G113" s="22"/>
      <c r="H113" s="22"/>
      <c r="I113" s="175"/>
      <c r="J113" s="22"/>
      <c r="K113" s="22"/>
      <c r="L113" s="25"/>
      <c r="M113" s="176"/>
      <c r="N113" s="22"/>
      <c r="O113" s="22"/>
      <c r="P113" s="22"/>
      <c r="Q113" s="22"/>
      <c r="R113" s="22"/>
      <c r="S113" s="22"/>
      <c r="T113" s="53"/>
      <c r="AT113" s="3" t="s">
        <v>134</v>
      </c>
      <c r="AU113" s="3" t="s">
        <v>82</v>
      </c>
    </row>
    <row r="114" spans="2:65" s="20" customFormat="1" x14ac:dyDescent="0.2">
      <c r="B114" s="21"/>
      <c r="C114" s="22"/>
      <c r="D114" s="177" t="s">
        <v>136</v>
      </c>
      <c r="E114" s="22"/>
      <c r="F114" s="178" t="s">
        <v>157</v>
      </c>
      <c r="G114" s="22"/>
      <c r="H114" s="22"/>
      <c r="I114" s="175"/>
      <c r="J114" s="22"/>
      <c r="K114" s="22"/>
      <c r="L114" s="25"/>
      <c r="M114" s="176"/>
      <c r="N114" s="22"/>
      <c r="O114" s="22"/>
      <c r="P114" s="22"/>
      <c r="Q114" s="22"/>
      <c r="R114" s="22"/>
      <c r="S114" s="22"/>
      <c r="T114" s="53"/>
      <c r="AT114" s="3" t="s">
        <v>136</v>
      </c>
      <c r="AU114" s="3" t="s">
        <v>82</v>
      </c>
    </row>
    <row r="115" spans="2:65" s="179" customFormat="1" x14ac:dyDescent="0.2">
      <c r="B115" s="180"/>
      <c r="C115" s="181"/>
      <c r="D115" s="173" t="s">
        <v>138</v>
      </c>
      <c r="E115" s="182" t="s">
        <v>19</v>
      </c>
      <c r="F115" s="183" t="s">
        <v>174</v>
      </c>
      <c r="G115" s="181"/>
      <c r="H115" s="184">
        <v>2.4</v>
      </c>
      <c r="I115" s="185"/>
      <c r="J115" s="181"/>
      <c r="K115" s="181"/>
      <c r="L115" s="186"/>
      <c r="M115" s="187"/>
      <c r="N115" s="181"/>
      <c r="O115" s="181"/>
      <c r="P115" s="181"/>
      <c r="Q115" s="181"/>
      <c r="R115" s="181"/>
      <c r="S115" s="181"/>
      <c r="T115" s="188"/>
      <c r="AT115" s="189" t="s">
        <v>138</v>
      </c>
      <c r="AU115" s="189" t="s">
        <v>82</v>
      </c>
      <c r="AV115" s="179" t="s">
        <v>82</v>
      </c>
      <c r="AW115" s="179" t="s">
        <v>33</v>
      </c>
      <c r="AX115" s="179" t="s">
        <v>80</v>
      </c>
      <c r="AY115" s="189" t="s">
        <v>125</v>
      </c>
    </row>
    <row r="116" spans="2:65" s="20" customFormat="1" ht="16.5" customHeight="1" x14ac:dyDescent="0.2">
      <c r="B116" s="21"/>
      <c r="C116" s="160" t="s">
        <v>175</v>
      </c>
      <c r="D116" s="160" t="s">
        <v>127</v>
      </c>
      <c r="E116" s="161" t="s">
        <v>176</v>
      </c>
      <c r="F116" s="162" t="s">
        <v>177</v>
      </c>
      <c r="G116" s="163" t="s">
        <v>178</v>
      </c>
      <c r="H116" s="164">
        <v>204.8</v>
      </c>
      <c r="I116" s="165"/>
      <c r="J116" s="166">
        <f>ROUND(I116*H116,2)</f>
        <v>0</v>
      </c>
      <c r="K116" s="162" t="s">
        <v>131</v>
      </c>
      <c r="L116" s="25"/>
      <c r="M116" s="167" t="s">
        <v>19</v>
      </c>
      <c r="N116" s="168" t="s">
        <v>43</v>
      </c>
      <c r="O116" s="22"/>
      <c r="P116" s="169">
        <f>O116*H116</f>
        <v>0</v>
      </c>
      <c r="Q116" s="169">
        <v>0</v>
      </c>
      <c r="R116" s="169">
        <f>Q116*H116</f>
        <v>0</v>
      </c>
      <c r="S116" s="169">
        <v>0.04</v>
      </c>
      <c r="T116" s="170">
        <f>S116*H116</f>
        <v>8.1920000000000002</v>
      </c>
      <c r="AR116" s="171" t="s">
        <v>132</v>
      </c>
      <c r="AT116" s="171" t="s">
        <v>127</v>
      </c>
      <c r="AU116" s="171" t="s">
        <v>82</v>
      </c>
      <c r="AY116" s="3" t="s">
        <v>125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3" t="s">
        <v>80</v>
      </c>
      <c r="BK116" s="172">
        <f>ROUND(I116*H116,2)</f>
        <v>0</v>
      </c>
      <c r="BL116" s="3" t="s">
        <v>132</v>
      </c>
      <c r="BM116" s="171" t="s">
        <v>179</v>
      </c>
    </row>
    <row r="117" spans="2:65" s="20" customFormat="1" ht="29.25" x14ac:dyDescent="0.2">
      <c r="B117" s="21"/>
      <c r="C117" s="22"/>
      <c r="D117" s="173" t="s">
        <v>134</v>
      </c>
      <c r="E117" s="22"/>
      <c r="F117" s="174" t="s">
        <v>180</v>
      </c>
      <c r="G117" s="22"/>
      <c r="H117" s="22"/>
      <c r="I117" s="175"/>
      <c r="J117" s="22"/>
      <c r="K117" s="22"/>
      <c r="L117" s="25"/>
      <c r="M117" s="176"/>
      <c r="N117" s="22"/>
      <c r="O117" s="22"/>
      <c r="P117" s="22"/>
      <c r="Q117" s="22"/>
      <c r="R117" s="22"/>
      <c r="S117" s="22"/>
      <c r="T117" s="53"/>
      <c r="AT117" s="3" t="s">
        <v>134</v>
      </c>
      <c r="AU117" s="3" t="s">
        <v>82</v>
      </c>
    </row>
    <row r="118" spans="2:65" s="20" customFormat="1" x14ac:dyDescent="0.2">
      <c r="B118" s="21"/>
      <c r="C118" s="22"/>
      <c r="D118" s="177" t="s">
        <v>136</v>
      </c>
      <c r="E118" s="22"/>
      <c r="F118" s="178" t="s">
        <v>181</v>
      </c>
      <c r="G118" s="22"/>
      <c r="H118" s="22"/>
      <c r="I118" s="175"/>
      <c r="J118" s="22"/>
      <c r="K118" s="22"/>
      <c r="L118" s="25"/>
      <c r="M118" s="176"/>
      <c r="N118" s="22"/>
      <c r="O118" s="22"/>
      <c r="P118" s="22"/>
      <c r="Q118" s="22"/>
      <c r="R118" s="22"/>
      <c r="S118" s="22"/>
      <c r="T118" s="53"/>
      <c r="AT118" s="3" t="s">
        <v>136</v>
      </c>
      <c r="AU118" s="3" t="s">
        <v>82</v>
      </c>
    </row>
    <row r="119" spans="2:65" s="179" customFormat="1" x14ac:dyDescent="0.2">
      <c r="B119" s="180"/>
      <c r="C119" s="181"/>
      <c r="D119" s="173" t="s">
        <v>138</v>
      </c>
      <c r="E119" s="182" t="s">
        <v>19</v>
      </c>
      <c r="F119" s="183" t="s">
        <v>182</v>
      </c>
      <c r="G119" s="181"/>
      <c r="H119" s="184">
        <v>204.8</v>
      </c>
      <c r="I119" s="185"/>
      <c r="J119" s="181"/>
      <c r="K119" s="181"/>
      <c r="L119" s="186"/>
      <c r="M119" s="187"/>
      <c r="N119" s="181"/>
      <c r="O119" s="181"/>
      <c r="P119" s="181"/>
      <c r="Q119" s="181"/>
      <c r="R119" s="181"/>
      <c r="S119" s="181"/>
      <c r="T119" s="188"/>
      <c r="AT119" s="189" t="s">
        <v>138</v>
      </c>
      <c r="AU119" s="189" t="s">
        <v>82</v>
      </c>
      <c r="AV119" s="179" t="s">
        <v>82</v>
      </c>
      <c r="AW119" s="179" t="s">
        <v>33</v>
      </c>
      <c r="AX119" s="179" t="s">
        <v>80</v>
      </c>
      <c r="AY119" s="189" t="s">
        <v>125</v>
      </c>
    </row>
    <row r="120" spans="2:65" s="144" customFormat="1" ht="22.9" customHeight="1" x14ac:dyDescent="0.2">
      <c r="B120" s="145"/>
      <c r="C120" s="146"/>
      <c r="D120" s="147" t="s">
        <v>71</v>
      </c>
      <c r="E120" s="158" t="s">
        <v>183</v>
      </c>
      <c r="F120" s="158" t="s">
        <v>184</v>
      </c>
      <c r="G120" s="146"/>
      <c r="H120" s="146"/>
      <c r="I120" s="149"/>
      <c r="J120" s="159">
        <f>BK120</f>
        <v>0</v>
      </c>
      <c r="K120" s="146"/>
      <c r="L120" s="151"/>
      <c r="M120" s="152"/>
      <c r="N120" s="146"/>
      <c r="O120" s="146"/>
      <c r="P120" s="153">
        <f>SUM(P121:P146)</f>
        <v>0</v>
      </c>
      <c r="Q120" s="146"/>
      <c r="R120" s="153">
        <f>SUM(R121:R146)</f>
        <v>0</v>
      </c>
      <c r="S120" s="146"/>
      <c r="T120" s="154">
        <f>SUM(T121:T146)</f>
        <v>15.854000000000001</v>
      </c>
      <c r="AR120" s="155" t="s">
        <v>80</v>
      </c>
      <c r="AT120" s="156" t="s">
        <v>71</v>
      </c>
      <c r="AU120" s="156" t="s">
        <v>80</v>
      </c>
      <c r="AY120" s="155" t="s">
        <v>125</v>
      </c>
      <c r="BK120" s="157">
        <f>SUM(BK121:BK146)</f>
        <v>0</v>
      </c>
    </row>
    <row r="121" spans="2:65" s="20" customFormat="1" ht="16.5" customHeight="1" x14ac:dyDescent="0.2">
      <c r="B121" s="21"/>
      <c r="C121" s="160" t="s">
        <v>183</v>
      </c>
      <c r="D121" s="160" t="s">
        <v>127</v>
      </c>
      <c r="E121" s="161" t="s">
        <v>185</v>
      </c>
      <c r="F121" s="162" t="s">
        <v>186</v>
      </c>
      <c r="G121" s="163" t="s">
        <v>187</v>
      </c>
      <c r="H121" s="164">
        <v>5.6219999999999999</v>
      </c>
      <c r="I121" s="165"/>
      <c r="J121" s="166">
        <f>ROUND(I121*H121,2)</f>
        <v>0</v>
      </c>
      <c r="K121" s="162" t="s">
        <v>131</v>
      </c>
      <c r="L121" s="25"/>
      <c r="M121" s="167" t="s">
        <v>19</v>
      </c>
      <c r="N121" s="168" t="s">
        <v>43</v>
      </c>
      <c r="O121" s="22"/>
      <c r="P121" s="169">
        <f>O121*H121</f>
        <v>0</v>
      </c>
      <c r="Q121" s="169">
        <v>0</v>
      </c>
      <c r="R121" s="169">
        <f>Q121*H121</f>
        <v>0</v>
      </c>
      <c r="S121" s="169">
        <v>2</v>
      </c>
      <c r="T121" s="170">
        <f>S121*H121</f>
        <v>11.244</v>
      </c>
      <c r="AR121" s="171" t="s">
        <v>132</v>
      </c>
      <c r="AT121" s="171" t="s">
        <v>127</v>
      </c>
      <c r="AU121" s="171" t="s">
        <v>82</v>
      </c>
      <c r="AY121" s="3" t="s">
        <v>125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3" t="s">
        <v>80</v>
      </c>
      <c r="BK121" s="172">
        <f>ROUND(I121*H121,2)</f>
        <v>0</v>
      </c>
      <c r="BL121" s="3" t="s">
        <v>132</v>
      </c>
      <c r="BM121" s="171" t="s">
        <v>188</v>
      </c>
    </row>
    <row r="122" spans="2:65" s="20" customFormat="1" x14ac:dyDescent="0.2">
      <c r="B122" s="21"/>
      <c r="C122" s="22"/>
      <c r="D122" s="173" t="s">
        <v>134</v>
      </c>
      <c r="E122" s="22"/>
      <c r="F122" s="174" t="s">
        <v>186</v>
      </c>
      <c r="G122" s="22"/>
      <c r="H122" s="22"/>
      <c r="I122" s="175"/>
      <c r="J122" s="22"/>
      <c r="K122" s="22"/>
      <c r="L122" s="25"/>
      <c r="M122" s="176"/>
      <c r="N122" s="22"/>
      <c r="O122" s="22"/>
      <c r="P122" s="22"/>
      <c r="Q122" s="22"/>
      <c r="R122" s="22"/>
      <c r="S122" s="22"/>
      <c r="T122" s="53"/>
      <c r="AT122" s="3" t="s">
        <v>134</v>
      </c>
      <c r="AU122" s="3" t="s">
        <v>82</v>
      </c>
    </row>
    <row r="123" spans="2:65" s="20" customFormat="1" x14ac:dyDescent="0.2">
      <c r="B123" s="21"/>
      <c r="C123" s="22"/>
      <c r="D123" s="177" t="s">
        <v>136</v>
      </c>
      <c r="E123" s="22"/>
      <c r="F123" s="178" t="s">
        <v>189</v>
      </c>
      <c r="G123" s="22"/>
      <c r="H123" s="22"/>
      <c r="I123" s="175"/>
      <c r="J123" s="22"/>
      <c r="K123" s="22"/>
      <c r="L123" s="25"/>
      <c r="M123" s="176"/>
      <c r="N123" s="22"/>
      <c r="O123" s="22"/>
      <c r="P123" s="22"/>
      <c r="Q123" s="22"/>
      <c r="R123" s="22"/>
      <c r="S123" s="22"/>
      <c r="T123" s="53"/>
      <c r="AT123" s="3" t="s">
        <v>136</v>
      </c>
      <c r="AU123" s="3" t="s">
        <v>82</v>
      </c>
    </row>
    <row r="124" spans="2:65" s="179" customFormat="1" ht="22.5" x14ac:dyDescent="0.2">
      <c r="B124" s="180"/>
      <c r="C124" s="181"/>
      <c r="D124" s="173" t="s">
        <v>138</v>
      </c>
      <c r="E124" s="182" t="s">
        <v>19</v>
      </c>
      <c r="F124" s="183" t="s">
        <v>190</v>
      </c>
      <c r="G124" s="181"/>
      <c r="H124" s="184">
        <v>2.621</v>
      </c>
      <c r="I124" s="185"/>
      <c r="J124" s="181"/>
      <c r="K124" s="181"/>
      <c r="L124" s="186"/>
      <c r="M124" s="187"/>
      <c r="N124" s="181"/>
      <c r="O124" s="181"/>
      <c r="P124" s="181"/>
      <c r="Q124" s="181"/>
      <c r="R124" s="181"/>
      <c r="S124" s="181"/>
      <c r="T124" s="188"/>
      <c r="AT124" s="189" t="s">
        <v>138</v>
      </c>
      <c r="AU124" s="189" t="s">
        <v>82</v>
      </c>
      <c r="AV124" s="179" t="s">
        <v>82</v>
      </c>
      <c r="AW124" s="179" t="s">
        <v>33</v>
      </c>
      <c r="AX124" s="179" t="s">
        <v>72</v>
      </c>
      <c r="AY124" s="189" t="s">
        <v>125</v>
      </c>
    </row>
    <row r="125" spans="2:65" s="179" customFormat="1" ht="22.5" x14ac:dyDescent="0.2">
      <c r="B125" s="180"/>
      <c r="C125" s="181"/>
      <c r="D125" s="173" t="s">
        <v>138</v>
      </c>
      <c r="E125" s="182" t="s">
        <v>19</v>
      </c>
      <c r="F125" s="183" t="s">
        <v>191</v>
      </c>
      <c r="G125" s="181"/>
      <c r="H125" s="184">
        <v>2.0489999999999999</v>
      </c>
      <c r="I125" s="185"/>
      <c r="J125" s="181"/>
      <c r="K125" s="181"/>
      <c r="L125" s="186"/>
      <c r="M125" s="187"/>
      <c r="N125" s="181"/>
      <c r="O125" s="181"/>
      <c r="P125" s="181"/>
      <c r="Q125" s="181"/>
      <c r="R125" s="181"/>
      <c r="S125" s="181"/>
      <c r="T125" s="188"/>
      <c r="AT125" s="189" t="s">
        <v>138</v>
      </c>
      <c r="AU125" s="189" t="s">
        <v>82</v>
      </c>
      <c r="AV125" s="179" t="s">
        <v>82</v>
      </c>
      <c r="AW125" s="179" t="s">
        <v>33</v>
      </c>
      <c r="AX125" s="179" t="s">
        <v>72</v>
      </c>
      <c r="AY125" s="189" t="s">
        <v>125</v>
      </c>
    </row>
    <row r="126" spans="2:65" s="179" customFormat="1" ht="22.5" x14ac:dyDescent="0.2">
      <c r="B126" s="180"/>
      <c r="C126" s="181"/>
      <c r="D126" s="173" t="s">
        <v>138</v>
      </c>
      <c r="E126" s="182" t="s">
        <v>19</v>
      </c>
      <c r="F126" s="183" t="s">
        <v>192</v>
      </c>
      <c r="G126" s="181"/>
      <c r="H126" s="184">
        <v>0.95199999999999996</v>
      </c>
      <c r="I126" s="185"/>
      <c r="J126" s="181"/>
      <c r="K126" s="181"/>
      <c r="L126" s="186"/>
      <c r="M126" s="187"/>
      <c r="N126" s="181"/>
      <c r="O126" s="181"/>
      <c r="P126" s="181"/>
      <c r="Q126" s="181"/>
      <c r="R126" s="181"/>
      <c r="S126" s="181"/>
      <c r="T126" s="188"/>
      <c r="AT126" s="189" t="s">
        <v>138</v>
      </c>
      <c r="AU126" s="189" t="s">
        <v>82</v>
      </c>
      <c r="AV126" s="179" t="s">
        <v>82</v>
      </c>
      <c r="AW126" s="179" t="s">
        <v>33</v>
      </c>
      <c r="AX126" s="179" t="s">
        <v>72</v>
      </c>
      <c r="AY126" s="189" t="s">
        <v>125</v>
      </c>
    </row>
    <row r="127" spans="2:65" s="190" customFormat="1" x14ac:dyDescent="0.2">
      <c r="B127" s="191"/>
      <c r="C127" s="192"/>
      <c r="D127" s="173" t="s">
        <v>138</v>
      </c>
      <c r="E127" s="193" t="s">
        <v>19</v>
      </c>
      <c r="F127" s="194" t="s">
        <v>158</v>
      </c>
      <c r="G127" s="192"/>
      <c r="H127" s="195">
        <v>5.6219999999999999</v>
      </c>
      <c r="I127" s="196"/>
      <c r="J127" s="192"/>
      <c r="K127" s="192"/>
      <c r="L127" s="197"/>
      <c r="M127" s="198"/>
      <c r="N127" s="192"/>
      <c r="O127" s="192"/>
      <c r="P127" s="192"/>
      <c r="Q127" s="192"/>
      <c r="R127" s="192"/>
      <c r="S127" s="192"/>
      <c r="T127" s="199"/>
      <c r="AT127" s="200" t="s">
        <v>138</v>
      </c>
      <c r="AU127" s="200" t="s">
        <v>82</v>
      </c>
      <c r="AV127" s="190" t="s">
        <v>132</v>
      </c>
      <c r="AW127" s="190" t="s">
        <v>33</v>
      </c>
      <c r="AX127" s="190" t="s">
        <v>80</v>
      </c>
      <c r="AY127" s="200" t="s">
        <v>125</v>
      </c>
    </row>
    <row r="128" spans="2:65" s="20" customFormat="1" ht="16.5" customHeight="1" x14ac:dyDescent="0.2">
      <c r="B128" s="21"/>
      <c r="C128" s="160" t="s">
        <v>193</v>
      </c>
      <c r="D128" s="160" t="s">
        <v>127</v>
      </c>
      <c r="E128" s="161" t="s">
        <v>194</v>
      </c>
      <c r="F128" s="162" t="s">
        <v>195</v>
      </c>
      <c r="G128" s="163" t="s">
        <v>196</v>
      </c>
      <c r="H128" s="164">
        <v>4</v>
      </c>
      <c r="I128" s="165"/>
      <c r="J128" s="166">
        <f>ROUND(I128*H128,2)</f>
        <v>0</v>
      </c>
      <c r="K128" s="162" t="s">
        <v>131</v>
      </c>
      <c r="L128" s="25"/>
      <c r="M128" s="167" t="s">
        <v>19</v>
      </c>
      <c r="N128" s="168" t="s">
        <v>43</v>
      </c>
      <c r="O128" s="22"/>
      <c r="P128" s="169">
        <f>O128*H128</f>
        <v>0</v>
      </c>
      <c r="Q128" s="169">
        <v>0</v>
      </c>
      <c r="R128" s="169">
        <f>Q128*H128</f>
        <v>0</v>
      </c>
      <c r="S128" s="169">
        <v>0.48199999999999998</v>
      </c>
      <c r="T128" s="170">
        <f>S128*H128</f>
        <v>1.9279999999999999</v>
      </c>
      <c r="AR128" s="171" t="s">
        <v>132</v>
      </c>
      <c r="AT128" s="171" t="s">
        <v>127</v>
      </c>
      <c r="AU128" s="171" t="s">
        <v>82</v>
      </c>
      <c r="AY128" s="3" t="s">
        <v>125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3" t="s">
        <v>80</v>
      </c>
      <c r="BK128" s="172">
        <f>ROUND(I128*H128,2)</f>
        <v>0</v>
      </c>
      <c r="BL128" s="3" t="s">
        <v>132</v>
      </c>
      <c r="BM128" s="171" t="s">
        <v>197</v>
      </c>
    </row>
    <row r="129" spans="2:65" s="20" customFormat="1" x14ac:dyDescent="0.2">
      <c r="B129" s="21"/>
      <c r="C129" s="22"/>
      <c r="D129" s="173" t="s">
        <v>134</v>
      </c>
      <c r="E129" s="22"/>
      <c r="F129" s="174" t="s">
        <v>198</v>
      </c>
      <c r="G129" s="22"/>
      <c r="H129" s="22"/>
      <c r="I129" s="175"/>
      <c r="J129" s="22"/>
      <c r="K129" s="22"/>
      <c r="L129" s="25"/>
      <c r="M129" s="176"/>
      <c r="N129" s="22"/>
      <c r="O129" s="22"/>
      <c r="P129" s="22"/>
      <c r="Q129" s="22"/>
      <c r="R129" s="22"/>
      <c r="S129" s="22"/>
      <c r="T129" s="53"/>
      <c r="AT129" s="3" t="s">
        <v>134</v>
      </c>
      <c r="AU129" s="3" t="s">
        <v>82</v>
      </c>
    </row>
    <row r="130" spans="2:65" s="20" customFormat="1" x14ac:dyDescent="0.2">
      <c r="B130" s="21"/>
      <c r="C130" s="22"/>
      <c r="D130" s="177" t="s">
        <v>136</v>
      </c>
      <c r="E130" s="22"/>
      <c r="F130" s="178" t="s">
        <v>199</v>
      </c>
      <c r="G130" s="22"/>
      <c r="H130" s="22"/>
      <c r="I130" s="175"/>
      <c r="J130" s="22"/>
      <c r="K130" s="22"/>
      <c r="L130" s="25"/>
      <c r="M130" s="176"/>
      <c r="N130" s="22"/>
      <c r="O130" s="22"/>
      <c r="P130" s="22"/>
      <c r="Q130" s="22"/>
      <c r="R130" s="22"/>
      <c r="S130" s="22"/>
      <c r="T130" s="53"/>
      <c r="AT130" s="3" t="s">
        <v>136</v>
      </c>
      <c r="AU130" s="3" t="s">
        <v>82</v>
      </c>
    </row>
    <row r="131" spans="2:65" s="179" customFormat="1" x14ac:dyDescent="0.2">
      <c r="B131" s="180"/>
      <c r="C131" s="181"/>
      <c r="D131" s="173" t="s">
        <v>138</v>
      </c>
      <c r="E131" s="182" t="s">
        <v>19</v>
      </c>
      <c r="F131" s="183" t="s">
        <v>200</v>
      </c>
      <c r="G131" s="181"/>
      <c r="H131" s="184">
        <v>4</v>
      </c>
      <c r="I131" s="185"/>
      <c r="J131" s="181"/>
      <c r="K131" s="181"/>
      <c r="L131" s="186"/>
      <c r="M131" s="187"/>
      <c r="N131" s="181"/>
      <c r="O131" s="181"/>
      <c r="P131" s="181"/>
      <c r="Q131" s="181"/>
      <c r="R131" s="181"/>
      <c r="S131" s="181"/>
      <c r="T131" s="188"/>
      <c r="AT131" s="189" t="s">
        <v>138</v>
      </c>
      <c r="AU131" s="189" t="s">
        <v>82</v>
      </c>
      <c r="AV131" s="179" t="s">
        <v>82</v>
      </c>
      <c r="AW131" s="179" t="s">
        <v>33</v>
      </c>
      <c r="AX131" s="179" t="s">
        <v>80</v>
      </c>
      <c r="AY131" s="189" t="s">
        <v>125</v>
      </c>
    </row>
    <row r="132" spans="2:65" s="20" customFormat="1" ht="33" customHeight="1" x14ac:dyDescent="0.2">
      <c r="B132" s="21"/>
      <c r="C132" s="160" t="s">
        <v>201</v>
      </c>
      <c r="D132" s="160" t="s">
        <v>127</v>
      </c>
      <c r="E132" s="161" t="s">
        <v>202</v>
      </c>
      <c r="F132" s="162" t="s">
        <v>203</v>
      </c>
      <c r="G132" s="163" t="s">
        <v>196</v>
      </c>
      <c r="H132" s="164">
        <v>6</v>
      </c>
      <c r="I132" s="165"/>
      <c r="J132" s="166">
        <f>ROUND(I132*H132,2)</f>
        <v>0</v>
      </c>
      <c r="K132" s="162" t="s">
        <v>19</v>
      </c>
      <c r="L132" s="25"/>
      <c r="M132" s="167" t="s">
        <v>19</v>
      </c>
      <c r="N132" s="168" t="s">
        <v>43</v>
      </c>
      <c r="O132" s="22"/>
      <c r="P132" s="169">
        <f>O132*H132</f>
        <v>0</v>
      </c>
      <c r="Q132" s="169">
        <v>0</v>
      </c>
      <c r="R132" s="169">
        <f>Q132*H132</f>
        <v>0</v>
      </c>
      <c r="S132" s="169">
        <v>8.6999999999999994E-2</v>
      </c>
      <c r="T132" s="170">
        <f>S132*H132</f>
        <v>0.52200000000000002</v>
      </c>
      <c r="AR132" s="171" t="s">
        <v>132</v>
      </c>
      <c r="AT132" s="171" t="s">
        <v>127</v>
      </c>
      <c r="AU132" s="171" t="s">
        <v>82</v>
      </c>
      <c r="AY132" s="3" t="s">
        <v>125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3" t="s">
        <v>80</v>
      </c>
      <c r="BK132" s="172">
        <f>ROUND(I132*H132,2)</f>
        <v>0</v>
      </c>
      <c r="BL132" s="3" t="s">
        <v>132</v>
      </c>
      <c r="BM132" s="171" t="s">
        <v>204</v>
      </c>
    </row>
    <row r="133" spans="2:65" s="20" customFormat="1" ht="19.5" x14ac:dyDescent="0.2">
      <c r="B133" s="21"/>
      <c r="C133" s="22"/>
      <c r="D133" s="173" t="s">
        <v>134</v>
      </c>
      <c r="E133" s="22"/>
      <c r="F133" s="174" t="s">
        <v>203</v>
      </c>
      <c r="G133" s="22"/>
      <c r="H133" s="22"/>
      <c r="I133" s="175"/>
      <c r="J133" s="22"/>
      <c r="K133" s="22"/>
      <c r="L133" s="25"/>
      <c r="M133" s="176"/>
      <c r="N133" s="22"/>
      <c r="O133" s="22"/>
      <c r="P133" s="22"/>
      <c r="Q133" s="22"/>
      <c r="R133" s="22"/>
      <c r="S133" s="22"/>
      <c r="T133" s="53"/>
      <c r="AT133" s="3" t="s">
        <v>134</v>
      </c>
      <c r="AU133" s="3" t="s">
        <v>82</v>
      </c>
    </row>
    <row r="134" spans="2:65" s="179" customFormat="1" x14ac:dyDescent="0.2">
      <c r="B134" s="180"/>
      <c r="C134" s="181"/>
      <c r="D134" s="173" t="s">
        <v>138</v>
      </c>
      <c r="E134" s="182" t="s">
        <v>19</v>
      </c>
      <c r="F134" s="183" t="s">
        <v>205</v>
      </c>
      <c r="G134" s="181"/>
      <c r="H134" s="184">
        <v>6</v>
      </c>
      <c r="I134" s="185"/>
      <c r="J134" s="181"/>
      <c r="K134" s="181"/>
      <c r="L134" s="186"/>
      <c r="M134" s="187"/>
      <c r="N134" s="181"/>
      <c r="O134" s="181"/>
      <c r="P134" s="181"/>
      <c r="Q134" s="181"/>
      <c r="R134" s="181"/>
      <c r="S134" s="181"/>
      <c r="T134" s="188"/>
      <c r="AT134" s="189" t="s">
        <v>138</v>
      </c>
      <c r="AU134" s="189" t="s">
        <v>82</v>
      </c>
      <c r="AV134" s="179" t="s">
        <v>82</v>
      </c>
      <c r="AW134" s="179" t="s">
        <v>33</v>
      </c>
      <c r="AX134" s="179" t="s">
        <v>80</v>
      </c>
      <c r="AY134" s="189" t="s">
        <v>125</v>
      </c>
    </row>
    <row r="135" spans="2:65" s="20" customFormat="1" ht="24.2" customHeight="1" x14ac:dyDescent="0.2">
      <c r="B135" s="21"/>
      <c r="C135" s="160" t="s">
        <v>8</v>
      </c>
      <c r="D135" s="160" t="s">
        <v>127</v>
      </c>
      <c r="E135" s="161" t="s">
        <v>206</v>
      </c>
      <c r="F135" s="162" t="s">
        <v>207</v>
      </c>
      <c r="G135" s="163" t="s">
        <v>178</v>
      </c>
      <c r="H135" s="164">
        <v>6</v>
      </c>
      <c r="I135" s="165"/>
      <c r="J135" s="166">
        <f>ROUND(I135*H135,2)</f>
        <v>0</v>
      </c>
      <c r="K135" s="162" t="s">
        <v>131</v>
      </c>
      <c r="L135" s="25"/>
      <c r="M135" s="167" t="s">
        <v>19</v>
      </c>
      <c r="N135" s="168" t="s">
        <v>43</v>
      </c>
      <c r="O135" s="22"/>
      <c r="P135" s="169">
        <f>O135*H135</f>
        <v>0</v>
      </c>
      <c r="Q135" s="169">
        <v>0</v>
      </c>
      <c r="R135" s="169">
        <f>Q135*H135</f>
        <v>0</v>
      </c>
      <c r="S135" s="169">
        <v>0.25</v>
      </c>
      <c r="T135" s="170">
        <f>S135*H135</f>
        <v>1.5</v>
      </c>
      <c r="AR135" s="171" t="s">
        <v>132</v>
      </c>
      <c r="AT135" s="171" t="s">
        <v>127</v>
      </c>
      <c r="AU135" s="171" t="s">
        <v>82</v>
      </c>
      <c r="AY135" s="3" t="s">
        <v>125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3" t="s">
        <v>80</v>
      </c>
      <c r="BK135" s="172">
        <f>ROUND(I135*H135,2)</f>
        <v>0</v>
      </c>
      <c r="BL135" s="3" t="s">
        <v>132</v>
      </c>
      <c r="BM135" s="171" t="s">
        <v>208</v>
      </c>
    </row>
    <row r="136" spans="2:65" s="20" customFormat="1" ht="39" x14ac:dyDescent="0.2">
      <c r="B136" s="21"/>
      <c r="C136" s="22"/>
      <c r="D136" s="173" t="s">
        <v>134</v>
      </c>
      <c r="E136" s="22"/>
      <c r="F136" s="174" t="s">
        <v>209</v>
      </c>
      <c r="G136" s="22"/>
      <c r="H136" s="22"/>
      <c r="I136" s="175"/>
      <c r="J136" s="22"/>
      <c r="K136" s="22"/>
      <c r="L136" s="25"/>
      <c r="M136" s="176"/>
      <c r="N136" s="22"/>
      <c r="O136" s="22"/>
      <c r="P136" s="22"/>
      <c r="Q136" s="22"/>
      <c r="R136" s="22"/>
      <c r="S136" s="22"/>
      <c r="T136" s="53"/>
      <c r="AT136" s="3" t="s">
        <v>134</v>
      </c>
      <c r="AU136" s="3" t="s">
        <v>82</v>
      </c>
    </row>
    <row r="137" spans="2:65" s="20" customFormat="1" x14ac:dyDescent="0.2">
      <c r="B137" s="21"/>
      <c r="C137" s="22"/>
      <c r="D137" s="177" t="s">
        <v>136</v>
      </c>
      <c r="E137" s="22"/>
      <c r="F137" s="178" t="s">
        <v>210</v>
      </c>
      <c r="G137" s="22"/>
      <c r="H137" s="22"/>
      <c r="I137" s="175"/>
      <c r="J137" s="22"/>
      <c r="K137" s="22"/>
      <c r="L137" s="25"/>
      <c r="M137" s="176"/>
      <c r="N137" s="22"/>
      <c r="O137" s="22"/>
      <c r="P137" s="22"/>
      <c r="Q137" s="22"/>
      <c r="R137" s="22"/>
      <c r="S137" s="22"/>
      <c r="T137" s="53"/>
      <c r="AT137" s="3" t="s">
        <v>136</v>
      </c>
      <c r="AU137" s="3" t="s">
        <v>82</v>
      </c>
    </row>
    <row r="138" spans="2:65" s="179" customFormat="1" x14ac:dyDescent="0.2">
      <c r="B138" s="180"/>
      <c r="C138" s="181"/>
      <c r="D138" s="173" t="s">
        <v>138</v>
      </c>
      <c r="E138" s="182" t="s">
        <v>19</v>
      </c>
      <c r="F138" s="183" t="s">
        <v>211</v>
      </c>
      <c r="G138" s="181"/>
      <c r="H138" s="184">
        <v>6</v>
      </c>
      <c r="I138" s="185"/>
      <c r="J138" s="181"/>
      <c r="K138" s="181"/>
      <c r="L138" s="186"/>
      <c r="M138" s="187"/>
      <c r="N138" s="181"/>
      <c r="O138" s="181"/>
      <c r="P138" s="181"/>
      <c r="Q138" s="181"/>
      <c r="R138" s="181"/>
      <c r="S138" s="181"/>
      <c r="T138" s="188"/>
      <c r="AT138" s="189" t="s">
        <v>138</v>
      </c>
      <c r="AU138" s="189" t="s">
        <v>82</v>
      </c>
      <c r="AV138" s="179" t="s">
        <v>82</v>
      </c>
      <c r="AW138" s="179" t="s">
        <v>33</v>
      </c>
      <c r="AX138" s="179" t="s">
        <v>80</v>
      </c>
      <c r="AY138" s="189" t="s">
        <v>125</v>
      </c>
    </row>
    <row r="139" spans="2:65" s="20" customFormat="1" ht="24.2" customHeight="1" x14ac:dyDescent="0.2">
      <c r="B139" s="21"/>
      <c r="C139" s="160" t="s">
        <v>212</v>
      </c>
      <c r="D139" s="160" t="s">
        <v>127</v>
      </c>
      <c r="E139" s="161" t="s">
        <v>213</v>
      </c>
      <c r="F139" s="162" t="s">
        <v>214</v>
      </c>
      <c r="G139" s="163" t="s">
        <v>178</v>
      </c>
      <c r="H139" s="164">
        <v>30</v>
      </c>
      <c r="I139" s="165"/>
      <c r="J139" s="166">
        <f>ROUND(I139*H139,2)</f>
        <v>0</v>
      </c>
      <c r="K139" s="162" t="s">
        <v>131</v>
      </c>
      <c r="L139" s="25"/>
      <c r="M139" s="167" t="s">
        <v>19</v>
      </c>
      <c r="N139" s="168" t="s">
        <v>43</v>
      </c>
      <c r="O139" s="22"/>
      <c r="P139" s="169">
        <f>O139*H139</f>
        <v>0</v>
      </c>
      <c r="Q139" s="169">
        <v>0</v>
      </c>
      <c r="R139" s="169">
        <f>Q139*H139</f>
        <v>0</v>
      </c>
      <c r="S139" s="169">
        <v>1.6E-2</v>
      </c>
      <c r="T139" s="170">
        <f>S139*H139</f>
        <v>0.48</v>
      </c>
      <c r="AR139" s="171" t="s">
        <v>215</v>
      </c>
      <c r="AT139" s="171" t="s">
        <v>127</v>
      </c>
      <c r="AU139" s="171" t="s">
        <v>82</v>
      </c>
      <c r="AY139" s="3" t="s">
        <v>125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3" t="s">
        <v>80</v>
      </c>
      <c r="BK139" s="172">
        <f>ROUND(I139*H139,2)</f>
        <v>0</v>
      </c>
      <c r="BL139" s="3" t="s">
        <v>215</v>
      </c>
      <c r="BM139" s="171" t="s">
        <v>216</v>
      </c>
    </row>
    <row r="140" spans="2:65" s="20" customFormat="1" ht="19.5" x14ac:dyDescent="0.2">
      <c r="B140" s="21"/>
      <c r="C140" s="22"/>
      <c r="D140" s="173" t="s">
        <v>134</v>
      </c>
      <c r="E140" s="22"/>
      <c r="F140" s="174" t="s">
        <v>217</v>
      </c>
      <c r="G140" s="22"/>
      <c r="H140" s="22"/>
      <c r="I140" s="175"/>
      <c r="J140" s="22"/>
      <c r="K140" s="22"/>
      <c r="L140" s="25"/>
      <c r="M140" s="176"/>
      <c r="N140" s="22"/>
      <c r="O140" s="22"/>
      <c r="P140" s="22"/>
      <c r="Q140" s="22"/>
      <c r="R140" s="22"/>
      <c r="S140" s="22"/>
      <c r="T140" s="53"/>
      <c r="AT140" s="3" t="s">
        <v>134</v>
      </c>
      <c r="AU140" s="3" t="s">
        <v>82</v>
      </c>
    </row>
    <row r="141" spans="2:65" s="20" customFormat="1" x14ac:dyDescent="0.2">
      <c r="B141" s="21"/>
      <c r="C141" s="22"/>
      <c r="D141" s="177" t="s">
        <v>136</v>
      </c>
      <c r="E141" s="22"/>
      <c r="F141" s="178" t="s">
        <v>218</v>
      </c>
      <c r="G141" s="22"/>
      <c r="H141" s="22"/>
      <c r="I141" s="175"/>
      <c r="J141" s="22"/>
      <c r="K141" s="22"/>
      <c r="L141" s="25"/>
      <c r="M141" s="176"/>
      <c r="N141" s="22"/>
      <c r="O141" s="22"/>
      <c r="P141" s="22"/>
      <c r="Q141" s="22"/>
      <c r="R141" s="22"/>
      <c r="S141" s="22"/>
      <c r="T141" s="53"/>
      <c r="AT141" s="3" t="s">
        <v>136</v>
      </c>
      <c r="AU141" s="3" t="s">
        <v>82</v>
      </c>
    </row>
    <row r="142" spans="2:65" s="179" customFormat="1" x14ac:dyDescent="0.2">
      <c r="B142" s="180"/>
      <c r="C142" s="181"/>
      <c r="D142" s="173" t="s">
        <v>138</v>
      </c>
      <c r="E142" s="182" t="s">
        <v>19</v>
      </c>
      <c r="F142" s="183" t="s">
        <v>219</v>
      </c>
      <c r="G142" s="181"/>
      <c r="H142" s="184">
        <v>30</v>
      </c>
      <c r="I142" s="185"/>
      <c r="J142" s="181"/>
      <c r="K142" s="181"/>
      <c r="L142" s="186"/>
      <c r="M142" s="187"/>
      <c r="N142" s="181"/>
      <c r="O142" s="181"/>
      <c r="P142" s="181"/>
      <c r="Q142" s="181"/>
      <c r="R142" s="181"/>
      <c r="S142" s="181"/>
      <c r="T142" s="188"/>
      <c r="AT142" s="189" t="s">
        <v>138</v>
      </c>
      <c r="AU142" s="189" t="s">
        <v>82</v>
      </c>
      <c r="AV142" s="179" t="s">
        <v>82</v>
      </c>
      <c r="AW142" s="179" t="s">
        <v>33</v>
      </c>
      <c r="AX142" s="179" t="s">
        <v>80</v>
      </c>
      <c r="AY142" s="189" t="s">
        <v>125</v>
      </c>
    </row>
    <row r="143" spans="2:65" s="20" customFormat="1" ht="24.2" customHeight="1" x14ac:dyDescent="0.2">
      <c r="B143" s="21"/>
      <c r="C143" s="160" t="s">
        <v>220</v>
      </c>
      <c r="D143" s="160" t="s">
        <v>127</v>
      </c>
      <c r="E143" s="161" t="s">
        <v>221</v>
      </c>
      <c r="F143" s="162" t="s">
        <v>222</v>
      </c>
      <c r="G143" s="163" t="s">
        <v>223</v>
      </c>
      <c r="H143" s="164">
        <v>180</v>
      </c>
      <c r="I143" s="165"/>
      <c r="J143" s="166">
        <f>ROUND(I143*H143,2)</f>
        <v>0</v>
      </c>
      <c r="K143" s="162" t="s">
        <v>131</v>
      </c>
      <c r="L143" s="25"/>
      <c r="M143" s="167" t="s">
        <v>19</v>
      </c>
      <c r="N143" s="168" t="s">
        <v>43</v>
      </c>
      <c r="O143" s="22"/>
      <c r="P143" s="169">
        <f>O143*H143</f>
        <v>0</v>
      </c>
      <c r="Q143" s="169">
        <v>0</v>
      </c>
      <c r="R143" s="169">
        <f>Q143*H143</f>
        <v>0</v>
      </c>
      <c r="S143" s="169">
        <v>1E-3</v>
      </c>
      <c r="T143" s="170">
        <f>S143*H143</f>
        <v>0.18</v>
      </c>
      <c r="AR143" s="171" t="s">
        <v>215</v>
      </c>
      <c r="AT143" s="171" t="s">
        <v>127</v>
      </c>
      <c r="AU143" s="171" t="s">
        <v>82</v>
      </c>
      <c r="AY143" s="3" t="s">
        <v>125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3" t="s">
        <v>80</v>
      </c>
      <c r="BK143" s="172">
        <f>ROUND(I143*H143,2)</f>
        <v>0</v>
      </c>
      <c r="BL143" s="3" t="s">
        <v>215</v>
      </c>
      <c r="BM143" s="171" t="s">
        <v>224</v>
      </c>
    </row>
    <row r="144" spans="2:65" s="20" customFormat="1" ht="19.5" x14ac:dyDescent="0.2">
      <c r="B144" s="21"/>
      <c r="C144" s="22"/>
      <c r="D144" s="173" t="s">
        <v>134</v>
      </c>
      <c r="E144" s="22"/>
      <c r="F144" s="174" t="s">
        <v>225</v>
      </c>
      <c r="G144" s="22"/>
      <c r="H144" s="22"/>
      <c r="I144" s="175"/>
      <c r="J144" s="22"/>
      <c r="K144" s="22"/>
      <c r="L144" s="25"/>
      <c r="M144" s="176"/>
      <c r="N144" s="22"/>
      <c r="O144" s="22"/>
      <c r="P144" s="22"/>
      <c r="Q144" s="22"/>
      <c r="R144" s="22"/>
      <c r="S144" s="22"/>
      <c r="T144" s="53"/>
      <c r="AT144" s="3" t="s">
        <v>134</v>
      </c>
      <c r="AU144" s="3" t="s">
        <v>82</v>
      </c>
    </row>
    <row r="145" spans="2:65" s="20" customFormat="1" x14ac:dyDescent="0.2">
      <c r="B145" s="21"/>
      <c r="C145" s="22"/>
      <c r="D145" s="177" t="s">
        <v>136</v>
      </c>
      <c r="E145" s="22"/>
      <c r="F145" s="178" t="s">
        <v>226</v>
      </c>
      <c r="G145" s="22"/>
      <c r="H145" s="22"/>
      <c r="I145" s="175"/>
      <c r="J145" s="22"/>
      <c r="K145" s="22"/>
      <c r="L145" s="25"/>
      <c r="M145" s="176"/>
      <c r="N145" s="22"/>
      <c r="O145" s="22"/>
      <c r="P145" s="22"/>
      <c r="Q145" s="22"/>
      <c r="R145" s="22"/>
      <c r="S145" s="22"/>
      <c r="T145" s="53"/>
      <c r="AT145" s="3" t="s">
        <v>136</v>
      </c>
      <c r="AU145" s="3" t="s">
        <v>82</v>
      </c>
    </row>
    <row r="146" spans="2:65" s="179" customFormat="1" x14ac:dyDescent="0.2">
      <c r="B146" s="180"/>
      <c r="C146" s="181"/>
      <c r="D146" s="173" t="s">
        <v>138</v>
      </c>
      <c r="E146" s="182" t="s">
        <v>19</v>
      </c>
      <c r="F146" s="183" t="s">
        <v>227</v>
      </c>
      <c r="G146" s="181"/>
      <c r="H146" s="184">
        <v>180</v>
      </c>
      <c r="I146" s="185"/>
      <c r="J146" s="181"/>
      <c r="K146" s="181"/>
      <c r="L146" s="186"/>
      <c r="M146" s="187"/>
      <c r="N146" s="181"/>
      <c r="O146" s="181"/>
      <c r="P146" s="181"/>
      <c r="Q146" s="181"/>
      <c r="R146" s="181"/>
      <c r="S146" s="181"/>
      <c r="T146" s="188"/>
      <c r="AT146" s="189" t="s">
        <v>138</v>
      </c>
      <c r="AU146" s="189" t="s">
        <v>82</v>
      </c>
      <c r="AV146" s="179" t="s">
        <v>82</v>
      </c>
      <c r="AW146" s="179" t="s">
        <v>33</v>
      </c>
      <c r="AX146" s="179" t="s">
        <v>80</v>
      </c>
      <c r="AY146" s="189" t="s">
        <v>125</v>
      </c>
    </row>
    <row r="147" spans="2:65" s="144" customFormat="1" ht="22.9" customHeight="1" x14ac:dyDescent="0.2">
      <c r="B147" s="145"/>
      <c r="C147" s="146"/>
      <c r="D147" s="147" t="s">
        <v>71</v>
      </c>
      <c r="E147" s="158" t="s">
        <v>228</v>
      </c>
      <c r="F147" s="158" t="s">
        <v>229</v>
      </c>
      <c r="G147" s="146"/>
      <c r="H147" s="146"/>
      <c r="I147" s="149"/>
      <c r="J147" s="159">
        <f>BK147</f>
        <v>0</v>
      </c>
      <c r="K147" s="146"/>
      <c r="L147" s="151"/>
      <c r="M147" s="152"/>
      <c r="N147" s="146"/>
      <c r="O147" s="146"/>
      <c r="P147" s="153">
        <f>SUM(P148:P186)</f>
        <v>0</v>
      </c>
      <c r="Q147" s="146"/>
      <c r="R147" s="153">
        <f>SUM(R148:R186)</f>
        <v>0</v>
      </c>
      <c r="S147" s="146"/>
      <c r="T147" s="154">
        <f>SUM(T148:T186)</f>
        <v>0</v>
      </c>
      <c r="AR147" s="155" t="s">
        <v>80</v>
      </c>
      <c r="AT147" s="156" t="s">
        <v>71</v>
      </c>
      <c r="AU147" s="156" t="s">
        <v>80</v>
      </c>
      <c r="AY147" s="155" t="s">
        <v>125</v>
      </c>
      <c r="BK147" s="157">
        <f>SUM(BK148:BK186)</f>
        <v>0</v>
      </c>
    </row>
    <row r="148" spans="2:65" s="20" customFormat="1" ht="21.75" customHeight="1" x14ac:dyDescent="0.2">
      <c r="B148" s="21"/>
      <c r="C148" s="160" t="s">
        <v>230</v>
      </c>
      <c r="D148" s="160" t="s">
        <v>127</v>
      </c>
      <c r="E148" s="161" t="s">
        <v>231</v>
      </c>
      <c r="F148" s="162" t="s">
        <v>232</v>
      </c>
      <c r="G148" s="163" t="s">
        <v>233</v>
      </c>
      <c r="H148" s="164">
        <v>139.05000000000001</v>
      </c>
      <c r="I148" s="165"/>
      <c r="J148" s="166">
        <f>ROUND(I148*H148,2)</f>
        <v>0</v>
      </c>
      <c r="K148" s="162" t="s">
        <v>131</v>
      </c>
      <c r="L148" s="25"/>
      <c r="M148" s="167" t="s">
        <v>19</v>
      </c>
      <c r="N148" s="168" t="s">
        <v>43</v>
      </c>
      <c r="O148" s="22"/>
      <c r="P148" s="169">
        <f>O148*H148</f>
        <v>0</v>
      </c>
      <c r="Q148" s="169">
        <v>0</v>
      </c>
      <c r="R148" s="169">
        <f>Q148*H148</f>
        <v>0</v>
      </c>
      <c r="S148" s="169">
        <v>0</v>
      </c>
      <c r="T148" s="170">
        <f>S148*H148</f>
        <v>0</v>
      </c>
      <c r="AR148" s="171" t="s">
        <v>132</v>
      </c>
      <c r="AT148" s="171" t="s">
        <v>127</v>
      </c>
      <c r="AU148" s="171" t="s">
        <v>82</v>
      </c>
      <c r="AY148" s="3" t="s">
        <v>125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3" t="s">
        <v>80</v>
      </c>
      <c r="BK148" s="172">
        <f>ROUND(I148*H148,2)</f>
        <v>0</v>
      </c>
      <c r="BL148" s="3" t="s">
        <v>132</v>
      </c>
      <c r="BM148" s="171" t="s">
        <v>234</v>
      </c>
    </row>
    <row r="149" spans="2:65" s="20" customFormat="1" ht="19.5" x14ac:dyDescent="0.2">
      <c r="B149" s="21"/>
      <c r="C149" s="22"/>
      <c r="D149" s="173" t="s">
        <v>134</v>
      </c>
      <c r="E149" s="22"/>
      <c r="F149" s="174" t="s">
        <v>235</v>
      </c>
      <c r="G149" s="22"/>
      <c r="H149" s="22"/>
      <c r="I149" s="175"/>
      <c r="J149" s="22"/>
      <c r="K149" s="22"/>
      <c r="L149" s="25"/>
      <c r="M149" s="176"/>
      <c r="N149" s="22"/>
      <c r="O149" s="22"/>
      <c r="P149" s="22"/>
      <c r="Q149" s="22"/>
      <c r="R149" s="22"/>
      <c r="S149" s="22"/>
      <c r="T149" s="53"/>
      <c r="AT149" s="3" t="s">
        <v>134</v>
      </c>
      <c r="AU149" s="3" t="s">
        <v>82</v>
      </c>
    </row>
    <row r="150" spans="2:65" s="20" customFormat="1" x14ac:dyDescent="0.2">
      <c r="B150" s="21"/>
      <c r="C150" s="22"/>
      <c r="D150" s="177" t="s">
        <v>136</v>
      </c>
      <c r="E150" s="22"/>
      <c r="F150" s="178" t="s">
        <v>236</v>
      </c>
      <c r="G150" s="22"/>
      <c r="H150" s="22"/>
      <c r="I150" s="175"/>
      <c r="J150" s="22"/>
      <c r="K150" s="22"/>
      <c r="L150" s="25"/>
      <c r="M150" s="176"/>
      <c r="N150" s="22"/>
      <c r="O150" s="22"/>
      <c r="P150" s="22"/>
      <c r="Q150" s="22"/>
      <c r="R150" s="22"/>
      <c r="S150" s="22"/>
      <c r="T150" s="53"/>
      <c r="AT150" s="3" t="s">
        <v>136</v>
      </c>
      <c r="AU150" s="3" t="s">
        <v>82</v>
      </c>
    </row>
    <row r="151" spans="2:65" s="179" customFormat="1" x14ac:dyDescent="0.2">
      <c r="B151" s="180"/>
      <c r="C151" s="181"/>
      <c r="D151" s="173" t="s">
        <v>138</v>
      </c>
      <c r="E151" s="182" t="s">
        <v>19</v>
      </c>
      <c r="F151" s="183" t="s">
        <v>237</v>
      </c>
      <c r="G151" s="181"/>
      <c r="H151" s="184">
        <v>139.05000000000001</v>
      </c>
      <c r="I151" s="185"/>
      <c r="J151" s="181"/>
      <c r="K151" s="181"/>
      <c r="L151" s="186"/>
      <c r="M151" s="187"/>
      <c r="N151" s="181"/>
      <c r="O151" s="181"/>
      <c r="P151" s="181"/>
      <c r="Q151" s="181"/>
      <c r="R151" s="181"/>
      <c r="S151" s="181"/>
      <c r="T151" s="188"/>
      <c r="AT151" s="189" t="s">
        <v>138</v>
      </c>
      <c r="AU151" s="189" t="s">
        <v>82</v>
      </c>
      <c r="AV151" s="179" t="s">
        <v>82</v>
      </c>
      <c r="AW151" s="179" t="s">
        <v>33</v>
      </c>
      <c r="AX151" s="179" t="s">
        <v>80</v>
      </c>
      <c r="AY151" s="189" t="s">
        <v>125</v>
      </c>
    </row>
    <row r="152" spans="2:65" s="20" customFormat="1" ht="24.2" customHeight="1" x14ac:dyDescent="0.2">
      <c r="B152" s="21"/>
      <c r="C152" s="160" t="s">
        <v>215</v>
      </c>
      <c r="D152" s="160" t="s">
        <v>127</v>
      </c>
      <c r="E152" s="161" t="s">
        <v>238</v>
      </c>
      <c r="F152" s="162" t="s">
        <v>239</v>
      </c>
      <c r="G152" s="163" t="s">
        <v>233</v>
      </c>
      <c r="H152" s="164">
        <v>2224.8000000000002</v>
      </c>
      <c r="I152" s="165"/>
      <c r="J152" s="166">
        <f>ROUND(I152*H152,2)</f>
        <v>0</v>
      </c>
      <c r="K152" s="162" t="s">
        <v>131</v>
      </c>
      <c r="L152" s="25"/>
      <c r="M152" s="167" t="s">
        <v>19</v>
      </c>
      <c r="N152" s="168" t="s">
        <v>43</v>
      </c>
      <c r="O152" s="22"/>
      <c r="P152" s="169">
        <f>O152*H152</f>
        <v>0</v>
      </c>
      <c r="Q152" s="169">
        <v>0</v>
      </c>
      <c r="R152" s="169">
        <f>Q152*H152</f>
        <v>0</v>
      </c>
      <c r="S152" s="169">
        <v>0</v>
      </c>
      <c r="T152" s="170">
        <f>S152*H152</f>
        <v>0</v>
      </c>
      <c r="AR152" s="171" t="s">
        <v>132</v>
      </c>
      <c r="AT152" s="171" t="s">
        <v>127</v>
      </c>
      <c r="AU152" s="171" t="s">
        <v>82</v>
      </c>
      <c r="AY152" s="3" t="s">
        <v>125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3" t="s">
        <v>80</v>
      </c>
      <c r="BK152" s="172">
        <f>ROUND(I152*H152,2)</f>
        <v>0</v>
      </c>
      <c r="BL152" s="3" t="s">
        <v>132</v>
      </c>
      <c r="BM152" s="171" t="s">
        <v>240</v>
      </c>
    </row>
    <row r="153" spans="2:65" s="20" customFormat="1" ht="19.5" x14ac:dyDescent="0.2">
      <c r="B153" s="21"/>
      <c r="C153" s="22"/>
      <c r="D153" s="173" t="s">
        <v>134</v>
      </c>
      <c r="E153" s="22"/>
      <c r="F153" s="174" t="s">
        <v>241</v>
      </c>
      <c r="G153" s="22"/>
      <c r="H153" s="22"/>
      <c r="I153" s="175"/>
      <c r="J153" s="22"/>
      <c r="K153" s="22"/>
      <c r="L153" s="25"/>
      <c r="M153" s="176"/>
      <c r="N153" s="22"/>
      <c r="O153" s="22"/>
      <c r="P153" s="22"/>
      <c r="Q153" s="22"/>
      <c r="R153" s="22"/>
      <c r="S153" s="22"/>
      <c r="T153" s="53"/>
      <c r="AT153" s="3" t="s">
        <v>134</v>
      </c>
      <c r="AU153" s="3" t="s">
        <v>82</v>
      </c>
    </row>
    <row r="154" spans="2:65" s="20" customFormat="1" x14ac:dyDescent="0.2">
      <c r="B154" s="21"/>
      <c r="C154" s="22"/>
      <c r="D154" s="177" t="s">
        <v>136</v>
      </c>
      <c r="E154" s="22"/>
      <c r="F154" s="178" t="s">
        <v>242</v>
      </c>
      <c r="G154" s="22"/>
      <c r="H154" s="22"/>
      <c r="I154" s="175"/>
      <c r="J154" s="22"/>
      <c r="K154" s="22"/>
      <c r="L154" s="25"/>
      <c r="M154" s="176"/>
      <c r="N154" s="22"/>
      <c r="O154" s="22"/>
      <c r="P154" s="22"/>
      <c r="Q154" s="22"/>
      <c r="R154" s="22"/>
      <c r="S154" s="22"/>
      <c r="T154" s="53"/>
      <c r="AT154" s="3" t="s">
        <v>136</v>
      </c>
      <c r="AU154" s="3" t="s">
        <v>82</v>
      </c>
    </row>
    <row r="155" spans="2:65" s="179" customFormat="1" x14ac:dyDescent="0.2">
      <c r="B155" s="180"/>
      <c r="C155" s="181"/>
      <c r="D155" s="173" t="s">
        <v>138</v>
      </c>
      <c r="E155" s="182" t="s">
        <v>19</v>
      </c>
      <c r="F155" s="183" t="s">
        <v>243</v>
      </c>
      <c r="G155" s="181"/>
      <c r="H155" s="184">
        <v>2224.8000000000002</v>
      </c>
      <c r="I155" s="185"/>
      <c r="J155" s="181"/>
      <c r="K155" s="181"/>
      <c r="L155" s="186"/>
      <c r="M155" s="187"/>
      <c r="N155" s="181"/>
      <c r="O155" s="181"/>
      <c r="P155" s="181"/>
      <c r="Q155" s="181"/>
      <c r="R155" s="181"/>
      <c r="S155" s="181"/>
      <c r="T155" s="188"/>
      <c r="AT155" s="189" t="s">
        <v>138</v>
      </c>
      <c r="AU155" s="189" t="s">
        <v>82</v>
      </c>
      <c r="AV155" s="179" t="s">
        <v>82</v>
      </c>
      <c r="AW155" s="179" t="s">
        <v>33</v>
      </c>
      <c r="AX155" s="179" t="s">
        <v>80</v>
      </c>
      <c r="AY155" s="189" t="s">
        <v>125</v>
      </c>
    </row>
    <row r="156" spans="2:65" s="20" customFormat="1" ht="21.75" customHeight="1" x14ac:dyDescent="0.2">
      <c r="B156" s="21"/>
      <c r="C156" s="160" t="s">
        <v>244</v>
      </c>
      <c r="D156" s="160" t="s">
        <v>127</v>
      </c>
      <c r="E156" s="161" t="s">
        <v>245</v>
      </c>
      <c r="F156" s="162" t="s">
        <v>246</v>
      </c>
      <c r="G156" s="163" t="s">
        <v>233</v>
      </c>
      <c r="H156" s="164">
        <v>66.977000000000004</v>
      </c>
      <c r="I156" s="165"/>
      <c r="J156" s="166">
        <f>ROUND(I156*H156,2)</f>
        <v>0</v>
      </c>
      <c r="K156" s="162" t="s">
        <v>131</v>
      </c>
      <c r="L156" s="25"/>
      <c r="M156" s="167" t="s">
        <v>19</v>
      </c>
      <c r="N156" s="168" t="s">
        <v>43</v>
      </c>
      <c r="O156" s="22"/>
      <c r="P156" s="169">
        <f>O156*H156</f>
        <v>0</v>
      </c>
      <c r="Q156" s="169">
        <v>0</v>
      </c>
      <c r="R156" s="169">
        <f>Q156*H156</f>
        <v>0</v>
      </c>
      <c r="S156" s="169">
        <v>0</v>
      </c>
      <c r="T156" s="170">
        <f>S156*H156</f>
        <v>0</v>
      </c>
      <c r="AR156" s="171" t="s">
        <v>132</v>
      </c>
      <c r="AT156" s="171" t="s">
        <v>127</v>
      </c>
      <c r="AU156" s="171" t="s">
        <v>82</v>
      </c>
      <c r="AY156" s="3" t="s">
        <v>125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3" t="s">
        <v>80</v>
      </c>
      <c r="BK156" s="172">
        <f>ROUND(I156*H156,2)</f>
        <v>0</v>
      </c>
      <c r="BL156" s="3" t="s">
        <v>132</v>
      </c>
      <c r="BM156" s="171" t="s">
        <v>247</v>
      </c>
    </row>
    <row r="157" spans="2:65" s="20" customFormat="1" ht="19.5" x14ac:dyDescent="0.2">
      <c r="B157" s="21"/>
      <c r="C157" s="22"/>
      <c r="D157" s="173" t="s">
        <v>134</v>
      </c>
      <c r="E157" s="22"/>
      <c r="F157" s="174" t="s">
        <v>248</v>
      </c>
      <c r="G157" s="22"/>
      <c r="H157" s="22"/>
      <c r="I157" s="175"/>
      <c r="J157" s="22"/>
      <c r="K157" s="22"/>
      <c r="L157" s="25"/>
      <c r="M157" s="176"/>
      <c r="N157" s="22"/>
      <c r="O157" s="22"/>
      <c r="P157" s="22"/>
      <c r="Q157" s="22"/>
      <c r="R157" s="22"/>
      <c r="S157" s="22"/>
      <c r="T157" s="53"/>
      <c r="AT157" s="3" t="s">
        <v>134</v>
      </c>
      <c r="AU157" s="3" t="s">
        <v>82</v>
      </c>
    </row>
    <row r="158" spans="2:65" s="20" customFormat="1" x14ac:dyDescent="0.2">
      <c r="B158" s="21"/>
      <c r="C158" s="22"/>
      <c r="D158" s="177" t="s">
        <v>136</v>
      </c>
      <c r="E158" s="22"/>
      <c r="F158" s="178" t="s">
        <v>249</v>
      </c>
      <c r="G158" s="22"/>
      <c r="H158" s="22"/>
      <c r="I158" s="175"/>
      <c r="J158" s="22"/>
      <c r="K158" s="22"/>
      <c r="L158" s="25"/>
      <c r="M158" s="176"/>
      <c r="N158" s="22"/>
      <c r="O158" s="22"/>
      <c r="P158" s="22"/>
      <c r="Q158" s="22"/>
      <c r="R158" s="22"/>
      <c r="S158" s="22"/>
      <c r="T158" s="53"/>
      <c r="AT158" s="3" t="s">
        <v>136</v>
      </c>
      <c r="AU158" s="3" t="s">
        <v>82</v>
      </c>
    </row>
    <row r="159" spans="2:65" s="179" customFormat="1" x14ac:dyDescent="0.2">
      <c r="B159" s="180"/>
      <c r="C159" s="181"/>
      <c r="D159" s="173" t="s">
        <v>138</v>
      </c>
      <c r="E159" s="182" t="s">
        <v>19</v>
      </c>
      <c r="F159" s="183" t="s">
        <v>250</v>
      </c>
      <c r="G159" s="181"/>
      <c r="H159" s="184">
        <v>0.52200000000000002</v>
      </c>
      <c r="I159" s="185"/>
      <c r="J159" s="181"/>
      <c r="K159" s="181"/>
      <c r="L159" s="186"/>
      <c r="M159" s="187"/>
      <c r="N159" s="181"/>
      <c r="O159" s="181"/>
      <c r="P159" s="181"/>
      <c r="Q159" s="181"/>
      <c r="R159" s="181"/>
      <c r="S159" s="181"/>
      <c r="T159" s="188"/>
      <c r="AT159" s="189" t="s">
        <v>138</v>
      </c>
      <c r="AU159" s="189" t="s">
        <v>82</v>
      </c>
      <c r="AV159" s="179" t="s">
        <v>82</v>
      </c>
      <c r="AW159" s="179" t="s">
        <v>33</v>
      </c>
      <c r="AX159" s="179" t="s">
        <v>72</v>
      </c>
      <c r="AY159" s="189" t="s">
        <v>125</v>
      </c>
    </row>
    <row r="160" spans="2:65" s="179" customFormat="1" ht="22.5" x14ac:dyDescent="0.2">
      <c r="B160" s="180"/>
      <c r="C160" s="181"/>
      <c r="D160" s="173" t="s">
        <v>138</v>
      </c>
      <c r="E160" s="182" t="s">
        <v>19</v>
      </c>
      <c r="F160" s="183" t="s">
        <v>251</v>
      </c>
      <c r="G160" s="181"/>
      <c r="H160" s="184">
        <v>66.454999999999998</v>
      </c>
      <c r="I160" s="185"/>
      <c r="J160" s="181"/>
      <c r="K160" s="181"/>
      <c r="L160" s="186"/>
      <c r="M160" s="187"/>
      <c r="N160" s="181"/>
      <c r="O160" s="181"/>
      <c r="P160" s="181"/>
      <c r="Q160" s="181"/>
      <c r="R160" s="181"/>
      <c r="S160" s="181"/>
      <c r="T160" s="188"/>
      <c r="AT160" s="189" t="s">
        <v>138</v>
      </c>
      <c r="AU160" s="189" t="s">
        <v>82</v>
      </c>
      <c r="AV160" s="179" t="s">
        <v>82</v>
      </c>
      <c r="AW160" s="179" t="s">
        <v>33</v>
      </c>
      <c r="AX160" s="179" t="s">
        <v>72</v>
      </c>
      <c r="AY160" s="189" t="s">
        <v>125</v>
      </c>
    </row>
    <row r="161" spans="2:65" s="190" customFormat="1" x14ac:dyDescent="0.2">
      <c r="B161" s="191"/>
      <c r="C161" s="192"/>
      <c r="D161" s="173" t="s">
        <v>138</v>
      </c>
      <c r="E161" s="193" t="s">
        <v>19</v>
      </c>
      <c r="F161" s="194" t="s">
        <v>158</v>
      </c>
      <c r="G161" s="192"/>
      <c r="H161" s="195">
        <v>66.977000000000004</v>
      </c>
      <c r="I161" s="196"/>
      <c r="J161" s="192"/>
      <c r="K161" s="192"/>
      <c r="L161" s="197"/>
      <c r="M161" s="198"/>
      <c r="N161" s="192"/>
      <c r="O161" s="192"/>
      <c r="P161" s="192"/>
      <c r="Q161" s="192"/>
      <c r="R161" s="192"/>
      <c r="S161" s="192"/>
      <c r="T161" s="199"/>
      <c r="AT161" s="200" t="s">
        <v>138</v>
      </c>
      <c r="AU161" s="200" t="s">
        <v>82</v>
      </c>
      <c r="AV161" s="190" t="s">
        <v>132</v>
      </c>
      <c r="AW161" s="190" t="s">
        <v>33</v>
      </c>
      <c r="AX161" s="190" t="s">
        <v>80</v>
      </c>
      <c r="AY161" s="200" t="s">
        <v>125</v>
      </c>
    </row>
    <row r="162" spans="2:65" s="20" customFormat="1" ht="24.2" customHeight="1" x14ac:dyDescent="0.2">
      <c r="B162" s="21"/>
      <c r="C162" s="160" t="s">
        <v>252</v>
      </c>
      <c r="D162" s="160" t="s">
        <v>127</v>
      </c>
      <c r="E162" s="161" t="s">
        <v>253</v>
      </c>
      <c r="F162" s="162" t="s">
        <v>254</v>
      </c>
      <c r="G162" s="163" t="s">
        <v>233</v>
      </c>
      <c r="H162" s="164">
        <v>981.49599999999998</v>
      </c>
      <c r="I162" s="165"/>
      <c r="J162" s="166">
        <f>ROUND(I162*H162,2)</f>
        <v>0</v>
      </c>
      <c r="K162" s="162" t="s">
        <v>131</v>
      </c>
      <c r="L162" s="25"/>
      <c r="M162" s="167" t="s">
        <v>19</v>
      </c>
      <c r="N162" s="168" t="s">
        <v>43</v>
      </c>
      <c r="O162" s="22"/>
      <c r="P162" s="169">
        <f>O162*H162</f>
        <v>0</v>
      </c>
      <c r="Q162" s="169">
        <v>0</v>
      </c>
      <c r="R162" s="169">
        <f>Q162*H162</f>
        <v>0</v>
      </c>
      <c r="S162" s="169">
        <v>0</v>
      </c>
      <c r="T162" s="170">
        <f>S162*H162</f>
        <v>0</v>
      </c>
      <c r="AR162" s="171" t="s">
        <v>132</v>
      </c>
      <c r="AT162" s="171" t="s">
        <v>127</v>
      </c>
      <c r="AU162" s="171" t="s">
        <v>82</v>
      </c>
      <c r="AY162" s="3" t="s">
        <v>125</v>
      </c>
      <c r="BE162" s="172">
        <f>IF(N162="základní",J162,0)</f>
        <v>0</v>
      </c>
      <c r="BF162" s="172">
        <f>IF(N162="snížená",J162,0)</f>
        <v>0</v>
      </c>
      <c r="BG162" s="172">
        <f>IF(N162="zákl. přenesená",J162,0)</f>
        <v>0</v>
      </c>
      <c r="BH162" s="172">
        <f>IF(N162="sníž. přenesená",J162,0)</f>
        <v>0</v>
      </c>
      <c r="BI162" s="172">
        <f>IF(N162="nulová",J162,0)</f>
        <v>0</v>
      </c>
      <c r="BJ162" s="3" t="s">
        <v>80</v>
      </c>
      <c r="BK162" s="172">
        <f>ROUND(I162*H162,2)</f>
        <v>0</v>
      </c>
      <c r="BL162" s="3" t="s">
        <v>132</v>
      </c>
      <c r="BM162" s="171" t="s">
        <v>255</v>
      </c>
    </row>
    <row r="163" spans="2:65" s="20" customFormat="1" ht="19.5" x14ac:dyDescent="0.2">
      <c r="B163" s="21"/>
      <c r="C163" s="22"/>
      <c r="D163" s="173" t="s">
        <v>134</v>
      </c>
      <c r="E163" s="22"/>
      <c r="F163" s="174" t="s">
        <v>241</v>
      </c>
      <c r="G163" s="22"/>
      <c r="H163" s="22"/>
      <c r="I163" s="175"/>
      <c r="J163" s="22"/>
      <c r="K163" s="22"/>
      <c r="L163" s="25"/>
      <c r="M163" s="176"/>
      <c r="N163" s="22"/>
      <c r="O163" s="22"/>
      <c r="P163" s="22"/>
      <c r="Q163" s="22"/>
      <c r="R163" s="22"/>
      <c r="S163" s="22"/>
      <c r="T163" s="53"/>
      <c r="AT163" s="3" t="s">
        <v>134</v>
      </c>
      <c r="AU163" s="3" t="s">
        <v>82</v>
      </c>
    </row>
    <row r="164" spans="2:65" s="20" customFormat="1" x14ac:dyDescent="0.2">
      <c r="B164" s="21"/>
      <c r="C164" s="22"/>
      <c r="D164" s="177" t="s">
        <v>136</v>
      </c>
      <c r="E164" s="22"/>
      <c r="F164" s="178" t="s">
        <v>256</v>
      </c>
      <c r="G164" s="22"/>
      <c r="H164" s="22"/>
      <c r="I164" s="175"/>
      <c r="J164" s="22"/>
      <c r="K164" s="22"/>
      <c r="L164" s="25"/>
      <c r="M164" s="176"/>
      <c r="N164" s="22"/>
      <c r="O164" s="22"/>
      <c r="P164" s="22"/>
      <c r="Q164" s="22"/>
      <c r="R164" s="22"/>
      <c r="S164" s="22"/>
      <c r="T164" s="53"/>
      <c r="AT164" s="3" t="s">
        <v>136</v>
      </c>
      <c r="AU164" s="3" t="s">
        <v>82</v>
      </c>
    </row>
    <row r="165" spans="2:65" s="179" customFormat="1" ht="22.5" x14ac:dyDescent="0.2">
      <c r="B165" s="180"/>
      <c r="C165" s="181"/>
      <c r="D165" s="173" t="s">
        <v>138</v>
      </c>
      <c r="E165" s="182" t="s">
        <v>19</v>
      </c>
      <c r="F165" s="183" t="s">
        <v>257</v>
      </c>
      <c r="G165" s="181"/>
      <c r="H165" s="184">
        <v>2.0880000000000001</v>
      </c>
      <c r="I165" s="185"/>
      <c r="J165" s="181"/>
      <c r="K165" s="181"/>
      <c r="L165" s="186"/>
      <c r="M165" s="187"/>
      <c r="N165" s="181"/>
      <c r="O165" s="181"/>
      <c r="P165" s="181"/>
      <c r="Q165" s="181"/>
      <c r="R165" s="181"/>
      <c r="S165" s="181"/>
      <c r="T165" s="188"/>
      <c r="AT165" s="189" t="s">
        <v>138</v>
      </c>
      <c r="AU165" s="189" t="s">
        <v>82</v>
      </c>
      <c r="AV165" s="179" t="s">
        <v>82</v>
      </c>
      <c r="AW165" s="179" t="s">
        <v>33</v>
      </c>
      <c r="AX165" s="179" t="s">
        <v>72</v>
      </c>
      <c r="AY165" s="189" t="s">
        <v>125</v>
      </c>
    </row>
    <row r="166" spans="2:65" s="179" customFormat="1" ht="22.5" x14ac:dyDescent="0.2">
      <c r="B166" s="180"/>
      <c r="C166" s="181"/>
      <c r="D166" s="173" t="s">
        <v>138</v>
      </c>
      <c r="E166" s="182" t="s">
        <v>19</v>
      </c>
      <c r="F166" s="183" t="s">
        <v>258</v>
      </c>
      <c r="G166" s="181"/>
      <c r="H166" s="184">
        <v>979.40800000000002</v>
      </c>
      <c r="I166" s="185"/>
      <c r="J166" s="181"/>
      <c r="K166" s="181"/>
      <c r="L166" s="186"/>
      <c r="M166" s="187"/>
      <c r="N166" s="181"/>
      <c r="O166" s="181"/>
      <c r="P166" s="181"/>
      <c r="Q166" s="181"/>
      <c r="R166" s="181"/>
      <c r="S166" s="181"/>
      <c r="T166" s="188"/>
      <c r="AT166" s="189" t="s">
        <v>138</v>
      </c>
      <c r="AU166" s="189" t="s">
        <v>82</v>
      </c>
      <c r="AV166" s="179" t="s">
        <v>82</v>
      </c>
      <c r="AW166" s="179" t="s">
        <v>33</v>
      </c>
      <c r="AX166" s="179" t="s">
        <v>72</v>
      </c>
      <c r="AY166" s="189" t="s">
        <v>125</v>
      </c>
    </row>
    <row r="167" spans="2:65" s="190" customFormat="1" x14ac:dyDescent="0.2">
      <c r="B167" s="191"/>
      <c r="C167" s="192"/>
      <c r="D167" s="173" t="s">
        <v>138</v>
      </c>
      <c r="E167" s="193" t="s">
        <v>19</v>
      </c>
      <c r="F167" s="194" t="s">
        <v>158</v>
      </c>
      <c r="G167" s="192"/>
      <c r="H167" s="195">
        <v>981.49599999999998</v>
      </c>
      <c r="I167" s="196"/>
      <c r="J167" s="192"/>
      <c r="K167" s="192"/>
      <c r="L167" s="197"/>
      <c r="M167" s="198"/>
      <c r="N167" s="192"/>
      <c r="O167" s="192"/>
      <c r="P167" s="192"/>
      <c r="Q167" s="192"/>
      <c r="R167" s="192"/>
      <c r="S167" s="192"/>
      <c r="T167" s="199"/>
      <c r="AT167" s="200" t="s">
        <v>138</v>
      </c>
      <c r="AU167" s="200" t="s">
        <v>82</v>
      </c>
      <c r="AV167" s="190" t="s">
        <v>132</v>
      </c>
      <c r="AW167" s="190" t="s">
        <v>33</v>
      </c>
      <c r="AX167" s="190" t="s">
        <v>80</v>
      </c>
      <c r="AY167" s="200" t="s">
        <v>125</v>
      </c>
    </row>
    <row r="168" spans="2:65" s="20" customFormat="1" ht="44.25" customHeight="1" x14ac:dyDescent="0.2">
      <c r="B168" s="21"/>
      <c r="C168" s="160" t="s">
        <v>259</v>
      </c>
      <c r="D168" s="160" t="s">
        <v>127</v>
      </c>
      <c r="E168" s="161" t="s">
        <v>260</v>
      </c>
      <c r="F168" s="162" t="s">
        <v>261</v>
      </c>
      <c r="G168" s="163" t="s">
        <v>233</v>
      </c>
      <c r="H168" s="164">
        <v>4.51</v>
      </c>
      <c r="I168" s="165"/>
      <c r="J168" s="166">
        <f>ROUND(I168*H168,2)</f>
        <v>0</v>
      </c>
      <c r="K168" s="162" t="s">
        <v>131</v>
      </c>
      <c r="L168" s="25"/>
      <c r="M168" s="167" t="s">
        <v>19</v>
      </c>
      <c r="N168" s="168" t="s">
        <v>43</v>
      </c>
      <c r="O168" s="22"/>
      <c r="P168" s="169">
        <f>O168*H168</f>
        <v>0</v>
      </c>
      <c r="Q168" s="169">
        <v>0</v>
      </c>
      <c r="R168" s="169">
        <f>Q168*H168</f>
        <v>0</v>
      </c>
      <c r="S168" s="169">
        <v>0</v>
      </c>
      <c r="T168" s="170">
        <f>S168*H168</f>
        <v>0</v>
      </c>
      <c r="AR168" s="171" t="s">
        <v>132</v>
      </c>
      <c r="AT168" s="171" t="s">
        <v>127</v>
      </c>
      <c r="AU168" s="171" t="s">
        <v>82</v>
      </c>
      <c r="AY168" s="3" t="s">
        <v>125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3" t="s">
        <v>80</v>
      </c>
      <c r="BK168" s="172">
        <f>ROUND(I168*H168,2)</f>
        <v>0</v>
      </c>
      <c r="BL168" s="3" t="s">
        <v>132</v>
      </c>
      <c r="BM168" s="171" t="s">
        <v>262</v>
      </c>
    </row>
    <row r="169" spans="2:65" s="20" customFormat="1" ht="29.25" x14ac:dyDescent="0.2">
      <c r="B169" s="21"/>
      <c r="C169" s="22"/>
      <c r="D169" s="173" t="s">
        <v>134</v>
      </c>
      <c r="E169" s="22"/>
      <c r="F169" s="174" t="s">
        <v>261</v>
      </c>
      <c r="G169" s="22"/>
      <c r="H169" s="22"/>
      <c r="I169" s="175"/>
      <c r="J169" s="22"/>
      <c r="K169" s="22"/>
      <c r="L169" s="25"/>
      <c r="M169" s="176"/>
      <c r="N169" s="22"/>
      <c r="O169" s="22"/>
      <c r="P169" s="22"/>
      <c r="Q169" s="22"/>
      <c r="R169" s="22"/>
      <c r="S169" s="22"/>
      <c r="T169" s="53"/>
      <c r="AT169" s="3" t="s">
        <v>134</v>
      </c>
      <c r="AU169" s="3" t="s">
        <v>82</v>
      </c>
    </row>
    <row r="170" spans="2:65" s="20" customFormat="1" x14ac:dyDescent="0.2">
      <c r="B170" s="21"/>
      <c r="C170" s="22"/>
      <c r="D170" s="177" t="s">
        <v>136</v>
      </c>
      <c r="E170" s="22"/>
      <c r="F170" s="178" t="s">
        <v>263</v>
      </c>
      <c r="G170" s="22"/>
      <c r="H170" s="22"/>
      <c r="I170" s="175"/>
      <c r="J170" s="22"/>
      <c r="K170" s="22"/>
      <c r="L170" s="25"/>
      <c r="M170" s="176"/>
      <c r="N170" s="22"/>
      <c r="O170" s="22"/>
      <c r="P170" s="22"/>
      <c r="Q170" s="22"/>
      <c r="R170" s="22"/>
      <c r="S170" s="22"/>
      <c r="T170" s="53"/>
      <c r="AT170" s="3" t="s">
        <v>136</v>
      </c>
      <c r="AU170" s="3" t="s">
        <v>82</v>
      </c>
    </row>
    <row r="171" spans="2:65" s="179" customFormat="1" x14ac:dyDescent="0.2">
      <c r="B171" s="180"/>
      <c r="C171" s="181"/>
      <c r="D171" s="173" t="s">
        <v>138</v>
      </c>
      <c r="E171" s="182" t="s">
        <v>19</v>
      </c>
      <c r="F171" s="183" t="s">
        <v>264</v>
      </c>
      <c r="G171" s="181"/>
      <c r="H171" s="184">
        <v>4.51</v>
      </c>
      <c r="I171" s="185"/>
      <c r="J171" s="181"/>
      <c r="K171" s="181"/>
      <c r="L171" s="186"/>
      <c r="M171" s="187"/>
      <c r="N171" s="181"/>
      <c r="O171" s="181"/>
      <c r="P171" s="181"/>
      <c r="Q171" s="181"/>
      <c r="R171" s="181"/>
      <c r="S171" s="181"/>
      <c r="T171" s="188"/>
      <c r="AT171" s="189" t="s">
        <v>138</v>
      </c>
      <c r="AU171" s="189" t="s">
        <v>82</v>
      </c>
      <c r="AV171" s="179" t="s">
        <v>82</v>
      </c>
      <c r="AW171" s="179" t="s">
        <v>33</v>
      </c>
      <c r="AX171" s="179" t="s">
        <v>80</v>
      </c>
      <c r="AY171" s="189" t="s">
        <v>125</v>
      </c>
    </row>
    <row r="172" spans="2:65" s="20" customFormat="1" ht="44.25" customHeight="1" x14ac:dyDescent="0.2">
      <c r="B172" s="21"/>
      <c r="C172" s="160" t="s">
        <v>265</v>
      </c>
      <c r="D172" s="160" t="s">
        <v>127</v>
      </c>
      <c r="E172" s="161" t="s">
        <v>266</v>
      </c>
      <c r="F172" s="162" t="s">
        <v>267</v>
      </c>
      <c r="G172" s="163" t="s">
        <v>233</v>
      </c>
      <c r="H172" s="164">
        <v>1.9279999999999999</v>
      </c>
      <c r="I172" s="165"/>
      <c r="J172" s="166">
        <f>ROUND(I172*H172,2)</f>
        <v>0</v>
      </c>
      <c r="K172" s="162" t="s">
        <v>131</v>
      </c>
      <c r="L172" s="25"/>
      <c r="M172" s="167" t="s">
        <v>19</v>
      </c>
      <c r="N172" s="168" t="s">
        <v>43</v>
      </c>
      <c r="O172" s="22"/>
      <c r="P172" s="169">
        <f>O172*H172</f>
        <v>0</v>
      </c>
      <c r="Q172" s="169">
        <v>0</v>
      </c>
      <c r="R172" s="169">
        <f>Q172*H172</f>
        <v>0</v>
      </c>
      <c r="S172" s="169">
        <v>0</v>
      </c>
      <c r="T172" s="170">
        <f>S172*H172</f>
        <v>0</v>
      </c>
      <c r="AR172" s="171" t="s">
        <v>132</v>
      </c>
      <c r="AT172" s="171" t="s">
        <v>127</v>
      </c>
      <c r="AU172" s="171" t="s">
        <v>82</v>
      </c>
      <c r="AY172" s="3" t="s">
        <v>125</v>
      </c>
      <c r="BE172" s="172">
        <f>IF(N172="základní",J172,0)</f>
        <v>0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3" t="s">
        <v>80</v>
      </c>
      <c r="BK172" s="172">
        <f>ROUND(I172*H172,2)</f>
        <v>0</v>
      </c>
      <c r="BL172" s="3" t="s">
        <v>132</v>
      </c>
      <c r="BM172" s="171" t="s">
        <v>268</v>
      </c>
    </row>
    <row r="173" spans="2:65" s="20" customFormat="1" ht="29.25" x14ac:dyDescent="0.2">
      <c r="B173" s="21"/>
      <c r="C173" s="22"/>
      <c r="D173" s="173" t="s">
        <v>134</v>
      </c>
      <c r="E173" s="22"/>
      <c r="F173" s="174" t="s">
        <v>269</v>
      </c>
      <c r="G173" s="22"/>
      <c r="H173" s="22"/>
      <c r="I173" s="175"/>
      <c r="J173" s="22"/>
      <c r="K173" s="22"/>
      <c r="L173" s="25"/>
      <c r="M173" s="176"/>
      <c r="N173" s="22"/>
      <c r="O173" s="22"/>
      <c r="P173" s="22"/>
      <c r="Q173" s="22"/>
      <c r="R173" s="22"/>
      <c r="S173" s="22"/>
      <c r="T173" s="53"/>
      <c r="AT173" s="3" t="s">
        <v>134</v>
      </c>
      <c r="AU173" s="3" t="s">
        <v>82</v>
      </c>
    </row>
    <row r="174" spans="2:65" s="20" customFormat="1" x14ac:dyDescent="0.2">
      <c r="B174" s="21"/>
      <c r="C174" s="22"/>
      <c r="D174" s="177" t="s">
        <v>136</v>
      </c>
      <c r="E174" s="22"/>
      <c r="F174" s="178" t="s">
        <v>270</v>
      </c>
      <c r="G174" s="22"/>
      <c r="H174" s="22"/>
      <c r="I174" s="175"/>
      <c r="J174" s="22"/>
      <c r="K174" s="22"/>
      <c r="L174" s="25"/>
      <c r="M174" s="176"/>
      <c r="N174" s="22"/>
      <c r="O174" s="22"/>
      <c r="P174" s="22"/>
      <c r="Q174" s="22"/>
      <c r="R174" s="22"/>
      <c r="S174" s="22"/>
      <c r="T174" s="53"/>
      <c r="AT174" s="3" t="s">
        <v>136</v>
      </c>
      <c r="AU174" s="3" t="s">
        <v>82</v>
      </c>
    </row>
    <row r="175" spans="2:65" s="179" customFormat="1" x14ac:dyDescent="0.2">
      <c r="B175" s="180"/>
      <c r="C175" s="181"/>
      <c r="D175" s="173" t="s">
        <v>138</v>
      </c>
      <c r="E175" s="182" t="s">
        <v>19</v>
      </c>
      <c r="F175" s="183" t="s">
        <v>271</v>
      </c>
      <c r="G175" s="181"/>
      <c r="H175" s="184">
        <v>1.9279999999999999</v>
      </c>
      <c r="I175" s="185"/>
      <c r="J175" s="181"/>
      <c r="K175" s="181"/>
      <c r="L175" s="186"/>
      <c r="M175" s="187"/>
      <c r="N175" s="181"/>
      <c r="O175" s="181"/>
      <c r="P175" s="181"/>
      <c r="Q175" s="181"/>
      <c r="R175" s="181"/>
      <c r="S175" s="181"/>
      <c r="T175" s="188"/>
      <c r="AT175" s="189" t="s">
        <v>138</v>
      </c>
      <c r="AU175" s="189" t="s">
        <v>82</v>
      </c>
      <c r="AV175" s="179" t="s">
        <v>82</v>
      </c>
      <c r="AW175" s="179" t="s">
        <v>33</v>
      </c>
      <c r="AX175" s="179" t="s">
        <v>80</v>
      </c>
      <c r="AY175" s="189" t="s">
        <v>125</v>
      </c>
    </row>
    <row r="176" spans="2:65" s="20" customFormat="1" ht="37.9" customHeight="1" x14ac:dyDescent="0.2">
      <c r="B176" s="21"/>
      <c r="C176" s="160" t="s">
        <v>7</v>
      </c>
      <c r="D176" s="160" t="s">
        <v>127</v>
      </c>
      <c r="E176" s="161" t="s">
        <v>272</v>
      </c>
      <c r="F176" s="162" t="s">
        <v>273</v>
      </c>
      <c r="G176" s="163" t="s">
        <v>233</v>
      </c>
      <c r="H176" s="164">
        <v>58.780999999999999</v>
      </c>
      <c r="I176" s="165"/>
      <c r="J176" s="166">
        <f>ROUND(I176*H176,2)</f>
        <v>0</v>
      </c>
      <c r="K176" s="162" t="s">
        <v>131</v>
      </c>
      <c r="L176" s="25"/>
      <c r="M176" s="167" t="s">
        <v>19</v>
      </c>
      <c r="N176" s="168" t="s">
        <v>43</v>
      </c>
      <c r="O176" s="22"/>
      <c r="P176" s="169">
        <f>O176*H176</f>
        <v>0</v>
      </c>
      <c r="Q176" s="169">
        <v>0</v>
      </c>
      <c r="R176" s="169">
        <f>Q176*H176</f>
        <v>0</v>
      </c>
      <c r="S176" s="169">
        <v>0</v>
      </c>
      <c r="T176" s="170">
        <f>S176*H176</f>
        <v>0</v>
      </c>
      <c r="AR176" s="171" t="s">
        <v>132</v>
      </c>
      <c r="AT176" s="171" t="s">
        <v>127</v>
      </c>
      <c r="AU176" s="171" t="s">
        <v>82</v>
      </c>
      <c r="AY176" s="3" t="s">
        <v>125</v>
      </c>
      <c r="BE176" s="172">
        <f>IF(N176="základní",J176,0)</f>
        <v>0</v>
      </c>
      <c r="BF176" s="172">
        <f>IF(N176="snížená",J176,0)</f>
        <v>0</v>
      </c>
      <c r="BG176" s="172">
        <f>IF(N176="zákl. přenesená",J176,0)</f>
        <v>0</v>
      </c>
      <c r="BH176" s="172">
        <f>IF(N176="sníž. přenesená",J176,0)</f>
        <v>0</v>
      </c>
      <c r="BI176" s="172">
        <f>IF(N176="nulová",J176,0)</f>
        <v>0</v>
      </c>
      <c r="BJ176" s="3" t="s">
        <v>80</v>
      </c>
      <c r="BK176" s="172">
        <f>ROUND(I176*H176,2)</f>
        <v>0</v>
      </c>
      <c r="BL176" s="3" t="s">
        <v>132</v>
      </c>
      <c r="BM176" s="171" t="s">
        <v>274</v>
      </c>
    </row>
    <row r="177" spans="2:65" s="20" customFormat="1" ht="29.25" x14ac:dyDescent="0.2">
      <c r="B177" s="21"/>
      <c r="C177" s="22"/>
      <c r="D177" s="173" t="s">
        <v>134</v>
      </c>
      <c r="E177" s="22"/>
      <c r="F177" s="174" t="s">
        <v>275</v>
      </c>
      <c r="G177" s="22"/>
      <c r="H177" s="22"/>
      <c r="I177" s="175"/>
      <c r="J177" s="22"/>
      <c r="K177" s="22"/>
      <c r="L177" s="25"/>
      <c r="M177" s="176"/>
      <c r="N177" s="22"/>
      <c r="O177" s="22"/>
      <c r="P177" s="22"/>
      <c r="Q177" s="22"/>
      <c r="R177" s="22"/>
      <c r="S177" s="22"/>
      <c r="T177" s="53"/>
      <c r="AT177" s="3" t="s">
        <v>134</v>
      </c>
      <c r="AU177" s="3" t="s">
        <v>82</v>
      </c>
    </row>
    <row r="178" spans="2:65" s="20" customFormat="1" x14ac:dyDescent="0.2">
      <c r="B178" s="21"/>
      <c r="C178" s="22"/>
      <c r="D178" s="177" t="s">
        <v>136</v>
      </c>
      <c r="E178" s="22"/>
      <c r="F178" s="178" t="s">
        <v>276</v>
      </c>
      <c r="G178" s="22"/>
      <c r="H178" s="22"/>
      <c r="I178" s="175"/>
      <c r="J178" s="22"/>
      <c r="K178" s="22"/>
      <c r="L178" s="25"/>
      <c r="M178" s="176"/>
      <c r="N178" s="22"/>
      <c r="O178" s="22"/>
      <c r="P178" s="22"/>
      <c r="Q178" s="22"/>
      <c r="R178" s="22"/>
      <c r="S178" s="22"/>
      <c r="T178" s="53"/>
      <c r="AT178" s="3" t="s">
        <v>136</v>
      </c>
      <c r="AU178" s="3" t="s">
        <v>82</v>
      </c>
    </row>
    <row r="179" spans="2:65" s="179" customFormat="1" x14ac:dyDescent="0.2">
      <c r="B179" s="180"/>
      <c r="C179" s="181"/>
      <c r="D179" s="173" t="s">
        <v>138</v>
      </c>
      <c r="E179" s="182" t="s">
        <v>19</v>
      </c>
      <c r="F179" s="183" t="s">
        <v>277</v>
      </c>
      <c r="G179" s="181"/>
      <c r="H179" s="184">
        <v>58.780999999999999</v>
      </c>
      <c r="I179" s="185"/>
      <c r="J179" s="181"/>
      <c r="K179" s="181"/>
      <c r="L179" s="186"/>
      <c r="M179" s="187"/>
      <c r="N179" s="181"/>
      <c r="O179" s="181"/>
      <c r="P179" s="181"/>
      <c r="Q179" s="181"/>
      <c r="R179" s="181"/>
      <c r="S179" s="181"/>
      <c r="T179" s="188"/>
      <c r="AT179" s="189" t="s">
        <v>138</v>
      </c>
      <c r="AU179" s="189" t="s">
        <v>82</v>
      </c>
      <c r="AV179" s="179" t="s">
        <v>82</v>
      </c>
      <c r="AW179" s="179" t="s">
        <v>33</v>
      </c>
      <c r="AX179" s="179" t="s">
        <v>80</v>
      </c>
      <c r="AY179" s="189" t="s">
        <v>125</v>
      </c>
    </row>
    <row r="180" spans="2:65" s="20" customFormat="1" ht="44.25" customHeight="1" x14ac:dyDescent="0.2">
      <c r="B180" s="21"/>
      <c r="C180" s="160" t="s">
        <v>278</v>
      </c>
      <c r="D180" s="160" t="s">
        <v>127</v>
      </c>
      <c r="E180" s="161" t="s">
        <v>279</v>
      </c>
      <c r="F180" s="162" t="s">
        <v>280</v>
      </c>
      <c r="G180" s="163" t="s">
        <v>233</v>
      </c>
      <c r="H180" s="164">
        <v>139.05000000000001</v>
      </c>
      <c r="I180" s="165"/>
      <c r="J180" s="166">
        <f>ROUND(I180*H180,2)</f>
        <v>0</v>
      </c>
      <c r="K180" s="162" t="s">
        <v>131</v>
      </c>
      <c r="L180" s="25"/>
      <c r="M180" s="167" t="s">
        <v>19</v>
      </c>
      <c r="N180" s="168" t="s">
        <v>43</v>
      </c>
      <c r="O180" s="22"/>
      <c r="P180" s="169">
        <f>O180*H180</f>
        <v>0</v>
      </c>
      <c r="Q180" s="169">
        <v>0</v>
      </c>
      <c r="R180" s="169">
        <f>Q180*H180</f>
        <v>0</v>
      </c>
      <c r="S180" s="169">
        <v>0</v>
      </c>
      <c r="T180" s="170">
        <f>S180*H180</f>
        <v>0</v>
      </c>
      <c r="AR180" s="171" t="s">
        <v>132</v>
      </c>
      <c r="AT180" s="171" t="s">
        <v>127</v>
      </c>
      <c r="AU180" s="171" t="s">
        <v>82</v>
      </c>
      <c r="AY180" s="3" t="s">
        <v>125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3" t="s">
        <v>80</v>
      </c>
      <c r="BK180" s="172">
        <f>ROUND(I180*H180,2)</f>
        <v>0</v>
      </c>
      <c r="BL180" s="3" t="s">
        <v>132</v>
      </c>
      <c r="BM180" s="171" t="s">
        <v>281</v>
      </c>
    </row>
    <row r="181" spans="2:65" s="20" customFormat="1" ht="29.25" x14ac:dyDescent="0.2">
      <c r="B181" s="21"/>
      <c r="C181" s="22"/>
      <c r="D181" s="173" t="s">
        <v>134</v>
      </c>
      <c r="E181" s="22"/>
      <c r="F181" s="174" t="s">
        <v>282</v>
      </c>
      <c r="G181" s="22"/>
      <c r="H181" s="22"/>
      <c r="I181" s="175"/>
      <c r="J181" s="22"/>
      <c r="K181" s="22"/>
      <c r="L181" s="25"/>
      <c r="M181" s="176"/>
      <c r="N181" s="22"/>
      <c r="O181" s="22"/>
      <c r="P181" s="22"/>
      <c r="Q181" s="22"/>
      <c r="R181" s="22"/>
      <c r="S181" s="22"/>
      <c r="T181" s="53"/>
      <c r="AT181" s="3" t="s">
        <v>134</v>
      </c>
      <c r="AU181" s="3" t="s">
        <v>82</v>
      </c>
    </row>
    <row r="182" spans="2:65" s="20" customFormat="1" x14ac:dyDescent="0.2">
      <c r="B182" s="21"/>
      <c r="C182" s="22"/>
      <c r="D182" s="177" t="s">
        <v>136</v>
      </c>
      <c r="E182" s="22"/>
      <c r="F182" s="178" t="s">
        <v>283</v>
      </c>
      <c r="G182" s="22"/>
      <c r="H182" s="22"/>
      <c r="I182" s="175"/>
      <c r="J182" s="22"/>
      <c r="K182" s="22"/>
      <c r="L182" s="25"/>
      <c r="M182" s="176"/>
      <c r="N182" s="22"/>
      <c r="O182" s="22"/>
      <c r="P182" s="22"/>
      <c r="Q182" s="22"/>
      <c r="R182" s="22"/>
      <c r="S182" s="22"/>
      <c r="T182" s="53"/>
      <c r="AT182" s="3" t="s">
        <v>136</v>
      </c>
      <c r="AU182" s="3" t="s">
        <v>82</v>
      </c>
    </row>
    <row r="183" spans="2:65" s="179" customFormat="1" x14ac:dyDescent="0.2">
      <c r="B183" s="180"/>
      <c r="C183" s="181"/>
      <c r="D183" s="173" t="s">
        <v>138</v>
      </c>
      <c r="E183" s="182" t="s">
        <v>19</v>
      </c>
      <c r="F183" s="183" t="s">
        <v>284</v>
      </c>
      <c r="G183" s="181"/>
      <c r="H183" s="184">
        <v>139.05000000000001</v>
      </c>
      <c r="I183" s="185"/>
      <c r="J183" s="181"/>
      <c r="K183" s="181"/>
      <c r="L183" s="186"/>
      <c r="M183" s="187"/>
      <c r="N183" s="181"/>
      <c r="O183" s="181"/>
      <c r="P183" s="181"/>
      <c r="Q183" s="181"/>
      <c r="R183" s="181"/>
      <c r="S183" s="181"/>
      <c r="T183" s="188"/>
      <c r="AT183" s="189" t="s">
        <v>138</v>
      </c>
      <c r="AU183" s="189" t="s">
        <v>82</v>
      </c>
      <c r="AV183" s="179" t="s">
        <v>82</v>
      </c>
      <c r="AW183" s="179" t="s">
        <v>33</v>
      </c>
      <c r="AX183" s="179" t="s">
        <v>80</v>
      </c>
      <c r="AY183" s="189" t="s">
        <v>125</v>
      </c>
    </row>
    <row r="184" spans="2:65" s="20" customFormat="1" ht="24.2" customHeight="1" x14ac:dyDescent="0.2">
      <c r="B184" s="21"/>
      <c r="C184" s="160" t="s">
        <v>285</v>
      </c>
      <c r="D184" s="160" t="s">
        <v>127</v>
      </c>
      <c r="E184" s="161" t="s">
        <v>286</v>
      </c>
      <c r="F184" s="162" t="s">
        <v>287</v>
      </c>
      <c r="G184" s="163" t="s">
        <v>233</v>
      </c>
      <c r="H184" s="164">
        <v>1.236</v>
      </c>
      <c r="I184" s="165"/>
      <c r="J184" s="166">
        <f>ROUND(I184*H184,2)</f>
        <v>0</v>
      </c>
      <c r="K184" s="162" t="s">
        <v>19</v>
      </c>
      <c r="L184" s="25"/>
      <c r="M184" s="167" t="s">
        <v>19</v>
      </c>
      <c r="N184" s="168" t="s">
        <v>43</v>
      </c>
      <c r="O184" s="22"/>
      <c r="P184" s="169">
        <f>O184*H184</f>
        <v>0</v>
      </c>
      <c r="Q184" s="169">
        <v>0</v>
      </c>
      <c r="R184" s="169">
        <f>Q184*H184</f>
        <v>0</v>
      </c>
      <c r="S184" s="169">
        <v>0</v>
      </c>
      <c r="T184" s="170">
        <f>S184*H184</f>
        <v>0</v>
      </c>
      <c r="AR184" s="171" t="s">
        <v>132</v>
      </c>
      <c r="AT184" s="171" t="s">
        <v>127</v>
      </c>
      <c r="AU184" s="171" t="s">
        <v>82</v>
      </c>
      <c r="AY184" s="3" t="s">
        <v>125</v>
      </c>
      <c r="BE184" s="172">
        <f>IF(N184="základní",J184,0)</f>
        <v>0</v>
      </c>
      <c r="BF184" s="172">
        <f>IF(N184="snížená",J184,0)</f>
        <v>0</v>
      </c>
      <c r="BG184" s="172">
        <f>IF(N184="zákl. přenesená",J184,0)</f>
        <v>0</v>
      </c>
      <c r="BH184" s="172">
        <f>IF(N184="sníž. přenesená",J184,0)</f>
        <v>0</v>
      </c>
      <c r="BI184" s="172">
        <f>IF(N184="nulová",J184,0)</f>
        <v>0</v>
      </c>
      <c r="BJ184" s="3" t="s">
        <v>80</v>
      </c>
      <c r="BK184" s="172">
        <f>ROUND(I184*H184,2)</f>
        <v>0</v>
      </c>
      <c r="BL184" s="3" t="s">
        <v>132</v>
      </c>
      <c r="BM184" s="171" t="s">
        <v>288</v>
      </c>
    </row>
    <row r="185" spans="2:65" s="20" customFormat="1" ht="19.5" x14ac:dyDescent="0.2">
      <c r="B185" s="21"/>
      <c r="C185" s="22"/>
      <c r="D185" s="173" t="s">
        <v>134</v>
      </c>
      <c r="E185" s="22"/>
      <c r="F185" s="174" t="s">
        <v>287</v>
      </c>
      <c r="G185" s="22"/>
      <c r="H185" s="22"/>
      <c r="I185" s="175"/>
      <c r="J185" s="22"/>
      <c r="K185" s="22"/>
      <c r="L185" s="25"/>
      <c r="M185" s="176"/>
      <c r="N185" s="22"/>
      <c r="O185" s="22"/>
      <c r="P185" s="22"/>
      <c r="Q185" s="22"/>
      <c r="R185" s="22"/>
      <c r="S185" s="22"/>
      <c r="T185" s="53"/>
      <c r="AT185" s="3" t="s">
        <v>134</v>
      </c>
      <c r="AU185" s="3" t="s">
        <v>82</v>
      </c>
    </row>
    <row r="186" spans="2:65" s="179" customFormat="1" x14ac:dyDescent="0.2">
      <c r="B186" s="180"/>
      <c r="C186" s="181"/>
      <c r="D186" s="173" t="s">
        <v>138</v>
      </c>
      <c r="E186" s="182" t="s">
        <v>19</v>
      </c>
      <c r="F186" s="183" t="s">
        <v>289</v>
      </c>
      <c r="G186" s="181"/>
      <c r="H186" s="184">
        <v>1.236</v>
      </c>
      <c r="I186" s="185"/>
      <c r="J186" s="181"/>
      <c r="K186" s="181"/>
      <c r="L186" s="186"/>
      <c r="M186" s="201"/>
      <c r="N186" s="202"/>
      <c r="O186" s="202"/>
      <c r="P186" s="202"/>
      <c r="Q186" s="202"/>
      <c r="R186" s="202"/>
      <c r="S186" s="202"/>
      <c r="T186" s="203"/>
      <c r="AT186" s="189" t="s">
        <v>138</v>
      </c>
      <c r="AU186" s="189" t="s">
        <v>82</v>
      </c>
      <c r="AV186" s="179" t="s">
        <v>82</v>
      </c>
      <c r="AW186" s="179" t="s">
        <v>33</v>
      </c>
      <c r="AX186" s="179" t="s">
        <v>80</v>
      </c>
      <c r="AY186" s="189" t="s">
        <v>125</v>
      </c>
    </row>
    <row r="187" spans="2:65" s="20" customFormat="1" ht="6.95" customHeight="1" x14ac:dyDescent="0.2">
      <c r="B187" s="34"/>
      <c r="C187" s="35"/>
      <c r="D187" s="35"/>
      <c r="E187" s="35"/>
      <c r="F187" s="35"/>
      <c r="G187" s="35"/>
      <c r="H187" s="35"/>
      <c r="I187" s="35"/>
      <c r="J187" s="35"/>
      <c r="K187" s="35"/>
      <c r="L187" s="25"/>
    </row>
  </sheetData>
  <sheetProtection algorithmName="SHA-512" hashValue="vLGdxMP+AW+gNaoqQx47VZ99ASqp98BdHFgjCFe3acaofe/9W7NaS5zRV7RFRDyFLzgfj9mblbuI8tYQVCvDJw==" saltValue="OHVVJOdyGskDNuJyVQO2awbczE4Y0FywuFnJOkOWW/KvsiyyyFx94Br+6nKaCntHykFTHjxntBiYZQhfLS05Og==" spinCount="100000" sheet="1" objects="1" scenarios="1" formatColumns="0" formatRows="0" autoFilter="0"/>
  <autoFilter ref="C82:K186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  <hyperlink ref="F100" r:id="rId4" xr:uid="{00000000-0004-0000-0100-000003000000}"/>
    <hyperlink ref="F106" r:id="rId5" xr:uid="{00000000-0004-0000-0100-000004000000}"/>
    <hyperlink ref="F110" r:id="rId6" xr:uid="{00000000-0004-0000-0100-000005000000}"/>
    <hyperlink ref="F114" r:id="rId7" xr:uid="{00000000-0004-0000-0100-000006000000}"/>
    <hyperlink ref="F118" r:id="rId8" xr:uid="{00000000-0004-0000-0100-000007000000}"/>
    <hyperlink ref="F123" r:id="rId9" xr:uid="{00000000-0004-0000-0100-000008000000}"/>
    <hyperlink ref="F130" r:id="rId10" xr:uid="{00000000-0004-0000-0100-000009000000}"/>
    <hyperlink ref="F137" r:id="rId11" xr:uid="{00000000-0004-0000-0100-00000A000000}"/>
    <hyperlink ref="F141" r:id="rId12" xr:uid="{00000000-0004-0000-0100-00000B000000}"/>
    <hyperlink ref="F145" r:id="rId13" xr:uid="{00000000-0004-0000-0100-00000C000000}"/>
    <hyperlink ref="F150" r:id="rId14" xr:uid="{00000000-0004-0000-0100-00000D000000}"/>
    <hyperlink ref="F154" r:id="rId15" xr:uid="{00000000-0004-0000-0100-00000E000000}"/>
    <hyperlink ref="F158" r:id="rId16" xr:uid="{00000000-0004-0000-0100-00000F000000}"/>
    <hyperlink ref="F164" r:id="rId17" xr:uid="{00000000-0004-0000-0100-000010000000}"/>
    <hyperlink ref="F170" r:id="rId18" xr:uid="{00000000-0004-0000-0100-000011000000}"/>
    <hyperlink ref="F174" r:id="rId19" xr:uid="{00000000-0004-0000-0100-000012000000}"/>
    <hyperlink ref="F178" r:id="rId20" xr:uid="{00000000-0004-0000-0100-000013000000}"/>
    <hyperlink ref="F182" r:id="rId21" xr:uid="{00000000-0004-0000-0100-000014000000}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56" s="1" customFormat="1" ht="36.950000000000003" customHeight="1" x14ac:dyDescent="0.2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3" t="s">
        <v>85</v>
      </c>
      <c r="AZ2" s="204" t="s">
        <v>290</v>
      </c>
      <c r="BA2" s="204" t="s">
        <v>291</v>
      </c>
      <c r="BB2" s="204" t="s">
        <v>130</v>
      </c>
      <c r="BC2" s="204" t="s">
        <v>292</v>
      </c>
      <c r="BD2" s="204" t="s">
        <v>146</v>
      </c>
    </row>
    <row r="3" spans="2:56" s="1" customFormat="1" ht="6.95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6"/>
      <c r="AT3" s="3" t="s">
        <v>82</v>
      </c>
      <c r="AZ3" s="204" t="s">
        <v>293</v>
      </c>
      <c r="BA3" s="204" t="s">
        <v>294</v>
      </c>
      <c r="BB3" s="204" t="s">
        <v>130</v>
      </c>
      <c r="BC3" s="204" t="s">
        <v>295</v>
      </c>
      <c r="BD3" s="204" t="s">
        <v>146</v>
      </c>
    </row>
    <row r="4" spans="2:56" s="1" customFormat="1" ht="24.95" customHeight="1" x14ac:dyDescent="0.2">
      <c r="B4" s="6"/>
      <c r="D4" s="93" t="s">
        <v>98</v>
      </c>
      <c r="L4" s="6"/>
      <c r="M4" s="94" t="s">
        <v>10</v>
      </c>
      <c r="AT4" s="3" t="s">
        <v>4</v>
      </c>
      <c r="AZ4" s="204" t="s">
        <v>296</v>
      </c>
      <c r="BA4" s="204" t="s">
        <v>297</v>
      </c>
      <c r="BB4" s="204" t="s">
        <v>19</v>
      </c>
      <c r="BC4" s="204" t="s">
        <v>298</v>
      </c>
      <c r="BD4" s="204" t="s">
        <v>146</v>
      </c>
    </row>
    <row r="5" spans="2:56" s="1" customFormat="1" ht="6.95" customHeight="1" x14ac:dyDescent="0.2">
      <c r="B5" s="6"/>
      <c r="L5" s="6"/>
      <c r="AZ5" s="204" t="s">
        <v>299</v>
      </c>
      <c r="BA5" s="204" t="s">
        <v>300</v>
      </c>
      <c r="BB5" s="204" t="s">
        <v>130</v>
      </c>
      <c r="BC5" s="204" t="s">
        <v>301</v>
      </c>
      <c r="BD5" s="204" t="s">
        <v>146</v>
      </c>
    </row>
    <row r="6" spans="2:56" s="1" customFormat="1" ht="12" customHeight="1" x14ac:dyDescent="0.2">
      <c r="B6" s="6"/>
      <c r="D6" s="95" t="s">
        <v>16</v>
      </c>
      <c r="L6" s="6"/>
    </row>
    <row r="7" spans="2:56" s="1" customFormat="1" ht="16.5" customHeight="1" x14ac:dyDescent="0.2">
      <c r="B7" s="6"/>
      <c r="E7" s="380" t="str">
        <f>'Rekapitulace stavby'!K6</f>
        <v>Revitalizace zeleně v parčíku U pramenu v Lounech</v>
      </c>
      <c r="F7" s="381"/>
      <c r="G7" s="381"/>
      <c r="H7" s="381"/>
      <c r="L7" s="6"/>
    </row>
    <row r="8" spans="2:56" s="20" customFormat="1" ht="12" customHeight="1" x14ac:dyDescent="0.2">
      <c r="B8" s="25"/>
      <c r="D8" s="95" t="s">
        <v>99</v>
      </c>
      <c r="L8" s="25"/>
    </row>
    <row r="9" spans="2:56" s="20" customFormat="1" ht="16.5" customHeight="1" x14ac:dyDescent="0.2">
      <c r="B9" s="25"/>
      <c r="E9" s="382" t="s">
        <v>302</v>
      </c>
      <c r="F9" s="383"/>
      <c r="G9" s="383"/>
      <c r="H9" s="383"/>
      <c r="L9" s="25"/>
    </row>
    <row r="10" spans="2:56" s="20" customFormat="1" x14ac:dyDescent="0.2">
      <c r="B10" s="25"/>
      <c r="L10" s="25"/>
    </row>
    <row r="11" spans="2:56" s="20" customFormat="1" ht="12" customHeight="1" x14ac:dyDescent="0.2">
      <c r="B11" s="25"/>
      <c r="D11" s="95" t="s">
        <v>18</v>
      </c>
      <c r="F11" s="96" t="s">
        <v>19</v>
      </c>
      <c r="I11" s="95" t="s">
        <v>20</v>
      </c>
      <c r="J11" s="96" t="s">
        <v>19</v>
      </c>
      <c r="L11" s="25"/>
    </row>
    <row r="12" spans="2:56" s="20" customFormat="1" ht="12" customHeight="1" x14ac:dyDescent="0.2">
      <c r="B12" s="25"/>
      <c r="D12" s="95" t="s">
        <v>21</v>
      </c>
      <c r="F12" s="96" t="s">
        <v>22</v>
      </c>
      <c r="I12" s="95" t="s">
        <v>23</v>
      </c>
      <c r="J12" s="97" t="str">
        <f>'Rekapitulace stavby'!AN8</f>
        <v>19. 8. 2025</v>
      </c>
      <c r="L12" s="25"/>
    </row>
    <row r="13" spans="2:56" s="20" customFormat="1" ht="10.9" customHeight="1" x14ac:dyDescent="0.2">
      <c r="B13" s="25"/>
      <c r="L13" s="25"/>
    </row>
    <row r="14" spans="2:56" s="20" customFormat="1" ht="12" customHeight="1" x14ac:dyDescent="0.2">
      <c r="B14" s="25"/>
      <c r="D14" s="95" t="s">
        <v>25</v>
      </c>
      <c r="I14" s="95" t="s">
        <v>26</v>
      </c>
      <c r="J14" s="96" t="s">
        <v>19</v>
      </c>
      <c r="L14" s="25"/>
    </row>
    <row r="15" spans="2:56" s="20" customFormat="1" ht="18" customHeight="1" x14ac:dyDescent="0.2">
      <c r="B15" s="25"/>
      <c r="E15" s="96" t="s">
        <v>27</v>
      </c>
      <c r="I15" s="95" t="s">
        <v>28</v>
      </c>
      <c r="J15" s="96" t="s">
        <v>19</v>
      </c>
      <c r="L15" s="25"/>
    </row>
    <row r="16" spans="2:56" s="20" customFormat="1" ht="6.95" customHeight="1" x14ac:dyDescent="0.2">
      <c r="B16" s="25"/>
      <c r="L16" s="25"/>
    </row>
    <row r="17" spans="2:12" s="20" customFormat="1" ht="12" customHeight="1" x14ac:dyDescent="0.2">
      <c r="B17" s="25"/>
      <c r="D17" s="95" t="s">
        <v>29</v>
      </c>
      <c r="I17" s="95" t="s">
        <v>26</v>
      </c>
      <c r="J17" s="16" t="str">
        <f>'Rekapitulace stavby'!AN13</f>
        <v>Vyplň údaj</v>
      </c>
      <c r="L17" s="25"/>
    </row>
    <row r="18" spans="2:12" s="20" customFormat="1" ht="18" customHeight="1" x14ac:dyDescent="0.2">
      <c r="B18" s="25"/>
      <c r="E18" s="384" t="str">
        <f>'Rekapitulace stavby'!E14</f>
        <v>Vyplň údaj</v>
      </c>
      <c r="F18" s="385"/>
      <c r="G18" s="385"/>
      <c r="H18" s="385"/>
      <c r="I18" s="95" t="s">
        <v>28</v>
      </c>
      <c r="J18" s="16" t="str">
        <f>'Rekapitulace stavby'!AN14</f>
        <v>Vyplň údaj</v>
      </c>
      <c r="L18" s="25"/>
    </row>
    <row r="19" spans="2:12" s="20" customFormat="1" ht="6.95" customHeight="1" x14ac:dyDescent="0.2">
      <c r="B19" s="25"/>
      <c r="L19" s="25"/>
    </row>
    <row r="20" spans="2:12" s="20" customFormat="1" ht="12" customHeight="1" x14ac:dyDescent="0.2">
      <c r="B20" s="25"/>
      <c r="D20" s="95" t="s">
        <v>31</v>
      </c>
      <c r="I20" s="95" t="s">
        <v>26</v>
      </c>
      <c r="J20" s="96" t="s">
        <v>19</v>
      </c>
      <c r="L20" s="25"/>
    </row>
    <row r="21" spans="2:12" s="20" customFormat="1" ht="18" customHeight="1" x14ac:dyDescent="0.2">
      <c r="B21" s="25"/>
      <c r="E21" s="96" t="s">
        <v>32</v>
      </c>
      <c r="I21" s="95" t="s">
        <v>28</v>
      </c>
      <c r="J21" s="96" t="s">
        <v>19</v>
      </c>
      <c r="L21" s="25"/>
    </row>
    <row r="22" spans="2:12" s="20" customFormat="1" ht="6.95" customHeight="1" x14ac:dyDescent="0.2">
      <c r="B22" s="25"/>
      <c r="L22" s="25"/>
    </row>
    <row r="23" spans="2:12" s="20" customFormat="1" ht="12" customHeight="1" x14ac:dyDescent="0.2">
      <c r="B23" s="25"/>
      <c r="D23" s="95" t="s">
        <v>34</v>
      </c>
      <c r="I23" s="95" t="s">
        <v>26</v>
      </c>
      <c r="J23" s="96" t="s">
        <v>19</v>
      </c>
      <c r="L23" s="25"/>
    </row>
    <row r="24" spans="2:12" s="20" customFormat="1" ht="18" customHeight="1" x14ac:dyDescent="0.2">
      <c r="B24" s="25"/>
      <c r="E24" s="96" t="s">
        <v>35</v>
      </c>
      <c r="I24" s="95" t="s">
        <v>28</v>
      </c>
      <c r="J24" s="96" t="s">
        <v>19</v>
      </c>
      <c r="L24" s="25"/>
    </row>
    <row r="25" spans="2:12" s="20" customFormat="1" ht="6.95" customHeight="1" x14ac:dyDescent="0.2">
      <c r="B25" s="25"/>
      <c r="L25" s="25"/>
    </row>
    <row r="26" spans="2:12" s="20" customFormat="1" ht="12" customHeight="1" x14ac:dyDescent="0.2">
      <c r="B26" s="25"/>
      <c r="D26" s="95" t="s">
        <v>36</v>
      </c>
      <c r="L26" s="25"/>
    </row>
    <row r="27" spans="2:12" s="98" customFormat="1" ht="286.5" customHeight="1" x14ac:dyDescent="0.2">
      <c r="B27" s="99"/>
      <c r="E27" s="386" t="s">
        <v>101</v>
      </c>
      <c r="F27" s="386"/>
      <c r="G27" s="386"/>
      <c r="H27" s="386"/>
      <c r="L27" s="99"/>
    </row>
    <row r="28" spans="2:12" s="20" customFormat="1" ht="6.95" customHeight="1" x14ac:dyDescent="0.2">
      <c r="B28" s="25"/>
      <c r="L28" s="25"/>
    </row>
    <row r="29" spans="2:12" s="20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25.35" customHeight="1" x14ac:dyDescent="0.2">
      <c r="B30" s="25"/>
      <c r="D30" s="100" t="s">
        <v>38</v>
      </c>
      <c r="J30" s="101">
        <f>ROUND(J87, 2)</f>
        <v>0</v>
      </c>
      <c r="L30" s="25"/>
    </row>
    <row r="31" spans="2:12" s="20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20" customFormat="1" ht="14.45" customHeight="1" x14ac:dyDescent="0.2">
      <c r="B32" s="25"/>
      <c r="F32" s="102" t="s">
        <v>40</v>
      </c>
      <c r="I32" s="102" t="s">
        <v>39</v>
      </c>
      <c r="J32" s="102" t="s">
        <v>41</v>
      </c>
      <c r="L32" s="25"/>
    </row>
    <row r="33" spans="2:12" s="20" customFormat="1" ht="14.45" customHeight="1" x14ac:dyDescent="0.2">
      <c r="B33" s="25"/>
      <c r="D33" s="51" t="s">
        <v>42</v>
      </c>
      <c r="E33" s="95" t="s">
        <v>43</v>
      </c>
      <c r="F33" s="103">
        <f>ROUND((SUM(BE87:BE240)),  2)</f>
        <v>0</v>
      </c>
      <c r="I33" s="104">
        <v>0.21</v>
      </c>
      <c r="J33" s="103">
        <f>ROUND(((SUM(BE87:BE240))*I33),  2)</f>
        <v>0</v>
      </c>
      <c r="L33" s="25"/>
    </row>
    <row r="34" spans="2:12" s="20" customFormat="1" ht="14.45" customHeight="1" x14ac:dyDescent="0.2">
      <c r="B34" s="25"/>
      <c r="E34" s="95" t="s">
        <v>44</v>
      </c>
      <c r="F34" s="103">
        <f>ROUND((SUM(BF87:BF240)),  2)</f>
        <v>0</v>
      </c>
      <c r="I34" s="104">
        <v>0.12</v>
      </c>
      <c r="J34" s="103">
        <f>ROUND(((SUM(BF87:BF240))*I34),  2)</f>
        <v>0</v>
      </c>
      <c r="L34" s="25"/>
    </row>
    <row r="35" spans="2:12" s="20" customFormat="1" ht="14.45" hidden="1" customHeight="1" x14ac:dyDescent="0.2">
      <c r="B35" s="25"/>
      <c r="E35" s="95" t="s">
        <v>45</v>
      </c>
      <c r="F35" s="103">
        <f>ROUND((SUM(BG87:BG240)),  2)</f>
        <v>0</v>
      </c>
      <c r="I35" s="104">
        <v>0.21</v>
      </c>
      <c r="J35" s="103">
        <f t="shared" ref="J35:J37" si="0">0</f>
        <v>0</v>
      </c>
      <c r="L35" s="25"/>
    </row>
    <row r="36" spans="2:12" s="20" customFormat="1" ht="14.45" hidden="1" customHeight="1" x14ac:dyDescent="0.2">
      <c r="B36" s="25"/>
      <c r="E36" s="95" t="s">
        <v>46</v>
      </c>
      <c r="F36" s="103">
        <f>ROUND((SUM(BH87:BH240)),  2)</f>
        <v>0</v>
      </c>
      <c r="I36" s="104">
        <v>0.12</v>
      </c>
      <c r="J36" s="103">
        <f t="shared" si="0"/>
        <v>0</v>
      </c>
      <c r="L36" s="25"/>
    </row>
    <row r="37" spans="2:12" s="20" customFormat="1" ht="14.45" hidden="1" customHeight="1" x14ac:dyDescent="0.2">
      <c r="B37" s="25"/>
      <c r="E37" s="95" t="s">
        <v>47</v>
      </c>
      <c r="F37" s="103">
        <f>ROUND((SUM(BI87:BI240)),  2)</f>
        <v>0</v>
      </c>
      <c r="I37" s="104">
        <v>0</v>
      </c>
      <c r="J37" s="103">
        <f t="shared" si="0"/>
        <v>0</v>
      </c>
      <c r="L37" s="25"/>
    </row>
    <row r="38" spans="2:12" s="20" customFormat="1" ht="6.95" customHeight="1" x14ac:dyDescent="0.2">
      <c r="B38" s="25"/>
      <c r="L38" s="25"/>
    </row>
    <row r="39" spans="2:12" s="20" customFormat="1" ht="25.35" customHeight="1" x14ac:dyDescent="0.2">
      <c r="B39" s="25"/>
      <c r="C39" s="105"/>
      <c r="D39" s="106" t="s">
        <v>48</v>
      </c>
      <c r="E39" s="107"/>
      <c r="F39" s="107"/>
      <c r="G39" s="108" t="s">
        <v>49</v>
      </c>
      <c r="H39" s="109" t="s">
        <v>50</v>
      </c>
      <c r="I39" s="107"/>
      <c r="J39" s="110">
        <f>SUM(J30:J37)</f>
        <v>0</v>
      </c>
      <c r="K39" s="111"/>
      <c r="L39" s="25"/>
    </row>
    <row r="40" spans="2:12" s="20" customFormat="1" ht="14.4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25"/>
    </row>
    <row r="44" spans="2:12" s="20" customFormat="1" ht="6.95" customHeight="1" x14ac:dyDescent="0.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25"/>
    </row>
    <row r="45" spans="2:12" s="20" customFormat="1" ht="24.95" customHeight="1" x14ac:dyDescent="0.2">
      <c r="B45" s="21"/>
      <c r="C45" s="9" t="s">
        <v>102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5"/>
    </row>
    <row r="47" spans="2:12" s="20" customFormat="1" ht="12" customHeight="1" x14ac:dyDescent="0.2">
      <c r="B47" s="21"/>
      <c r="C47" s="15" t="s">
        <v>16</v>
      </c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6.5" customHeight="1" x14ac:dyDescent="0.2">
      <c r="B48" s="21"/>
      <c r="C48" s="22"/>
      <c r="D48" s="22"/>
      <c r="E48" s="387" t="str">
        <f>E7</f>
        <v>Revitalizace zeleně v parčíku U pramenu v Lounech</v>
      </c>
      <c r="F48" s="388"/>
      <c r="G48" s="388"/>
      <c r="H48" s="388"/>
      <c r="I48" s="22"/>
      <c r="J48" s="22"/>
      <c r="K48" s="22"/>
      <c r="L48" s="25"/>
    </row>
    <row r="49" spans="2:47" s="20" customFormat="1" ht="12" customHeight="1" x14ac:dyDescent="0.2">
      <c r="B49" s="21"/>
      <c r="C49" s="15" t="s">
        <v>99</v>
      </c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16.5" customHeight="1" x14ac:dyDescent="0.2">
      <c r="B50" s="21"/>
      <c r="C50" s="22"/>
      <c r="D50" s="22"/>
      <c r="E50" s="360" t="str">
        <f>E9</f>
        <v>02 - SO 02 - Zpevněné plochy</v>
      </c>
      <c r="F50" s="389"/>
      <c r="G50" s="389"/>
      <c r="H50" s="389"/>
      <c r="I50" s="22"/>
      <c r="J50" s="22"/>
      <c r="K50" s="22"/>
      <c r="L50" s="25"/>
    </row>
    <row r="51" spans="2:47" s="20" customFormat="1" ht="6.95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5"/>
    </row>
    <row r="52" spans="2:47" s="20" customFormat="1" ht="12" customHeight="1" x14ac:dyDescent="0.2">
      <c r="B52" s="21"/>
      <c r="C52" s="15" t="s">
        <v>21</v>
      </c>
      <c r="D52" s="22"/>
      <c r="E52" s="22"/>
      <c r="F52" s="13" t="str">
        <f>F12</f>
        <v xml:space="preserve"> </v>
      </c>
      <c r="G52" s="22"/>
      <c r="H52" s="22"/>
      <c r="I52" s="15" t="s">
        <v>23</v>
      </c>
      <c r="J52" s="48" t="str">
        <f>IF(J12="","",J12)</f>
        <v>19. 8. 2025</v>
      </c>
      <c r="K52" s="22"/>
      <c r="L52" s="25"/>
    </row>
    <row r="53" spans="2:47" s="20" customFormat="1" ht="6.95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5"/>
    </row>
    <row r="54" spans="2:47" s="20" customFormat="1" ht="40.15" customHeight="1" x14ac:dyDescent="0.2">
      <c r="B54" s="21"/>
      <c r="C54" s="15" t="s">
        <v>25</v>
      </c>
      <c r="D54" s="22"/>
      <c r="E54" s="22"/>
      <c r="F54" s="13" t="str">
        <f>E15</f>
        <v>Město Louny, Mírové náměnstí 35, Louny</v>
      </c>
      <c r="G54" s="22"/>
      <c r="H54" s="22"/>
      <c r="I54" s="15" t="s">
        <v>31</v>
      </c>
      <c r="J54" s="18" t="str">
        <f>E21</f>
        <v xml:space="preserve">Ing.Radek Prokeš Ph.D, Jihovýchodní VI/3116 Praha </v>
      </c>
      <c r="K54" s="22"/>
      <c r="L54" s="25"/>
    </row>
    <row r="55" spans="2:47" s="20" customFormat="1" ht="15.2" customHeight="1" x14ac:dyDescent="0.2">
      <c r="B55" s="21"/>
      <c r="C55" s="15" t="s">
        <v>29</v>
      </c>
      <c r="D55" s="22"/>
      <c r="E55" s="22"/>
      <c r="F55" s="13" t="str">
        <f>IF(E18="","",E18)</f>
        <v>Vyplň údaj</v>
      </c>
      <c r="G55" s="22"/>
      <c r="H55" s="22"/>
      <c r="I55" s="15" t="s">
        <v>34</v>
      </c>
      <c r="J55" s="18" t="str">
        <f>E24</f>
        <v>Ondřej Gerhart</v>
      </c>
      <c r="K55" s="22"/>
      <c r="L55" s="25"/>
    </row>
    <row r="56" spans="2:47" s="20" customFormat="1" ht="10.35" customHeigh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5"/>
    </row>
    <row r="57" spans="2:47" s="20" customFormat="1" ht="29.25" customHeight="1" x14ac:dyDescent="0.2">
      <c r="B57" s="21"/>
      <c r="C57" s="116" t="s">
        <v>103</v>
      </c>
      <c r="D57" s="117"/>
      <c r="E57" s="117"/>
      <c r="F57" s="117"/>
      <c r="G57" s="117"/>
      <c r="H57" s="117"/>
      <c r="I57" s="117"/>
      <c r="J57" s="118" t="s">
        <v>104</v>
      </c>
      <c r="K57" s="117"/>
      <c r="L57" s="25"/>
    </row>
    <row r="58" spans="2:47" s="20" customFormat="1" ht="10.35" customHeight="1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5"/>
    </row>
    <row r="59" spans="2:47" s="20" customFormat="1" ht="22.9" customHeight="1" x14ac:dyDescent="0.2">
      <c r="B59" s="21"/>
      <c r="C59" s="119" t="s">
        <v>70</v>
      </c>
      <c r="D59" s="22"/>
      <c r="E59" s="22"/>
      <c r="F59" s="22"/>
      <c r="G59" s="22"/>
      <c r="H59" s="22"/>
      <c r="I59" s="22"/>
      <c r="J59" s="66">
        <f t="shared" ref="J59:J61" si="1">J87</f>
        <v>0</v>
      </c>
      <c r="K59" s="22"/>
      <c r="L59" s="25"/>
      <c r="AU59" s="3" t="s">
        <v>105</v>
      </c>
    </row>
    <row r="60" spans="2:47" s="120" customFormat="1" ht="24.95" customHeight="1" x14ac:dyDescent="0.2">
      <c r="B60" s="121"/>
      <c r="C60" s="122"/>
      <c r="D60" s="123" t="s">
        <v>106</v>
      </c>
      <c r="E60" s="124"/>
      <c r="F60" s="124"/>
      <c r="G60" s="124"/>
      <c r="H60" s="124"/>
      <c r="I60" s="124"/>
      <c r="J60" s="125">
        <f t="shared" si="1"/>
        <v>0</v>
      </c>
      <c r="K60" s="122"/>
      <c r="L60" s="126"/>
    </row>
    <row r="61" spans="2:47" s="127" customFormat="1" ht="19.899999999999999" customHeight="1" x14ac:dyDescent="0.2">
      <c r="B61" s="128"/>
      <c r="C61" s="129"/>
      <c r="D61" s="130" t="s">
        <v>107</v>
      </c>
      <c r="E61" s="131"/>
      <c r="F61" s="131"/>
      <c r="G61" s="131"/>
      <c r="H61" s="131"/>
      <c r="I61" s="131"/>
      <c r="J61" s="132">
        <f t="shared" si="1"/>
        <v>0</v>
      </c>
      <c r="K61" s="129"/>
      <c r="L61" s="133"/>
    </row>
    <row r="62" spans="2:47" s="127" customFormat="1" ht="19.899999999999999" customHeight="1" x14ac:dyDescent="0.2">
      <c r="B62" s="128"/>
      <c r="C62" s="129"/>
      <c r="D62" s="130" t="s">
        <v>303</v>
      </c>
      <c r="E62" s="131"/>
      <c r="F62" s="131"/>
      <c r="G62" s="131"/>
      <c r="H62" s="131"/>
      <c r="I62" s="131"/>
      <c r="J62" s="132">
        <f>J139</f>
        <v>0</v>
      </c>
      <c r="K62" s="129"/>
      <c r="L62" s="133"/>
    </row>
    <row r="63" spans="2:47" s="127" customFormat="1" ht="19.899999999999999" customHeight="1" x14ac:dyDescent="0.2">
      <c r="B63" s="128"/>
      <c r="C63" s="129"/>
      <c r="D63" s="130" t="s">
        <v>304</v>
      </c>
      <c r="E63" s="131"/>
      <c r="F63" s="131"/>
      <c r="G63" s="131"/>
      <c r="H63" s="131"/>
      <c r="I63" s="131"/>
      <c r="J63" s="132">
        <f>J143</f>
        <v>0</v>
      </c>
      <c r="K63" s="129"/>
      <c r="L63" s="133"/>
    </row>
    <row r="64" spans="2:47" s="127" customFormat="1" ht="19.899999999999999" customHeight="1" x14ac:dyDescent="0.2">
      <c r="B64" s="128"/>
      <c r="C64" s="129"/>
      <c r="D64" s="130" t="s">
        <v>108</v>
      </c>
      <c r="E64" s="131"/>
      <c r="F64" s="131"/>
      <c r="G64" s="131"/>
      <c r="H64" s="131"/>
      <c r="I64" s="131"/>
      <c r="J64" s="132">
        <f>J194</f>
        <v>0</v>
      </c>
      <c r="K64" s="129"/>
      <c r="L64" s="133"/>
    </row>
    <row r="65" spans="2:12" s="127" customFormat="1" ht="19.899999999999999" customHeight="1" x14ac:dyDescent="0.2">
      <c r="B65" s="128"/>
      <c r="C65" s="129"/>
      <c r="D65" s="130" t="s">
        <v>305</v>
      </c>
      <c r="E65" s="131"/>
      <c r="F65" s="131"/>
      <c r="G65" s="131"/>
      <c r="H65" s="131"/>
      <c r="I65" s="131"/>
      <c r="J65" s="132">
        <f>J208</f>
        <v>0</v>
      </c>
      <c r="K65" s="129"/>
      <c r="L65" s="133"/>
    </row>
    <row r="66" spans="2:12" s="127" customFormat="1" ht="19.899999999999999" customHeight="1" x14ac:dyDescent="0.2">
      <c r="B66" s="128"/>
      <c r="C66" s="129"/>
      <c r="D66" s="130" t="s">
        <v>109</v>
      </c>
      <c r="E66" s="131"/>
      <c r="F66" s="131"/>
      <c r="G66" s="131"/>
      <c r="H66" s="131"/>
      <c r="I66" s="131"/>
      <c r="J66" s="132">
        <f>J212</f>
        <v>0</v>
      </c>
      <c r="K66" s="129"/>
      <c r="L66" s="133"/>
    </row>
    <row r="67" spans="2:12" s="127" customFormat="1" ht="19.899999999999999" customHeight="1" x14ac:dyDescent="0.2">
      <c r="B67" s="128"/>
      <c r="C67" s="129"/>
      <c r="D67" s="130" t="s">
        <v>306</v>
      </c>
      <c r="E67" s="131"/>
      <c r="F67" s="131"/>
      <c r="G67" s="131"/>
      <c r="H67" s="131"/>
      <c r="I67" s="131"/>
      <c r="J67" s="132">
        <f>J237</f>
        <v>0</v>
      </c>
      <c r="K67" s="129"/>
      <c r="L67" s="133"/>
    </row>
    <row r="68" spans="2:12" s="20" customFormat="1" ht="21.75" customHeight="1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5"/>
    </row>
    <row r="69" spans="2:12" s="20" customFormat="1" ht="6.95" customHeight="1" x14ac:dyDescent="0.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25"/>
    </row>
    <row r="73" spans="2:12" s="20" customFormat="1" ht="6.95" customHeight="1" x14ac:dyDescent="0.2"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25"/>
    </row>
    <row r="74" spans="2:12" s="20" customFormat="1" ht="24.95" customHeight="1" x14ac:dyDescent="0.2">
      <c r="B74" s="21"/>
      <c r="C74" s="9" t="s">
        <v>110</v>
      </c>
      <c r="D74" s="22"/>
      <c r="E74" s="22"/>
      <c r="F74" s="22"/>
      <c r="G74" s="22"/>
      <c r="H74" s="22"/>
      <c r="I74" s="22"/>
      <c r="J74" s="22"/>
      <c r="K74" s="22"/>
      <c r="L74" s="25"/>
    </row>
    <row r="75" spans="2:12" s="20" customFormat="1" ht="6.95" customHeight="1" x14ac:dyDescent="0.2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5"/>
    </row>
    <row r="76" spans="2:12" s="20" customFormat="1" ht="12" customHeight="1" x14ac:dyDescent="0.2">
      <c r="B76" s="21"/>
      <c r="C76" s="15" t="s">
        <v>16</v>
      </c>
      <c r="D76" s="22"/>
      <c r="E76" s="22"/>
      <c r="F76" s="22"/>
      <c r="G76" s="22"/>
      <c r="H76" s="22"/>
      <c r="I76" s="22"/>
      <c r="J76" s="22"/>
      <c r="K76" s="22"/>
      <c r="L76" s="25"/>
    </row>
    <row r="77" spans="2:12" s="20" customFormat="1" ht="16.5" customHeight="1" x14ac:dyDescent="0.2">
      <c r="B77" s="21"/>
      <c r="C77" s="22"/>
      <c r="D77" s="22"/>
      <c r="E77" s="387" t="str">
        <f>E7</f>
        <v>Revitalizace zeleně v parčíku U pramenu v Lounech</v>
      </c>
      <c r="F77" s="388"/>
      <c r="G77" s="388"/>
      <c r="H77" s="388"/>
      <c r="I77" s="22"/>
      <c r="J77" s="22"/>
      <c r="K77" s="22"/>
      <c r="L77" s="25"/>
    </row>
    <row r="78" spans="2:12" s="20" customFormat="1" ht="12" customHeight="1" x14ac:dyDescent="0.2">
      <c r="B78" s="21"/>
      <c r="C78" s="15" t="s">
        <v>99</v>
      </c>
      <c r="D78" s="22"/>
      <c r="E78" s="22"/>
      <c r="F78" s="22"/>
      <c r="G78" s="22"/>
      <c r="H78" s="22"/>
      <c r="I78" s="22"/>
      <c r="J78" s="22"/>
      <c r="K78" s="22"/>
      <c r="L78" s="25"/>
    </row>
    <row r="79" spans="2:12" s="20" customFormat="1" ht="16.5" customHeight="1" x14ac:dyDescent="0.2">
      <c r="B79" s="21"/>
      <c r="C79" s="22"/>
      <c r="D79" s="22"/>
      <c r="E79" s="360" t="str">
        <f>E9</f>
        <v>02 - SO 02 - Zpevněné plochy</v>
      </c>
      <c r="F79" s="389"/>
      <c r="G79" s="389"/>
      <c r="H79" s="389"/>
      <c r="I79" s="22"/>
      <c r="J79" s="22"/>
      <c r="K79" s="22"/>
      <c r="L79" s="25"/>
    </row>
    <row r="80" spans="2:12" s="20" customFormat="1" ht="6.95" customHeight="1" x14ac:dyDescent="0.2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5"/>
    </row>
    <row r="81" spans="2:65" s="20" customFormat="1" ht="12" customHeight="1" x14ac:dyDescent="0.2">
      <c r="B81" s="21"/>
      <c r="C81" s="15" t="s">
        <v>21</v>
      </c>
      <c r="D81" s="22"/>
      <c r="E81" s="22"/>
      <c r="F81" s="13" t="str">
        <f>F12</f>
        <v xml:space="preserve"> </v>
      </c>
      <c r="G81" s="22"/>
      <c r="H81" s="22"/>
      <c r="I81" s="15" t="s">
        <v>23</v>
      </c>
      <c r="J81" s="48" t="str">
        <f>IF(J12="","",J12)</f>
        <v>19. 8. 2025</v>
      </c>
      <c r="K81" s="22"/>
      <c r="L81" s="25"/>
    </row>
    <row r="82" spans="2:65" s="20" customFormat="1" ht="6.95" customHeight="1" x14ac:dyDescent="0.2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5"/>
    </row>
    <row r="83" spans="2:65" s="20" customFormat="1" ht="40.15" customHeight="1" x14ac:dyDescent="0.2">
      <c r="B83" s="21"/>
      <c r="C83" s="15" t="s">
        <v>25</v>
      </c>
      <c r="D83" s="22"/>
      <c r="E83" s="22"/>
      <c r="F83" s="13" t="str">
        <f>E15</f>
        <v>Město Louny, Mírové náměnstí 35, Louny</v>
      </c>
      <c r="G83" s="22"/>
      <c r="H83" s="22"/>
      <c r="I83" s="15" t="s">
        <v>31</v>
      </c>
      <c r="J83" s="18" t="str">
        <f>E21</f>
        <v xml:space="preserve">Ing.Radek Prokeš Ph.D, Jihovýchodní VI/3116 Praha </v>
      </c>
      <c r="K83" s="22"/>
      <c r="L83" s="25"/>
    </row>
    <row r="84" spans="2:65" s="20" customFormat="1" ht="15.2" customHeight="1" x14ac:dyDescent="0.2">
      <c r="B84" s="21"/>
      <c r="C84" s="15" t="s">
        <v>29</v>
      </c>
      <c r="D84" s="22"/>
      <c r="E84" s="22"/>
      <c r="F84" s="13" t="str">
        <f>IF(E18="","",E18)</f>
        <v>Vyplň údaj</v>
      </c>
      <c r="G84" s="22"/>
      <c r="H84" s="22"/>
      <c r="I84" s="15" t="s">
        <v>34</v>
      </c>
      <c r="J84" s="18" t="str">
        <f>E24</f>
        <v>Ondřej Gerhart</v>
      </c>
      <c r="K84" s="22"/>
      <c r="L84" s="25"/>
    </row>
    <row r="85" spans="2:65" s="20" customFormat="1" ht="10.35" customHeight="1" x14ac:dyDescent="0.2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5"/>
    </row>
    <row r="86" spans="2:65" s="134" customFormat="1" ht="29.25" customHeight="1" x14ac:dyDescent="0.2">
      <c r="B86" s="135"/>
      <c r="C86" s="136" t="s">
        <v>111</v>
      </c>
      <c r="D86" s="137" t="s">
        <v>57</v>
      </c>
      <c r="E86" s="137" t="s">
        <v>53</v>
      </c>
      <c r="F86" s="137" t="s">
        <v>54</v>
      </c>
      <c r="G86" s="137" t="s">
        <v>112</v>
      </c>
      <c r="H86" s="137" t="s">
        <v>113</v>
      </c>
      <c r="I86" s="137" t="s">
        <v>114</v>
      </c>
      <c r="J86" s="137" t="s">
        <v>104</v>
      </c>
      <c r="K86" s="138" t="s">
        <v>115</v>
      </c>
      <c r="L86" s="139"/>
      <c r="M86" s="56" t="s">
        <v>19</v>
      </c>
      <c r="N86" s="57" t="s">
        <v>42</v>
      </c>
      <c r="O86" s="57" t="s">
        <v>116</v>
      </c>
      <c r="P86" s="57" t="s">
        <v>117</v>
      </c>
      <c r="Q86" s="57" t="s">
        <v>118</v>
      </c>
      <c r="R86" s="57" t="s">
        <v>119</v>
      </c>
      <c r="S86" s="57" t="s">
        <v>120</v>
      </c>
      <c r="T86" s="58" t="s">
        <v>121</v>
      </c>
    </row>
    <row r="87" spans="2:65" s="20" customFormat="1" ht="22.9" customHeight="1" x14ac:dyDescent="0.25">
      <c r="B87" s="21"/>
      <c r="C87" s="64" t="s">
        <v>122</v>
      </c>
      <c r="D87" s="22"/>
      <c r="E87" s="22"/>
      <c r="F87" s="22"/>
      <c r="G87" s="22"/>
      <c r="H87" s="22"/>
      <c r="I87" s="22"/>
      <c r="J87" s="140">
        <f t="shared" ref="J87:J89" si="2">BK87</f>
        <v>0</v>
      </c>
      <c r="K87" s="22"/>
      <c r="L87" s="25"/>
      <c r="M87" s="59"/>
      <c r="N87" s="60"/>
      <c r="O87" s="60"/>
      <c r="P87" s="141">
        <f>P88</f>
        <v>0</v>
      </c>
      <c r="Q87" s="60"/>
      <c r="R87" s="141">
        <f>R88</f>
        <v>572.54882659999987</v>
      </c>
      <c r="S87" s="60"/>
      <c r="T87" s="142">
        <f>T88</f>
        <v>185.24299999999999</v>
      </c>
      <c r="AT87" s="3" t="s">
        <v>71</v>
      </c>
      <c r="AU87" s="3" t="s">
        <v>105</v>
      </c>
      <c r="BK87" s="143">
        <f>BK88</f>
        <v>0</v>
      </c>
    </row>
    <row r="88" spans="2:65" s="144" customFormat="1" ht="25.9" customHeight="1" x14ac:dyDescent="0.2">
      <c r="B88" s="145"/>
      <c r="C88" s="146"/>
      <c r="D88" s="147" t="s">
        <v>71</v>
      </c>
      <c r="E88" s="148" t="s">
        <v>123</v>
      </c>
      <c r="F88" s="148" t="s">
        <v>124</v>
      </c>
      <c r="G88" s="146"/>
      <c r="H88" s="146"/>
      <c r="I88" s="149"/>
      <c r="J88" s="150">
        <f t="shared" si="2"/>
        <v>0</v>
      </c>
      <c r="K88" s="146"/>
      <c r="L88" s="151"/>
      <c r="M88" s="152"/>
      <c r="N88" s="146"/>
      <c r="O88" s="146"/>
      <c r="P88" s="153">
        <f>P89+P139+P143+P194+P208+P212+P237</f>
        <v>0</v>
      </c>
      <c r="Q88" s="146"/>
      <c r="R88" s="153">
        <f>R89+R139+R143+R194+R208+R212+R237</f>
        <v>572.54882659999987</v>
      </c>
      <c r="S88" s="146"/>
      <c r="T88" s="154">
        <f>T89+T139+T143+T194+T208+T212+T237</f>
        <v>185.24299999999999</v>
      </c>
      <c r="AR88" s="155" t="s">
        <v>80</v>
      </c>
      <c r="AT88" s="156" t="s">
        <v>71</v>
      </c>
      <c r="AU88" s="156" t="s">
        <v>72</v>
      </c>
      <c r="AY88" s="155" t="s">
        <v>125</v>
      </c>
      <c r="BK88" s="157">
        <f>BK89+BK139+BK143+BK194+BK208+BK212+BK237</f>
        <v>0</v>
      </c>
    </row>
    <row r="89" spans="2:65" s="144" customFormat="1" ht="22.9" customHeight="1" x14ac:dyDescent="0.2">
      <c r="B89" s="145"/>
      <c r="C89" s="146"/>
      <c r="D89" s="147" t="s">
        <v>71</v>
      </c>
      <c r="E89" s="158" t="s">
        <v>80</v>
      </c>
      <c r="F89" s="158" t="s">
        <v>126</v>
      </c>
      <c r="G89" s="146"/>
      <c r="H89" s="146"/>
      <c r="I89" s="149"/>
      <c r="J89" s="159">
        <f t="shared" si="2"/>
        <v>0</v>
      </c>
      <c r="K89" s="146"/>
      <c r="L89" s="151"/>
      <c r="M89" s="152"/>
      <c r="N89" s="146"/>
      <c r="O89" s="146"/>
      <c r="P89" s="153">
        <f>SUM(P90:P138)</f>
        <v>0</v>
      </c>
      <c r="Q89" s="146"/>
      <c r="R89" s="153">
        <f>SUM(R90:R138)</f>
        <v>0</v>
      </c>
      <c r="S89" s="146"/>
      <c r="T89" s="154">
        <f>SUM(T90:T138)</f>
        <v>185.24299999999999</v>
      </c>
      <c r="AR89" s="155" t="s">
        <v>80</v>
      </c>
      <c r="AT89" s="156" t="s">
        <v>71</v>
      </c>
      <c r="AU89" s="156" t="s">
        <v>80</v>
      </c>
      <c r="AY89" s="155" t="s">
        <v>125</v>
      </c>
      <c r="BK89" s="157">
        <f>SUM(BK90:BK138)</f>
        <v>0</v>
      </c>
    </row>
    <row r="90" spans="2:65" s="20" customFormat="1" ht="24.2" customHeight="1" x14ac:dyDescent="0.2">
      <c r="B90" s="21"/>
      <c r="C90" s="160" t="s">
        <v>80</v>
      </c>
      <c r="D90" s="160" t="s">
        <v>127</v>
      </c>
      <c r="E90" s="161" t="s">
        <v>307</v>
      </c>
      <c r="F90" s="162" t="s">
        <v>308</v>
      </c>
      <c r="G90" s="163" t="s">
        <v>130</v>
      </c>
      <c r="H90" s="164">
        <v>906.31</v>
      </c>
      <c r="I90" s="165"/>
      <c r="J90" s="166">
        <f>ROUND(I90*H90,2)</f>
        <v>0</v>
      </c>
      <c r="K90" s="162" t="s">
        <v>131</v>
      </c>
      <c r="L90" s="25"/>
      <c r="M90" s="167" t="s">
        <v>19</v>
      </c>
      <c r="N90" s="168" t="s">
        <v>43</v>
      </c>
      <c r="O90" s="22"/>
      <c r="P90" s="169">
        <f>O90*H90</f>
        <v>0</v>
      </c>
      <c r="Q90" s="169">
        <v>0</v>
      </c>
      <c r="R90" s="169">
        <f>Q90*H90</f>
        <v>0</v>
      </c>
      <c r="S90" s="169">
        <v>0.18</v>
      </c>
      <c r="T90" s="170">
        <f>S90*H90</f>
        <v>163.13579999999999</v>
      </c>
      <c r="AR90" s="171" t="s">
        <v>132</v>
      </c>
      <c r="AT90" s="171" t="s">
        <v>127</v>
      </c>
      <c r="AU90" s="171" t="s">
        <v>82</v>
      </c>
      <c r="AY90" s="3" t="s">
        <v>125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3" t="s">
        <v>80</v>
      </c>
      <c r="BK90" s="172">
        <f>ROUND(I90*H90,2)</f>
        <v>0</v>
      </c>
      <c r="BL90" s="3" t="s">
        <v>132</v>
      </c>
      <c r="BM90" s="171" t="s">
        <v>309</v>
      </c>
    </row>
    <row r="91" spans="2:65" s="20" customFormat="1" ht="39" x14ac:dyDescent="0.2">
      <c r="B91" s="21"/>
      <c r="C91" s="22"/>
      <c r="D91" s="173" t="s">
        <v>134</v>
      </c>
      <c r="E91" s="22"/>
      <c r="F91" s="174" t="s">
        <v>310</v>
      </c>
      <c r="G91" s="22"/>
      <c r="H91" s="22"/>
      <c r="I91" s="175"/>
      <c r="J91" s="22"/>
      <c r="K91" s="22"/>
      <c r="L91" s="25"/>
      <c r="M91" s="176"/>
      <c r="N91" s="22"/>
      <c r="O91" s="22"/>
      <c r="P91" s="22"/>
      <c r="Q91" s="22"/>
      <c r="R91" s="22"/>
      <c r="S91" s="22"/>
      <c r="T91" s="53"/>
      <c r="AT91" s="3" t="s">
        <v>134</v>
      </c>
      <c r="AU91" s="3" t="s">
        <v>82</v>
      </c>
    </row>
    <row r="92" spans="2:65" s="20" customFormat="1" x14ac:dyDescent="0.2">
      <c r="B92" s="21"/>
      <c r="C92" s="22"/>
      <c r="D92" s="177" t="s">
        <v>136</v>
      </c>
      <c r="E92" s="22"/>
      <c r="F92" s="178" t="s">
        <v>311</v>
      </c>
      <c r="G92" s="22"/>
      <c r="H92" s="22"/>
      <c r="I92" s="175"/>
      <c r="J92" s="22"/>
      <c r="K92" s="22"/>
      <c r="L92" s="25"/>
      <c r="M92" s="176"/>
      <c r="N92" s="22"/>
      <c r="O92" s="22"/>
      <c r="P92" s="22"/>
      <c r="Q92" s="22"/>
      <c r="R92" s="22"/>
      <c r="S92" s="22"/>
      <c r="T92" s="53"/>
      <c r="AT92" s="3" t="s">
        <v>136</v>
      </c>
      <c r="AU92" s="3" t="s">
        <v>82</v>
      </c>
    </row>
    <row r="93" spans="2:65" s="179" customFormat="1" x14ac:dyDescent="0.2">
      <c r="B93" s="180"/>
      <c r="C93" s="181"/>
      <c r="D93" s="173" t="s">
        <v>138</v>
      </c>
      <c r="E93" s="182" t="s">
        <v>19</v>
      </c>
      <c r="F93" s="183" t="s">
        <v>299</v>
      </c>
      <c r="G93" s="181"/>
      <c r="H93" s="184">
        <v>906.31</v>
      </c>
      <c r="I93" s="185"/>
      <c r="J93" s="181"/>
      <c r="K93" s="181"/>
      <c r="L93" s="186"/>
      <c r="M93" s="187"/>
      <c r="N93" s="181"/>
      <c r="O93" s="181"/>
      <c r="P93" s="181"/>
      <c r="Q93" s="181"/>
      <c r="R93" s="181"/>
      <c r="S93" s="181"/>
      <c r="T93" s="188"/>
      <c r="AT93" s="189" t="s">
        <v>138</v>
      </c>
      <c r="AU93" s="189" t="s">
        <v>82</v>
      </c>
      <c r="AV93" s="179" t="s">
        <v>82</v>
      </c>
      <c r="AW93" s="179" t="s">
        <v>33</v>
      </c>
      <c r="AX93" s="179" t="s">
        <v>80</v>
      </c>
      <c r="AY93" s="189" t="s">
        <v>125</v>
      </c>
    </row>
    <row r="94" spans="2:65" s="20" customFormat="1" ht="16.5" customHeight="1" x14ac:dyDescent="0.2">
      <c r="B94" s="21"/>
      <c r="C94" s="160" t="s">
        <v>82</v>
      </c>
      <c r="D94" s="160" t="s">
        <v>127</v>
      </c>
      <c r="E94" s="161" t="s">
        <v>176</v>
      </c>
      <c r="F94" s="162" t="s">
        <v>177</v>
      </c>
      <c r="G94" s="163" t="s">
        <v>178</v>
      </c>
      <c r="H94" s="164">
        <v>552.67999999999995</v>
      </c>
      <c r="I94" s="165"/>
      <c r="J94" s="166">
        <f>ROUND(I94*H94,2)</f>
        <v>0</v>
      </c>
      <c r="K94" s="162" t="s">
        <v>131</v>
      </c>
      <c r="L94" s="25"/>
      <c r="M94" s="167" t="s">
        <v>19</v>
      </c>
      <c r="N94" s="168" t="s">
        <v>43</v>
      </c>
      <c r="O94" s="22"/>
      <c r="P94" s="169">
        <f>O94*H94</f>
        <v>0</v>
      </c>
      <c r="Q94" s="169">
        <v>0</v>
      </c>
      <c r="R94" s="169">
        <f>Q94*H94</f>
        <v>0</v>
      </c>
      <c r="S94" s="169">
        <v>0.04</v>
      </c>
      <c r="T94" s="170">
        <f>S94*H94</f>
        <v>22.107199999999999</v>
      </c>
      <c r="AR94" s="171" t="s">
        <v>132</v>
      </c>
      <c r="AT94" s="171" t="s">
        <v>127</v>
      </c>
      <c r="AU94" s="171" t="s">
        <v>82</v>
      </c>
      <c r="AY94" s="3" t="s">
        <v>125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3" t="s">
        <v>80</v>
      </c>
      <c r="BK94" s="172">
        <f>ROUND(I94*H94,2)</f>
        <v>0</v>
      </c>
      <c r="BL94" s="3" t="s">
        <v>132</v>
      </c>
      <c r="BM94" s="171" t="s">
        <v>312</v>
      </c>
    </row>
    <row r="95" spans="2:65" s="20" customFormat="1" ht="29.25" x14ac:dyDescent="0.2">
      <c r="B95" s="21"/>
      <c r="C95" s="22"/>
      <c r="D95" s="173" t="s">
        <v>134</v>
      </c>
      <c r="E95" s="22"/>
      <c r="F95" s="174" t="s">
        <v>180</v>
      </c>
      <c r="G95" s="22"/>
      <c r="H95" s="22"/>
      <c r="I95" s="175"/>
      <c r="J95" s="22"/>
      <c r="K95" s="22"/>
      <c r="L95" s="25"/>
      <c r="M95" s="176"/>
      <c r="N95" s="22"/>
      <c r="O95" s="22"/>
      <c r="P95" s="22"/>
      <c r="Q95" s="22"/>
      <c r="R95" s="22"/>
      <c r="S95" s="22"/>
      <c r="T95" s="53"/>
      <c r="AT95" s="3" t="s">
        <v>134</v>
      </c>
      <c r="AU95" s="3" t="s">
        <v>82</v>
      </c>
    </row>
    <row r="96" spans="2:65" s="20" customFormat="1" x14ac:dyDescent="0.2">
      <c r="B96" s="21"/>
      <c r="C96" s="22"/>
      <c r="D96" s="177" t="s">
        <v>136</v>
      </c>
      <c r="E96" s="22"/>
      <c r="F96" s="178" t="s">
        <v>181</v>
      </c>
      <c r="G96" s="22"/>
      <c r="H96" s="22"/>
      <c r="I96" s="175"/>
      <c r="J96" s="22"/>
      <c r="K96" s="22"/>
      <c r="L96" s="25"/>
      <c r="M96" s="176"/>
      <c r="N96" s="22"/>
      <c r="O96" s="22"/>
      <c r="P96" s="22"/>
      <c r="Q96" s="22"/>
      <c r="R96" s="22"/>
      <c r="S96" s="22"/>
      <c r="T96" s="53"/>
      <c r="AT96" s="3" t="s">
        <v>136</v>
      </c>
      <c r="AU96" s="3" t="s">
        <v>82</v>
      </c>
    </row>
    <row r="97" spans="2:65" s="179" customFormat="1" x14ac:dyDescent="0.2">
      <c r="B97" s="180"/>
      <c r="C97" s="181"/>
      <c r="D97" s="173" t="s">
        <v>138</v>
      </c>
      <c r="E97" s="182" t="s">
        <v>19</v>
      </c>
      <c r="F97" s="183" t="s">
        <v>313</v>
      </c>
      <c r="G97" s="181"/>
      <c r="H97" s="184">
        <v>552.67999999999995</v>
      </c>
      <c r="I97" s="185"/>
      <c r="J97" s="181"/>
      <c r="K97" s="181"/>
      <c r="L97" s="186"/>
      <c r="M97" s="187"/>
      <c r="N97" s="181"/>
      <c r="O97" s="181"/>
      <c r="P97" s="181"/>
      <c r="Q97" s="181"/>
      <c r="R97" s="181"/>
      <c r="S97" s="181"/>
      <c r="T97" s="188"/>
      <c r="AT97" s="189" t="s">
        <v>138</v>
      </c>
      <c r="AU97" s="189" t="s">
        <v>82</v>
      </c>
      <c r="AV97" s="179" t="s">
        <v>82</v>
      </c>
      <c r="AW97" s="179" t="s">
        <v>33</v>
      </c>
      <c r="AX97" s="179" t="s">
        <v>80</v>
      </c>
      <c r="AY97" s="189" t="s">
        <v>125</v>
      </c>
    </row>
    <row r="98" spans="2:65" s="20" customFormat="1" ht="24.2" customHeight="1" x14ac:dyDescent="0.2">
      <c r="B98" s="21"/>
      <c r="C98" s="160" t="s">
        <v>146</v>
      </c>
      <c r="D98" s="160" t="s">
        <v>127</v>
      </c>
      <c r="E98" s="161" t="s">
        <v>314</v>
      </c>
      <c r="F98" s="162" t="s">
        <v>315</v>
      </c>
      <c r="G98" s="163" t="s">
        <v>130</v>
      </c>
      <c r="H98" s="164">
        <v>409.8</v>
      </c>
      <c r="I98" s="165"/>
      <c r="J98" s="166">
        <f>ROUND(I98*H98,2)</f>
        <v>0</v>
      </c>
      <c r="K98" s="162" t="s">
        <v>131</v>
      </c>
      <c r="L98" s="25"/>
      <c r="M98" s="167" t="s">
        <v>19</v>
      </c>
      <c r="N98" s="168" t="s">
        <v>43</v>
      </c>
      <c r="O98" s="22"/>
      <c r="P98" s="169">
        <f>O98*H98</f>
        <v>0</v>
      </c>
      <c r="Q98" s="169">
        <v>0</v>
      </c>
      <c r="R98" s="169">
        <f>Q98*H98</f>
        <v>0</v>
      </c>
      <c r="S98" s="169">
        <v>0</v>
      </c>
      <c r="T98" s="170">
        <f>S98*H98</f>
        <v>0</v>
      </c>
      <c r="AR98" s="171" t="s">
        <v>132</v>
      </c>
      <c r="AT98" s="171" t="s">
        <v>127</v>
      </c>
      <c r="AU98" s="171" t="s">
        <v>82</v>
      </c>
      <c r="AY98" s="3" t="s">
        <v>125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3" t="s">
        <v>80</v>
      </c>
      <c r="BK98" s="172">
        <f>ROUND(I98*H98,2)</f>
        <v>0</v>
      </c>
      <c r="BL98" s="3" t="s">
        <v>132</v>
      </c>
      <c r="BM98" s="171" t="s">
        <v>316</v>
      </c>
    </row>
    <row r="99" spans="2:65" s="20" customFormat="1" ht="19.5" x14ac:dyDescent="0.2">
      <c r="B99" s="21"/>
      <c r="C99" s="22"/>
      <c r="D99" s="173" t="s">
        <v>134</v>
      </c>
      <c r="E99" s="22"/>
      <c r="F99" s="174" t="s">
        <v>317</v>
      </c>
      <c r="G99" s="22"/>
      <c r="H99" s="22"/>
      <c r="I99" s="175"/>
      <c r="J99" s="22"/>
      <c r="K99" s="22"/>
      <c r="L99" s="25"/>
      <c r="M99" s="176"/>
      <c r="N99" s="22"/>
      <c r="O99" s="22"/>
      <c r="P99" s="22"/>
      <c r="Q99" s="22"/>
      <c r="R99" s="22"/>
      <c r="S99" s="22"/>
      <c r="T99" s="53"/>
      <c r="AT99" s="3" t="s">
        <v>134</v>
      </c>
      <c r="AU99" s="3" t="s">
        <v>82</v>
      </c>
    </row>
    <row r="100" spans="2:65" s="20" customFormat="1" x14ac:dyDescent="0.2">
      <c r="B100" s="21"/>
      <c r="C100" s="22"/>
      <c r="D100" s="177" t="s">
        <v>136</v>
      </c>
      <c r="E100" s="22"/>
      <c r="F100" s="178" t="s">
        <v>318</v>
      </c>
      <c r="G100" s="22"/>
      <c r="H100" s="22"/>
      <c r="I100" s="175"/>
      <c r="J100" s="22"/>
      <c r="K100" s="22"/>
      <c r="L100" s="25"/>
      <c r="M100" s="176"/>
      <c r="N100" s="22"/>
      <c r="O100" s="22"/>
      <c r="P100" s="22"/>
      <c r="Q100" s="22"/>
      <c r="R100" s="22"/>
      <c r="S100" s="22"/>
      <c r="T100" s="53"/>
      <c r="AT100" s="3" t="s">
        <v>136</v>
      </c>
      <c r="AU100" s="3" t="s">
        <v>82</v>
      </c>
    </row>
    <row r="101" spans="2:65" s="205" customFormat="1" x14ac:dyDescent="0.2">
      <c r="B101" s="206"/>
      <c r="C101" s="207"/>
      <c r="D101" s="173" t="s">
        <v>138</v>
      </c>
      <c r="E101" s="208" t="s">
        <v>19</v>
      </c>
      <c r="F101" s="209" t="s">
        <v>319</v>
      </c>
      <c r="G101" s="207"/>
      <c r="H101" s="208" t="s">
        <v>19</v>
      </c>
      <c r="I101" s="210"/>
      <c r="J101" s="207"/>
      <c r="K101" s="207"/>
      <c r="L101" s="211"/>
      <c r="M101" s="212"/>
      <c r="N101" s="207"/>
      <c r="O101" s="207"/>
      <c r="P101" s="207"/>
      <c r="Q101" s="207"/>
      <c r="R101" s="207"/>
      <c r="S101" s="207"/>
      <c r="T101" s="213"/>
      <c r="AT101" s="214" t="s">
        <v>138</v>
      </c>
      <c r="AU101" s="214" t="s">
        <v>82</v>
      </c>
      <c r="AV101" s="205" t="s">
        <v>80</v>
      </c>
      <c r="AW101" s="205" t="s">
        <v>33</v>
      </c>
      <c r="AX101" s="205" t="s">
        <v>72</v>
      </c>
      <c r="AY101" s="214" t="s">
        <v>125</v>
      </c>
    </row>
    <row r="102" spans="2:65" s="179" customFormat="1" x14ac:dyDescent="0.2">
      <c r="B102" s="180"/>
      <c r="C102" s="181"/>
      <c r="D102" s="173" t="s">
        <v>138</v>
      </c>
      <c r="E102" s="182" t="s">
        <v>19</v>
      </c>
      <c r="F102" s="183" t="s">
        <v>320</v>
      </c>
      <c r="G102" s="181"/>
      <c r="H102" s="184">
        <v>329</v>
      </c>
      <c r="I102" s="185"/>
      <c r="J102" s="181"/>
      <c r="K102" s="181"/>
      <c r="L102" s="186"/>
      <c r="M102" s="187"/>
      <c r="N102" s="181"/>
      <c r="O102" s="181"/>
      <c r="P102" s="181"/>
      <c r="Q102" s="181"/>
      <c r="R102" s="181"/>
      <c r="S102" s="181"/>
      <c r="T102" s="188"/>
      <c r="AT102" s="189" t="s">
        <v>138</v>
      </c>
      <c r="AU102" s="189" t="s">
        <v>82</v>
      </c>
      <c r="AV102" s="179" t="s">
        <v>82</v>
      </c>
      <c r="AW102" s="179" t="s">
        <v>33</v>
      </c>
      <c r="AX102" s="179" t="s">
        <v>72</v>
      </c>
      <c r="AY102" s="189" t="s">
        <v>125</v>
      </c>
    </row>
    <row r="103" spans="2:65" s="179" customFormat="1" x14ac:dyDescent="0.2">
      <c r="B103" s="180"/>
      <c r="C103" s="181"/>
      <c r="D103" s="173" t="s">
        <v>138</v>
      </c>
      <c r="E103" s="182" t="s">
        <v>19</v>
      </c>
      <c r="F103" s="183" t="s">
        <v>321</v>
      </c>
      <c r="G103" s="181"/>
      <c r="H103" s="184">
        <v>80.8</v>
      </c>
      <c r="I103" s="185"/>
      <c r="J103" s="181"/>
      <c r="K103" s="181"/>
      <c r="L103" s="186"/>
      <c r="M103" s="187"/>
      <c r="N103" s="181"/>
      <c r="O103" s="181"/>
      <c r="P103" s="181"/>
      <c r="Q103" s="181"/>
      <c r="R103" s="181"/>
      <c r="S103" s="181"/>
      <c r="T103" s="188"/>
      <c r="AT103" s="189" t="s">
        <v>138</v>
      </c>
      <c r="AU103" s="189" t="s">
        <v>82</v>
      </c>
      <c r="AV103" s="179" t="s">
        <v>82</v>
      </c>
      <c r="AW103" s="179" t="s">
        <v>33</v>
      </c>
      <c r="AX103" s="179" t="s">
        <v>72</v>
      </c>
      <c r="AY103" s="189" t="s">
        <v>125</v>
      </c>
    </row>
    <row r="104" spans="2:65" s="190" customFormat="1" x14ac:dyDescent="0.2">
      <c r="B104" s="191"/>
      <c r="C104" s="192"/>
      <c r="D104" s="173" t="s">
        <v>138</v>
      </c>
      <c r="E104" s="193" t="s">
        <v>19</v>
      </c>
      <c r="F104" s="194" t="s">
        <v>158</v>
      </c>
      <c r="G104" s="192"/>
      <c r="H104" s="195">
        <v>409.8</v>
      </c>
      <c r="I104" s="196"/>
      <c r="J104" s="192"/>
      <c r="K104" s="192"/>
      <c r="L104" s="197"/>
      <c r="M104" s="198"/>
      <c r="N104" s="192"/>
      <c r="O104" s="192"/>
      <c r="P104" s="192"/>
      <c r="Q104" s="192"/>
      <c r="R104" s="192"/>
      <c r="S104" s="192"/>
      <c r="T104" s="199"/>
      <c r="AT104" s="200" t="s">
        <v>138</v>
      </c>
      <c r="AU104" s="200" t="s">
        <v>82</v>
      </c>
      <c r="AV104" s="190" t="s">
        <v>132</v>
      </c>
      <c r="AW104" s="190" t="s">
        <v>33</v>
      </c>
      <c r="AX104" s="190" t="s">
        <v>80</v>
      </c>
      <c r="AY104" s="200" t="s">
        <v>125</v>
      </c>
    </row>
    <row r="105" spans="2:65" s="20" customFormat="1" ht="33" customHeight="1" x14ac:dyDescent="0.2">
      <c r="B105" s="21"/>
      <c r="C105" s="160" t="s">
        <v>132</v>
      </c>
      <c r="D105" s="160" t="s">
        <v>127</v>
      </c>
      <c r="E105" s="161" t="s">
        <v>322</v>
      </c>
      <c r="F105" s="162" t="s">
        <v>323</v>
      </c>
      <c r="G105" s="163" t="s">
        <v>187</v>
      </c>
      <c r="H105" s="164">
        <v>18.699000000000002</v>
      </c>
      <c r="I105" s="165"/>
      <c r="J105" s="166">
        <f>ROUND(I105*H105,2)</f>
        <v>0</v>
      </c>
      <c r="K105" s="162" t="s">
        <v>131</v>
      </c>
      <c r="L105" s="25"/>
      <c r="M105" s="167" t="s">
        <v>19</v>
      </c>
      <c r="N105" s="168" t="s">
        <v>43</v>
      </c>
      <c r="O105" s="22"/>
      <c r="P105" s="169">
        <f>O105*H105</f>
        <v>0</v>
      </c>
      <c r="Q105" s="169">
        <v>0</v>
      </c>
      <c r="R105" s="169">
        <f>Q105*H105</f>
        <v>0</v>
      </c>
      <c r="S105" s="169">
        <v>0</v>
      </c>
      <c r="T105" s="170">
        <f>S105*H105</f>
        <v>0</v>
      </c>
      <c r="AR105" s="171" t="s">
        <v>132</v>
      </c>
      <c r="AT105" s="171" t="s">
        <v>127</v>
      </c>
      <c r="AU105" s="171" t="s">
        <v>82</v>
      </c>
      <c r="AY105" s="3" t="s">
        <v>125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3" t="s">
        <v>80</v>
      </c>
      <c r="BK105" s="172">
        <f>ROUND(I105*H105,2)</f>
        <v>0</v>
      </c>
      <c r="BL105" s="3" t="s">
        <v>132</v>
      </c>
      <c r="BM105" s="171" t="s">
        <v>324</v>
      </c>
    </row>
    <row r="106" spans="2:65" s="20" customFormat="1" ht="19.5" x14ac:dyDescent="0.2">
      <c r="B106" s="21"/>
      <c r="C106" s="22"/>
      <c r="D106" s="173" t="s">
        <v>134</v>
      </c>
      <c r="E106" s="22"/>
      <c r="F106" s="174" t="s">
        <v>325</v>
      </c>
      <c r="G106" s="22"/>
      <c r="H106" s="22"/>
      <c r="I106" s="175"/>
      <c r="J106" s="22"/>
      <c r="K106" s="22"/>
      <c r="L106" s="25"/>
      <c r="M106" s="176"/>
      <c r="N106" s="22"/>
      <c r="O106" s="22"/>
      <c r="P106" s="22"/>
      <c r="Q106" s="22"/>
      <c r="R106" s="22"/>
      <c r="S106" s="22"/>
      <c r="T106" s="53"/>
      <c r="AT106" s="3" t="s">
        <v>134</v>
      </c>
      <c r="AU106" s="3" t="s">
        <v>82</v>
      </c>
    </row>
    <row r="107" spans="2:65" s="20" customFormat="1" x14ac:dyDescent="0.2">
      <c r="B107" s="21"/>
      <c r="C107" s="22"/>
      <c r="D107" s="177" t="s">
        <v>136</v>
      </c>
      <c r="E107" s="22"/>
      <c r="F107" s="178" t="s">
        <v>326</v>
      </c>
      <c r="G107" s="22"/>
      <c r="H107" s="22"/>
      <c r="I107" s="175"/>
      <c r="J107" s="22"/>
      <c r="K107" s="22"/>
      <c r="L107" s="25"/>
      <c r="M107" s="176"/>
      <c r="N107" s="22"/>
      <c r="O107" s="22"/>
      <c r="P107" s="22"/>
      <c r="Q107" s="22"/>
      <c r="R107" s="22"/>
      <c r="S107" s="22"/>
      <c r="T107" s="53"/>
      <c r="AT107" s="3" t="s">
        <v>136</v>
      </c>
      <c r="AU107" s="3" t="s">
        <v>82</v>
      </c>
    </row>
    <row r="108" spans="2:65" s="179" customFormat="1" x14ac:dyDescent="0.2">
      <c r="B108" s="180"/>
      <c r="C108" s="181"/>
      <c r="D108" s="173" t="s">
        <v>138</v>
      </c>
      <c r="E108" s="182" t="s">
        <v>19</v>
      </c>
      <c r="F108" s="183" t="s">
        <v>327</v>
      </c>
      <c r="G108" s="181"/>
      <c r="H108" s="184">
        <v>18.699000000000002</v>
      </c>
      <c r="I108" s="185"/>
      <c r="J108" s="181"/>
      <c r="K108" s="181"/>
      <c r="L108" s="186"/>
      <c r="M108" s="187"/>
      <c r="N108" s="181"/>
      <c r="O108" s="181"/>
      <c r="P108" s="181"/>
      <c r="Q108" s="181"/>
      <c r="R108" s="181"/>
      <c r="S108" s="181"/>
      <c r="T108" s="188"/>
      <c r="AT108" s="189" t="s">
        <v>138</v>
      </c>
      <c r="AU108" s="189" t="s">
        <v>82</v>
      </c>
      <c r="AV108" s="179" t="s">
        <v>82</v>
      </c>
      <c r="AW108" s="179" t="s">
        <v>33</v>
      </c>
      <c r="AX108" s="179" t="s">
        <v>80</v>
      </c>
      <c r="AY108" s="189" t="s">
        <v>125</v>
      </c>
    </row>
    <row r="109" spans="2:65" s="20" customFormat="1" ht="33" customHeight="1" x14ac:dyDescent="0.2">
      <c r="B109" s="21"/>
      <c r="C109" s="160" t="s">
        <v>159</v>
      </c>
      <c r="D109" s="160" t="s">
        <v>127</v>
      </c>
      <c r="E109" s="161" t="s">
        <v>328</v>
      </c>
      <c r="F109" s="162" t="s">
        <v>329</v>
      </c>
      <c r="G109" s="163" t="s">
        <v>187</v>
      </c>
      <c r="H109" s="164">
        <v>67.44</v>
      </c>
      <c r="I109" s="165"/>
      <c r="J109" s="166">
        <f>ROUND(I109*H109,2)</f>
        <v>0</v>
      </c>
      <c r="K109" s="162" t="s">
        <v>131</v>
      </c>
      <c r="L109" s="25"/>
      <c r="M109" s="167" t="s">
        <v>19</v>
      </c>
      <c r="N109" s="168" t="s">
        <v>43</v>
      </c>
      <c r="O109" s="22"/>
      <c r="P109" s="169">
        <f>O109*H109</f>
        <v>0</v>
      </c>
      <c r="Q109" s="169">
        <v>0</v>
      </c>
      <c r="R109" s="169">
        <f>Q109*H109</f>
        <v>0</v>
      </c>
      <c r="S109" s="169">
        <v>0</v>
      </c>
      <c r="T109" s="170">
        <f>S109*H109</f>
        <v>0</v>
      </c>
      <c r="AR109" s="171" t="s">
        <v>132</v>
      </c>
      <c r="AT109" s="171" t="s">
        <v>127</v>
      </c>
      <c r="AU109" s="171" t="s">
        <v>82</v>
      </c>
      <c r="AY109" s="3" t="s">
        <v>125</v>
      </c>
      <c r="BE109" s="172">
        <f>IF(N109="základní",J109,0)</f>
        <v>0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3" t="s">
        <v>80</v>
      </c>
      <c r="BK109" s="172">
        <f>ROUND(I109*H109,2)</f>
        <v>0</v>
      </c>
      <c r="BL109" s="3" t="s">
        <v>132</v>
      </c>
      <c r="BM109" s="171" t="s">
        <v>330</v>
      </c>
    </row>
    <row r="110" spans="2:65" s="20" customFormat="1" ht="19.5" x14ac:dyDescent="0.2">
      <c r="B110" s="21"/>
      <c r="C110" s="22"/>
      <c r="D110" s="173" t="s">
        <v>134</v>
      </c>
      <c r="E110" s="22"/>
      <c r="F110" s="174" t="s">
        <v>331</v>
      </c>
      <c r="G110" s="22"/>
      <c r="H110" s="22"/>
      <c r="I110" s="175"/>
      <c r="J110" s="22"/>
      <c r="K110" s="22"/>
      <c r="L110" s="25"/>
      <c r="M110" s="176"/>
      <c r="N110" s="22"/>
      <c r="O110" s="22"/>
      <c r="P110" s="22"/>
      <c r="Q110" s="22"/>
      <c r="R110" s="22"/>
      <c r="S110" s="22"/>
      <c r="T110" s="53"/>
      <c r="AT110" s="3" t="s">
        <v>134</v>
      </c>
      <c r="AU110" s="3" t="s">
        <v>82</v>
      </c>
    </row>
    <row r="111" spans="2:65" s="20" customFormat="1" x14ac:dyDescent="0.2">
      <c r="B111" s="21"/>
      <c r="C111" s="22"/>
      <c r="D111" s="177" t="s">
        <v>136</v>
      </c>
      <c r="E111" s="22"/>
      <c r="F111" s="178" t="s">
        <v>332</v>
      </c>
      <c r="G111" s="22"/>
      <c r="H111" s="22"/>
      <c r="I111" s="175"/>
      <c r="J111" s="22"/>
      <c r="K111" s="22"/>
      <c r="L111" s="25"/>
      <c r="M111" s="176"/>
      <c r="N111" s="22"/>
      <c r="O111" s="22"/>
      <c r="P111" s="22"/>
      <c r="Q111" s="22"/>
      <c r="R111" s="22"/>
      <c r="S111" s="22"/>
      <c r="T111" s="53"/>
      <c r="AT111" s="3" t="s">
        <v>136</v>
      </c>
      <c r="AU111" s="3" t="s">
        <v>82</v>
      </c>
    </row>
    <row r="112" spans="2:65" s="179" customFormat="1" x14ac:dyDescent="0.2">
      <c r="B112" s="180"/>
      <c r="C112" s="181"/>
      <c r="D112" s="173" t="s">
        <v>138</v>
      </c>
      <c r="E112" s="182" t="s">
        <v>19</v>
      </c>
      <c r="F112" s="183" t="s">
        <v>333</v>
      </c>
      <c r="G112" s="181"/>
      <c r="H112" s="184">
        <v>61.704000000000001</v>
      </c>
      <c r="I112" s="185"/>
      <c r="J112" s="181"/>
      <c r="K112" s="181"/>
      <c r="L112" s="186"/>
      <c r="M112" s="187"/>
      <c r="N112" s="181"/>
      <c r="O112" s="181"/>
      <c r="P112" s="181"/>
      <c r="Q112" s="181"/>
      <c r="R112" s="181"/>
      <c r="S112" s="181"/>
      <c r="T112" s="188"/>
      <c r="AT112" s="189" t="s">
        <v>138</v>
      </c>
      <c r="AU112" s="189" t="s">
        <v>82</v>
      </c>
      <c r="AV112" s="179" t="s">
        <v>82</v>
      </c>
      <c r="AW112" s="179" t="s">
        <v>33</v>
      </c>
      <c r="AX112" s="179" t="s">
        <v>72</v>
      </c>
      <c r="AY112" s="189" t="s">
        <v>125</v>
      </c>
    </row>
    <row r="113" spans="2:65" s="179" customFormat="1" x14ac:dyDescent="0.2">
      <c r="B113" s="180"/>
      <c r="C113" s="181"/>
      <c r="D113" s="173" t="s">
        <v>138</v>
      </c>
      <c r="E113" s="182" t="s">
        <v>19</v>
      </c>
      <c r="F113" s="183" t="s">
        <v>334</v>
      </c>
      <c r="G113" s="181"/>
      <c r="H113" s="184">
        <v>-3.96</v>
      </c>
      <c r="I113" s="185"/>
      <c r="J113" s="181"/>
      <c r="K113" s="181"/>
      <c r="L113" s="186"/>
      <c r="M113" s="187"/>
      <c r="N113" s="181"/>
      <c r="O113" s="181"/>
      <c r="P113" s="181"/>
      <c r="Q113" s="181"/>
      <c r="R113" s="181"/>
      <c r="S113" s="181"/>
      <c r="T113" s="188"/>
      <c r="AT113" s="189" t="s">
        <v>138</v>
      </c>
      <c r="AU113" s="189" t="s">
        <v>82</v>
      </c>
      <c r="AV113" s="179" t="s">
        <v>82</v>
      </c>
      <c r="AW113" s="179" t="s">
        <v>33</v>
      </c>
      <c r="AX113" s="179" t="s">
        <v>72</v>
      </c>
      <c r="AY113" s="189" t="s">
        <v>125</v>
      </c>
    </row>
    <row r="114" spans="2:65" s="179" customFormat="1" x14ac:dyDescent="0.2">
      <c r="B114" s="180"/>
      <c r="C114" s="181"/>
      <c r="D114" s="173" t="s">
        <v>138</v>
      </c>
      <c r="E114" s="182" t="s">
        <v>19</v>
      </c>
      <c r="F114" s="183" t="s">
        <v>335</v>
      </c>
      <c r="G114" s="181"/>
      <c r="H114" s="184">
        <v>9.6959999999999997</v>
      </c>
      <c r="I114" s="185"/>
      <c r="J114" s="181"/>
      <c r="K114" s="181"/>
      <c r="L114" s="186"/>
      <c r="M114" s="187"/>
      <c r="N114" s="181"/>
      <c r="O114" s="181"/>
      <c r="P114" s="181"/>
      <c r="Q114" s="181"/>
      <c r="R114" s="181"/>
      <c r="S114" s="181"/>
      <c r="T114" s="188"/>
      <c r="AT114" s="189" t="s">
        <v>138</v>
      </c>
      <c r="AU114" s="189" t="s">
        <v>82</v>
      </c>
      <c r="AV114" s="179" t="s">
        <v>82</v>
      </c>
      <c r="AW114" s="179" t="s">
        <v>33</v>
      </c>
      <c r="AX114" s="179" t="s">
        <v>72</v>
      </c>
      <c r="AY114" s="189" t="s">
        <v>125</v>
      </c>
    </row>
    <row r="115" spans="2:65" s="190" customFormat="1" x14ac:dyDescent="0.2">
      <c r="B115" s="191"/>
      <c r="C115" s="192"/>
      <c r="D115" s="173" t="s">
        <v>138</v>
      </c>
      <c r="E115" s="193" t="s">
        <v>19</v>
      </c>
      <c r="F115" s="194" t="s">
        <v>158</v>
      </c>
      <c r="G115" s="192"/>
      <c r="H115" s="195">
        <v>67.44</v>
      </c>
      <c r="I115" s="196"/>
      <c r="J115" s="192"/>
      <c r="K115" s="192"/>
      <c r="L115" s="197"/>
      <c r="M115" s="198"/>
      <c r="N115" s="192"/>
      <c r="O115" s="192"/>
      <c r="P115" s="192"/>
      <c r="Q115" s="192"/>
      <c r="R115" s="192"/>
      <c r="S115" s="192"/>
      <c r="T115" s="199"/>
      <c r="AT115" s="200" t="s">
        <v>138</v>
      </c>
      <c r="AU115" s="200" t="s">
        <v>82</v>
      </c>
      <c r="AV115" s="190" t="s">
        <v>132</v>
      </c>
      <c r="AW115" s="190" t="s">
        <v>33</v>
      </c>
      <c r="AX115" s="190" t="s">
        <v>80</v>
      </c>
      <c r="AY115" s="200" t="s">
        <v>125</v>
      </c>
    </row>
    <row r="116" spans="2:65" s="20" customFormat="1" ht="37.9" customHeight="1" x14ac:dyDescent="0.2">
      <c r="B116" s="21"/>
      <c r="C116" s="160" t="s">
        <v>165</v>
      </c>
      <c r="D116" s="160" t="s">
        <v>127</v>
      </c>
      <c r="E116" s="161" t="s">
        <v>336</v>
      </c>
      <c r="F116" s="162" t="s">
        <v>337</v>
      </c>
      <c r="G116" s="163" t="s">
        <v>187</v>
      </c>
      <c r="H116" s="164">
        <v>147.60900000000001</v>
      </c>
      <c r="I116" s="165"/>
      <c r="J116" s="166">
        <f>ROUND(I116*H116,2)</f>
        <v>0</v>
      </c>
      <c r="K116" s="162" t="s">
        <v>131</v>
      </c>
      <c r="L116" s="25"/>
      <c r="M116" s="167" t="s">
        <v>19</v>
      </c>
      <c r="N116" s="168" t="s">
        <v>43</v>
      </c>
      <c r="O116" s="22"/>
      <c r="P116" s="169">
        <f>O116*H116</f>
        <v>0</v>
      </c>
      <c r="Q116" s="169">
        <v>0</v>
      </c>
      <c r="R116" s="169">
        <f>Q116*H116</f>
        <v>0</v>
      </c>
      <c r="S116" s="169">
        <v>0</v>
      </c>
      <c r="T116" s="170">
        <f>S116*H116</f>
        <v>0</v>
      </c>
      <c r="AR116" s="171" t="s">
        <v>132</v>
      </c>
      <c r="AT116" s="171" t="s">
        <v>127</v>
      </c>
      <c r="AU116" s="171" t="s">
        <v>82</v>
      </c>
      <c r="AY116" s="3" t="s">
        <v>125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3" t="s">
        <v>80</v>
      </c>
      <c r="BK116" s="172">
        <f>ROUND(I116*H116,2)</f>
        <v>0</v>
      </c>
      <c r="BL116" s="3" t="s">
        <v>132</v>
      </c>
      <c r="BM116" s="171" t="s">
        <v>338</v>
      </c>
    </row>
    <row r="117" spans="2:65" s="20" customFormat="1" ht="39" x14ac:dyDescent="0.2">
      <c r="B117" s="21"/>
      <c r="C117" s="22"/>
      <c r="D117" s="173" t="s">
        <v>134</v>
      </c>
      <c r="E117" s="22"/>
      <c r="F117" s="174" t="s">
        <v>339</v>
      </c>
      <c r="G117" s="22"/>
      <c r="H117" s="22"/>
      <c r="I117" s="175"/>
      <c r="J117" s="22"/>
      <c r="K117" s="22"/>
      <c r="L117" s="25"/>
      <c r="M117" s="176"/>
      <c r="N117" s="22"/>
      <c r="O117" s="22"/>
      <c r="P117" s="22"/>
      <c r="Q117" s="22"/>
      <c r="R117" s="22"/>
      <c r="S117" s="22"/>
      <c r="T117" s="53"/>
      <c r="AT117" s="3" t="s">
        <v>134</v>
      </c>
      <c r="AU117" s="3" t="s">
        <v>82</v>
      </c>
    </row>
    <row r="118" spans="2:65" s="20" customFormat="1" x14ac:dyDescent="0.2">
      <c r="B118" s="21"/>
      <c r="C118" s="22"/>
      <c r="D118" s="177" t="s">
        <v>136</v>
      </c>
      <c r="E118" s="22"/>
      <c r="F118" s="178" t="s">
        <v>340</v>
      </c>
      <c r="G118" s="22"/>
      <c r="H118" s="22"/>
      <c r="I118" s="175"/>
      <c r="J118" s="22"/>
      <c r="K118" s="22"/>
      <c r="L118" s="25"/>
      <c r="M118" s="176"/>
      <c r="N118" s="22"/>
      <c r="O118" s="22"/>
      <c r="P118" s="22"/>
      <c r="Q118" s="22"/>
      <c r="R118" s="22"/>
      <c r="S118" s="22"/>
      <c r="T118" s="53"/>
      <c r="AT118" s="3" t="s">
        <v>136</v>
      </c>
      <c r="AU118" s="3" t="s">
        <v>82</v>
      </c>
    </row>
    <row r="119" spans="2:65" s="179" customFormat="1" x14ac:dyDescent="0.2">
      <c r="B119" s="180"/>
      <c r="C119" s="181"/>
      <c r="D119" s="173" t="s">
        <v>138</v>
      </c>
      <c r="E119" s="182" t="s">
        <v>19</v>
      </c>
      <c r="F119" s="183" t="s">
        <v>341</v>
      </c>
      <c r="G119" s="181"/>
      <c r="H119" s="184">
        <v>61.47</v>
      </c>
      <c r="I119" s="185"/>
      <c r="J119" s="181"/>
      <c r="K119" s="181"/>
      <c r="L119" s="186"/>
      <c r="M119" s="187"/>
      <c r="N119" s="181"/>
      <c r="O119" s="181"/>
      <c r="P119" s="181"/>
      <c r="Q119" s="181"/>
      <c r="R119" s="181"/>
      <c r="S119" s="181"/>
      <c r="T119" s="188"/>
      <c r="AT119" s="189" t="s">
        <v>138</v>
      </c>
      <c r="AU119" s="189" t="s">
        <v>82</v>
      </c>
      <c r="AV119" s="179" t="s">
        <v>82</v>
      </c>
      <c r="AW119" s="179" t="s">
        <v>33</v>
      </c>
      <c r="AX119" s="179" t="s">
        <v>72</v>
      </c>
      <c r="AY119" s="189" t="s">
        <v>125</v>
      </c>
    </row>
    <row r="120" spans="2:65" s="179" customFormat="1" x14ac:dyDescent="0.2">
      <c r="B120" s="180"/>
      <c r="C120" s="181"/>
      <c r="D120" s="173" t="s">
        <v>138</v>
      </c>
      <c r="E120" s="182" t="s">
        <v>19</v>
      </c>
      <c r="F120" s="183" t="s">
        <v>342</v>
      </c>
      <c r="G120" s="181"/>
      <c r="H120" s="184">
        <v>86.138999999999996</v>
      </c>
      <c r="I120" s="185"/>
      <c r="J120" s="181"/>
      <c r="K120" s="181"/>
      <c r="L120" s="186"/>
      <c r="M120" s="187"/>
      <c r="N120" s="181"/>
      <c r="O120" s="181"/>
      <c r="P120" s="181"/>
      <c r="Q120" s="181"/>
      <c r="R120" s="181"/>
      <c r="S120" s="181"/>
      <c r="T120" s="188"/>
      <c r="AT120" s="189" t="s">
        <v>138</v>
      </c>
      <c r="AU120" s="189" t="s">
        <v>82</v>
      </c>
      <c r="AV120" s="179" t="s">
        <v>82</v>
      </c>
      <c r="AW120" s="179" t="s">
        <v>33</v>
      </c>
      <c r="AX120" s="179" t="s">
        <v>72</v>
      </c>
      <c r="AY120" s="189" t="s">
        <v>125</v>
      </c>
    </row>
    <row r="121" spans="2:65" s="190" customFormat="1" x14ac:dyDescent="0.2">
      <c r="B121" s="191"/>
      <c r="C121" s="192"/>
      <c r="D121" s="173" t="s">
        <v>138</v>
      </c>
      <c r="E121" s="193" t="s">
        <v>19</v>
      </c>
      <c r="F121" s="194" t="s">
        <v>158</v>
      </c>
      <c r="G121" s="192"/>
      <c r="H121" s="195">
        <v>147.60900000000001</v>
      </c>
      <c r="I121" s="196"/>
      <c r="J121" s="192"/>
      <c r="K121" s="192"/>
      <c r="L121" s="197"/>
      <c r="M121" s="198"/>
      <c r="N121" s="192"/>
      <c r="O121" s="192"/>
      <c r="P121" s="192"/>
      <c r="Q121" s="192"/>
      <c r="R121" s="192"/>
      <c r="S121" s="192"/>
      <c r="T121" s="199"/>
      <c r="AT121" s="200" t="s">
        <v>138</v>
      </c>
      <c r="AU121" s="200" t="s">
        <v>82</v>
      </c>
      <c r="AV121" s="190" t="s">
        <v>132</v>
      </c>
      <c r="AW121" s="190" t="s">
        <v>33</v>
      </c>
      <c r="AX121" s="190" t="s">
        <v>80</v>
      </c>
      <c r="AY121" s="200" t="s">
        <v>125</v>
      </c>
    </row>
    <row r="122" spans="2:65" s="20" customFormat="1" ht="37.9" customHeight="1" x14ac:dyDescent="0.2">
      <c r="B122" s="21"/>
      <c r="C122" s="160" t="s">
        <v>172</v>
      </c>
      <c r="D122" s="160" t="s">
        <v>127</v>
      </c>
      <c r="E122" s="161" t="s">
        <v>343</v>
      </c>
      <c r="F122" s="162" t="s">
        <v>344</v>
      </c>
      <c r="G122" s="163" t="s">
        <v>187</v>
      </c>
      <c r="H122" s="164">
        <v>1033.2629999999999</v>
      </c>
      <c r="I122" s="165"/>
      <c r="J122" s="166">
        <f>ROUND(I122*H122,2)</f>
        <v>0</v>
      </c>
      <c r="K122" s="162" t="s">
        <v>131</v>
      </c>
      <c r="L122" s="25"/>
      <c r="M122" s="167" t="s">
        <v>19</v>
      </c>
      <c r="N122" s="168" t="s">
        <v>43</v>
      </c>
      <c r="O122" s="22"/>
      <c r="P122" s="169">
        <f>O122*H122</f>
        <v>0</v>
      </c>
      <c r="Q122" s="169">
        <v>0</v>
      </c>
      <c r="R122" s="169">
        <f>Q122*H122</f>
        <v>0</v>
      </c>
      <c r="S122" s="169">
        <v>0</v>
      </c>
      <c r="T122" s="170">
        <f>S122*H122</f>
        <v>0</v>
      </c>
      <c r="AR122" s="171" t="s">
        <v>132</v>
      </c>
      <c r="AT122" s="171" t="s">
        <v>127</v>
      </c>
      <c r="AU122" s="171" t="s">
        <v>82</v>
      </c>
      <c r="AY122" s="3" t="s">
        <v>125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3" t="s">
        <v>80</v>
      </c>
      <c r="BK122" s="172">
        <f>ROUND(I122*H122,2)</f>
        <v>0</v>
      </c>
      <c r="BL122" s="3" t="s">
        <v>132</v>
      </c>
      <c r="BM122" s="171" t="s">
        <v>345</v>
      </c>
    </row>
    <row r="123" spans="2:65" s="20" customFormat="1" ht="48.75" x14ac:dyDescent="0.2">
      <c r="B123" s="21"/>
      <c r="C123" s="22"/>
      <c r="D123" s="173" t="s">
        <v>134</v>
      </c>
      <c r="E123" s="22"/>
      <c r="F123" s="174" t="s">
        <v>346</v>
      </c>
      <c r="G123" s="22"/>
      <c r="H123" s="22"/>
      <c r="I123" s="175"/>
      <c r="J123" s="22"/>
      <c r="K123" s="22"/>
      <c r="L123" s="25"/>
      <c r="M123" s="176"/>
      <c r="N123" s="22"/>
      <c r="O123" s="22"/>
      <c r="P123" s="22"/>
      <c r="Q123" s="22"/>
      <c r="R123" s="22"/>
      <c r="S123" s="22"/>
      <c r="T123" s="53"/>
      <c r="AT123" s="3" t="s">
        <v>134</v>
      </c>
      <c r="AU123" s="3" t="s">
        <v>82</v>
      </c>
    </row>
    <row r="124" spans="2:65" s="20" customFormat="1" x14ac:dyDescent="0.2">
      <c r="B124" s="21"/>
      <c r="C124" s="22"/>
      <c r="D124" s="177" t="s">
        <v>136</v>
      </c>
      <c r="E124" s="22"/>
      <c r="F124" s="178" t="s">
        <v>347</v>
      </c>
      <c r="G124" s="22"/>
      <c r="H124" s="22"/>
      <c r="I124" s="175"/>
      <c r="J124" s="22"/>
      <c r="K124" s="22"/>
      <c r="L124" s="25"/>
      <c r="M124" s="176"/>
      <c r="N124" s="22"/>
      <c r="O124" s="22"/>
      <c r="P124" s="22"/>
      <c r="Q124" s="22"/>
      <c r="R124" s="22"/>
      <c r="S124" s="22"/>
      <c r="T124" s="53"/>
      <c r="AT124" s="3" t="s">
        <v>136</v>
      </c>
      <c r="AU124" s="3" t="s">
        <v>82</v>
      </c>
    </row>
    <row r="125" spans="2:65" s="179" customFormat="1" x14ac:dyDescent="0.2">
      <c r="B125" s="180"/>
      <c r="C125" s="181"/>
      <c r="D125" s="173" t="s">
        <v>138</v>
      </c>
      <c r="E125" s="182" t="s">
        <v>19</v>
      </c>
      <c r="F125" s="183" t="s">
        <v>348</v>
      </c>
      <c r="G125" s="181"/>
      <c r="H125" s="184">
        <v>1033.2629999999999</v>
      </c>
      <c r="I125" s="185"/>
      <c r="J125" s="181"/>
      <c r="K125" s="181"/>
      <c r="L125" s="186"/>
      <c r="M125" s="187"/>
      <c r="N125" s="181"/>
      <c r="O125" s="181"/>
      <c r="P125" s="181"/>
      <c r="Q125" s="181"/>
      <c r="R125" s="181"/>
      <c r="S125" s="181"/>
      <c r="T125" s="188"/>
      <c r="AT125" s="189" t="s">
        <v>138</v>
      </c>
      <c r="AU125" s="189" t="s">
        <v>82</v>
      </c>
      <c r="AV125" s="179" t="s">
        <v>82</v>
      </c>
      <c r="AW125" s="179" t="s">
        <v>33</v>
      </c>
      <c r="AX125" s="179" t="s">
        <v>80</v>
      </c>
      <c r="AY125" s="189" t="s">
        <v>125</v>
      </c>
    </row>
    <row r="126" spans="2:65" s="20" customFormat="1" ht="33" customHeight="1" x14ac:dyDescent="0.2">
      <c r="B126" s="21"/>
      <c r="C126" s="160" t="s">
        <v>175</v>
      </c>
      <c r="D126" s="160" t="s">
        <v>127</v>
      </c>
      <c r="E126" s="161" t="s">
        <v>349</v>
      </c>
      <c r="F126" s="162" t="s">
        <v>350</v>
      </c>
      <c r="G126" s="163" t="s">
        <v>233</v>
      </c>
      <c r="H126" s="164">
        <v>280.45699999999999</v>
      </c>
      <c r="I126" s="165"/>
      <c r="J126" s="166">
        <f>ROUND(I126*H126,2)</f>
        <v>0</v>
      </c>
      <c r="K126" s="162" t="s">
        <v>131</v>
      </c>
      <c r="L126" s="25"/>
      <c r="M126" s="167" t="s">
        <v>19</v>
      </c>
      <c r="N126" s="168" t="s">
        <v>43</v>
      </c>
      <c r="O126" s="22"/>
      <c r="P126" s="169">
        <f>O126*H126</f>
        <v>0</v>
      </c>
      <c r="Q126" s="169">
        <v>0</v>
      </c>
      <c r="R126" s="169">
        <f>Q126*H126</f>
        <v>0</v>
      </c>
      <c r="S126" s="169">
        <v>0</v>
      </c>
      <c r="T126" s="170">
        <f>S126*H126</f>
        <v>0</v>
      </c>
      <c r="AR126" s="171" t="s">
        <v>132</v>
      </c>
      <c r="AT126" s="171" t="s">
        <v>127</v>
      </c>
      <c r="AU126" s="171" t="s">
        <v>82</v>
      </c>
      <c r="AY126" s="3" t="s">
        <v>125</v>
      </c>
      <c r="BE126" s="172">
        <f>IF(N126="základní",J126,0)</f>
        <v>0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3" t="s">
        <v>80</v>
      </c>
      <c r="BK126" s="172">
        <f>ROUND(I126*H126,2)</f>
        <v>0</v>
      </c>
      <c r="BL126" s="3" t="s">
        <v>132</v>
      </c>
      <c r="BM126" s="171" t="s">
        <v>351</v>
      </c>
    </row>
    <row r="127" spans="2:65" s="20" customFormat="1" ht="29.25" x14ac:dyDescent="0.2">
      <c r="B127" s="21"/>
      <c r="C127" s="22"/>
      <c r="D127" s="173" t="s">
        <v>134</v>
      </c>
      <c r="E127" s="22"/>
      <c r="F127" s="174" t="s">
        <v>282</v>
      </c>
      <c r="G127" s="22"/>
      <c r="H127" s="22"/>
      <c r="I127" s="175"/>
      <c r="J127" s="22"/>
      <c r="K127" s="22"/>
      <c r="L127" s="25"/>
      <c r="M127" s="176"/>
      <c r="N127" s="22"/>
      <c r="O127" s="22"/>
      <c r="P127" s="22"/>
      <c r="Q127" s="22"/>
      <c r="R127" s="22"/>
      <c r="S127" s="22"/>
      <c r="T127" s="53"/>
      <c r="AT127" s="3" t="s">
        <v>134</v>
      </c>
      <c r="AU127" s="3" t="s">
        <v>82</v>
      </c>
    </row>
    <row r="128" spans="2:65" s="20" customFormat="1" x14ac:dyDescent="0.2">
      <c r="B128" s="21"/>
      <c r="C128" s="22"/>
      <c r="D128" s="177" t="s">
        <v>136</v>
      </c>
      <c r="E128" s="22"/>
      <c r="F128" s="178" t="s">
        <v>352</v>
      </c>
      <c r="G128" s="22"/>
      <c r="H128" s="22"/>
      <c r="I128" s="175"/>
      <c r="J128" s="22"/>
      <c r="K128" s="22"/>
      <c r="L128" s="25"/>
      <c r="M128" s="176"/>
      <c r="N128" s="22"/>
      <c r="O128" s="22"/>
      <c r="P128" s="22"/>
      <c r="Q128" s="22"/>
      <c r="R128" s="22"/>
      <c r="S128" s="22"/>
      <c r="T128" s="53"/>
      <c r="AT128" s="3" t="s">
        <v>136</v>
      </c>
      <c r="AU128" s="3" t="s">
        <v>82</v>
      </c>
    </row>
    <row r="129" spans="2:65" s="179" customFormat="1" x14ac:dyDescent="0.2">
      <c r="B129" s="180"/>
      <c r="C129" s="181"/>
      <c r="D129" s="173" t="s">
        <v>138</v>
      </c>
      <c r="E129" s="182" t="s">
        <v>19</v>
      </c>
      <c r="F129" s="183" t="s">
        <v>353</v>
      </c>
      <c r="G129" s="181"/>
      <c r="H129" s="184">
        <v>280.45699999999999</v>
      </c>
      <c r="I129" s="185"/>
      <c r="J129" s="181"/>
      <c r="K129" s="181"/>
      <c r="L129" s="186"/>
      <c r="M129" s="187"/>
      <c r="N129" s="181"/>
      <c r="O129" s="181"/>
      <c r="P129" s="181"/>
      <c r="Q129" s="181"/>
      <c r="R129" s="181"/>
      <c r="S129" s="181"/>
      <c r="T129" s="188"/>
      <c r="AT129" s="189" t="s">
        <v>138</v>
      </c>
      <c r="AU129" s="189" t="s">
        <v>82</v>
      </c>
      <c r="AV129" s="179" t="s">
        <v>82</v>
      </c>
      <c r="AW129" s="179" t="s">
        <v>33</v>
      </c>
      <c r="AX129" s="179" t="s">
        <v>80</v>
      </c>
      <c r="AY129" s="189" t="s">
        <v>125</v>
      </c>
    </row>
    <row r="130" spans="2:65" s="20" customFormat="1" ht="24.2" customHeight="1" x14ac:dyDescent="0.2">
      <c r="B130" s="21"/>
      <c r="C130" s="160" t="s">
        <v>183</v>
      </c>
      <c r="D130" s="160" t="s">
        <v>127</v>
      </c>
      <c r="E130" s="161" t="s">
        <v>354</v>
      </c>
      <c r="F130" s="162" t="s">
        <v>355</v>
      </c>
      <c r="G130" s="163" t="s">
        <v>130</v>
      </c>
      <c r="H130" s="164">
        <v>1601.213</v>
      </c>
      <c r="I130" s="165"/>
      <c r="J130" s="166">
        <f>ROUND(I130*H130,2)</f>
        <v>0</v>
      </c>
      <c r="K130" s="162" t="s">
        <v>131</v>
      </c>
      <c r="L130" s="25"/>
      <c r="M130" s="167" t="s">
        <v>19</v>
      </c>
      <c r="N130" s="168" t="s">
        <v>43</v>
      </c>
      <c r="O130" s="22"/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AR130" s="171" t="s">
        <v>132</v>
      </c>
      <c r="AT130" s="171" t="s">
        <v>127</v>
      </c>
      <c r="AU130" s="171" t="s">
        <v>82</v>
      </c>
      <c r="AY130" s="3" t="s">
        <v>125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3" t="s">
        <v>80</v>
      </c>
      <c r="BK130" s="172">
        <f>ROUND(I130*H130,2)</f>
        <v>0</v>
      </c>
      <c r="BL130" s="3" t="s">
        <v>132</v>
      </c>
      <c r="BM130" s="171" t="s">
        <v>356</v>
      </c>
    </row>
    <row r="131" spans="2:65" s="20" customFormat="1" ht="19.5" x14ac:dyDescent="0.2">
      <c r="B131" s="21"/>
      <c r="C131" s="22"/>
      <c r="D131" s="173" t="s">
        <v>134</v>
      </c>
      <c r="E131" s="22"/>
      <c r="F131" s="174" t="s">
        <v>357</v>
      </c>
      <c r="G131" s="22"/>
      <c r="H131" s="22"/>
      <c r="I131" s="175"/>
      <c r="J131" s="22"/>
      <c r="K131" s="22"/>
      <c r="L131" s="25"/>
      <c r="M131" s="176"/>
      <c r="N131" s="22"/>
      <c r="O131" s="22"/>
      <c r="P131" s="22"/>
      <c r="Q131" s="22"/>
      <c r="R131" s="22"/>
      <c r="S131" s="22"/>
      <c r="T131" s="53"/>
      <c r="AT131" s="3" t="s">
        <v>134</v>
      </c>
      <c r="AU131" s="3" t="s">
        <v>82</v>
      </c>
    </row>
    <row r="132" spans="2:65" s="20" customFormat="1" x14ac:dyDescent="0.2">
      <c r="B132" s="21"/>
      <c r="C132" s="22"/>
      <c r="D132" s="177" t="s">
        <v>136</v>
      </c>
      <c r="E132" s="22"/>
      <c r="F132" s="178" t="s">
        <v>358</v>
      </c>
      <c r="G132" s="22"/>
      <c r="H132" s="22"/>
      <c r="I132" s="175"/>
      <c r="J132" s="22"/>
      <c r="K132" s="22"/>
      <c r="L132" s="25"/>
      <c r="M132" s="176"/>
      <c r="N132" s="22"/>
      <c r="O132" s="22"/>
      <c r="P132" s="22"/>
      <c r="Q132" s="22"/>
      <c r="R132" s="22"/>
      <c r="S132" s="22"/>
      <c r="T132" s="53"/>
      <c r="AT132" s="3" t="s">
        <v>136</v>
      </c>
      <c r="AU132" s="3" t="s">
        <v>82</v>
      </c>
    </row>
    <row r="133" spans="2:65" s="179" customFormat="1" ht="22.5" x14ac:dyDescent="0.2">
      <c r="B133" s="180"/>
      <c r="C133" s="181"/>
      <c r="D133" s="173" t="s">
        <v>138</v>
      </c>
      <c r="E133" s="182" t="s">
        <v>19</v>
      </c>
      <c r="F133" s="183" t="s">
        <v>359</v>
      </c>
      <c r="G133" s="181"/>
      <c r="H133" s="184">
        <v>30</v>
      </c>
      <c r="I133" s="185"/>
      <c r="J133" s="181"/>
      <c r="K133" s="181"/>
      <c r="L133" s="186"/>
      <c r="M133" s="187"/>
      <c r="N133" s="181"/>
      <c r="O133" s="181"/>
      <c r="P133" s="181"/>
      <c r="Q133" s="181"/>
      <c r="R133" s="181"/>
      <c r="S133" s="181"/>
      <c r="T133" s="188"/>
      <c r="AT133" s="189" t="s">
        <v>138</v>
      </c>
      <c r="AU133" s="189" t="s">
        <v>82</v>
      </c>
      <c r="AV133" s="179" t="s">
        <v>82</v>
      </c>
      <c r="AW133" s="179" t="s">
        <v>33</v>
      </c>
      <c r="AX133" s="179" t="s">
        <v>72</v>
      </c>
      <c r="AY133" s="189" t="s">
        <v>125</v>
      </c>
    </row>
    <row r="134" spans="2:65" s="179" customFormat="1" x14ac:dyDescent="0.2">
      <c r="B134" s="180"/>
      <c r="C134" s="181"/>
      <c r="D134" s="173" t="s">
        <v>138</v>
      </c>
      <c r="E134" s="182" t="s">
        <v>19</v>
      </c>
      <c r="F134" s="183" t="s">
        <v>360</v>
      </c>
      <c r="G134" s="181"/>
      <c r="H134" s="184">
        <v>80.8</v>
      </c>
      <c r="I134" s="185"/>
      <c r="J134" s="181"/>
      <c r="K134" s="181"/>
      <c r="L134" s="186"/>
      <c r="M134" s="187"/>
      <c r="N134" s="181"/>
      <c r="O134" s="181"/>
      <c r="P134" s="181"/>
      <c r="Q134" s="181"/>
      <c r="R134" s="181"/>
      <c r="S134" s="181"/>
      <c r="T134" s="188"/>
      <c r="AT134" s="189" t="s">
        <v>138</v>
      </c>
      <c r="AU134" s="189" t="s">
        <v>82</v>
      </c>
      <c r="AV134" s="179" t="s">
        <v>82</v>
      </c>
      <c r="AW134" s="179" t="s">
        <v>33</v>
      </c>
      <c r="AX134" s="179" t="s">
        <v>72</v>
      </c>
      <c r="AY134" s="189" t="s">
        <v>125</v>
      </c>
    </row>
    <row r="135" spans="2:65" s="179" customFormat="1" ht="22.5" x14ac:dyDescent="0.2">
      <c r="B135" s="180"/>
      <c r="C135" s="181"/>
      <c r="D135" s="173" t="s">
        <v>138</v>
      </c>
      <c r="E135" s="182" t="s">
        <v>19</v>
      </c>
      <c r="F135" s="183" t="s">
        <v>361</v>
      </c>
      <c r="G135" s="181"/>
      <c r="H135" s="184">
        <v>514.20000000000005</v>
      </c>
      <c r="I135" s="185"/>
      <c r="J135" s="181"/>
      <c r="K135" s="181"/>
      <c r="L135" s="186"/>
      <c r="M135" s="187"/>
      <c r="N135" s="181"/>
      <c r="O135" s="181"/>
      <c r="P135" s="181"/>
      <c r="Q135" s="181"/>
      <c r="R135" s="181"/>
      <c r="S135" s="181"/>
      <c r="T135" s="188"/>
      <c r="AT135" s="189" t="s">
        <v>138</v>
      </c>
      <c r="AU135" s="189" t="s">
        <v>82</v>
      </c>
      <c r="AV135" s="179" t="s">
        <v>82</v>
      </c>
      <c r="AW135" s="179" t="s">
        <v>33</v>
      </c>
      <c r="AX135" s="179" t="s">
        <v>72</v>
      </c>
      <c r="AY135" s="189" t="s">
        <v>125</v>
      </c>
    </row>
    <row r="136" spans="2:65" s="179" customFormat="1" ht="22.5" x14ac:dyDescent="0.2">
      <c r="B136" s="180"/>
      <c r="C136" s="181"/>
      <c r="D136" s="173" t="s">
        <v>138</v>
      </c>
      <c r="E136" s="182" t="s">
        <v>19</v>
      </c>
      <c r="F136" s="183" t="s">
        <v>362</v>
      </c>
      <c r="G136" s="181"/>
      <c r="H136" s="184">
        <v>906.31</v>
      </c>
      <c r="I136" s="185"/>
      <c r="J136" s="181"/>
      <c r="K136" s="181"/>
      <c r="L136" s="186"/>
      <c r="M136" s="187"/>
      <c r="N136" s="181"/>
      <c r="O136" s="181"/>
      <c r="P136" s="181"/>
      <c r="Q136" s="181"/>
      <c r="R136" s="181"/>
      <c r="S136" s="181"/>
      <c r="T136" s="188"/>
      <c r="AT136" s="189" t="s">
        <v>138</v>
      </c>
      <c r="AU136" s="189" t="s">
        <v>82</v>
      </c>
      <c r="AV136" s="179" t="s">
        <v>82</v>
      </c>
      <c r="AW136" s="179" t="s">
        <v>33</v>
      </c>
      <c r="AX136" s="179" t="s">
        <v>72</v>
      </c>
      <c r="AY136" s="189" t="s">
        <v>125</v>
      </c>
    </row>
    <row r="137" spans="2:65" s="179" customFormat="1" ht="22.5" x14ac:dyDescent="0.2">
      <c r="B137" s="180"/>
      <c r="C137" s="181"/>
      <c r="D137" s="173" t="s">
        <v>138</v>
      </c>
      <c r="E137" s="182" t="s">
        <v>19</v>
      </c>
      <c r="F137" s="183" t="s">
        <v>363</v>
      </c>
      <c r="G137" s="181"/>
      <c r="H137" s="184">
        <v>69.903000000000006</v>
      </c>
      <c r="I137" s="185"/>
      <c r="J137" s="181"/>
      <c r="K137" s="181"/>
      <c r="L137" s="186"/>
      <c r="M137" s="187"/>
      <c r="N137" s="181"/>
      <c r="O137" s="181"/>
      <c r="P137" s="181"/>
      <c r="Q137" s="181"/>
      <c r="R137" s="181"/>
      <c r="S137" s="181"/>
      <c r="T137" s="188"/>
      <c r="AT137" s="189" t="s">
        <v>138</v>
      </c>
      <c r="AU137" s="189" t="s">
        <v>82</v>
      </c>
      <c r="AV137" s="179" t="s">
        <v>82</v>
      </c>
      <c r="AW137" s="179" t="s">
        <v>33</v>
      </c>
      <c r="AX137" s="179" t="s">
        <v>72</v>
      </c>
      <c r="AY137" s="189" t="s">
        <v>125</v>
      </c>
    </row>
    <row r="138" spans="2:65" s="190" customFormat="1" x14ac:dyDescent="0.2">
      <c r="B138" s="191"/>
      <c r="C138" s="192"/>
      <c r="D138" s="173" t="s">
        <v>138</v>
      </c>
      <c r="E138" s="193" t="s">
        <v>19</v>
      </c>
      <c r="F138" s="194" t="s">
        <v>158</v>
      </c>
      <c r="G138" s="192"/>
      <c r="H138" s="195">
        <v>1601.213</v>
      </c>
      <c r="I138" s="196"/>
      <c r="J138" s="192"/>
      <c r="K138" s="192"/>
      <c r="L138" s="197"/>
      <c r="M138" s="198"/>
      <c r="N138" s="192"/>
      <c r="O138" s="192"/>
      <c r="P138" s="192"/>
      <c r="Q138" s="192"/>
      <c r="R138" s="192"/>
      <c r="S138" s="192"/>
      <c r="T138" s="199"/>
      <c r="AT138" s="200" t="s">
        <v>138</v>
      </c>
      <c r="AU138" s="200" t="s">
        <v>82</v>
      </c>
      <c r="AV138" s="190" t="s">
        <v>132</v>
      </c>
      <c r="AW138" s="190" t="s">
        <v>33</v>
      </c>
      <c r="AX138" s="190" t="s">
        <v>80</v>
      </c>
      <c r="AY138" s="200" t="s">
        <v>125</v>
      </c>
    </row>
    <row r="139" spans="2:65" s="144" customFormat="1" ht="22.9" customHeight="1" x14ac:dyDescent="0.2">
      <c r="B139" s="145"/>
      <c r="C139" s="146"/>
      <c r="D139" s="147" t="s">
        <v>71</v>
      </c>
      <c r="E139" s="158" t="s">
        <v>82</v>
      </c>
      <c r="F139" s="158" t="s">
        <v>364</v>
      </c>
      <c r="G139" s="146"/>
      <c r="H139" s="146"/>
      <c r="I139" s="149"/>
      <c r="J139" s="159">
        <f>BK139</f>
        <v>0</v>
      </c>
      <c r="K139" s="146"/>
      <c r="L139" s="151"/>
      <c r="M139" s="152"/>
      <c r="N139" s="146"/>
      <c r="O139" s="146"/>
      <c r="P139" s="153">
        <f>SUM(P140:P142)</f>
        <v>0</v>
      </c>
      <c r="Q139" s="146"/>
      <c r="R139" s="153">
        <f>SUM(R140:R142)</f>
        <v>0</v>
      </c>
      <c r="S139" s="146"/>
      <c r="T139" s="154">
        <f>SUM(T140:T142)</f>
        <v>0</v>
      </c>
      <c r="AR139" s="155" t="s">
        <v>80</v>
      </c>
      <c r="AT139" s="156" t="s">
        <v>71</v>
      </c>
      <c r="AU139" s="156" t="s">
        <v>80</v>
      </c>
      <c r="AY139" s="155" t="s">
        <v>125</v>
      </c>
      <c r="BK139" s="157">
        <f>SUM(BK140:BK142)</f>
        <v>0</v>
      </c>
    </row>
    <row r="140" spans="2:65" s="20" customFormat="1" ht="49.15" customHeight="1" x14ac:dyDescent="0.2">
      <c r="B140" s="21"/>
      <c r="C140" s="160" t="s">
        <v>193</v>
      </c>
      <c r="D140" s="160" t="s">
        <v>127</v>
      </c>
      <c r="E140" s="161" t="s">
        <v>365</v>
      </c>
      <c r="F140" s="162" t="s">
        <v>366</v>
      </c>
      <c r="G140" s="163" t="s">
        <v>196</v>
      </c>
      <c r="H140" s="164">
        <v>235</v>
      </c>
      <c r="I140" s="165"/>
      <c r="J140" s="166">
        <f>ROUND(I140*H140,2)</f>
        <v>0</v>
      </c>
      <c r="K140" s="162" t="s">
        <v>19</v>
      </c>
      <c r="L140" s="25"/>
      <c r="M140" s="167" t="s">
        <v>19</v>
      </c>
      <c r="N140" s="168" t="s">
        <v>43</v>
      </c>
      <c r="O140" s="22"/>
      <c r="P140" s="169">
        <f>O140*H140</f>
        <v>0</v>
      </c>
      <c r="Q140" s="169">
        <v>0</v>
      </c>
      <c r="R140" s="169">
        <f>Q140*H140</f>
        <v>0</v>
      </c>
      <c r="S140" s="169">
        <v>0</v>
      </c>
      <c r="T140" s="170">
        <f>S140*H140</f>
        <v>0</v>
      </c>
      <c r="AR140" s="171" t="s">
        <v>132</v>
      </c>
      <c r="AT140" s="171" t="s">
        <v>127</v>
      </c>
      <c r="AU140" s="171" t="s">
        <v>82</v>
      </c>
      <c r="AY140" s="3" t="s">
        <v>125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3" t="s">
        <v>80</v>
      </c>
      <c r="BK140" s="172">
        <f>ROUND(I140*H140,2)</f>
        <v>0</v>
      </c>
      <c r="BL140" s="3" t="s">
        <v>132</v>
      </c>
      <c r="BM140" s="171" t="s">
        <v>367</v>
      </c>
    </row>
    <row r="141" spans="2:65" s="20" customFormat="1" ht="29.25" x14ac:dyDescent="0.2">
      <c r="B141" s="21"/>
      <c r="C141" s="22"/>
      <c r="D141" s="173" t="s">
        <v>134</v>
      </c>
      <c r="E141" s="22"/>
      <c r="F141" s="174" t="s">
        <v>366</v>
      </c>
      <c r="G141" s="22"/>
      <c r="H141" s="22"/>
      <c r="I141" s="175"/>
      <c r="J141" s="22"/>
      <c r="K141" s="22"/>
      <c r="L141" s="25"/>
      <c r="M141" s="176"/>
      <c r="N141" s="22"/>
      <c r="O141" s="22"/>
      <c r="P141" s="22"/>
      <c r="Q141" s="22"/>
      <c r="R141" s="22"/>
      <c r="S141" s="22"/>
      <c r="T141" s="53"/>
      <c r="AT141" s="3" t="s">
        <v>134</v>
      </c>
      <c r="AU141" s="3" t="s">
        <v>82</v>
      </c>
    </row>
    <row r="142" spans="2:65" s="179" customFormat="1" x14ac:dyDescent="0.2">
      <c r="B142" s="180"/>
      <c r="C142" s="181"/>
      <c r="D142" s="173" t="s">
        <v>138</v>
      </c>
      <c r="E142" s="182" t="s">
        <v>19</v>
      </c>
      <c r="F142" s="183" t="s">
        <v>368</v>
      </c>
      <c r="G142" s="181"/>
      <c r="H142" s="184">
        <v>235</v>
      </c>
      <c r="I142" s="185"/>
      <c r="J142" s="181"/>
      <c r="K142" s="181"/>
      <c r="L142" s="186"/>
      <c r="M142" s="187"/>
      <c r="N142" s="181"/>
      <c r="O142" s="181"/>
      <c r="P142" s="181"/>
      <c r="Q142" s="181"/>
      <c r="R142" s="181"/>
      <c r="S142" s="181"/>
      <c r="T142" s="188"/>
      <c r="AT142" s="189" t="s">
        <v>138</v>
      </c>
      <c r="AU142" s="189" t="s">
        <v>82</v>
      </c>
      <c r="AV142" s="179" t="s">
        <v>82</v>
      </c>
      <c r="AW142" s="179" t="s">
        <v>33</v>
      </c>
      <c r="AX142" s="179" t="s">
        <v>80</v>
      </c>
      <c r="AY142" s="189" t="s">
        <v>125</v>
      </c>
    </row>
    <row r="143" spans="2:65" s="144" customFormat="1" ht="22.9" customHeight="1" x14ac:dyDescent="0.2">
      <c r="B143" s="145"/>
      <c r="C143" s="146"/>
      <c r="D143" s="147" t="s">
        <v>71</v>
      </c>
      <c r="E143" s="158" t="s">
        <v>159</v>
      </c>
      <c r="F143" s="158" t="s">
        <v>369</v>
      </c>
      <c r="G143" s="146"/>
      <c r="H143" s="146"/>
      <c r="I143" s="149"/>
      <c r="J143" s="159">
        <f>BK143</f>
        <v>0</v>
      </c>
      <c r="K143" s="146"/>
      <c r="L143" s="151"/>
      <c r="M143" s="152"/>
      <c r="N143" s="146"/>
      <c r="O143" s="146"/>
      <c r="P143" s="153">
        <f>SUM(P144:P193)</f>
        <v>0</v>
      </c>
      <c r="Q143" s="146"/>
      <c r="R143" s="153">
        <f>SUM(R144:R193)</f>
        <v>490.52073999999993</v>
      </c>
      <c r="S143" s="146"/>
      <c r="T143" s="154">
        <f>SUM(T144:T193)</f>
        <v>0</v>
      </c>
      <c r="AR143" s="155" t="s">
        <v>80</v>
      </c>
      <c r="AT143" s="156" t="s">
        <v>71</v>
      </c>
      <c r="AU143" s="156" t="s">
        <v>80</v>
      </c>
      <c r="AY143" s="155" t="s">
        <v>125</v>
      </c>
      <c r="BK143" s="157">
        <f>SUM(BK144:BK193)</f>
        <v>0</v>
      </c>
    </row>
    <row r="144" spans="2:65" s="20" customFormat="1" ht="44.25" customHeight="1" x14ac:dyDescent="0.2">
      <c r="B144" s="21"/>
      <c r="C144" s="160" t="s">
        <v>201</v>
      </c>
      <c r="D144" s="160" t="s">
        <v>127</v>
      </c>
      <c r="E144" s="161" t="s">
        <v>370</v>
      </c>
      <c r="F144" s="162" t="s">
        <v>371</v>
      </c>
      <c r="G144" s="163" t="s">
        <v>130</v>
      </c>
      <c r="H144" s="164">
        <v>906.31</v>
      </c>
      <c r="I144" s="165"/>
      <c r="J144" s="166">
        <f>ROUND(I144*H144,2)</f>
        <v>0</v>
      </c>
      <c r="K144" s="162" t="s">
        <v>19</v>
      </c>
      <c r="L144" s="25"/>
      <c r="M144" s="167" t="s">
        <v>19</v>
      </c>
      <c r="N144" s="168" t="s">
        <v>43</v>
      </c>
      <c r="O144" s="22"/>
      <c r="P144" s="169">
        <f>O144*H144</f>
        <v>0</v>
      </c>
      <c r="Q144" s="169">
        <v>0.2505</v>
      </c>
      <c r="R144" s="169">
        <f>Q144*H144</f>
        <v>227.030655</v>
      </c>
      <c r="S144" s="169">
        <v>0</v>
      </c>
      <c r="T144" s="170">
        <f>S144*H144</f>
        <v>0</v>
      </c>
      <c r="AR144" s="171" t="s">
        <v>132</v>
      </c>
      <c r="AT144" s="171" t="s">
        <v>127</v>
      </c>
      <c r="AU144" s="171" t="s">
        <v>82</v>
      </c>
      <c r="AY144" s="3" t="s">
        <v>125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3" t="s">
        <v>80</v>
      </c>
      <c r="BK144" s="172">
        <f>ROUND(I144*H144,2)</f>
        <v>0</v>
      </c>
      <c r="BL144" s="3" t="s">
        <v>132</v>
      </c>
      <c r="BM144" s="171" t="s">
        <v>372</v>
      </c>
    </row>
    <row r="145" spans="2:65" s="20" customFormat="1" ht="29.25" x14ac:dyDescent="0.2">
      <c r="B145" s="21"/>
      <c r="C145" s="22"/>
      <c r="D145" s="173" t="s">
        <v>134</v>
      </c>
      <c r="E145" s="22"/>
      <c r="F145" s="174" t="s">
        <v>371</v>
      </c>
      <c r="G145" s="22"/>
      <c r="H145" s="22"/>
      <c r="I145" s="175"/>
      <c r="J145" s="22"/>
      <c r="K145" s="22"/>
      <c r="L145" s="25"/>
      <c r="M145" s="176"/>
      <c r="N145" s="22"/>
      <c r="O145" s="22"/>
      <c r="P145" s="22"/>
      <c r="Q145" s="22"/>
      <c r="R145" s="22"/>
      <c r="S145" s="22"/>
      <c r="T145" s="53"/>
      <c r="AT145" s="3" t="s">
        <v>134</v>
      </c>
      <c r="AU145" s="3" t="s">
        <v>82</v>
      </c>
    </row>
    <row r="146" spans="2:65" s="179" customFormat="1" x14ac:dyDescent="0.2">
      <c r="B146" s="180"/>
      <c r="C146" s="181"/>
      <c r="D146" s="173" t="s">
        <v>138</v>
      </c>
      <c r="E146" s="182" t="s">
        <v>19</v>
      </c>
      <c r="F146" s="183" t="s">
        <v>299</v>
      </c>
      <c r="G146" s="181"/>
      <c r="H146" s="184">
        <v>906.31</v>
      </c>
      <c r="I146" s="185"/>
      <c r="J146" s="181"/>
      <c r="K146" s="181"/>
      <c r="L146" s="186"/>
      <c r="M146" s="187"/>
      <c r="N146" s="181"/>
      <c r="O146" s="181"/>
      <c r="P146" s="181"/>
      <c r="Q146" s="181"/>
      <c r="R146" s="181"/>
      <c r="S146" s="181"/>
      <c r="T146" s="188"/>
      <c r="AT146" s="189" t="s">
        <v>138</v>
      </c>
      <c r="AU146" s="189" t="s">
        <v>82</v>
      </c>
      <c r="AV146" s="179" t="s">
        <v>82</v>
      </c>
      <c r="AW146" s="179" t="s">
        <v>33</v>
      </c>
      <c r="AX146" s="179" t="s">
        <v>80</v>
      </c>
      <c r="AY146" s="189" t="s">
        <v>125</v>
      </c>
    </row>
    <row r="147" spans="2:65" s="20" customFormat="1" ht="21.75" customHeight="1" x14ac:dyDescent="0.2">
      <c r="B147" s="21"/>
      <c r="C147" s="160" t="s">
        <v>8</v>
      </c>
      <c r="D147" s="160" t="s">
        <v>127</v>
      </c>
      <c r="E147" s="161" t="s">
        <v>373</v>
      </c>
      <c r="F147" s="162" t="s">
        <v>374</v>
      </c>
      <c r="G147" s="163" t="s">
        <v>130</v>
      </c>
      <c r="H147" s="164">
        <v>110.8</v>
      </c>
      <c r="I147" s="165"/>
      <c r="J147" s="166">
        <f>ROUND(I147*H147,2)</f>
        <v>0</v>
      </c>
      <c r="K147" s="162" t="s">
        <v>131</v>
      </c>
      <c r="L147" s="25"/>
      <c r="M147" s="167" t="s">
        <v>19</v>
      </c>
      <c r="N147" s="168" t="s">
        <v>43</v>
      </c>
      <c r="O147" s="22"/>
      <c r="P147" s="169">
        <f>O147*H147</f>
        <v>0</v>
      </c>
      <c r="Q147" s="169">
        <v>0</v>
      </c>
      <c r="R147" s="169">
        <f>Q147*H147</f>
        <v>0</v>
      </c>
      <c r="S147" s="169">
        <v>0</v>
      </c>
      <c r="T147" s="170">
        <f>S147*H147</f>
        <v>0</v>
      </c>
      <c r="AR147" s="171" t="s">
        <v>132</v>
      </c>
      <c r="AT147" s="171" t="s">
        <v>127</v>
      </c>
      <c r="AU147" s="171" t="s">
        <v>82</v>
      </c>
      <c r="AY147" s="3" t="s">
        <v>125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3" t="s">
        <v>80</v>
      </c>
      <c r="BK147" s="172">
        <f>ROUND(I147*H147,2)</f>
        <v>0</v>
      </c>
      <c r="BL147" s="3" t="s">
        <v>132</v>
      </c>
      <c r="BM147" s="171" t="s">
        <v>375</v>
      </c>
    </row>
    <row r="148" spans="2:65" s="20" customFormat="1" ht="19.5" x14ac:dyDescent="0.2">
      <c r="B148" s="21"/>
      <c r="C148" s="22"/>
      <c r="D148" s="173" t="s">
        <v>134</v>
      </c>
      <c r="E148" s="22"/>
      <c r="F148" s="174" t="s">
        <v>376</v>
      </c>
      <c r="G148" s="22"/>
      <c r="H148" s="22"/>
      <c r="I148" s="175"/>
      <c r="J148" s="22"/>
      <c r="K148" s="22"/>
      <c r="L148" s="25"/>
      <c r="M148" s="176"/>
      <c r="N148" s="22"/>
      <c r="O148" s="22"/>
      <c r="P148" s="22"/>
      <c r="Q148" s="22"/>
      <c r="R148" s="22"/>
      <c r="S148" s="22"/>
      <c r="T148" s="53"/>
      <c r="AT148" s="3" t="s">
        <v>134</v>
      </c>
      <c r="AU148" s="3" t="s">
        <v>82</v>
      </c>
    </row>
    <row r="149" spans="2:65" s="20" customFormat="1" x14ac:dyDescent="0.2">
      <c r="B149" s="21"/>
      <c r="C149" s="22"/>
      <c r="D149" s="177" t="s">
        <v>136</v>
      </c>
      <c r="E149" s="22"/>
      <c r="F149" s="178" t="s">
        <v>377</v>
      </c>
      <c r="G149" s="22"/>
      <c r="H149" s="22"/>
      <c r="I149" s="175"/>
      <c r="J149" s="22"/>
      <c r="K149" s="22"/>
      <c r="L149" s="25"/>
      <c r="M149" s="176"/>
      <c r="N149" s="22"/>
      <c r="O149" s="22"/>
      <c r="P149" s="22"/>
      <c r="Q149" s="22"/>
      <c r="R149" s="22"/>
      <c r="S149" s="22"/>
      <c r="T149" s="53"/>
      <c r="AT149" s="3" t="s">
        <v>136</v>
      </c>
      <c r="AU149" s="3" t="s">
        <v>82</v>
      </c>
    </row>
    <row r="150" spans="2:65" s="179" customFormat="1" x14ac:dyDescent="0.2">
      <c r="B150" s="180"/>
      <c r="C150" s="181"/>
      <c r="D150" s="173" t="s">
        <v>138</v>
      </c>
      <c r="E150" s="182" t="s">
        <v>19</v>
      </c>
      <c r="F150" s="183" t="s">
        <v>290</v>
      </c>
      <c r="G150" s="181"/>
      <c r="H150" s="184">
        <v>30</v>
      </c>
      <c r="I150" s="185"/>
      <c r="J150" s="181"/>
      <c r="K150" s="181"/>
      <c r="L150" s="186"/>
      <c r="M150" s="187"/>
      <c r="N150" s="181"/>
      <c r="O150" s="181"/>
      <c r="P150" s="181"/>
      <c r="Q150" s="181"/>
      <c r="R150" s="181"/>
      <c r="S150" s="181"/>
      <c r="T150" s="188"/>
      <c r="AT150" s="189" t="s">
        <v>138</v>
      </c>
      <c r="AU150" s="189" t="s">
        <v>82</v>
      </c>
      <c r="AV150" s="179" t="s">
        <v>82</v>
      </c>
      <c r="AW150" s="179" t="s">
        <v>33</v>
      </c>
      <c r="AX150" s="179" t="s">
        <v>72</v>
      </c>
      <c r="AY150" s="189" t="s">
        <v>125</v>
      </c>
    </row>
    <row r="151" spans="2:65" s="179" customFormat="1" x14ac:dyDescent="0.2">
      <c r="B151" s="180"/>
      <c r="C151" s="181"/>
      <c r="D151" s="173" t="s">
        <v>138</v>
      </c>
      <c r="E151" s="182" t="s">
        <v>19</v>
      </c>
      <c r="F151" s="183" t="s">
        <v>293</v>
      </c>
      <c r="G151" s="181"/>
      <c r="H151" s="184">
        <v>80.8</v>
      </c>
      <c r="I151" s="185"/>
      <c r="J151" s="181"/>
      <c r="K151" s="181"/>
      <c r="L151" s="186"/>
      <c r="M151" s="187"/>
      <c r="N151" s="181"/>
      <c r="O151" s="181"/>
      <c r="P151" s="181"/>
      <c r="Q151" s="181"/>
      <c r="R151" s="181"/>
      <c r="S151" s="181"/>
      <c r="T151" s="188"/>
      <c r="AT151" s="189" t="s">
        <v>138</v>
      </c>
      <c r="AU151" s="189" t="s">
        <v>82</v>
      </c>
      <c r="AV151" s="179" t="s">
        <v>82</v>
      </c>
      <c r="AW151" s="179" t="s">
        <v>33</v>
      </c>
      <c r="AX151" s="179" t="s">
        <v>72</v>
      </c>
      <c r="AY151" s="189" t="s">
        <v>125</v>
      </c>
    </row>
    <row r="152" spans="2:65" s="190" customFormat="1" x14ac:dyDescent="0.2">
      <c r="B152" s="191"/>
      <c r="C152" s="192"/>
      <c r="D152" s="173" t="s">
        <v>138</v>
      </c>
      <c r="E152" s="193" t="s">
        <v>19</v>
      </c>
      <c r="F152" s="194" t="s">
        <v>158</v>
      </c>
      <c r="G152" s="192"/>
      <c r="H152" s="195">
        <v>110.8</v>
      </c>
      <c r="I152" s="196"/>
      <c r="J152" s="192"/>
      <c r="K152" s="192"/>
      <c r="L152" s="197"/>
      <c r="M152" s="198"/>
      <c r="N152" s="192"/>
      <c r="O152" s="192"/>
      <c r="P152" s="192"/>
      <c r="Q152" s="192"/>
      <c r="R152" s="192"/>
      <c r="S152" s="192"/>
      <c r="T152" s="199"/>
      <c r="AT152" s="200" t="s">
        <v>138</v>
      </c>
      <c r="AU152" s="200" t="s">
        <v>82</v>
      </c>
      <c r="AV152" s="190" t="s">
        <v>132</v>
      </c>
      <c r="AW152" s="190" t="s">
        <v>33</v>
      </c>
      <c r="AX152" s="190" t="s">
        <v>80</v>
      </c>
      <c r="AY152" s="200" t="s">
        <v>125</v>
      </c>
    </row>
    <row r="153" spans="2:65" s="20" customFormat="1" ht="24.2" customHeight="1" x14ac:dyDescent="0.2">
      <c r="B153" s="21"/>
      <c r="C153" s="160" t="s">
        <v>212</v>
      </c>
      <c r="D153" s="160" t="s">
        <v>127</v>
      </c>
      <c r="E153" s="161" t="s">
        <v>378</v>
      </c>
      <c r="F153" s="162" t="s">
        <v>379</v>
      </c>
      <c r="G153" s="163" t="s">
        <v>130</v>
      </c>
      <c r="H153" s="164">
        <v>514.20000000000005</v>
      </c>
      <c r="I153" s="165"/>
      <c r="J153" s="166">
        <f>ROUND(I153*H153,2)</f>
        <v>0</v>
      </c>
      <c r="K153" s="162" t="s">
        <v>131</v>
      </c>
      <c r="L153" s="25"/>
      <c r="M153" s="167" t="s">
        <v>19</v>
      </c>
      <c r="N153" s="168" t="s">
        <v>43</v>
      </c>
      <c r="O153" s="22"/>
      <c r="P153" s="169">
        <f>O153*H153</f>
        <v>0</v>
      </c>
      <c r="Q153" s="169">
        <v>0</v>
      </c>
      <c r="R153" s="169">
        <f>Q153*H153</f>
        <v>0</v>
      </c>
      <c r="S153" s="169">
        <v>0</v>
      </c>
      <c r="T153" s="170">
        <f>S153*H153</f>
        <v>0</v>
      </c>
      <c r="AR153" s="171" t="s">
        <v>132</v>
      </c>
      <c r="AT153" s="171" t="s">
        <v>127</v>
      </c>
      <c r="AU153" s="171" t="s">
        <v>82</v>
      </c>
      <c r="AY153" s="3" t="s">
        <v>125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3" t="s">
        <v>80</v>
      </c>
      <c r="BK153" s="172">
        <f>ROUND(I153*H153,2)</f>
        <v>0</v>
      </c>
      <c r="BL153" s="3" t="s">
        <v>132</v>
      </c>
      <c r="BM153" s="171" t="s">
        <v>380</v>
      </c>
    </row>
    <row r="154" spans="2:65" s="20" customFormat="1" ht="19.5" x14ac:dyDescent="0.2">
      <c r="B154" s="21"/>
      <c r="C154" s="22"/>
      <c r="D154" s="173" t="s">
        <v>134</v>
      </c>
      <c r="E154" s="22"/>
      <c r="F154" s="174" t="s">
        <v>381</v>
      </c>
      <c r="G154" s="22"/>
      <c r="H154" s="22"/>
      <c r="I154" s="175"/>
      <c r="J154" s="22"/>
      <c r="K154" s="22"/>
      <c r="L154" s="25"/>
      <c r="M154" s="176"/>
      <c r="N154" s="22"/>
      <c r="O154" s="22"/>
      <c r="P154" s="22"/>
      <c r="Q154" s="22"/>
      <c r="R154" s="22"/>
      <c r="S154" s="22"/>
      <c r="T154" s="53"/>
      <c r="AT154" s="3" t="s">
        <v>134</v>
      </c>
      <c r="AU154" s="3" t="s">
        <v>82</v>
      </c>
    </row>
    <row r="155" spans="2:65" s="20" customFormat="1" x14ac:dyDescent="0.2">
      <c r="B155" s="21"/>
      <c r="C155" s="22"/>
      <c r="D155" s="177" t="s">
        <v>136</v>
      </c>
      <c r="E155" s="22"/>
      <c r="F155" s="178" t="s">
        <v>382</v>
      </c>
      <c r="G155" s="22"/>
      <c r="H155" s="22"/>
      <c r="I155" s="175"/>
      <c r="J155" s="22"/>
      <c r="K155" s="22"/>
      <c r="L155" s="25"/>
      <c r="M155" s="176"/>
      <c r="N155" s="22"/>
      <c r="O155" s="22"/>
      <c r="P155" s="22"/>
      <c r="Q155" s="22"/>
      <c r="R155" s="22"/>
      <c r="S155" s="22"/>
      <c r="T155" s="53"/>
      <c r="AT155" s="3" t="s">
        <v>136</v>
      </c>
      <c r="AU155" s="3" t="s">
        <v>82</v>
      </c>
    </row>
    <row r="156" spans="2:65" s="179" customFormat="1" x14ac:dyDescent="0.2">
      <c r="B156" s="180"/>
      <c r="C156" s="181"/>
      <c r="D156" s="173" t="s">
        <v>138</v>
      </c>
      <c r="E156" s="182" t="s">
        <v>19</v>
      </c>
      <c r="F156" s="183" t="s">
        <v>296</v>
      </c>
      <c r="G156" s="181"/>
      <c r="H156" s="184">
        <v>514.20000000000005</v>
      </c>
      <c r="I156" s="185"/>
      <c r="J156" s="181"/>
      <c r="K156" s="181"/>
      <c r="L156" s="186"/>
      <c r="M156" s="187"/>
      <c r="N156" s="181"/>
      <c r="O156" s="181"/>
      <c r="P156" s="181"/>
      <c r="Q156" s="181"/>
      <c r="R156" s="181"/>
      <c r="S156" s="181"/>
      <c r="T156" s="188"/>
      <c r="AT156" s="189" t="s">
        <v>138</v>
      </c>
      <c r="AU156" s="189" t="s">
        <v>82</v>
      </c>
      <c r="AV156" s="179" t="s">
        <v>82</v>
      </c>
      <c r="AW156" s="179" t="s">
        <v>33</v>
      </c>
      <c r="AX156" s="179" t="s">
        <v>80</v>
      </c>
      <c r="AY156" s="189" t="s">
        <v>125</v>
      </c>
    </row>
    <row r="157" spans="2:65" s="20" customFormat="1" ht="33" customHeight="1" x14ac:dyDescent="0.2">
      <c r="B157" s="21"/>
      <c r="C157" s="160" t="s">
        <v>220</v>
      </c>
      <c r="D157" s="160" t="s">
        <v>127</v>
      </c>
      <c r="E157" s="161" t="s">
        <v>383</v>
      </c>
      <c r="F157" s="162" t="s">
        <v>384</v>
      </c>
      <c r="G157" s="163" t="s">
        <v>130</v>
      </c>
      <c r="H157" s="164">
        <v>30</v>
      </c>
      <c r="I157" s="165"/>
      <c r="J157" s="166">
        <f>ROUND(I157*H157,2)</f>
        <v>0</v>
      </c>
      <c r="K157" s="162" t="s">
        <v>131</v>
      </c>
      <c r="L157" s="25"/>
      <c r="M157" s="167" t="s">
        <v>19</v>
      </c>
      <c r="N157" s="168" t="s">
        <v>43</v>
      </c>
      <c r="O157" s="22"/>
      <c r="P157" s="169">
        <f>O157*H157</f>
        <v>0</v>
      </c>
      <c r="Q157" s="169">
        <v>0</v>
      </c>
      <c r="R157" s="169">
        <f>Q157*H157</f>
        <v>0</v>
      </c>
      <c r="S157" s="169">
        <v>0</v>
      </c>
      <c r="T157" s="170">
        <f>S157*H157</f>
        <v>0</v>
      </c>
      <c r="AR157" s="171" t="s">
        <v>132</v>
      </c>
      <c r="AT157" s="171" t="s">
        <v>127</v>
      </c>
      <c r="AU157" s="171" t="s">
        <v>82</v>
      </c>
      <c r="AY157" s="3" t="s">
        <v>125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3" t="s">
        <v>80</v>
      </c>
      <c r="BK157" s="172">
        <f>ROUND(I157*H157,2)</f>
        <v>0</v>
      </c>
      <c r="BL157" s="3" t="s">
        <v>132</v>
      </c>
      <c r="BM157" s="171" t="s">
        <v>385</v>
      </c>
    </row>
    <row r="158" spans="2:65" s="20" customFormat="1" ht="29.25" x14ac:dyDescent="0.2">
      <c r="B158" s="21"/>
      <c r="C158" s="22"/>
      <c r="D158" s="173" t="s">
        <v>134</v>
      </c>
      <c r="E158" s="22"/>
      <c r="F158" s="174" t="s">
        <v>386</v>
      </c>
      <c r="G158" s="22"/>
      <c r="H158" s="22"/>
      <c r="I158" s="175"/>
      <c r="J158" s="22"/>
      <c r="K158" s="22"/>
      <c r="L158" s="25"/>
      <c r="M158" s="176"/>
      <c r="N158" s="22"/>
      <c r="O158" s="22"/>
      <c r="P158" s="22"/>
      <c r="Q158" s="22"/>
      <c r="R158" s="22"/>
      <c r="S158" s="22"/>
      <c r="T158" s="53"/>
      <c r="AT158" s="3" t="s">
        <v>134</v>
      </c>
      <c r="AU158" s="3" t="s">
        <v>82</v>
      </c>
    </row>
    <row r="159" spans="2:65" s="20" customFormat="1" x14ac:dyDescent="0.2">
      <c r="B159" s="21"/>
      <c r="C159" s="22"/>
      <c r="D159" s="177" t="s">
        <v>136</v>
      </c>
      <c r="E159" s="22"/>
      <c r="F159" s="178" t="s">
        <v>387</v>
      </c>
      <c r="G159" s="22"/>
      <c r="H159" s="22"/>
      <c r="I159" s="175"/>
      <c r="J159" s="22"/>
      <c r="K159" s="22"/>
      <c r="L159" s="25"/>
      <c r="M159" s="176"/>
      <c r="N159" s="22"/>
      <c r="O159" s="22"/>
      <c r="P159" s="22"/>
      <c r="Q159" s="22"/>
      <c r="R159" s="22"/>
      <c r="S159" s="22"/>
      <c r="T159" s="53"/>
      <c r="AT159" s="3" t="s">
        <v>136</v>
      </c>
      <c r="AU159" s="3" t="s">
        <v>82</v>
      </c>
    </row>
    <row r="160" spans="2:65" s="179" customFormat="1" x14ac:dyDescent="0.2">
      <c r="B160" s="180"/>
      <c r="C160" s="181"/>
      <c r="D160" s="173" t="s">
        <v>138</v>
      </c>
      <c r="E160" s="182" t="s">
        <v>19</v>
      </c>
      <c r="F160" s="183" t="s">
        <v>290</v>
      </c>
      <c r="G160" s="181"/>
      <c r="H160" s="184">
        <v>30</v>
      </c>
      <c r="I160" s="185"/>
      <c r="J160" s="181"/>
      <c r="K160" s="181"/>
      <c r="L160" s="186"/>
      <c r="M160" s="187"/>
      <c r="N160" s="181"/>
      <c r="O160" s="181"/>
      <c r="P160" s="181"/>
      <c r="Q160" s="181"/>
      <c r="R160" s="181"/>
      <c r="S160" s="181"/>
      <c r="T160" s="188"/>
      <c r="AT160" s="189" t="s">
        <v>138</v>
      </c>
      <c r="AU160" s="189" t="s">
        <v>82</v>
      </c>
      <c r="AV160" s="179" t="s">
        <v>82</v>
      </c>
      <c r="AW160" s="179" t="s">
        <v>33</v>
      </c>
      <c r="AX160" s="179" t="s">
        <v>80</v>
      </c>
      <c r="AY160" s="189" t="s">
        <v>125</v>
      </c>
    </row>
    <row r="161" spans="2:65" s="20" customFormat="1" ht="24.2" customHeight="1" x14ac:dyDescent="0.2">
      <c r="B161" s="21"/>
      <c r="C161" s="160" t="s">
        <v>230</v>
      </c>
      <c r="D161" s="160" t="s">
        <v>127</v>
      </c>
      <c r="E161" s="161" t="s">
        <v>388</v>
      </c>
      <c r="F161" s="162" t="s">
        <v>389</v>
      </c>
      <c r="G161" s="163" t="s">
        <v>130</v>
      </c>
      <c r="H161" s="164">
        <v>30</v>
      </c>
      <c r="I161" s="165"/>
      <c r="J161" s="166">
        <f>ROUND(I161*H161,2)</f>
        <v>0</v>
      </c>
      <c r="K161" s="162" t="s">
        <v>131</v>
      </c>
      <c r="L161" s="25"/>
      <c r="M161" s="167" t="s">
        <v>19</v>
      </c>
      <c r="N161" s="168" t="s">
        <v>43</v>
      </c>
      <c r="O161" s="22"/>
      <c r="P161" s="169">
        <f>O161*H161</f>
        <v>0</v>
      </c>
      <c r="Q161" s="169">
        <v>0</v>
      </c>
      <c r="R161" s="169">
        <f>Q161*H161</f>
        <v>0</v>
      </c>
      <c r="S161" s="169">
        <v>0</v>
      </c>
      <c r="T161" s="170">
        <f>S161*H161</f>
        <v>0</v>
      </c>
      <c r="AR161" s="171" t="s">
        <v>132</v>
      </c>
      <c r="AT161" s="171" t="s">
        <v>127</v>
      </c>
      <c r="AU161" s="171" t="s">
        <v>82</v>
      </c>
      <c r="AY161" s="3" t="s">
        <v>125</v>
      </c>
      <c r="BE161" s="172">
        <f>IF(N161="základní",J161,0)</f>
        <v>0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3" t="s">
        <v>80</v>
      </c>
      <c r="BK161" s="172">
        <f>ROUND(I161*H161,2)</f>
        <v>0</v>
      </c>
      <c r="BL161" s="3" t="s">
        <v>132</v>
      </c>
      <c r="BM161" s="171" t="s">
        <v>390</v>
      </c>
    </row>
    <row r="162" spans="2:65" s="20" customFormat="1" x14ac:dyDescent="0.2">
      <c r="B162" s="21"/>
      <c r="C162" s="22"/>
      <c r="D162" s="173" t="s">
        <v>134</v>
      </c>
      <c r="E162" s="22"/>
      <c r="F162" s="174" t="s">
        <v>391</v>
      </c>
      <c r="G162" s="22"/>
      <c r="H162" s="22"/>
      <c r="I162" s="175"/>
      <c r="J162" s="22"/>
      <c r="K162" s="22"/>
      <c r="L162" s="25"/>
      <c r="M162" s="176"/>
      <c r="N162" s="22"/>
      <c r="O162" s="22"/>
      <c r="P162" s="22"/>
      <c r="Q162" s="22"/>
      <c r="R162" s="22"/>
      <c r="S162" s="22"/>
      <c r="T162" s="53"/>
      <c r="AT162" s="3" t="s">
        <v>134</v>
      </c>
      <c r="AU162" s="3" t="s">
        <v>82</v>
      </c>
    </row>
    <row r="163" spans="2:65" s="20" customFormat="1" x14ac:dyDescent="0.2">
      <c r="B163" s="21"/>
      <c r="C163" s="22"/>
      <c r="D163" s="177" t="s">
        <v>136</v>
      </c>
      <c r="E163" s="22"/>
      <c r="F163" s="178" t="s">
        <v>392</v>
      </c>
      <c r="G163" s="22"/>
      <c r="H163" s="22"/>
      <c r="I163" s="175"/>
      <c r="J163" s="22"/>
      <c r="K163" s="22"/>
      <c r="L163" s="25"/>
      <c r="M163" s="176"/>
      <c r="N163" s="22"/>
      <c r="O163" s="22"/>
      <c r="P163" s="22"/>
      <c r="Q163" s="22"/>
      <c r="R163" s="22"/>
      <c r="S163" s="22"/>
      <c r="T163" s="53"/>
      <c r="AT163" s="3" t="s">
        <v>136</v>
      </c>
      <c r="AU163" s="3" t="s">
        <v>82</v>
      </c>
    </row>
    <row r="164" spans="2:65" s="179" customFormat="1" x14ac:dyDescent="0.2">
      <c r="B164" s="180"/>
      <c r="C164" s="181"/>
      <c r="D164" s="173" t="s">
        <v>138</v>
      </c>
      <c r="E164" s="182" t="s">
        <v>19</v>
      </c>
      <c r="F164" s="183" t="s">
        <v>290</v>
      </c>
      <c r="G164" s="181"/>
      <c r="H164" s="184">
        <v>30</v>
      </c>
      <c r="I164" s="185"/>
      <c r="J164" s="181"/>
      <c r="K164" s="181"/>
      <c r="L164" s="186"/>
      <c r="M164" s="187"/>
      <c r="N164" s="181"/>
      <c r="O164" s="181"/>
      <c r="P164" s="181"/>
      <c r="Q164" s="181"/>
      <c r="R164" s="181"/>
      <c r="S164" s="181"/>
      <c r="T164" s="188"/>
      <c r="AT164" s="189" t="s">
        <v>138</v>
      </c>
      <c r="AU164" s="189" t="s">
        <v>82</v>
      </c>
      <c r="AV164" s="179" t="s">
        <v>82</v>
      </c>
      <c r="AW164" s="179" t="s">
        <v>33</v>
      </c>
      <c r="AX164" s="179" t="s">
        <v>80</v>
      </c>
      <c r="AY164" s="189" t="s">
        <v>125</v>
      </c>
    </row>
    <row r="165" spans="2:65" s="20" customFormat="1" ht="24.2" customHeight="1" x14ac:dyDescent="0.2">
      <c r="B165" s="21"/>
      <c r="C165" s="160" t="s">
        <v>215</v>
      </c>
      <c r="D165" s="160" t="s">
        <v>127</v>
      </c>
      <c r="E165" s="161" t="s">
        <v>393</v>
      </c>
      <c r="F165" s="162" t="s">
        <v>394</v>
      </c>
      <c r="G165" s="163" t="s">
        <v>130</v>
      </c>
      <c r="H165" s="164">
        <v>30</v>
      </c>
      <c r="I165" s="165"/>
      <c r="J165" s="166">
        <f>ROUND(I165*H165,2)</f>
        <v>0</v>
      </c>
      <c r="K165" s="162" t="s">
        <v>131</v>
      </c>
      <c r="L165" s="25"/>
      <c r="M165" s="167" t="s">
        <v>19</v>
      </c>
      <c r="N165" s="168" t="s">
        <v>43</v>
      </c>
      <c r="O165" s="22"/>
      <c r="P165" s="169">
        <f>O165*H165</f>
        <v>0</v>
      </c>
      <c r="Q165" s="169">
        <v>0</v>
      </c>
      <c r="R165" s="169">
        <f>Q165*H165</f>
        <v>0</v>
      </c>
      <c r="S165" s="169">
        <v>0</v>
      </c>
      <c r="T165" s="170">
        <f>S165*H165</f>
        <v>0</v>
      </c>
      <c r="AR165" s="171" t="s">
        <v>132</v>
      </c>
      <c r="AT165" s="171" t="s">
        <v>127</v>
      </c>
      <c r="AU165" s="171" t="s">
        <v>82</v>
      </c>
      <c r="AY165" s="3" t="s">
        <v>125</v>
      </c>
      <c r="BE165" s="172">
        <f>IF(N165="základní",J165,0)</f>
        <v>0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3" t="s">
        <v>80</v>
      </c>
      <c r="BK165" s="172">
        <f>ROUND(I165*H165,2)</f>
        <v>0</v>
      </c>
      <c r="BL165" s="3" t="s">
        <v>132</v>
      </c>
      <c r="BM165" s="171" t="s">
        <v>395</v>
      </c>
    </row>
    <row r="166" spans="2:65" s="20" customFormat="1" ht="19.5" x14ac:dyDescent="0.2">
      <c r="B166" s="21"/>
      <c r="C166" s="22"/>
      <c r="D166" s="173" t="s">
        <v>134</v>
      </c>
      <c r="E166" s="22"/>
      <c r="F166" s="174" t="s">
        <v>396</v>
      </c>
      <c r="G166" s="22"/>
      <c r="H166" s="22"/>
      <c r="I166" s="175"/>
      <c r="J166" s="22"/>
      <c r="K166" s="22"/>
      <c r="L166" s="25"/>
      <c r="M166" s="176"/>
      <c r="N166" s="22"/>
      <c r="O166" s="22"/>
      <c r="P166" s="22"/>
      <c r="Q166" s="22"/>
      <c r="R166" s="22"/>
      <c r="S166" s="22"/>
      <c r="T166" s="53"/>
      <c r="AT166" s="3" t="s">
        <v>134</v>
      </c>
      <c r="AU166" s="3" t="s">
        <v>82</v>
      </c>
    </row>
    <row r="167" spans="2:65" s="20" customFormat="1" x14ac:dyDescent="0.2">
      <c r="B167" s="21"/>
      <c r="C167" s="22"/>
      <c r="D167" s="177" t="s">
        <v>136</v>
      </c>
      <c r="E167" s="22"/>
      <c r="F167" s="178" t="s">
        <v>397</v>
      </c>
      <c r="G167" s="22"/>
      <c r="H167" s="22"/>
      <c r="I167" s="175"/>
      <c r="J167" s="22"/>
      <c r="K167" s="22"/>
      <c r="L167" s="25"/>
      <c r="M167" s="176"/>
      <c r="N167" s="22"/>
      <c r="O167" s="22"/>
      <c r="P167" s="22"/>
      <c r="Q167" s="22"/>
      <c r="R167" s="22"/>
      <c r="S167" s="22"/>
      <c r="T167" s="53"/>
      <c r="AT167" s="3" t="s">
        <v>136</v>
      </c>
      <c r="AU167" s="3" t="s">
        <v>82</v>
      </c>
    </row>
    <row r="168" spans="2:65" s="179" customFormat="1" x14ac:dyDescent="0.2">
      <c r="B168" s="180"/>
      <c r="C168" s="181"/>
      <c r="D168" s="173" t="s">
        <v>138</v>
      </c>
      <c r="E168" s="182" t="s">
        <v>19</v>
      </c>
      <c r="F168" s="183" t="s">
        <v>290</v>
      </c>
      <c r="G168" s="181"/>
      <c r="H168" s="184">
        <v>30</v>
      </c>
      <c r="I168" s="185"/>
      <c r="J168" s="181"/>
      <c r="K168" s="181"/>
      <c r="L168" s="186"/>
      <c r="M168" s="187"/>
      <c r="N168" s="181"/>
      <c r="O168" s="181"/>
      <c r="P168" s="181"/>
      <c r="Q168" s="181"/>
      <c r="R168" s="181"/>
      <c r="S168" s="181"/>
      <c r="T168" s="188"/>
      <c r="AT168" s="189" t="s">
        <v>138</v>
      </c>
      <c r="AU168" s="189" t="s">
        <v>82</v>
      </c>
      <c r="AV168" s="179" t="s">
        <v>82</v>
      </c>
      <c r="AW168" s="179" t="s">
        <v>33</v>
      </c>
      <c r="AX168" s="179" t="s">
        <v>80</v>
      </c>
      <c r="AY168" s="189" t="s">
        <v>125</v>
      </c>
    </row>
    <row r="169" spans="2:65" s="20" customFormat="1" ht="24.2" customHeight="1" x14ac:dyDescent="0.2">
      <c r="B169" s="21"/>
      <c r="C169" s="160" t="s">
        <v>244</v>
      </c>
      <c r="D169" s="160" t="s">
        <v>127</v>
      </c>
      <c r="E169" s="161" t="s">
        <v>398</v>
      </c>
      <c r="F169" s="162" t="s">
        <v>399</v>
      </c>
      <c r="G169" s="163" t="s">
        <v>130</v>
      </c>
      <c r="H169" s="164">
        <v>30</v>
      </c>
      <c r="I169" s="165"/>
      <c r="J169" s="166">
        <f>ROUND(I169*H169,2)</f>
        <v>0</v>
      </c>
      <c r="K169" s="162" t="s">
        <v>131</v>
      </c>
      <c r="L169" s="25"/>
      <c r="M169" s="167" t="s">
        <v>19</v>
      </c>
      <c r="N169" s="168" t="s">
        <v>43</v>
      </c>
      <c r="O169" s="22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AR169" s="171" t="s">
        <v>132</v>
      </c>
      <c r="AT169" s="171" t="s">
        <v>127</v>
      </c>
      <c r="AU169" s="171" t="s">
        <v>82</v>
      </c>
      <c r="AY169" s="3" t="s">
        <v>125</v>
      </c>
      <c r="BE169" s="172">
        <f>IF(N169="základní",J169,0)</f>
        <v>0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3" t="s">
        <v>80</v>
      </c>
      <c r="BK169" s="172">
        <f>ROUND(I169*H169,2)</f>
        <v>0</v>
      </c>
      <c r="BL169" s="3" t="s">
        <v>132</v>
      </c>
      <c r="BM169" s="171" t="s">
        <v>400</v>
      </c>
    </row>
    <row r="170" spans="2:65" s="20" customFormat="1" ht="29.25" x14ac:dyDescent="0.2">
      <c r="B170" s="21"/>
      <c r="C170" s="22"/>
      <c r="D170" s="173" t="s">
        <v>134</v>
      </c>
      <c r="E170" s="22"/>
      <c r="F170" s="174" t="s">
        <v>401</v>
      </c>
      <c r="G170" s="22"/>
      <c r="H170" s="22"/>
      <c r="I170" s="175"/>
      <c r="J170" s="22"/>
      <c r="K170" s="22"/>
      <c r="L170" s="25"/>
      <c r="M170" s="176"/>
      <c r="N170" s="22"/>
      <c r="O170" s="22"/>
      <c r="P170" s="22"/>
      <c r="Q170" s="22"/>
      <c r="R170" s="22"/>
      <c r="S170" s="22"/>
      <c r="T170" s="53"/>
      <c r="AT170" s="3" t="s">
        <v>134</v>
      </c>
      <c r="AU170" s="3" t="s">
        <v>82</v>
      </c>
    </row>
    <row r="171" spans="2:65" s="20" customFormat="1" x14ac:dyDescent="0.2">
      <c r="B171" s="21"/>
      <c r="C171" s="22"/>
      <c r="D171" s="177" t="s">
        <v>136</v>
      </c>
      <c r="E171" s="22"/>
      <c r="F171" s="178" t="s">
        <v>402</v>
      </c>
      <c r="G171" s="22"/>
      <c r="H171" s="22"/>
      <c r="I171" s="175"/>
      <c r="J171" s="22"/>
      <c r="K171" s="22"/>
      <c r="L171" s="25"/>
      <c r="M171" s="176"/>
      <c r="N171" s="22"/>
      <c r="O171" s="22"/>
      <c r="P171" s="22"/>
      <c r="Q171" s="22"/>
      <c r="R171" s="22"/>
      <c r="S171" s="22"/>
      <c r="T171" s="53"/>
      <c r="AT171" s="3" t="s">
        <v>136</v>
      </c>
      <c r="AU171" s="3" t="s">
        <v>82</v>
      </c>
    </row>
    <row r="172" spans="2:65" s="179" customFormat="1" x14ac:dyDescent="0.2">
      <c r="B172" s="180"/>
      <c r="C172" s="181"/>
      <c r="D172" s="173" t="s">
        <v>138</v>
      </c>
      <c r="E172" s="182" t="s">
        <v>19</v>
      </c>
      <c r="F172" s="183" t="s">
        <v>290</v>
      </c>
      <c r="G172" s="181"/>
      <c r="H172" s="184">
        <v>30</v>
      </c>
      <c r="I172" s="185"/>
      <c r="J172" s="181"/>
      <c r="K172" s="181"/>
      <c r="L172" s="186"/>
      <c r="M172" s="187"/>
      <c r="N172" s="181"/>
      <c r="O172" s="181"/>
      <c r="P172" s="181"/>
      <c r="Q172" s="181"/>
      <c r="R172" s="181"/>
      <c r="S172" s="181"/>
      <c r="T172" s="188"/>
      <c r="AT172" s="189" t="s">
        <v>138</v>
      </c>
      <c r="AU172" s="189" t="s">
        <v>82</v>
      </c>
      <c r="AV172" s="179" t="s">
        <v>82</v>
      </c>
      <c r="AW172" s="179" t="s">
        <v>33</v>
      </c>
      <c r="AX172" s="179" t="s">
        <v>80</v>
      </c>
      <c r="AY172" s="189" t="s">
        <v>125</v>
      </c>
    </row>
    <row r="173" spans="2:65" s="20" customFormat="1" ht="62.65" customHeight="1" x14ac:dyDescent="0.2">
      <c r="B173" s="21"/>
      <c r="C173" s="160" t="s">
        <v>252</v>
      </c>
      <c r="D173" s="160" t="s">
        <v>127</v>
      </c>
      <c r="E173" s="161" t="s">
        <v>403</v>
      </c>
      <c r="F173" s="162" t="s">
        <v>404</v>
      </c>
      <c r="G173" s="163" t="s">
        <v>130</v>
      </c>
      <c r="H173" s="164">
        <v>69.903000000000006</v>
      </c>
      <c r="I173" s="165"/>
      <c r="J173" s="166">
        <f>ROUND(I173*H173,2)</f>
        <v>0</v>
      </c>
      <c r="K173" s="162" t="s">
        <v>19</v>
      </c>
      <c r="L173" s="25"/>
      <c r="M173" s="167" t="s">
        <v>19</v>
      </c>
      <c r="N173" s="168" t="s">
        <v>43</v>
      </c>
      <c r="O173" s="22"/>
      <c r="P173" s="169">
        <f>O173*H173</f>
        <v>0</v>
      </c>
      <c r="Q173" s="169">
        <v>0.35699999999999998</v>
      </c>
      <c r="R173" s="169">
        <f>Q173*H173</f>
        <v>24.955371</v>
      </c>
      <c r="S173" s="169">
        <v>0</v>
      </c>
      <c r="T173" s="170">
        <f>S173*H173</f>
        <v>0</v>
      </c>
      <c r="AR173" s="171" t="s">
        <v>132</v>
      </c>
      <c r="AT173" s="171" t="s">
        <v>127</v>
      </c>
      <c r="AU173" s="171" t="s">
        <v>82</v>
      </c>
      <c r="AY173" s="3" t="s">
        <v>125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3" t="s">
        <v>80</v>
      </c>
      <c r="BK173" s="172">
        <f>ROUND(I173*H173,2)</f>
        <v>0</v>
      </c>
      <c r="BL173" s="3" t="s">
        <v>132</v>
      </c>
      <c r="BM173" s="171" t="s">
        <v>405</v>
      </c>
    </row>
    <row r="174" spans="2:65" s="20" customFormat="1" ht="39" x14ac:dyDescent="0.2">
      <c r="B174" s="21"/>
      <c r="C174" s="22"/>
      <c r="D174" s="173" t="s">
        <v>134</v>
      </c>
      <c r="E174" s="22"/>
      <c r="F174" s="174" t="s">
        <v>406</v>
      </c>
      <c r="G174" s="22"/>
      <c r="H174" s="22"/>
      <c r="I174" s="175"/>
      <c r="J174" s="22"/>
      <c r="K174" s="22"/>
      <c r="L174" s="25"/>
      <c r="M174" s="176"/>
      <c r="N174" s="22"/>
      <c r="O174" s="22"/>
      <c r="P174" s="22"/>
      <c r="Q174" s="22"/>
      <c r="R174" s="22"/>
      <c r="S174" s="22"/>
      <c r="T174" s="53"/>
      <c r="AT174" s="3" t="s">
        <v>134</v>
      </c>
      <c r="AU174" s="3" t="s">
        <v>82</v>
      </c>
    </row>
    <row r="175" spans="2:65" s="179" customFormat="1" x14ac:dyDescent="0.2">
      <c r="B175" s="180"/>
      <c r="C175" s="181"/>
      <c r="D175" s="173" t="s">
        <v>138</v>
      </c>
      <c r="E175" s="182" t="s">
        <v>19</v>
      </c>
      <c r="F175" s="183" t="s">
        <v>407</v>
      </c>
      <c r="G175" s="181"/>
      <c r="H175" s="184">
        <v>69.903000000000006</v>
      </c>
      <c r="I175" s="185"/>
      <c r="J175" s="181"/>
      <c r="K175" s="181"/>
      <c r="L175" s="186"/>
      <c r="M175" s="187"/>
      <c r="N175" s="181"/>
      <c r="O175" s="181"/>
      <c r="P175" s="181"/>
      <c r="Q175" s="181"/>
      <c r="R175" s="181"/>
      <c r="S175" s="181"/>
      <c r="T175" s="188"/>
      <c r="AT175" s="189" t="s">
        <v>138</v>
      </c>
      <c r="AU175" s="189" t="s">
        <v>82</v>
      </c>
      <c r="AV175" s="179" t="s">
        <v>82</v>
      </c>
      <c r="AW175" s="179" t="s">
        <v>33</v>
      </c>
      <c r="AX175" s="179" t="s">
        <v>80</v>
      </c>
      <c r="AY175" s="189" t="s">
        <v>125</v>
      </c>
    </row>
    <row r="176" spans="2:65" s="20" customFormat="1" ht="24.2" customHeight="1" x14ac:dyDescent="0.2">
      <c r="B176" s="21"/>
      <c r="C176" s="215" t="s">
        <v>259</v>
      </c>
      <c r="D176" s="215" t="s">
        <v>408</v>
      </c>
      <c r="E176" s="216" t="s">
        <v>409</v>
      </c>
      <c r="F176" s="217" t="s">
        <v>410</v>
      </c>
      <c r="G176" s="218" t="s">
        <v>130</v>
      </c>
      <c r="H176" s="219">
        <v>75.495000000000005</v>
      </c>
      <c r="I176" s="220"/>
      <c r="J176" s="221">
        <f>ROUND(I176*H176,2)</f>
        <v>0</v>
      </c>
      <c r="K176" s="217" t="s">
        <v>19</v>
      </c>
      <c r="L176" s="222"/>
      <c r="M176" s="223" t="s">
        <v>19</v>
      </c>
      <c r="N176" s="224" t="s">
        <v>43</v>
      </c>
      <c r="O176" s="22"/>
      <c r="P176" s="169">
        <f>O176*H176</f>
        <v>0</v>
      </c>
      <c r="Q176" s="169">
        <v>0.222</v>
      </c>
      <c r="R176" s="169">
        <f>Q176*H176</f>
        <v>16.759890000000002</v>
      </c>
      <c r="S176" s="169">
        <v>0</v>
      </c>
      <c r="T176" s="170">
        <f>S176*H176</f>
        <v>0</v>
      </c>
      <c r="AR176" s="171" t="s">
        <v>175</v>
      </c>
      <c r="AT176" s="171" t="s">
        <v>408</v>
      </c>
      <c r="AU176" s="171" t="s">
        <v>82</v>
      </c>
      <c r="AY176" s="3" t="s">
        <v>125</v>
      </c>
      <c r="BE176" s="172">
        <f>IF(N176="základní",J176,0)</f>
        <v>0</v>
      </c>
      <c r="BF176" s="172">
        <f>IF(N176="snížená",J176,0)</f>
        <v>0</v>
      </c>
      <c r="BG176" s="172">
        <f>IF(N176="zákl. přenesená",J176,0)</f>
        <v>0</v>
      </c>
      <c r="BH176" s="172">
        <f>IF(N176="sníž. přenesená",J176,0)</f>
        <v>0</v>
      </c>
      <c r="BI176" s="172">
        <f>IF(N176="nulová",J176,0)</f>
        <v>0</v>
      </c>
      <c r="BJ176" s="3" t="s">
        <v>80</v>
      </c>
      <c r="BK176" s="172">
        <f>ROUND(I176*H176,2)</f>
        <v>0</v>
      </c>
      <c r="BL176" s="3" t="s">
        <v>132</v>
      </c>
      <c r="BM176" s="171" t="s">
        <v>411</v>
      </c>
    </row>
    <row r="177" spans="2:65" s="20" customFormat="1" ht="19.5" x14ac:dyDescent="0.2">
      <c r="B177" s="21"/>
      <c r="C177" s="22"/>
      <c r="D177" s="173" t="s">
        <v>134</v>
      </c>
      <c r="E177" s="22"/>
      <c r="F177" s="174" t="s">
        <v>410</v>
      </c>
      <c r="G177" s="22"/>
      <c r="H177" s="22"/>
      <c r="I177" s="175"/>
      <c r="J177" s="22"/>
      <c r="K177" s="22"/>
      <c r="L177" s="25"/>
      <c r="M177" s="176"/>
      <c r="N177" s="22"/>
      <c r="O177" s="22"/>
      <c r="P177" s="22"/>
      <c r="Q177" s="22"/>
      <c r="R177" s="22"/>
      <c r="S177" s="22"/>
      <c r="T177" s="53"/>
      <c r="AT177" s="3" t="s">
        <v>134</v>
      </c>
      <c r="AU177" s="3" t="s">
        <v>82</v>
      </c>
    </row>
    <row r="178" spans="2:65" s="179" customFormat="1" ht="22.5" x14ac:dyDescent="0.2">
      <c r="B178" s="180"/>
      <c r="C178" s="181"/>
      <c r="D178" s="173" t="s">
        <v>138</v>
      </c>
      <c r="E178" s="182" t="s">
        <v>19</v>
      </c>
      <c r="F178" s="183" t="s">
        <v>412</v>
      </c>
      <c r="G178" s="181"/>
      <c r="H178" s="184">
        <v>75.495000000000005</v>
      </c>
      <c r="I178" s="185"/>
      <c r="J178" s="181"/>
      <c r="K178" s="181"/>
      <c r="L178" s="186"/>
      <c r="M178" s="187"/>
      <c r="N178" s="181"/>
      <c r="O178" s="181"/>
      <c r="P178" s="181"/>
      <c r="Q178" s="181"/>
      <c r="R178" s="181"/>
      <c r="S178" s="181"/>
      <c r="T178" s="188"/>
      <c r="AT178" s="189" t="s">
        <v>138</v>
      </c>
      <c r="AU178" s="189" t="s">
        <v>82</v>
      </c>
      <c r="AV178" s="179" t="s">
        <v>82</v>
      </c>
      <c r="AW178" s="179" t="s">
        <v>33</v>
      </c>
      <c r="AX178" s="179" t="s">
        <v>80</v>
      </c>
      <c r="AY178" s="189" t="s">
        <v>125</v>
      </c>
    </row>
    <row r="179" spans="2:65" s="20" customFormat="1" ht="24.2" customHeight="1" x14ac:dyDescent="0.2">
      <c r="B179" s="21"/>
      <c r="C179" s="160" t="s">
        <v>265</v>
      </c>
      <c r="D179" s="160" t="s">
        <v>127</v>
      </c>
      <c r="E179" s="161" t="s">
        <v>413</v>
      </c>
      <c r="F179" s="162" t="s">
        <v>414</v>
      </c>
      <c r="G179" s="163" t="s">
        <v>130</v>
      </c>
      <c r="H179" s="164">
        <v>514.20000000000005</v>
      </c>
      <c r="I179" s="165"/>
      <c r="J179" s="166">
        <f>ROUND(I179*H179,2)</f>
        <v>0</v>
      </c>
      <c r="K179" s="162" t="s">
        <v>19</v>
      </c>
      <c r="L179" s="25"/>
      <c r="M179" s="167" t="s">
        <v>19</v>
      </c>
      <c r="N179" s="168" t="s">
        <v>43</v>
      </c>
      <c r="O179" s="22"/>
      <c r="P179" s="169">
        <f>O179*H179</f>
        <v>0</v>
      </c>
      <c r="Q179" s="169">
        <v>0.16700000000000001</v>
      </c>
      <c r="R179" s="169">
        <f>Q179*H179</f>
        <v>85.871400000000008</v>
      </c>
      <c r="S179" s="169">
        <v>0</v>
      </c>
      <c r="T179" s="170">
        <f>S179*H179</f>
        <v>0</v>
      </c>
      <c r="AR179" s="171" t="s">
        <v>132</v>
      </c>
      <c r="AT179" s="171" t="s">
        <v>127</v>
      </c>
      <c r="AU179" s="171" t="s">
        <v>82</v>
      </c>
      <c r="AY179" s="3" t="s">
        <v>125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3" t="s">
        <v>80</v>
      </c>
      <c r="BK179" s="172">
        <f>ROUND(I179*H179,2)</f>
        <v>0</v>
      </c>
      <c r="BL179" s="3" t="s">
        <v>132</v>
      </c>
      <c r="BM179" s="171" t="s">
        <v>415</v>
      </c>
    </row>
    <row r="180" spans="2:65" s="20" customFormat="1" ht="29.25" x14ac:dyDescent="0.2">
      <c r="B180" s="21"/>
      <c r="C180" s="22"/>
      <c r="D180" s="173" t="s">
        <v>134</v>
      </c>
      <c r="E180" s="22"/>
      <c r="F180" s="174" t="s">
        <v>416</v>
      </c>
      <c r="G180" s="22"/>
      <c r="H180" s="22"/>
      <c r="I180" s="175"/>
      <c r="J180" s="22"/>
      <c r="K180" s="22"/>
      <c r="L180" s="25"/>
      <c r="M180" s="176"/>
      <c r="N180" s="22"/>
      <c r="O180" s="22"/>
      <c r="P180" s="22"/>
      <c r="Q180" s="22"/>
      <c r="R180" s="22"/>
      <c r="S180" s="22"/>
      <c r="T180" s="53"/>
      <c r="AT180" s="3" t="s">
        <v>134</v>
      </c>
      <c r="AU180" s="3" t="s">
        <v>82</v>
      </c>
    </row>
    <row r="181" spans="2:65" s="179" customFormat="1" x14ac:dyDescent="0.2">
      <c r="B181" s="180"/>
      <c r="C181" s="181"/>
      <c r="D181" s="173" t="s">
        <v>138</v>
      </c>
      <c r="E181" s="182" t="s">
        <v>19</v>
      </c>
      <c r="F181" s="183" t="s">
        <v>296</v>
      </c>
      <c r="G181" s="181"/>
      <c r="H181" s="184">
        <v>514.20000000000005</v>
      </c>
      <c r="I181" s="185"/>
      <c r="J181" s="181"/>
      <c r="K181" s="181"/>
      <c r="L181" s="186"/>
      <c r="M181" s="187"/>
      <c r="N181" s="181"/>
      <c r="O181" s="181"/>
      <c r="P181" s="181"/>
      <c r="Q181" s="181"/>
      <c r="R181" s="181"/>
      <c r="S181" s="181"/>
      <c r="T181" s="188"/>
      <c r="AT181" s="189" t="s">
        <v>138</v>
      </c>
      <c r="AU181" s="189" t="s">
        <v>82</v>
      </c>
      <c r="AV181" s="179" t="s">
        <v>82</v>
      </c>
      <c r="AW181" s="179" t="s">
        <v>33</v>
      </c>
      <c r="AX181" s="179" t="s">
        <v>80</v>
      </c>
      <c r="AY181" s="189" t="s">
        <v>125</v>
      </c>
    </row>
    <row r="182" spans="2:65" s="20" customFormat="1" ht="33" customHeight="1" x14ac:dyDescent="0.2">
      <c r="B182" s="21"/>
      <c r="C182" s="215" t="s">
        <v>7</v>
      </c>
      <c r="D182" s="215" t="s">
        <v>408</v>
      </c>
      <c r="E182" s="216" t="s">
        <v>417</v>
      </c>
      <c r="F182" s="217" t="s">
        <v>418</v>
      </c>
      <c r="G182" s="218" t="s">
        <v>130</v>
      </c>
      <c r="H182" s="219">
        <v>534.76800000000003</v>
      </c>
      <c r="I182" s="220"/>
      <c r="J182" s="221">
        <f>ROUND(I182*H182,2)</f>
        <v>0</v>
      </c>
      <c r="K182" s="217" t="s">
        <v>19</v>
      </c>
      <c r="L182" s="222"/>
      <c r="M182" s="223" t="s">
        <v>19</v>
      </c>
      <c r="N182" s="224" t="s">
        <v>43</v>
      </c>
      <c r="O182" s="22"/>
      <c r="P182" s="169">
        <f>O182*H182</f>
        <v>0</v>
      </c>
      <c r="Q182" s="169">
        <v>0.11799999999999999</v>
      </c>
      <c r="R182" s="169">
        <f>Q182*H182</f>
        <v>63.102623999999999</v>
      </c>
      <c r="S182" s="169">
        <v>0</v>
      </c>
      <c r="T182" s="170">
        <f>S182*H182</f>
        <v>0</v>
      </c>
      <c r="AR182" s="171" t="s">
        <v>175</v>
      </c>
      <c r="AT182" s="171" t="s">
        <v>408</v>
      </c>
      <c r="AU182" s="171" t="s">
        <v>82</v>
      </c>
      <c r="AY182" s="3" t="s">
        <v>125</v>
      </c>
      <c r="BE182" s="172">
        <f>IF(N182="základní",J182,0)</f>
        <v>0</v>
      </c>
      <c r="BF182" s="172">
        <f>IF(N182="snížená",J182,0)</f>
        <v>0</v>
      </c>
      <c r="BG182" s="172">
        <f>IF(N182="zákl. přenesená",J182,0)</f>
        <v>0</v>
      </c>
      <c r="BH182" s="172">
        <f>IF(N182="sníž. přenesená",J182,0)</f>
        <v>0</v>
      </c>
      <c r="BI182" s="172">
        <f>IF(N182="nulová",J182,0)</f>
        <v>0</v>
      </c>
      <c r="BJ182" s="3" t="s">
        <v>80</v>
      </c>
      <c r="BK182" s="172">
        <f>ROUND(I182*H182,2)</f>
        <v>0</v>
      </c>
      <c r="BL182" s="3" t="s">
        <v>132</v>
      </c>
      <c r="BM182" s="171" t="s">
        <v>419</v>
      </c>
    </row>
    <row r="183" spans="2:65" s="20" customFormat="1" ht="19.5" x14ac:dyDescent="0.2">
      <c r="B183" s="21"/>
      <c r="C183" s="22"/>
      <c r="D183" s="173" t="s">
        <v>134</v>
      </c>
      <c r="E183" s="22"/>
      <c r="F183" s="174" t="s">
        <v>418</v>
      </c>
      <c r="G183" s="22"/>
      <c r="H183" s="22"/>
      <c r="I183" s="175"/>
      <c r="J183" s="22"/>
      <c r="K183" s="22"/>
      <c r="L183" s="25"/>
      <c r="M183" s="176"/>
      <c r="N183" s="22"/>
      <c r="O183" s="22"/>
      <c r="P183" s="22"/>
      <c r="Q183" s="22"/>
      <c r="R183" s="22"/>
      <c r="S183" s="22"/>
      <c r="T183" s="53"/>
      <c r="AT183" s="3" t="s">
        <v>134</v>
      </c>
      <c r="AU183" s="3" t="s">
        <v>82</v>
      </c>
    </row>
    <row r="184" spans="2:65" s="205" customFormat="1" x14ac:dyDescent="0.2">
      <c r="B184" s="206"/>
      <c r="C184" s="207"/>
      <c r="D184" s="173" t="s">
        <v>138</v>
      </c>
      <c r="E184" s="208" t="s">
        <v>19</v>
      </c>
      <c r="F184" s="209" t="s">
        <v>420</v>
      </c>
      <c r="G184" s="207"/>
      <c r="H184" s="208" t="s">
        <v>19</v>
      </c>
      <c r="I184" s="210"/>
      <c r="J184" s="207"/>
      <c r="K184" s="207"/>
      <c r="L184" s="211"/>
      <c r="M184" s="212"/>
      <c r="N184" s="207"/>
      <c r="O184" s="207"/>
      <c r="P184" s="207"/>
      <c r="Q184" s="207"/>
      <c r="R184" s="207"/>
      <c r="S184" s="207"/>
      <c r="T184" s="213"/>
      <c r="AT184" s="214" t="s">
        <v>138</v>
      </c>
      <c r="AU184" s="214" t="s">
        <v>82</v>
      </c>
      <c r="AV184" s="205" t="s">
        <v>80</v>
      </c>
      <c r="AW184" s="205" t="s">
        <v>33</v>
      </c>
      <c r="AX184" s="205" t="s">
        <v>72</v>
      </c>
      <c r="AY184" s="214" t="s">
        <v>125</v>
      </c>
    </row>
    <row r="185" spans="2:65" s="179" customFormat="1" x14ac:dyDescent="0.2">
      <c r="B185" s="180"/>
      <c r="C185" s="181"/>
      <c r="D185" s="173" t="s">
        <v>138</v>
      </c>
      <c r="E185" s="182" t="s">
        <v>19</v>
      </c>
      <c r="F185" s="183" t="s">
        <v>421</v>
      </c>
      <c r="G185" s="181"/>
      <c r="H185" s="184">
        <v>534.76800000000003</v>
      </c>
      <c r="I185" s="185"/>
      <c r="J185" s="181"/>
      <c r="K185" s="181"/>
      <c r="L185" s="186"/>
      <c r="M185" s="187"/>
      <c r="N185" s="181"/>
      <c r="O185" s="181"/>
      <c r="P185" s="181"/>
      <c r="Q185" s="181"/>
      <c r="R185" s="181"/>
      <c r="S185" s="181"/>
      <c r="T185" s="188"/>
      <c r="AT185" s="189" t="s">
        <v>138</v>
      </c>
      <c r="AU185" s="189" t="s">
        <v>82</v>
      </c>
      <c r="AV185" s="179" t="s">
        <v>82</v>
      </c>
      <c r="AW185" s="179" t="s">
        <v>33</v>
      </c>
      <c r="AX185" s="179" t="s">
        <v>80</v>
      </c>
      <c r="AY185" s="189" t="s">
        <v>125</v>
      </c>
    </row>
    <row r="186" spans="2:65" s="20" customFormat="1" ht="24.2" customHeight="1" x14ac:dyDescent="0.2">
      <c r="B186" s="21"/>
      <c r="C186" s="160" t="s">
        <v>278</v>
      </c>
      <c r="D186" s="160" t="s">
        <v>127</v>
      </c>
      <c r="E186" s="161" t="s">
        <v>422</v>
      </c>
      <c r="F186" s="162" t="s">
        <v>423</v>
      </c>
      <c r="G186" s="163" t="s">
        <v>130</v>
      </c>
      <c r="H186" s="164">
        <v>80.8</v>
      </c>
      <c r="I186" s="165"/>
      <c r="J186" s="166">
        <f>ROUND(I186*H186,2)</f>
        <v>0</v>
      </c>
      <c r="K186" s="162" t="s">
        <v>131</v>
      </c>
      <c r="L186" s="25"/>
      <c r="M186" s="167" t="s">
        <v>19</v>
      </c>
      <c r="N186" s="168" t="s">
        <v>43</v>
      </c>
      <c r="O186" s="22"/>
      <c r="P186" s="169">
        <f>O186*H186</f>
        <v>0</v>
      </c>
      <c r="Q186" s="169">
        <v>0.1002</v>
      </c>
      <c r="R186" s="169">
        <f>Q186*H186</f>
        <v>8.0961599999999994</v>
      </c>
      <c r="S186" s="169">
        <v>0</v>
      </c>
      <c r="T186" s="170">
        <f>S186*H186</f>
        <v>0</v>
      </c>
      <c r="AR186" s="171" t="s">
        <v>132</v>
      </c>
      <c r="AT186" s="171" t="s">
        <v>127</v>
      </c>
      <c r="AU186" s="171" t="s">
        <v>82</v>
      </c>
      <c r="AY186" s="3" t="s">
        <v>125</v>
      </c>
      <c r="BE186" s="172">
        <f>IF(N186="základní",J186,0)</f>
        <v>0</v>
      </c>
      <c r="BF186" s="172">
        <f>IF(N186="snížená",J186,0)</f>
        <v>0</v>
      </c>
      <c r="BG186" s="172">
        <f>IF(N186="zákl. přenesená",J186,0)</f>
        <v>0</v>
      </c>
      <c r="BH186" s="172">
        <f>IF(N186="sníž. přenesená",J186,0)</f>
        <v>0</v>
      </c>
      <c r="BI186" s="172">
        <f>IF(N186="nulová",J186,0)</f>
        <v>0</v>
      </c>
      <c r="BJ186" s="3" t="s">
        <v>80</v>
      </c>
      <c r="BK186" s="172">
        <f>ROUND(I186*H186,2)</f>
        <v>0</v>
      </c>
      <c r="BL186" s="3" t="s">
        <v>132</v>
      </c>
      <c r="BM186" s="171" t="s">
        <v>424</v>
      </c>
    </row>
    <row r="187" spans="2:65" s="20" customFormat="1" ht="29.25" x14ac:dyDescent="0.2">
      <c r="B187" s="21"/>
      <c r="C187" s="22"/>
      <c r="D187" s="173" t="s">
        <v>134</v>
      </c>
      <c r="E187" s="22"/>
      <c r="F187" s="174" t="s">
        <v>425</v>
      </c>
      <c r="G187" s="22"/>
      <c r="H187" s="22"/>
      <c r="I187" s="175"/>
      <c r="J187" s="22"/>
      <c r="K187" s="22"/>
      <c r="L187" s="25"/>
      <c r="M187" s="176"/>
      <c r="N187" s="22"/>
      <c r="O187" s="22"/>
      <c r="P187" s="22"/>
      <c r="Q187" s="22"/>
      <c r="R187" s="22"/>
      <c r="S187" s="22"/>
      <c r="T187" s="53"/>
      <c r="AT187" s="3" t="s">
        <v>134</v>
      </c>
      <c r="AU187" s="3" t="s">
        <v>82</v>
      </c>
    </row>
    <row r="188" spans="2:65" s="20" customFormat="1" x14ac:dyDescent="0.2">
      <c r="B188" s="21"/>
      <c r="C188" s="22"/>
      <c r="D188" s="177" t="s">
        <v>136</v>
      </c>
      <c r="E188" s="22"/>
      <c r="F188" s="178" t="s">
        <v>426</v>
      </c>
      <c r="G188" s="22"/>
      <c r="H188" s="22"/>
      <c r="I188" s="175"/>
      <c r="J188" s="22"/>
      <c r="K188" s="22"/>
      <c r="L188" s="25"/>
      <c r="M188" s="176"/>
      <c r="N188" s="22"/>
      <c r="O188" s="22"/>
      <c r="P188" s="22"/>
      <c r="Q188" s="22"/>
      <c r="R188" s="22"/>
      <c r="S188" s="22"/>
      <c r="T188" s="53"/>
      <c r="AT188" s="3" t="s">
        <v>136</v>
      </c>
      <c r="AU188" s="3" t="s">
        <v>82</v>
      </c>
    </row>
    <row r="189" spans="2:65" s="179" customFormat="1" x14ac:dyDescent="0.2">
      <c r="B189" s="180"/>
      <c r="C189" s="181"/>
      <c r="D189" s="173" t="s">
        <v>138</v>
      </c>
      <c r="E189" s="182" t="s">
        <v>19</v>
      </c>
      <c r="F189" s="183" t="s">
        <v>293</v>
      </c>
      <c r="G189" s="181"/>
      <c r="H189" s="184">
        <v>80.8</v>
      </c>
      <c r="I189" s="185"/>
      <c r="J189" s="181"/>
      <c r="K189" s="181"/>
      <c r="L189" s="186"/>
      <c r="M189" s="187"/>
      <c r="N189" s="181"/>
      <c r="O189" s="181"/>
      <c r="P189" s="181"/>
      <c r="Q189" s="181"/>
      <c r="R189" s="181"/>
      <c r="S189" s="181"/>
      <c r="T189" s="188"/>
      <c r="AT189" s="189" t="s">
        <v>138</v>
      </c>
      <c r="AU189" s="189" t="s">
        <v>82</v>
      </c>
      <c r="AV189" s="179" t="s">
        <v>82</v>
      </c>
      <c r="AW189" s="179" t="s">
        <v>33</v>
      </c>
      <c r="AX189" s="179" t="s">
        <v>80</v>
      </c>
      <c r="AY189" s="189" t="s">
        <v>125</v>
      </c>
    </row>
    <row r="190" spans="2:65" s="20" customFormat="1" ht="24.2" customHeight="1" x14ac:dyDescent="0.2">
      <c r="B190" s="21"/>
      <c r="C190" s="215" t="s">
        <v>285</v>
      </c>
      <c r="D190" s="215" t="s">
        <v>408</v>
      </c>
      <c r="E190" s="216" t="s">
        <v>427</v>
      </c>
      <c r="F190" s="217" t="s">
        <v>428</v>
      </c>
      <c r="G190" s="218" t="s">
        <v>130</v>
      </c>
      <c r="H190" s="219">
        <v>84.031999999999996</v>
      </c>
      <c r="I190" s="220"/>
      <c r="J190" s="221">
        <f>ROUND(I190*H190,2)</f>
        <v>0</v>
      </c>
      <c r="K190" s="217" t="s">
        <v>19</v>
      </c>
      <c r="L190" s="222"/>
      <c r="M190" s="223" t="s">
        <v>19</v>
      </c>
      <c r="N190" s="224" t="s">
        <v>43</v>
      </c>
      <c r="O190" s="22"/>
      <c r="P190" s="169">
        <f>O190*H190</f>
        <v>0</v>
      </c>
      <c r="Q190" s="169">
        <v>0.77</v>
      </c>
      <c r="R190" s="169">
        <f>Q190*H190</f>
        <v>64.704639999999998</v>
      </c>
      <c r="S190" s="169">
        <v>0</v>
      </c>
      <c r="T190" s="170">
        <f>S190*H190</f>
        <v>0</v>
      </c>
      <c r="AR190" s="171" t="s">
        <v>175</v>
      </c>
      <c r="AT190" s="171" t="s">
        <v>408</v>
      </c>
      <c r="AU190" s="171" t="s">
        <v>82</v>
      </c>
      <c r="AY190" s="3" t="s">
        <v>125</v>
      </c>
      <c r="BE190" s="172">
        <f>IF(N190="základní",J190,0)</f>
        <v>0</v>
      </c>
      <c r="BF190" s="172">
        <f>IF(N190="snížená",J190,0)</f>
        <v>0</v>
      </c>
      <c r="BG190" s="172">
        <f>IF(N190="zákl. přenesená",J190,0)</f>
        <v>0</v>
      </c>
      <c r="BH190" s="172">
        <f>IF(N190="sníž. přenesená",J190,0)</f>
        <v>0</v>
      </c>
      <c r="BI190" s="172">
        <f>IF(N190="nulová",J190,0)</f>
        <v>0</v>
      </c>
      <c r="BJ190" s="3" t="s">
        <v>80</v>
      </c>
      <c r="BK190" s="172">
        <f>ROUND(I190*H190,2)</f>
        <v>0</v>
      </c>
      <c r="BL190" s="3" t="s">
        <v>132</v>
      </c>
      <c r="BM190" s="171" t="s">
        <v>429</v>
      </c>
    </row>
    <row r="191" spans="2:65" s="20" customFormat="1" ht="19.5" x14ac:dyDescent="0.2">
      <c r="B191" s="21"/>
      <c r="C191" s="22"/>
      <c r="D191" s="173" t="s">
        <v>134</v>
      </c>
      <c r="E191" s="22"/>
      <c r="F191" s="174" t="s">
        <v>428</v>
      </c>
      <c r="G191" s="22"/>
      <c r="H191" s="22"/>
      <c r="I191" s="175"/>
      <c r="J191" s="22"/>
      <c r="K191" s="22"/>
      <c r="L191" s="25"/>
      <c r="M191" s="176"/>
      <c r="N191" s="22"/>
      <c r="O191" s="22"/>
      <c r="P191" s="22"/>
      <c r="Q191" s="22"/>
      <c r="R191" s="22"/>
      <c r="S191" s="22"/>
      <c r="T191" s="53"/>
      <c r="AT191" s="3" t="s">
        <v>134</v>
      </c>
      <c r="AU191" s="3" t="s">
        <v>82</v>
      </c>
    </row>
    <row r="192" spans="2:65" s="205" customFormat="1" x14ac:dyDescent="0.2">
      <c r="B192" s="206"/>
      <c r="C192" s="207"/>
      <c r="D192" s="173" t="s">
        <v>138</v>
      </c>
      <c r="E192" s="208" t="s">
        <v>19</v>
      </c>
      <c r="F192" s="209" t="s">
        <v>420</v>
      </c>
      <c r="G192" s="207"/>
      <c r="H192" s="208" t="s">
        <v>19</v>
      </c>
      <c r="I192" s="210"/>
      <c r="J192" s="207"/>
      <c r="K192" s="207"/>
      <c r="L192" s="211"/>
      <c r="M192" s="212"/>
      <c r="N192" s="207"/>
      <c r="O192" s="207"/>
      <c r="P192" s="207"/>
      <c r="Q192" s="207"/>
      <c r="R192" s="207"/>
      <c r="S192" s="207"/>
      <c r="T192" s="213"/>
      <c r="AT192" s="214" t="s">
        <v>138</v>
      </c>
      <c r="AU192" s="214" t="s">
        <v>82</v>
      </c>
      <c r="AV192" s="205" t="s">
        <v>80</v>
      </c>
      <c r="AW192" s="205" t="s">
        <v>33</v>
      </c>
      <c r="AX192" s="205" t="s">
        <v>72</v>
      </c>
      <c r="AY192" s="214" t="s">
        <v>125</v>
      </c>
    </row>
    <row r="193" spans="2:65" s="179" customFormat="1" x14ac:dyDescent="0.2">
      <c r="B193" s="180"/>
      <c r="C193" s="181"/>
      <c r="D193" s="173" t="s">
        <v>138</v>
      </c>
      <c r="E193" s="182" t="s">
        <v>19</v>
      </c>
      <c r="F193" s="183" t="s">
        <v>430</v>
      </c>
      <c r="G193" s="181"/>
      <c r="H193" s="184">
        <v>84.031999999999996</v>
      </c>
      <c r="I193" s="185"/>
      <c r="J193" s="181"/>
      <c r="K193" s="181"/>
      <c r="L193" s="186"/>
      <c r="M193" s="187"/>
      <c r="N193" s="181"/>
      <c r="O193" s="181"/>
      <c r="P193" s="181"/>
      <c r="Q193" s="181"/>
      <c r="R193" s="181"/>
      <c r="S193" s="181"/>
      <c r="T193" s="188"/>
      <c r="AT193" s="189" t="s">
        <v>138</v>
      </c>
      <c r="AU193" s="189" t="s">
        <v>82</v>
      </c>
      <c r="AV193" s="179" t="s">
        <v>82</v>
      </c>
      <c r="AW193" s="179" t="s">
        <v>33</v>
      </c>
      <c r="AX193" s="179" t="s">
        <v>80</v>
      </c>
      <c r="AY193" s="189" t="s">
        <v>125</v>
      </c>
    </row>
    <row r="194" spans="2:65" s="144" customFormat="1" ht="22.9" customHeight="1" x14ac:dyDescent="0.2">
      <c r="B194" s="145"/>
      <c r="C194" s="146"/>
      <c r="D194" s="147" t="s">
        <v>71</v>
      </c>
      <c r="E194" s="158" t="s">
        <v>183</v>
      </c>
      <c r="F194" s="158" t="s">
        <v>184</v>
      </c>
      <c r="G194" s="146"/>
      <c r="H194" s="146"/>
      <c r="I194" s="149"/>
      <c r="J194" s="159">
        <f>BK194</f>
        <v>0</v>
      </c>
      <c r="K194" s="146"/>
      <c r="L194" s="151"/>
      <c r="M194" s="152"/>
      <c r="N194" s="146"/>
      <c r="O194" s="146"/>
      <c r="P194" s="153">
        <f>SUM(P195:P207)</f>
        <v>0</v>
      </c>
      <c r="Q194" s="146"/>
      <c r="R194" s="153">
        <f>SUM(R195:R207)</f>
        <v>77.28838660000001</v>
      </c>
      <c r="S194" s="146"/>
      <c r="T194" s="154">
        <f>SUM(T195:T207)</f>
        <v>0</v>
      </c>
      <c r="AR194" s="155" t="s">
        <v>80</v>
      </c>
      <c r="AT194" s="156" t="s">
        <v>71</v>
      </c>
      <c r="AU194" s="156" t="s">
        <v>80</v>
      </c>
      <c r="AY194" s="155" t="s">
        <v>125</v>
      </c>
      <c r="BK194" s="157">
        <f>SUM(BK195:BK207)</f>
        <v>0</v>
      </c>
    </row>
    <row r="195" spans="2:65" s="20" customFormat="1" ht="24.2" customHeight="1" x14ac:dyDescent="0.2">
      <c r="B195" s="21"/>
      <c r="C195" s="160" t="s">
        <v>431</v>
      </c>
      <c r="D195" s="160" t="s">
        <v>127</v>
      </c>
      <c r="E195" s="161" t="s">
        <v>432</v>
      </c>
      <c r="F195" s="162" t="s">
        <v>433</v>
      </c>
      <c r="G195" s="163" t="s">
        <v>178</v>
      </c>
      <c r="H195" s="164">
        <v>552.67999999999995</v>
      </c>
      <c r="I195" s="165"/>
      <c r="J195" s="166">
        <f>ROUND(I195*H195,2)</f>
        <v>0</v>
      </c>
      <c r="K195" s="162" t="s">
        <v>19</v>
      </c>
      <c r="L195" s="25"/>
      <c r="M195" s="167" t="s">
        <v>19</v>
      </c>
      <c r="N195" s="168" t="s">
        <v>43</v>
      </c>
      <c r="O195" s="22"/>
      <c r="P195" s="169">
        <f>O195*H195</f>
        <v>0</v>
      </c>
      <c r="Q195" s="169">
        <v>0.10988000000000001</v>
      </c>
      <c r="R195" s="169">
        <f>Q195*H195</f>
        <v>60.7284784</v>
      </c>
      <c r="S195" s="169">
        <v>0</v>
      </c>
      <c r="T195" s="170">
        <f>S195*H195</f>
        <v>0</v>
      </c>
      <c r="AR195" s="171" t="s">
        <v>132</v>
      </c>
      <c r="AT195" s="171" t="s">
        <v>127</v>
      </c>
      <c r="AU195" s="171" t="s">
        <v>82</v>
      </c>
      <c r="AY195" s="3" t="s">
        <v>125</v>
      </c>
      <c r="BE195" s="172">
        <f>IF(N195="základní",J195,0)</f>
        <v>0</v>
      </c>
      <c r="BF195" s="172">
        <f>IF(N195="snížená",J195,0)</f>
        <v>0</v>
      </c>
      <c r="BG195" s="172">
        <f>IF(N195="zákl. přenesená",J195,0)</f>
        <v>0</v>
      </c>
      <c r="BH195" s="172">
        <f>IF(N195="sníž. přenesená",J195,0)</f>
        <v>0</v>
      </c>
      <c r="BI195" s="172">
        <f>IF(N195="nulová",J195,0)</f>
        <v>0</v>
      </c>
      <c r="BJ195" s="3" t="s">
        <v>80</v>
      </c>
      <c r="BK195" s="172">
        <f>ROUND(I195*H195,2)</f>
        <v>0</v>
      </c>
      <c r="BL195" s="3" t="s">
        <v>132</v>
      </c>
      <c r="BM195" s="171" t="s">
        <v>434</v>
      </c>
    </row>
    <row r="196" spans="2:65" s="20" customFormat="1" ht="39" x14ac:dyDescent="0.2">
      <c r="B196" s="21"/>
      <c r="C196" s="22"/>
      <c r="D196" s="173" t="s">
        <v>134</v>
      </c>
      <c r="E196" s="22"/>
      <c r="F196" s="174" t="s">
        <v>435</v>
      </c>
      <c r="G196" s="22"/>
      <c r="H196" s="22"/>
      <c r="I196" s="175"/>
      <c r="J196" s="22"/>
      <c r="K196" s="22"/>
      <c r="L196" s="25"/>
      <c r="M196" s="176"/>
      <c r="N196" s="22"/>
      <c r="O196" s="22"/>
      <c r="P196" s="22"/>
      <c r="Q196" s="22"/>
      <c r="R196" s="22"/>
      <c r="S196" s="22"/>
      <c r="T196" s="53"/>
      <c r="AT196" s="3" t="s">
        <v>134</v>
      </c>
      <c r="AU196" s="3" t="s">
        <v>82</v>
      </c>
    </row>
    <row r="197" spans="2:65" s="179" customFormat="1" x14ac:dyDescent="0.2">
      <c r="B197" s="180"/>
      <c r="C197" s="181"/>
      <c r="D197" s="173" t="s">
        <v>138</v>
      </c>
      <c r="E197" s="182" t="s">
        <v>19</v>
      </c>
      <c r="F197" s="183" t="s">
        <v>313</v>
      </c>
      <c r="G197" s="181"/>
      <c r="H197" s="184">
        <v>552.67999999999995</v>
      </c>
      <c r="I197" s="185"/>
      <c r="J197" s="181"/>
      <c r="K197" s="181"/>
      <c r="L197" s="186"/>
      <c r="M197" s="187"/>
      <c r="N197" s="181"/>
      <c r="O197" s="181"/>
      <c r="P197" s="181"/>
      <c r="Q197" s="181"/>
      <c r="R197" s="181"/>
      <c r="S197" s="181"/>
      <c r="T197" s="188"/>
      <c r="AT197" s="189" t="s">
        <v>138</v>
      </c>
      <c r="AU197" s="189" t="s">
        <v>82</v>
      </c>
      <c r="AV197" s="179" t="s">
        <v>82</v>
      </c>
      <c r="AW197" s="179" t="s">
        <v>33</v>
      </c>
      <c r="AX197" s="179" t="s">
        <v>80</v>
      </c>
      <c r="AY197" s="189" t="s">
        <v>125</v>
      </c>
    </row>
    <row r="198" spans="2:65" s="20" customFormat="1" ht="24.2" customHeight="1" x14ac:dyDescent="0.2">
      <c r="B198" s="21"/>
      <c r="C198" s="215" t="s">
        <v>436</v>
      </c>
      <c r="D198" s="215" t="s">
        <v>408</v>
      </c>
      <c r="E198" s="216" t="s">
        <v>437</v>
      </c>
      <c r="F198" s="217" t="s">
        <v>438</v>
      </c>
      <c r="G198" s="218" t="s">
        <v>178</v>
      </c>
      <c r="H198" s="219">
        <v>580.31399999999996</v>
      </c>
      <c r="I198" s="220"/>
      <c r="J198" s="221">
        <f>ROUND(I198*H198,2)</f>
        <v>0</v>
      </c>
      <c r="K198" s="217" t="s">
        <v>19</v>
      </c>
      <c r="L198" s="222"/>
      <c r="M198" s="223" t="s">
        <v>19</v>
      </c>
      <c r="N198" s="224" t="s">
        <v>43</v>
      </c>
      <c r="O198" s="22"/>
      <c r="P198" s="169">
        <f>O198*H198</f>
        <v>0</v>
      </c>
      <c r="Q198" s="169">
        <v>2.2800000000000001E-2</v>
      </c>
      <c r="R198" s="169">
        <f>Q198*H198</f>
        <v>13.2311592</v>
      </c>
      <c r="S198" s="169">
        <v>0</v>
      </c>
      <c r="T198" s="170">
        <f>S198*H198</f>
        <v>0</v>
      </c>
      <c r="AR198" s="171" t="s">
        <v>175</v>
      </c>
      <c r="AT198" s="171" t="s">
        <v>408</v>
      </c>
      <c r="AU198" s="171" t="s">
        <v>82</v>
      </c>
      <c r="AY198" s="3" t="s">
        <v>125</v>
      </c>
      <c r="BE198" s="172">
        <f>IF(N198="základní",J198,0)</f>
        <v>0</v>
      </c>
      <c r="BF198" s="172">
        <f>IF(N198="snížená",J198,0)</f>
        <v>0</v>
      </c>
      <c r="BG198" s="172">
        <f>IF(N198="zákl. přenesená",J198,0)</f>
        <v>0</v>
      </c>
      <c r="BH198" s="172">
        <f>IF(N198="sníž. přenesená",J198,0)</f>
        <v>0</v>
      </c>
      <c r="BI198" s="172">
        <f>IF(N198="nulová",J198,0)</f>
        <v>0</v>
      </c>
      <c r="BJ198" s="3" t="s">
        <v>80</v>
      </c>
      <c r="BK198" s="172">
        <f>ROUND(I198*H198,2)</f>
        <v>0</v>
      </c>
      <c r="BL198" s="3" t="s">
        <v>132</v>
      </c>
      <c r="BM198" s="171" t="s">
        <v>439</v>
      </c>
    </row>
    <row r="199" spans="2:65" s="20" customFormat="1" ht="19.5" x14ac:dyDescent="0.2">
      <c r="B199" s="21"/>
      <c r="C199" s="22"/>
      <c r="D199" s="173" t="s">
        <v>134</v>
      </c>
      <c r="E199" s="22"/>
      <c r="F199" s="174" t="s">
        <v>440</v>
      </c>
      <c r="G199" s="22"/>
      <c r="H199" s="22"/>
      <c r="I199" s="175"/>
      <c r="J199" s="22"/>
      <c r="K199" s="22"/>
      <c r="L199" s="25"/>
      <c r="M199" s="176"/>
      <c r="N199" s="22"/>
      <c r="O199" s="22"/>
      <c r="P199" s="22"/>
      <c r="Q199" s="22"/>
      <c r="R199" s="22"/>
      <c r="S199" s="22"/>
      <c r="T199" s="53"/>
      <c r="AT199" s="3" t="s">
        <v>134</v>
      </c>
      <c r="AU199" s="3" t="s">
        <v>82</v>
      </c>
    </row>
    <row r="200" spans="2:65" s="179" customFormat="1" x14ac:dyDescent="0.2">
      <c r="B200" s="180"/>
      <c r="C200" s="181"/>
      <c r="D200" s="173" t="s">
        <v>138</v>
      </c>
      <c r="E200" s="182" t="s">
        <v>19</v>
      </c>
      <c r="F200" s="183" t="s">
        <v>441</v>
      </c>
      <c r="G200" s="181"/>
      <c r="H200" s="184">
        <v>580.31399999999996</v>
      </c>
      <c r="I200" s="185"/>
      <c r="J200" s="181"/>
      <c r="K200" s="181"/>
      <c r="L200" s="186"/>
      <c r="M200" s="187"/>
      <c r="N200" s="181"/>
      <c r="O200" s="181"/>
      <c r="P200" s="181"/>
      <c r="Q200" s="181"/>
      <c r="R200" s="181"/>
      <c r="S200" s="181"/>
      <c r="T200" s="188"/>
      <c r="AT200" s="189" t="s">
        <v>138</v>
      </c>
      <c r="AU200" s="189" t="s">
        <v>82</v>
      </c>
      <c r="AV200" s="179" t="s">
        <v>82</v>
      </c>
      <c r="AW200" s="179" t="s">
        <v>33</v>
      </c>
      <c r="AX200" s="179" t="s">
        <v>80</v>
      </c>
      <c r="AY200" s="189" t="s">
        <v>125</v>
      </c>
    </row>
    <row r="201" spans="2:65" s="20" customFormat="1" ht="24.2" customHeight="1" x14ac:dyDescent="0.2">
      <c r="B201" s="21"/>
      <c r="C201" s="160" t="s">
        <v>442</v>
      </c>
      <c r="D201" s="160" t="s">
        <v>127</v>
      </c>
      <c r="E201" s="161" t="s">
        <v>443</v>
      </c>
      <c r="F201" s="162" t="s">
        <v>444</v>
      </c>
      <c r="G201" s="163" t="s">
        <v>178</v>
      </c>
      <c r="H201" s="164">
        <v>27.9</v>
      </c>
      <c r="I201" s="165"/>
      <c r="J201" s="166">
        <f>ROUND(I201*H201,2)</f>
        <v>0</v>
      </c>
      <c r="K201" s="162" t="s">
        <v>131</v>
      </c>
      <c r="L201" s="25"/>
      <c r="M201" s="167" t="s">
        <v>19</v>
      </c>
      <c r="N201" s="168" t="s">
        <v>43</v>
      </c>
      <c r="O201" s="22"/>
      <c r="P201" s="169">
        <f>O201*H201</f>
        <v>0</v>
      </c>
      <c r="Q201" s="169">
        <v>0.10095</v>
      </c>
      <c r="R201" s="169">
        <f>Q201*H201</f>
        <v>2.8165049999999998</v>
      </c>
      <c r="S201" s="169">
        <v>0</v>
      </c>
      <c r="T201" s="170">
        <f>S201*H201</f>
        <v>0</v>
      </c>
      <c r="AR201" s="171" t="s">
        <v>132</v>
      </c>
      <c r="AT201" s="171" t="s">
        <v>127</v>
      </c>
      <c r="AU201" s="171" t="s">
        <v>82</v>
      </c>
      <c r="AY201" s="3" t="s">
        <v>125</v>
      </c>
      <c r="BE201" s="172">
        <f>IF(N201="základní",J201,0)</f>
        <v>0</v>
      </c>
      <c r="BF201" s="172">
        <f>IF(N201="snížená",J201,0)</f>
        <v>0</v>
      </c>
      <c r="BG201" s="172">
        <f>IF(N201="zákl. přenesená",J201,0)</f>
        <v>0</v>
      </c>
      <c r="BH201" s="172">
        <f>IF(N201="sníž. přenesená",J201,0)</f>
        <v>0</v>
      </c>
      <c r="BI201" s="172">
        <f>IF(N201="nulová",J201,0)</f>
        <v>0</v>
      </c>
      <c r="BJ201" s="3" t="s">
        <v>80</v>
      </c>
      <c r="BK201" s="172">
        <f>ROUND(I201*H201,2)</f>
        <v>0</v>
      </c>
      <c r="BL201" s="3" t="s">
        <v>132</v>
      </c>
      <c r="BM201" s="171" t="s">
        <v>445</v>
      </c>
    </row>
    <row r="202" spans="2:65" s="20" customFormat="1" ht="29.25" x14ac:dyDescent="0.2">
      <c r="B202" s="21"/>
      <c r="C202" s="22"/>
      <c r="D202" s="173" t="s">
        <v>134</v>
      </c>
      <c r="E202" s="22"/>
      <c r="F202" s="174" t="s">
        <v>446</v>
      </c>
      <c r="G202" s="22"/>
      <c r="H202" s="22"/>
      <c r="I202" s="175"/>
      <c r="J202" s="22"/>
      <c r="K202" s="22"/>
      <c r="L202" s="25"/>
      <c r="M202" s="176"/>
      <c r="N202" s="22"/>
      <c r="O202" s="22"/>
      <c r="P202" s="22"/>
      <c r="Q202" s="22"/>
      <c r="R202" s="22"/>
      <c r="S202" s="22"/>
      <c r="T202" s="53"/>
      <c r="AT202" s="3" t="s">
        <v>134</v>
      </c>
      <c r="AU202" s="3" t="s">
        <v>82</v>
      </c>
    </row>
    <row r="203" spans="2:65" s="20" customFormat="1" x14ac:dyDescent="0.2">
      <c r="B203" s="21"/>
      <c r="C203" s="22"/>
      <c r="D203" s="177" t="s">
        <v>136</v>
      </c>
      <c r="E203" s="22"/>
      <c r="F203" s="178" t="s">
        <v>447</v>
      </c>
      <c r="G203" s="22"/>
      <c r="H203" s="22"/>
      <c r="I203" s="175"/>
      <c r="J203" s="22"/>
      <c r="K203" s="22"/>
      <c r="L203" s="25"/>
      <c r="M203" s="176"/>
      <c r="N203" s="22"/>
      <c r="O203" s="22"/>
      <c r="P203" s="22"/>
      <c r="Q203" s="22"/>
      <c r="R203" s="22"/>
      <c r="S203" s="22"/>
      <c r="T203" s="53"/>
      <c r="AT203" s="3" t="s">
        <v>136</v>
      </c>
      <c r="AU203" s="3" t="s">
        <v>82</v>
      </c>
    </row>
    <row r="204" spans="2:65" s="179" customFormat="1" x14ac:dyDescent="0.2">
      <c r="B204" s="180"/>
      <c r="C204" s="181"/>
      <c r="D204" s="173" t="s">
        <v>138</v>
      </c>
      <c r="E204" s="182" t="s">
        <v>19</v>
      </c>
      <c r="F204" s="183" t="s">
        <v>448</v>
      </c>
      <c r="G204" s="181"/>
      <c r="H204" s="184">
        <v>27.9</v>
      </c>
      <c r="I204" s="185"/>
      <c r="J204" s="181"/>
      <c r="K204" s="181"/>
      <c r="L204" s="186"/>
      <c r="M204" s="187"/>
      <c r="N204" s="181"/>
      <c r="O204" s="181"/>
      <c r="P204" s="181"/>
      <c r="Q204" s="181"/>
      <c r="R204" s="181"/>
      <c r="S204" s="181"/>
      <c r="T204" s="188"/>
      <c r="AT204" s="189" t="s">
        <v>138</v>
      </c>
      <c r="AU204" s="189" t="s">
        <v>82</v>
      </c>
      <c r="AV204" s="179" t="s">
        <v>82</v>
      </c>
      <c r="AW204" s="179" t="s">
        <v>33</v>
      </c>
      <c r="AX204" s="179" t="s">
        <v>80</v>
      </c>
      <c r="AY204" s="189" t="s">
        <v>125</v>
      </c>
    </row>
    <row r="205" spans="2:65" s="20" customFormat="1" ht="16.5" customHeight="1" x14ac:dyDescent="0.2">
      <c r="B205" s="21"/>
      <c r="C205" s="215" t="s">
        <v>449</v>
      </c>
      <c r="D205" s="215" t="s">
        <v>408</v>
      </c>
      <c r="E205" s="216" t="s">
        <v>450</v>
      </c>
      <c r="F205" s="217" t="s">
        <v>451</v>
      </c>
      <c r="G205" s="218" t="s">
        <v>178</v>
      </c>
      <c r="H205" s="219">
        <v>28.457999999999998</v>
      </c>
      <c r="I205" s="220"/>
      <c r="J205" s="221">
        <f>ROUND(I205*H205,2)</f>
        <v>0</v>
      </c>
      <c r="K205" s="217" t="s">
        <v>19</v>
      </c>
      <c r="L205" s="222"/>
      <c r="M205" s="223" t="s">
        <v>19</v>
      </c>
      <c r="N205" s="224" t="s">
        <v>43</v>
      </c>
      <c r="O205" s="22"/>
      <c r="P205" s="169">
        <f>O205*H205</f>
        <v>0</v>
      </c>
      <c r="Q205" s="169">
        <v>1.7999999999999999E-2</v>
      </c>
      <c r="R205" s="169">
        <f>Q205*H205</f>
        <v>0.51224399999999992</v>
      </c>
      <c r="S205" s="169">
        <v>0</v>
      </c>
      <c r="T205" s="170">
        <f>S205*H205</f>
        <v>0</v>
      </c>
      <c r="AR205" s="171" t="s">
        <v>175</v>
      </c>
      <c r="AT205" s="171" t="s">
        <v>408</v>
      </c>
      <c r="AU205" s="171" t="s">
        <v>82</v>
      </c>
      <c r="AY205" s="3" t="s">
        <v>125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3" t="s">
        <v>80</v>
      </c>
      <c r="BK205" s="172">
        <f>ROUND(I205*H205,2)</f>
        <v>0</v>
      </c>
      <c r="BL205" s="3" t="s">
        <v>132</v>
      </c>
      <c r="BM205" s="171" t="s">
        <v>452</v>
      </c>
    </row>
    <row r="206" spans="2:65" s="20" customFormat="1" x14ac:dyDescent="0.2">
      <c r="B206" s="21"/>
      <c r="C206" s="22"/>
      <c r="D206" s="173" t="s">
        <v>134</v>
      </c>
      <c r="E206" s="22"/>
      <c r="F206" s="174" t="s">
        <v>453</v>
      </c>
      <c r="G206" s="22"/>
      <c r="H206" s="22"/>
      <c r="I206" s="175"/>
      <c r="J206" s="22"/>
      <c r="K206" s="22"/>
      <c r="L206" s="25"/>
      <c r="M206" s="176"/>
      <c r="N206" s="22"/>
      <c r="O206" s="22"/>
      <c r="P206" s="22"/>
      <c r="Q206" s="22"/>
      <c r="R206" s="22"/>
      <c r="S206" s="22"/>
      <c r="T206" s="53"/>
      <c r="AT206" s="3" t="s">
        <v>134</v>
      </c>
      <c r="AU206" s="3" t="s">
        <v>82</v>
      </c>
    </row>
    <row r="207" spans="2:65" s="179" customFormat="1" ht="22.5" x14ac:dyDescent="0.2">
      <c r="B207" s="180"/>
      <c r="C207" s="181"/>
      <c r="D207" s="173" t="s">
        <v>138</v>
      </c>
      <c r="E207" s="182" t="s">
        <v>19</v>
      </c>
      <c r="F207" s="183" t="s">
        <v>454</v>
      </c>
      <c r="G207" s="181"/>
      <c r="H207" s="184">
        <v>28.457999999999998</v>
      </c>
      <c r="I207" s="185"/>
      <c r="J207" s="181"/>
      <c r="K207" s="181"/>
      <c r="L207" s="186"/>
      <c r="M207" s="187"/>
      <c r="N207" s="181"/>
      <c r="O207" s="181"/>
      <c r="P207" s="181"/>
      <c r="Q207" s="181"/>
      <c r="R207" s="181"/>
      <c r="S207" s="181"/>
      <c r="T207" s="188"/>
      <c r="AT207" s="189" t="s">
        <v>138</v>
      </c>
      <c r="AU207" s="189" t="s">
        <v>82</v>
      </c>
      <c r="AV207" s="179" t="s">
        <v>82</v>
      </c>
      <c r="AW207" s="179" t="s">
        <v>33</v>
      </c>
      <c r="AX207" s="179" t="s">
        <v>80</v>
      </c>
      <c r="AY207" s="189" t="s">
        <v>125</v>
      </c>
    </row>
    <row r="208" spans="2:65" s="144" customFormat="1" ht="22.9" customHeight="1" x14ac:dyDescent="0.2">
      <c r="B208" s="145"/>
      <c r="C208" s="146"/>
      <c r="D208" s="147" t="s">
        <v>71</v>
      </c>
      <c r="E208" s="158" t="s">
        <v>455</v>
      </c>
      <c r="F208" s="158" t="s">
        <v>456</v>
      </c>
      <c r="G208" s="146"/>
      <c r="H208" s="146"/>
      <c r="I208" s="149"/>
      <c r="J208" s="159">
        <f>BK208</f>
        <v>0</v>
      </c>
      <c r="K208" s="146"/>
      <c r="L208" s="151"/>
      <c r="M208" s="152"/>
      <c r="N208" s="146"/>
      <c r="O208" s="146"/>
      <c r="P208" s="153">
        <f>SUM(P209:P211)</f>
        <v>0</v>
      </c>
      <c r="Q208" s="146"/>
      <c r="R208" s="153">
        <f>SUM(R209:R211)</f>
        <v>4.7396999999999991</v>
      </c>
      <c r="S208" s="146"/>
      <c r="T208" s="154">
        <f>SUM(T209:T211)</f>
        <v>0</v>
      </c>
      <c r="AR208" s="155" t="s">
        <v>80</v>
      </c>
      <c r="AT208" s="156" t="s">
        <v>71</v>
      </c>
      <c r="AU208" s="156" t="s">
        <v>80</v>
      </c>
      <c r="AY208" s="155" t="s">
        <v>125</v>
      </c>
      <c r="BK208" s="157">
        <f>SUM(BK209:BK211)</f>
        <v>0</v>
      </c>
    </row>
    <row r="209" spans="2:65" s="20" customFormat="1" ht="62.65" customHeight="1" x14ac:dyDescent="0.2">
      <c r="B209" s="21"/>
      <c r="C209" s="160" t="s">
        <v>457</v>
      </c>
      <c r="D209" s="160" t="s">
        <v>127</v>
      </c>
      <c r="E209" s="161" t="s">
        <v>458</v>
      </c>
      <c r="F209" s="162" t="s">
        <v>459</v>
      </c>
      <c r="G209" s="163" t="s">
        <v>460</v>
      </c>
      <c r="H209" s="164">
        <v>256.2</v>
      </c>
      <c r="I209" s="165"/>
      <c r="J209" s="166">
        <f>ROUND(I209*H209,2)</f>
        <v>0</v>
      </c>
      <c r="K209" s="162" t="s">
        <v>19</v>
      </c>
      <c r="L209" s="25"/>
      <c r="M209" s="167" t="s">
        <v>19</v>
      </c>
      <c r="N209" s="168" t="s">
        <v>43</v>
      </c>
      <c r="O209" s="22"/>
      <c r="P209" s="169">
        <f>O209*H209</f>
        <v>0</v>
      </c>
      <c r="Q209" s="169">
        <v>1.8499999999999999E-2</v>
      </c>
      <c r="R209" s="169">
        <f>Q209*H209</f>
        <v>4.7396999999999991</v>
      </c>
      <c r="S209" s="169">
        <v>0</v>
      </c>
      <c r="T209" s="170">
        <f>S209*H209</f>
        <v>0</v>
      </c>
      <c r="AR209" s="171" t="s">
        <v>132</v>
      </c>
      <c r="AT209" s="171" t="s">
        <v>127</v>
      </c>
      <c r="AU209" s="171" t="s">
        <v>82</v>
      </c>
      <c r="AY209" s="3" t="s">
        <v>125</v>
      </c>
      <c r="BE209" s="172">
        <f>IF(N209="základní",J209,0)</f>
        <v>0</v>
      </c>
      <c r="BF209" s="172">
        <f>IF(N209="snížená",J209,0)</f>
        <v>0</v>
      </c>
      <c r="BG209" s="172">
        <f>IF(N209="zákl. přenesená",J209,0)</f>
        <v>0</v>
      </c>
      <c r="BH209" s="172">
        <f>IF(N209="sníž. přenesená",J209,0)</f>
        <v>0</v>
      </c>
      <c r="BI209" s="172">
        <f>IF(N209="nulová",J209,0)</f>
        <v>0</v>
      </c>
      <c r="BJ209" s="3" t="s">
        <v>80</v>
      </c>
      <c r="BK209" s="172">
        <f>ROUND(I209*H209,2)</f>
        <v>0</v>
      </c>
      <c r="BL209" s="3" t="s">
        <v>132</v>
      </c>
      <c r="BM209" s="171" t="s">
        <v>461</v>
      </c>
    </row>
    <row r="210" spans="2:65" s="20" customFormat="1" ht="39" x14ac:dyDescent="0.2">
      <c r="B210" s="21"/>
      <c r="C210" s="22"/>
      <c r="D210" s="173" t="s">
        <v>134</v>
      </c>
      <c r="E210" s="22"/>
      <c r="F210" s="174" t="s">
        <v>459</v>
      </c>
      <c r="G210" s="22"/>
      <c r="H210" s="22"/>
      <c r="I210" s="175"/>
      <c r="J210" s="22"/>
      <c r="K210" s="22"/>
      <c r="L210" s="25"/>
      <c r="M210" s="176"/>
      <c r="N210" s="22"/>
      <c r="O210" s="22"/>
      <c r="P210" s="22"/>
      <c r="Q210" s="22"/>
      <c r="R210" s="22"/>
      <c r="S210" s="22"/>
      <c r="T210" s="53"/>
      <c r="AT210" s="3" t="s">
        <v>134</v>
      </c>
      <c r="AU210" s="3" t="s">
        <v>82</v>
      </c>
    </row>
    <row r="211" spans="2:65" s="179" customFormat="1" x14ac:dyDescent="0.2">
      <c r="B211" s="180"/>
      <c r="C211" s="181"/>
      <c r="D211" s="173" t="s">
        <v>138</v>
      </c>
      <c r="E211" s="182" t="s">
        <v>19</v>
      </c>
      <c r="F211" s="183" t="s">
        <v>462</v>
      </c>
      <c r="G211" s="181"/>
      <c r="H211" s="184">
        <v>256.2</v>
      </c>
      <c r="I211" s="185"/>
      <c r="J211" s="181"/>
      <c r="K211" s="181"/>
      <c r="L211" s="186"/>
      <c r="M211" s="187"/>
      <c r="N211" s="181"/>
      <c r="O211" s="181"/>
      <c r="P211" s="181"/>
      <c r="Q211" s="181"/>
      <c r="R211" s="181"/>
      <c r="S211" s="181"/>
      <c r="T211" s="188"/>
      <c r="AT211" s="189" t="s">
        <v>138</v>
      </c>
      <c r="AU211" s="189" t="s">
        <v>82</v>
      </c>
      <c r="AV211" s="179" t="s">
        <v>82</v>
      </c>
      <c r="AW211" s="179" t="s">
        <v>33</v>
      </c>
      <c r="AX211" s="179" t="s">
        <v>80</v>
      </c>
      <c r="AY211" s="189" t="s">
        <v>125</v>
      </c>
    </row>
    <row r="212" spans="2:65" s="144" customFormat="1" ht="22.9" customHeight="1" x14ac:dyDescent="0.2">
      <c r="B212" s="145"/>
      <c r="C212" s="146"/>
      <c r="D212" s="147" t="s">
        <v>71</v>
      </c>
      <c r="E212" s="158" t="s">
        <v>228</v>
      </c>
      <c r="F212" s="158" t="s">
        <v>229</v>
      </c>
      <c r="G212" s="146"/>
      <c r="H212" s="146"/>
      <c r="I212" s="149"/>
      <c r="J212" s="159">
        <f>BK212</f>
        <v>0</v>
      </c>
      <c r="K212" s="146"/>
      <c r="L212" s="151"/>
      <c r="M212" s="152"/>
      <c r="N212" s="146"/>
      <c r="O212" s="146"/>
      <c r="P212" s="153">
        <f>SUM(P213:P236)</f>
        <v>0</v>
      </c>
      <c r="Q212" s="146"/>
      <c r="R212" s="153">
        <f>SUM(R213:R236)</f>
        <v>0</v>
      </c>
      <c r="S212" s="146"/>
      <c r="T212" s="154">
        <f>SUM(T213:T236)</f>
        <v>0</v>
      </c>
      <c r="AR212" s="155" t="s">
        <v>80</v>
      </c>
      <c r="AT212" s="156" t="s">
        <v>71</v>
      </c>
      <c r="AU212" s="156" t="s">
        <v>80</v>
      </c>
      <c r="AY212" s="155" t="s">
        <v>125</v>
      </c>
      <c r="BK212" s="157">
        <f>SUM(BK213:BK236)</f>
        <v>0</v>
      </c>
    </row>
    <row r="213" spans="2:65" s="20" customFormat="1" ht="21.75" customHeight="1" x14ac:dyDescent="0.2">
      <c r="B213" s="21"/>
      <c r="C213" s="160" t="s">
        <v>463</v>
      </c>
      <c r="D213" s="160" t="s">
        <v>127</v>
      </c>
      <c r="E213" s="161" t="s">
        <v>231</v>
      </c>
      <c r="F213" s="162" t="s">
        <v>232</v>
      </c>
      <c r="G213" s="163" t="s">
        <v>233</v>
      </c>
      <c r="H213" s="164">
        <v>163.136</v>
      </c>
      <c r="I213" s="165"/>
      <c r="J213" s="166">
        <f>ROUND(I213*H213,2)</f>
        <v>0</v>
      </c>
      <c r="K213" s="162" t="s">
        <v>131</v>
      </c>
      <c r="L213" s="25"/>
      <c r="M213" s="167" t="s">
        <v>19</v>
      </c>
      <c r="N213" s="168" t="s">
        <v>43</v>
      </c>
      <c r="O213" s="22"/>
      <c r="P213" s="169">
        <f>O213*H213</f>
        <v>0</v>
      </c>
      <c r="Q213" s="169">
        <v>0</v>
      </c>
      <c r="R213" s="169">
        <f>Q213*H213</f>
        <v>0</v>
      </c>
      <c r="S213" s="169">
        <v>0</v>
      </c>
      <c r="T213" s="170">
        <f>S213*H213</f>
        <v>0</v>
      </c>
      <c r="AR213" s="171" t="s">
        <v>132</v>
      </c>
      <c r="AT213" s="171" t="s">
        <v>127</v>
      </c>
      <c r="AU213" s="171" t="s">
        <v>82</v>
      </c>
      <c r="AY213" s="3" t="s">
        <v>125</v>
      </c>
      <c r="BE213" s="172">
        <f>IF(N213="základní",J213,0)</f>
        <v>0</v>
      </c>
      <c r="BF213" s="172">
        <f>IF(N213="snížená",J213,0)</f>
        <v>0</v>
      </c>
      <c r="BG213" s="172">
        <f>IF(N213="zákl. přenesená",J213,0)</f>
        <v>0</v>
      </c>
      <c r="BH213" s="172">
        <f>IF(N213="sníž. přenesená",J213,0)</f>
        <v>0</v>
      </c>
      <c r="BI213" s="172">
        <f>IF(N213="nulová",J213,0)</f>
        <v>0</v>
      </c>
      <c r="BJ213" s="3" t="s">
        <v>80</v>
      </c>
      <c r="BK213" s="172">
        <f>ROUND(I213*H213,2)</f>
        <v>0</v>
      </c>
      <c r="BL213" s="3" t="s">
        <v>132</v>
      </c>
      <c r="BM213" s="171" t="s">
        <v>464</v>
      </c>
    </row>
    <row r="214" spans="2:65" s="20" customFormat="1" ht="19.5" x14ac:dyDescent="0.2">
      <c r="B214" s="21"/>
      <c r="C214" s="22"/>
      <c r="D214" s="173" t="s">
        <v>134</v>
      </c>
      <c r="E214" s="22"/>
      <c r="F214" s="174" t="s">
        <v>235</v>
      </c>
      <c r="G214" s="22"/>
      <c r="H214" s="22"/>
      <c r="I214" s="175"/>
      <c r="J214" s="22"/>
      <c r="K214" s="22"/>
      <c r="L214" s="25"/>
      <c r="M214" s="176"/>
      <c r="N214" s="22"/>
      <c r="O214" s="22"/>
      <c r="P214" s="22"/>
      <c r="Q214" s="22"/>
      <c r="R214" s="22"/>
      <c r="S214" s="22"/>
      <c r="T214" s="53"/>
      <c r="AT214" s="3" t="s">
        <v>134</v>
      </c>
      <c r="AU214" s="3" t="s">
        <v>82</v>
      </c>
    </row>
    <row r="215" spans="2:65" s="20" customFormat="1" x14ac:dyDescent="0.2">
      <c r="B215" s="21"/>
      <c r="C215" s="22"/>
      <c r="D215" s="177" t="s">
        <v>136</v>
      </c>
      <c r="E215" s="22"/>
      <c r="F215" s="178" t="s">
        <v>236</v>
      </c>
      <c r="G215" s="22"/>
      <c r="H215" s="22"/>
      <c r="I215" s="175"/>
      <c r="J215" s="22"/>
      <c r="K215" s="22"/>
      <c r="L215" s="25"/>
      <c r="M215" s="176"/>
      <c r="N215" s="22"/>
      <c r="O215" s="22"/>
      <c r="P215" s="22"/>
      <c r="Q215" s="22"/>
      <c r="R215" s="22"/>
      <c r="S215" s="22"/>
      <c r="T215" s="53"/>
      <c r="AT215" s="3" t="s">
        <v>136</v>
      </c>
      <c r="AU215" s="3" t="s">
        <v>82</v>
      </c>
    </row>
    <row r="216" spans="2:65" s="179" customFormat="1" x14ac:dyDescent="0.2">
      <c r="B216" s="180"/>
      <c r="C216" s="181"/>
      <c r="D216" s="173" t="s">
        <v>138</v>
      </c>
      <c r="E216" s="182" t="s">
        <v>19</v>
      </c>
      <c r="F216" s="183" t="s">
        <v>465</v>
      </c>
      <c r="G216" s="181"/>
      <c r="H216" s="184">
        <v>163.136</v>
      </c>
      <c r="I216" s="185"/>
      <c r="J216" s="181"/>
      <c r="K216" s="181"/>
      <c r="L216" s="186"/>
      <c r="M216" s="187"/>
      <c r="N216" s="181"/>
      <c r="O216" s="181"/>
      <c r="P216" s="181"/>
      <c r="Q216" s="181"/>
      <c r="R216" s="181"/>
      <c r="S216" s="181"/>
      <c r="T216" s="188"/>
      <c r="AT216" s="189" t="s">
        <v>138</v>
      </c>
      <c r="AU216" s="189" t="s">
        <v>82</v>
      </c>
      <c r="AV216" s="179" t="s">
        <v>82</v>
      </c>
      <c r="AW216" s="179" t="s">
        <v>33</v>
      </c>
      <c r="AX216" s="179" t="s">
        <v>80</v>
      </c>
      <c r="AY216" s="189" t="s">
        <v>125</v>
      </c>
    </row>
    <row r="217" spans="2:65" s="20" customFormat="1" ht="24.2" customHeight="1" x14ac:dyDescent="0.2">
      <c r="B217" s="21"/>
      <c r="C217" s="160" t="s">
        <v>292</v>
      </c>
      <c r="D217" s="160" t="s">
        <v>127</v>
      </c>
      <c r="E217" s="161" t="s">
        <v>238</v>
      </c>
      <c r="F217" s="162" t="s">
        <v>239</v>
      </c>
      <c r="G217" s="163" t="s">
        <v>233</v>
      </c>
      <c r="H217" s="164">
        <v>2610.1759999999999</v>
      </c>
      <c r="I217" s="165"/>
      <c r="J217" s="166">
        <f>ROUND(I217*H217,2)</f>
        <v>0</v>
      </c>
      <c r="K217" s="162" t="s">
        <v>131</v>
      </c>
      <c r="L217" s="25"/>
      <c r="M217" s="167" t="s">
        <v>19</v>
      </c>
      <c r="N217" s="168" t="s">
        <v>43</v>
      </c>
      <c r="O217" s="22"/>
      <c r="P217" s="169">
        <f>O217*H217</f>
        <v>0</v>
      </c>
      <c r="Q217" s="169">
        <v>0</v>
      </c>
      <c r="R217" s="169">
        <f>Q217*H217</f>
        <v>0</v>
      </c>
      <c r="S217" s="169">
        <v>0</v>
      </c>
      <c r="T217" s="170">
        <f>S217*H217</f>
        <v>0</v>
      </c>
      <c r="AR217" s="171" t="s">
        <v>132</v>
      </c>
      <c r="AT217" s="171" t="s">
        <v>127</v>
      </c>
      <c r="AU217" s="171" t="s">
        <v>82</v>
      </c>
      <c r="AY217" s="3" t="s">
        <v>125</v>
      </c>
      <c r="BE217" s="172">
        <f>IF(N217="základní",J217,0)</f>
        <v>0</v>
      </c>
      <c r="BF217" s="172">
        <f>IF(N217="snížená",J217,0)</f>
        <v>0</v>
      </c>
      <c r="BG217" s="172">
        <f>IF(N217="zákl. přenesená",J217,0)</f>
        <v>0</v>
      </c>
      <c r="BH217" s="172">
        <f>IF(N217="sníž. přenesená",J217,0)</f>
        <v>0</v>
      </c>
      <c r="BI217" s="172">
        <f>IF(N217="nulová",J217,0)</f>
        <v>0</v>
      </c>
      <c r="BJ217" s="3" t="s">
        <v>80</v>
      </c>
      <c r="BK217" s="172">
        <f>ROUND(I217*H217,2)</f>
        <v>0</v>
      </c>
      <c r="BL217" s="3" t="s">
        <v>132</v>
      </c>
      <c r="BM217" s="171" t="s">
        <v>466</v>
      </c>
    </row>
    <row r="218" spans="2:65" s="20" customFormat="1" ht="19.5" x14ac:dyDescent="0.2">
      <c r="B218" s="21"/>
      <c r="C218" s="22"/>
      <c r="D218" s="173" t="s">
        <v>134</v>
      </c>
      <c r="E218" s="22"/>
      <c r="F218" s="174" t="s">
        <v>241</v>
      </c>
      <c r="G218" s="22"/>
      <c r="H218" s="22"/>
      <c r="I218" s="175"/>
      <c r="J218" s="22"/>
      <c r="K218" s="22"/>
      <c r="L218" s="25"/>
      <c r="M218" s="176"/>
      <c r="N218" s="22"/>
      <c r="O218" s="22"/>
      <c r="P218" s="22"/>
      <c r="Q218" s="22"/>
      <c r="R218" s="22"/>
      <c r="S218" s="22"/>
      <c r="T218" s="53"/>
      <c r="AT218" s="3" t="s">
        <v>134</v>
      </c>
      <c r="AU218" s="3" t="s">
        <v>82</v>
      </c>
    </row>
    <row r="219" spans="2:65" s="20" customFormat="1" x14ac:dyDescent="0.2">
      <c r="B219" s="21"/>
      <c r="C219" s="22"/>
      <c r="D219" s="177" t="s">
        <v>136</v>
      </c>
      <c r="E219" s="22"/>
      <c r="F219" s="178" t="s">
        <v>242</v>
      </c>
      <c r="G219" s="22"/>
      <c r="H219" s="22"/>
      <c r="I219" s="175"/>
      <c r="J219" s="22"/>
      <c r="K219" s="22"/>
      <c r="L219" s="25"/>
      <c r="M219" s="176"/>
      <c r="N219" s="22"/>
      <c r="O219" s="22"/>
      <c r="P219" s="22"/>
      <c r="Q219" s="22"/>
      <c r="R219" s="22"/>
      <c r="S219" s="22"/>
      <c r="T219" s="53"/>
      <c r="AT219" s="3" t="s">
        <v>136</v>
      </c>
      <c r="AU219" s="3" t="s">
        <v>82</v>
      </c>
    </row>
    <row r="220" spans="2:65" s="179" customFormat="1" x14ac:dyDescent="0.2">
      <c r="B220" s="180"/>
      <c r="C220" s="181"/>
      <c r="D220" s="173" t="s">
        <v>138</v>
      </c>
      <c r="E220" s="182" t="s">
        <v>19</v>
      </c>
      <c r="F220" s="183" t="s">
        <v>467</v>
      </c>
      <c r="G220" s="181"/>
      <c r="H220" s="184">
        <v>2610.1759999999999</v>
      </c>
      <c r="I220" s="185"/>
      <c r="J220" s="181"/>
      <c r="K220" s="181"/>
      <c r="L220" s="186"/>
      <c r="M220" s="187"/>
      <c r="N220" s="181"/>
      <c r="O220" s="181"/>
      <c r="P220" s="181"/>
      <c r="Q220" s="181"/>
      <c r="R220" s="181"/>
      <c r="S220" s="181"/>
      <c r="T220" s="188"/>
      <c r="AT220" s="189" t="s">
        <v>138</v>
      </c>
      <c r="AU220" s="189" t="s">
        <v>82</v>
      </c>
      <c r="AV220" s="179" t="s">
        <v>82</v>
      </c>
      <c r="AW220" s="179" t="s">
        <v>33</v>
      </c>
      <c r="AX220" s="179" t="s">
        <v>80</v>
      </c>
      <c r="AY220" s="189" t="s">
        <v>125</v>
      </c>
    </row>
    <row r="221" spans="2:65" s="20" customFormat="1" ht="21.75" customHeight="1" x14ac:dyDescent="0.2">
      <c r="B221" s="21"/>
      <c r="C221" s="160" t="s">
        <v>468</v>
      </c>
      <c r="D221" s="160" t="s">
        <v>127</v>
      </c>
      <c r="E221" s="161" t="s">
        <v>245</v>
      </c>
      <c r="F221" s="162" t="s">
        <v>246</v>
      </c>
      <c r="G221" s="163" t="s">
        <v>233</v>
      </c>
      <c r="H221" s="164">
        <v>22.106999999999999</v>
      </c>
      <c r="I221" s="165"/>
      <c r="J221" s="166">
        <f>ROUND(I221*H221,2)</f>
        <v>0</v>
      </c>
      <c r="K221" s="162" t="s">
        <v>131</v>
      </c>
      <c r="L221" s="25"/>
      <c r="M221" s="167" t="s">
        <v>19</v>
      </c>
      <c r="N221" s="168" t="s">
        <v>43</v>
      </c>
      <c r="O221" s="22"/>
      <c r="P221" s="169">
        <f>O221*H221</f>
        <v>0</v>
      </c>
      <c r="Q221" s="169">
        <v>0</v>
      </c>
      <c r="R221" s="169">
        <f>Q221*H221</f>
        <v>0</v>
      </c>
      <c r="S221" s="169">
        <v>0</v>
      </c>
      <c r="T221" s="170">
        <f>S221*H221</f>
        <v>0</v>
      </c>
      <c r="AR221" s="171" t="s">
        <v>132</v>
      </c>
      <c r="AT221" s="171" t="s">
        <v>127</v>
      </c>
      <c r="AU221" s="171" t="s">
        <v>82</v>
      </c>
      <c r="AY221" s="3" t="s">
        <v>125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3" t="s">
        <v>80</v>
      </c>
      <c r="BK221" s="172">
        <f>ROUND(I221*H221,2)</f>
        <v>0</v>
      </c>
      <c r="BL221" s="3" t="s">
        <v>132</v>
      </c>
      <c r="BM221" s="171" t="s">
        <v>469</v>
      </c>
    </row>
    <row r="222" spans="2:65" s="20" customFormat="1" ht="19.5" x14ac:dyDescent="0.2">
      <c r="B222" s="21"/>
      <c r="C222" s="22"/>
      <c r="D222" s="173" t="s">
        <v>134</v>
      </c>
      <c r="E222" s="22"/>
      <c r="F222" s="174" t="s">
        <v>248</v>
      </c>
      <c r="G222" s="22"/>
      <c r="H222" s="22"/>
      <c r="I222" s="175"/>
      <c r="J222" s="22"/>
      <c r="K222" s="22"/>
      <c r="L222" s="25"/>
      <c r="M222" s="176"/>
      <c r="N222" s="22"/>
      <c r="O222" s="22"/>
      <c r="P222" s="22"/>
      <c r="Q222" s="22"/>
      <c r="R222" s="22"/>
      <c r="S222" s="22"/>
      <c r="T222" s="53"/>
      <c r="AT222" s="3" t="s">
        <v>134</v>
      </c>
      <c r="AU222" s="3" t="s">
        <v>82</v>
      </c>
    </row>
    <row r="223" spans="2:65" s="20" customFormat="1" x14ac:dyDescent="0.2">
      <c r="B223" s="21"/>
      <c r="C223" s="22"/>
      <c r="D223" s="177" t="s">
        <v>136</v>
      </c>
      <c r="E223" s="22"/>
      <c r="F223" s="178" t="s">
        <v>249</v>
      </c>
      <c r="G223" s="22"/>
      <c r="H223" s="22"/>
      <c r="I223" s="175"/>
      <c r="J223" s="22"/>
      <c r="K223" s="22"/>
      <c r="L223" s="25"/>
      <c r="M223" s="176"/>
      <c r="N223" s="22"/>
      <c r="O223" s="22"/>
      <c r="P223" s="22"/>
      <c r="Q223" s="22"/>
      <c r="R223" s="22"/>
      <c r="S223" s="22"/>
      <c r="T223" s="53"/>
      <c r="AT223" s="3" t="s">
        <v>136</v>
      </c>
      <c r="AU223" s="3" t="s">
        <v>82</v>
      </c>
    </row>
    <row r="224" spans="2:65" s="179" customFormat="1" x14ac:dyDescent="0.2">
      <c r="B224" s="180"/>
      <c r="C224" s="181"/>
      <c r="D224" s="173" t="s">
        <v>138</v>
      </c>
      <c r="E224" s="182" t="s">
        <v>19</v>
      </c>
      <c r="F224" s="183" t="s">
        <v>470</v>
      </c>
      <c r="G224" s="181"/>
      <c r="H224" s="184">
        <v>22.106999999999999</v>
      </c>
      <c r="I224" s="185"/>
      <c r="J224" s="181"/>
      <c r="K224" s="181"/>
      <c r="L224" s="186"/>
      <c r="M224" s="187"/>
      <c r="N224" s="181"/>
      <c r="O224" s="181"/>
      <c r="P224" s="181"/>
      <c r="Q224" s="181"/>
      <c r="R224" s="181"/>
      <c r="S224" s="181"/>
      <c r="T224" s="188"/>
      <c r="AT224" s="189" t="s">
        <v>138</v>
      </c>
      <c r="AU224" s="189" t="s">
        <v>82</v>
      </c>
      <c r="AV224" s="179" t="s">
        <v>82</v>
      </c>
      <c r="AW224" s="179" t="s">
        <v>33</v>
      </c>
      <c r="AX224" s="179" t="s">
        <v>80</v>
      </c>
      <c r="AY224" s="189" t="s">
        <v>125</v>
      </c>
    </row>
    <row r="225" spans="2:65" s="20" customFormat="1" ht="24.2" customHeight="1" x14ac:dyDescent="0.2">
      <c r="B225" s="21"/>
      <c r="C225" s="160" t="s">
        <v>471</v>
      </c>
      <c r="D225" s="160" t="s">
        <v>127</v>
      </c>
      <c r="E225" s="161" t="s">
        <v>253</v>
      </c>
      <c r="F225" s="162" t="s">
        <v>254</v>
      </c>
      <c r="G225" s="163" t="s">
        <v>233</v>
      </c>
      <c r="H225" s="164">
        <v>353.71199999999999</v>
      </c>
      <c r="I225" s="165"/>
      <c r="J225" s="166">
        <f>ROUND(I225*H225,2)</f>
        <v>0</v>
      </c>
      <c r="K225" s="162" t="s">
        <v>131</v>
      </c>
      <c r="L225" s="25"/>
      <c r="M225" s="167" t="s">
        <v>19</v>
      </c>
      <c r="N225" s="168" t="s">
        <v>43</v>
      </c>
      <c r="O225" s="22"/>
      <c r="P225" s="169">
        <f>O225*H225</f>
        <v>0</v>
      </c>
      <c r="Q225" s="169">
        <v>0</v>
      </c>
      <c r="R225" s="169">
        <f>Q225*H225</f>
        <v>0</v>
      </c>
      <c r="S225" s="169">
        <v>0</v>
      </c>
      <c r="T225" s="170">
        <f>S225*H225</f>
        <v>0</v>
      </c>
      <c r="AR225" s="171" t="s">
        <v>132</v>
      </c>
      <c r="AT225" s="171" t="s">
        <v>127</v>
      </c>
      <c r="AU225" s="171" t="s">
        <v>82</v>
      </c>
      <c r="AY225" s="3" t="s">
        <v>125</v>
      </c>
      <c r="BE225" s="172">
        <f>IF(N225="základní",J225,0)</f>
        <v>0</v>
      </c>
      <c r="BF225" s="172">
        <f>IF(N225="snížená",J225,0)</f>
        <v>0</v>
      </c>
      <c r="BG225" s="172">
        <f>IF(N225="zákl. přenesená",J225,0)</f>
        <v>0</v>
      </c>
      <c r="BH225" s="172">
        <f>IF(N225="sníž. přenesená",J225,0)</f>
        <v>0</v>
      </c>
      <c r="BI225" s="172">
        <f>IF(N225="nulová",J225,0)</f>
        <v>0</v>
      </c>
      <c r="BJ225" s="3" t="s">
        <v>80</v>
      </c>
      <c r="BK225" s="172">
        <f>ROUND(I225*H225,2)</f>
        <v>0</v>
      </c>
      <c r="BL225" s="3" t="s">
        <v>132</v>
      </c>
      <c r="BM225" s="171" t="s">
        <v>472</v>
      </c>
    </row>
    <row r="226" spans="2:65" s="20" customFormat="1" ht="19.5" x14ac:dyDescent="0.2">
      <c r="B226" s="21"/>
      <c r="C226" s="22"/>
      <c r="D226" s="173" t="s">
        <v>134</v>
      </c>
      <c r="E226" s="22"/>
      <c r="F226" s="174" t="s">
        <v>241</v>
      </c>
      <c r="G226" s="22"/>
      <c r="H226" s="22"/>
      <c r="I226" s="175"/>
      <c r="J226" s="22"/>
      <c r="K226" s="22"/>
      <c r="L226" s="25"/>
      <c r="M226" s="176"/>
      <c r="N226" s="22"/>
      <c r="O226" s="22"/>
      <c r="P226" s="22"/>
      <c r="Q226" s="22"/>
      <c r="R226" s="22"/>
      <c r="S226" s="22"/>
      <c r="T226" s="53"/>
      <c r="AT226" s="3" t="s">
        <v>134</v>
      </c>
      <c r="AU226" s="3" t="s">
        <v>82</v>
      </c>
    </row>
    <row r="227" spans="2:65" s="20" customFormat="1" x14ac:dyDescent="0.2">
      <c r="B227" s="21"/>
      <c r="C227" s="22"/>
      <c r="D227" s="177" t="s">
        <v>136</v>
      </c>
      <c r="E227" s="22"/>
      <c r="F227" s="178" t="s">
        <v>256</v>
      </c>
      <c r="G227" s="22"/>
      <c r="H227" s="22"/>
      <c r="I227" s="175"/>
      <c r="J227" s="22"/>
      <c r="K227" s="22"/>
      <c r="L227" s="25"/>
      <c r="M227" s="176"/>
      <c r="N227" s="22"/>
      <c r="O227" s="22"/>
      <c r="P227" s="22"/>
      <c r="Q227" s="22"/>
      <c r="R227" s="22"/>
      <c r="S227" s="22"/>
      <c r="T227" s="53"/>
      <c r="AT227" s="3" t="s">
        <v>136</v>
      </c>
      <c r="AU227" s="3" t="s">
        <v>82</v>
      </c>
    </row>
    <row r="228" spans="2:65" s="179" customFormat="1" x14ac:dyDescent="0.2">
      <c r="B228" s="180"/>
      <c r="C228" s="181"/>
      <c r="D228" s="173" t="s">
        <v>138</v>
      </c>
      <c r="E228" s="182" t="s">
        <v>19</v>
      </c>
      <c r="F228" s="183" t="s">
        <v>473</v>
      </c>
      <c r="G228" s="181"/>
      <c r="H228" s="184">
        <v>353.71199999999999</v>
      </c>
      <c r="I228" s="185"/>
      <c r="J228" s="181"/>
      <c r="K228" s="181"/>
      <c r="L228" s="186"/>
      <c r="M228" s="187"/>
      <c r="N228" s="181"/>
      <c r="O228" s="181"/>
      <c r="P228" s="181"/>
      <c r="Q228" s="181"/>
      <c r="R228" s="181"/>
      <c r="S228" s="181"/>
      <c r="T228" s="188"/>
      <c r="AT228" s="189" t="s">
        <v>138</v>
      </c>
      <c r="AU228" s="189" t="s">
        <v>82</v>
      </c>
      <c r="AV228" s="179" t="s">
        <v>82</v>
      </c>
      <c r="AW228" s="179" t="s">
        <v>33</v>
      </c>
      <c r="AX228" s="179" t="s">
        <v>80</v>
      </c>
      <c r="AY228" s="189" t="s">
        <v>125</v>
      </c>
    </row>
    <row r="229" spans="2:65" s="20" customFormat="1" ht="37.9" customHeight="1" x14ac:dyDescent="0.2">
      <c r="B229" s="21"/>
      <c r="C229" s="160" t="s">
        <v>474</v>
      </c>
      <c r="D229" s="160" t="s">
        <v>127</v>
      </c>
      <c r="E229" s="161" t="s">
        <v>272</v>
      </c>
      <c r="F229" s="162" t="s">
        <v>273</v>
      </c>
      <c r="G229" s="163" t="s">
        <v>233</v>
      </c>
      <c r="H229" s="164">
        <v>22.106999999999999</v>
      </c>
      <c r="I229" s="165"/>
      <c r="J229" s="166">
        <f>ROUND(I229*H229,2)</f>
        <v>0</v>
      </c>
      <c r="K229" s="162" t="s">
        <v>131</v>
      </c>
      <c r="L229" s="25"/>
      <c r="M229" s="167" t="s">
        <v>19</v>
      </c>
      <c r="N229" s="168" t="s">
        <v>43</v>
      </c>
      <c r="O229" s="22"/>
      <c r="P229" s="169">
        <f>O229*H229</f>
        <v>0</v>
      </c>
      <c r="Q229" s="169">
        <v>0</v>
      </c>
      <c r="R229" s="169">
        <f>Q229*H229</f>
        <v>0</v>
      </c>
      <c r="S229" s="169">
        <v>0</v>
      </c>
      <c r="T229" s="170">
        <f>S229*H229</f>
        <v>0</v>
      </c>
      <c r="AR229" s="171" t="s">
        <v>132</v>
      </c>
      <c r="AT229" s="171" t="s">
        <v>127</v>
      </c>
      <c r="AU229" s="171" t="s">
        <v>82</v>
      </c>
      <c r="AY229" s="3" t="s">
        <v>125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3" t="s">
        <v>80</v>
      </c>
      <c r="BK229" s="172">
        <f>ROUND(I229*H229,2)</f>
        <v>0</v>
      </c>
      <c r="BL229" s="3" t="s">
        <v>132</v>
      </c>
      <c r="BM229" s="171" t="s">
        <v>475</v>
      </c>
    </row>
    <row r="230" spans="2:65" s="20" customFormat="1" ht="29.25" x14ac:dyDescent="0.2">
      <c r="B230" s="21"/>
      <c r="C230" s="22"/>
      <c r="D230" s="173" t="s">
        <v>134</v>
      </c>
      <c r="E230" s="22"/>
      <c r="F230" s="174" t="s">
        <v>275</v>
      </c>
      <c r="G230" s="22"/>
      <c r="H230" s="22"/>
      <c r="I230" s="175"/>
      <c r="J230" s="22"/>
      <c r="K230" s="22"/>
      <c r="L230" s="25"/>
      <c r="M230" s="176"/>
      <c r="N230" s="22"/>
      <c r="O230" s="22"/>
      <c r="P230" s="22"/>
      <c r="Q230" s="22"/>
      <c r="R230" s="22"/>
      <c r="S230" s="22"/>
      <c r="T230" s="53"/>
      <c r="AT230" s="3" t="s">
        <v>134</v>
      </c>
      <c r="AU230" s="3" t="s">
        <v>82</v>
      </c>
    </row>
    <row r="231" spans="2:65" s="20" customFormat="1" x14ac:dyDescent="0.2">
      <c r="B231" s="21"/>
      <c r="C231" s="22"/>
      <c r="D231" s="177" t="s">
        <v>136</v>
      </c>
      <c r="E231" s="22"/>
      <c r="F231" s="178" t="s">
        <v>276</v>
      </c>
      <c r="G231" s="22"/>
      <c r="H231" s="22"/>
      <c r="I231" s="175"/>
      <c r="J231" s="22"/>
      <c r="K231" s="22"/>
      <c r="L231" s="25"/>
      <c r="M231" s="176"/>
      <c r="N231" s="22"/>
      <c r="O231" s="22"/>
      <c r="P231" s="22"/>
      <c r="Q231" s="22"/>
      <c r="R231" s="22"/>
      <c r="S231" s="22"/>
      <c r="T231" s="53"/>
      <c r="AT231" s="3" t="s">
        <v>136</v>
      </c>
      <c r="AU231" s="3" t="s">
        <v>82</v>
      </c>
    </row>
    <row r="232" spans="2:65" s="179" customFormat="1" x14ac:dyDescent="0.2">
      <c r="B232" s="180"/>
      <c r="C232" s="181"/>
      <c r="D232" s="173" t="s">
        <v>138</v>
      </c>
      <c r="E232" s="182" t="s">
        <v>19</v>
      </c>
      <c r="F232" s="183" t="s">
        <v>470</v>
      </c>
      <c r="G232" s="181"/>
      <c r="H232" s="184">
        <v>22.106999999999999</v>
      </c>
      <c r="I232" s="185"/>
      <c r="J232" s="181"/>
      <c r="K232" s="181"/>
      <c r="L232" s="186"/>
      <c r="M232" s="187"/>
      <c r="N232" s="181"/>
      <c r="O232" s="181"/>
      <c r="P232" s="181"/>
      <c r="Q232" s="181"/>
      <c r="R232" s="181"/>
      <c r="S232" s="181"/>
      <c r="T232" s="188"/>
      <c r="AT232" s="189" t="s">
        <v>138</v>
      </c>
      <c r="AU232" s="189" t="s">
        <v>82</v>
      </c>
      <c r="AV232" s="179" t="s">
        <v>82</v>
      </c>
      <c r="AW232" s="179" t="s">
        <v>33</v>
      </c>
      <c r="AX232" s="179" t="s">
        <v>80</v>
      </c>
      <c r="AY232" s="189" t="s">
        <v>125</v>
      </c>
    </row>
    <row r="233" spans="2:65" s="20" customFormat="1" ht="44.25" customHeight="1" x14ac:dyDescent="0.2">
      <c r="B233" s="21"/>
      <c r="C233" s="160" t="s">
        <v>476</v>
      </c>
      <c r="D233" s="160" t="s">
        <v>127</v>
      </c>
      <c r="E233" s="161" t="s">
        <v>279</v>
      </c>
      <c r="F233" s="162" t="s">
        <v>280</v>
      </c>
      <c r="G233" s="163" t="s">
        <v>233</v>
      </c>
      <c r="H233" s="164">
        <v>163.136</v>
      </c>
      <c r="I233" s="165"/>
      <c r="J233" s="166">
        <f>ROUND(I233*H233,2)</f>
        <v>0</v>
      </c>
      <c r="K233" s="162" t="s">
        <v>131</v>
      </c>
      <c r="L233" s="25"/>
      <c r="M233" s="167" t="s">
        <v>19</v>
      </c>
      <c r="N233" s="168" t="s">
        <v>43</v>
      </c>
      <c r="O233" s="22"/>
      <c r="P233" s="169">
        <f>O233*H233</f>
        <v>0</v>
      </c>
      <c r="Q233" s="169">
        <v>0</v>
      </c>
      <c r="R233" s="169">
        <f>Q233*H233</f>
        <v>0</v>
      </c>
      <c r="S233" s="169">
        <v>0</v>
      </c>
      <c r="T233" s="170">
        <f>S233*H233</f>
        <v>0</v>
      </c>
      <c r="AR233" s="171" t="s">
        <v>132</v>
      </c>
      <c r="AT233" s="171" t="s">
        <v>127</v>
      </c>
      <c r="AU233" s="171" t="s">
        <v>82</v>
      </c>
      <c r="AY233" s="3" t="s">
        <v>125</v>
      </c>
      <c r="BE233" s="172">
        <f>IF(N233="základní",J233,0)</f>
        <v>0</v>
      </c>
      <c r="BF233" s="172">
        <f>IF(N233="snížená",J233,0)</f>
        <v>0</v>
      </c>
      <c r="BG233" s="172">
        <f>IF(N233="zákl. přenesená",J233,0)</f>
        <v>0</v>
      </c>
      <c r="BH233" s="172">
        <f>IF(N233="sníž. přenesená",J233,0)</f>
        <v>0</v>
      </c>
      <c r="BI233" s="172">
        <f>IF(N233="nulová",J233,0)</f>
        <v>0</v>
      </c>
      <c r="BJ233" s="3" t="s">
        <v>80</v>
      </c>
      <c r="BK233" s="172">
        <f>ROUND(I233*H233,2)</f>
        <v>0</v>
      </c>
      <c r="BL233" s="3" t="s">
        <v>132</v>
      </c>
      <c r="BM233" s="171" t="s">
        <v>477</v>
      </c>
    </row>
    <row r="234" spans="2:65" s="20" customFormat="1" ht="29.25" x14ac:dyDescent="0.2">
      <c r="B234" s="21"/>
      <c r="C234" s="22"/>
      <c r="D234" s="173" t="s">
        <v>134</v>
      </c>
      <c r="E234" s="22"/>
      <c r="F234" s="174" t="s">
        <v>282</v>
      </c>
      <c r="G234" s="22"/>
      <c r="H234" s="22"/>
      <c r="I234" s="175"/>
      <c r="J234" s="22"/>
      <c r="K234" s="22"/>
      <c r="L234" s="25"/>
      <c r="M234" s="176"/>
      <c r="N234" s="22"/>
      <c r="O234" s="22"/>
      <c r="P234" s="22"/>
      <c r="Q234" s="22"/>
      <c r="R234" s="22"/>
      <c r="S234" s="22"/>
      <c r="T234" s="53"/>
      <c r="AT234" s="3" t="s">
        <v>134</v>
      </c>
      <c r="AU234" s="3" t="s">
        <v>82</v>
      </c>
    </row>
    <row r="235" spans="2:65" s="20" customFormat="1" x14ac:dyDescent="0.2">
      <c r="B235" s="21"/>
      <c r="C235" s="22"/>
      <c r="D235" s="177" t="s">
        <v>136</v>
      </c>
      <c r="E235" s="22"/>
      <c r="F235" s="178" t="s">
        <v>283</v>
      </c>
      <c r="G235" s="22"/>
      <c r="H235" s="22"/>
      <c r="I235" s="175"/>
      <c r="J235" s="22"/>
      <c r="K235" s="22"/>
      <c r="L235" s="25"/>
      <c r="M235" s="176"/>
      <c r="N235" s="22"/>
      <c r="O235" s="22"/>
      <c r="P235" s="22"/>
      <c r="Q235" s="22"/>
      <c r="R235" s="22"/>
      <c r="S235" s="22"/>
      <c r="T235" s="53"/>
      <c r="AT235" s="3" t="s">
        <v>136</v>
      </c>
      <c r="AU235" s="3" t="s">
        <v>82</v>
      </c>
    </row>
    <row r="236" spans="2:65" s="179" customFormat="1" x14ac:dyDescent="0.2">
      <c r="B236" s="180"/>
      <c r="C236" s="181"/>
      <c r="D236" s="173" t="s">
        <v>138</v>
      </c>
      <c r="E236" s="182" t="s">
        <v>19</v>
      </c>
      <c r="F236" s="183" t="s">
        <v>465</v>
      </c>
      <c r="G236" s="181"/>
      <c r="H236" s="184">
        <v>163.136</v>
      </c>
      <c r="I236" s="185"/>
      <c r="J236" s="181"/>
      <c r="K236" s="181"/>
      <c r="L236" s="186"/>
      <c r="M236" s="187"/>
      <c r="N236" s="181"/>
      <c r="O236" s="181"/>
      <c r="P236" s="181"/>
      <c r="Q236" s="181"/>
      <c r="R236" s="181"/>
      <c r="S236" s="181"/>
      <c r="T236" s="188"/>
      <c r="AT236" s="189" t="s">
        <v>138</v>
      </c>
      <c r="AU236" s="189" t="s">
        <v>82</v>
      </c>
      <c r="AV236" s="179" t="s">
        <v>82</v>
      </c>
      <c r="AW236" s="179" t="s">
        <v>33</v>
      </c>
      <c r="AX236" s="179" t="s">
        <v>80</v>
      </c>
      <c r="AY236" s="189" t="s">
        <v>125</v>
      </c>
    </row>
    <row r="237" spans="2:65" s="144" customFormat="1" ht="22.9" customHeight="1" x14ac:dyDescent="0.2">
      <c r="B237" s="145"/>
      <c r="C237" s="146"/>
      <c r="D237" s="147" t="s">
        <v>71</v>
      </c>
      <c r="E237" s="158" t="s">
        <v>478</v>
      </c>
      <c r="F237" s="158" t="s">
        <v>479</v>
      </c>
      <c r="G237" s="146"/>
      <c r="H237" s="146"/>
      <c r="I237" s="149"/>
      <c r="J237" s="159">
        <f>BK237</f>
        <v>0</v>
      </c>
      <c r="K237" s="146"/>
      <c r="L237" s="151"/>
      <c r="M237" s="152"/>
      <c r="N237" s="146"/>
      <c r="O237" s="146"/>
      <c r="P237" s="153">
        <f>SUM(P238:P240)</f>
        <v>0</v>
      </c>
      <c r="Q237" s="146"/>
      <c r="R237" s="153">
        <f>SUM(R238:R240)</f>
        <v>0</v>
      </c>
      <c r="S237" s="146"/>
      <c r="T237" s="154">
        <f>SUM(T238:T240)</f>
        <v>0</v>
      </c>
      <c r="AR237" s="155" t="s">
        <v>80</v>
      </c>
      <c r="AT237" s="156" t="s">
        <v>71</v>
      </c>
      <c r="AU237" s="156" t="s">
        <v>80</v>
      </c>
      <c r="AY237" s="155" t="s">
        <v>125</v>
      </c>
      <c r="BK237" s="157">
        <f>SUM(BK238:BK240)</f>
        <v>0</v>
      </c>
    </row>
    <row r="238" spans="2:65" s="20" customFormat="1" ht="24.2" customHeight="1" x14ac:dyDescent="0.2">
      <c r="B238" s="21"/>
      <c r="C238" s="160" t="s">
        <v>480</v>
      </c>
      <c r="D238" s="160" t="s">
        <v>127</v>
      </c>
      <c r="E238" s="161" t="s">
        <v>481</v>
      </c>
      <c r="F238" s="162" t="s">
        <v>482</v>
      </c>
      <c r="G238" s="163" t="s">
        <v>233</v>
      </c>
      <c r="H238" s="164">
        <v>572.54899999999998</v>
      </c>
      <c r="I238" s="165"/>
      <c r="J238" s="166">
        <f>ROUND(I238*H238,2)</f>
        <v>0</v>
      </c>
      <c r="K238" s="162" t="s">
        <v>131</v>
      </c>
      <c r="L238" s="25"/>
      <c r="M238" s="167" t="s">
        <v>19</v>
      </c>
      <c r="N238" s="168" t="s">
        <v>43</v>
      </c>
      <c r="O238" s="22"/>
      <c r="P238" s="169">
        <f>O238*H238</f>
        <v>0</v>
      </c>
      <c r="Q238" s="169">
        <v>0</v>
      </c>
      <c r="R238" s="169">
        <f>Q238*H238</f>
        <v>0</v>
      </c>
      <c r="S238" s="169">
        <v>0</v>
      </c>
      <c r="T238" s="170">
        <f>S238*H238</f>
        <v>0</v>
      </c>
      <c r="AR238" s="171" t="s">
        <v>132</v>
      </c>
      <c r="AT238" s="171" t="s">
        <v>127</v>
      </c>
      <c r="AU238" s="171" t="s">
        <v>82</v>
      </c>
      <c r="AY238" s="3" t="s">
        <v>125</v>
      </c>
      <c r="BE238" s="172">
        <f>IF(N238="základní",J238,0)</f>
        <v>0</v>
      </c>
      <c r="BF238" s="172">
        <f>IF(N238="snížená",J238,0)</f>
        <v>0</v>
      </c>
      <c r="BG238" s="172">
        <f>IF(N238="zákl. přenesená",J238,0)</f>
        <v>0</v>
      </c>
      <c r="BH238" s="172">
        <f>IF(N238="sníž. přenesená",J238,0)</f>
        <v>0</v>
      </c>
      <c r="BI238" s="172">
        <f>IF(N238="nulová",J238,0)</f>
        <v>0</v>
      </c>
      <c r="BJ238" s="3" t="s">
        <v>80</v>
      </c>
      <c r="BK238" s="172">
        <f>ROUND(I238*H238,2)</f>
        <v>0</v>
      </c>
      <c r="BL238" s="3" t="s">
        <v>132</v>
      </c>
      <c r="BM238" s="171" t="s">
        <v>483</v>
      </c>
    </row>
    <row r="239" spans="2:65" s="20" customFormat="1" ht="19.5" x14ac:dyDescent="0.2">
      <c r="B239" s="21"/>
      <c r="C239" s="22"/>
      <c r="D239" s="173" t="s">
        <v>134</v>
      </c>
      <c r="E239" s="22"/>
      <c r="F239" s="174" t="s">
        <v>484</v>
      </c>
      <c r="G239" s="22"/>
      <c r="H239" s="22"/>
      <c r="I239" s="175"/>
      <c r="J239" s="22"/>
      <c r="K239" s="22"/>
      <c r="L239" s="25"/>
      <c r="M239" s="176"/>
      <c r="N239" s="22"/>
      <c r="O239" s="22"/>
      <c r="P239" s="22"/>
      <c r="Q239" s="22"/>
      <c r="R239" s="22"/>
      <c r="S239" s="22"/>
      <c r="T239" s="53"/>
      <c r="AT239" s="3" t="s">
        <v>134</v>
      </c>
      <c r="AU239" s="3" t="s">
        <v>82</v>
      </c>
    </row>
    <row r="240" spans="2:65" s="20" customFormat="1" x14ac:dyDescent="0.2">
      <c r="B240" s="21"/>
      <c r="C240" s="22"/>
      <c r="D240" s="177" t="s">
        <v>136</v>
      </c>
      <c r="E240" s="22"/>
      <c r="F240" s="178" t="s">
        <v>485</v>
      </c>
      <c r="G240" s="22"/>
      <c r="H240" s="22"/>
      <c r="I240" s="175"/>
      <c r="J240" s="22"/>
      <c r="K240" s="22"/>
      <c r="L240" s="25"/>
      <c r="M240" s="225"/>
      <c r="N240" s="226"/>
      <c r="O240" s="226"/>
      <c r="P240" s="226"/>
      <c r="Q240" s="226"/>
      <c r="R240" s="226"/>
      <c r="S240" s="226"/>
      <c r="T240" s="227"/>
      <c r="AT240" s="3" t="s">
        <v>136</v>
      </c>
      <c r="AU240" s="3" t="s">
        <v>82</v>
      </c>
    </row>
    <row r="241" spans="2:12" s="20" customFormat="1" ht="6.95" customHeight="1" x14ac:dyDescent="0.2">
      <c r="B241" s="34"/>
      <c r="C241" s="35"/>
      <c r="D241" s="35"/>
      <c r="E241" s="35"/>
      <c r="F241" s="35"/>
      <c r="G241" s="35"/>
      <c r="H241" s="35"/>
      <c r="I241" s="35"/>
      <c r="J241" s="35"/>
      <c r="K241" s="35"/>
      <c r="L241" s="25"/>
    </row>
  </sheetData>
  <sheetProtection algorithmName="SHA-512" hashValue="tPK6ixTS28C2ct84gAY50Oddqwy4tkTgEImkzwnxm1Fbyjazmvku56hvBx+cyG4kUdU+HkpFEz0QjScKoBPToQ==" saltValue="lpFVRWlxD4AjCtCs2NlzF/pmGDKOK64Q28BWDXXsKNA+VYwxzE9bf1JI9aC7K8F2RFNYf2GqGlp+MndmXi7xEA==" spinCount="100000" sheet="1" objects="1" scenarios="1" formatColumns="0" formatRows="0" autoFilter="0"/>
  <autoFilter ref="C86:K240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6" r:id="rId2" xr:uid="{00000000-0004-0000-0200-000001000000}"/>
    <hyperlink ref="F100" r:id="rId3" xr:uid="{00000000-0004-0000-0200-000002000000}"/>
    <hyperlink ref="F107" r:id="rId4" xr:uid="{00000000-0004-0000-0200-000003000000}"/>
    <hyperlink ref="F111" r:id="rId5" xr:uid="{00000000-0004-0000-0200-000004000000}"/>
    <hyperlink ref="F118" r:id="rId6" xr:uid="{00000000-0004-0000-0200-000005000000}"/>
    <hyperlink ref="F124" r:id="rId7" xr:uid="{00000000-0004-0000-0200-000006000000}"/>
    <hyperlink ref="F128" r:id="rId8" xr:uid="{00000000-0004-0000-0200-000007000000}"/>
    <hyperlink ref="F132" r:id="rId9" xr:uid="{00000000-0004-0000-0200-000008000000}"/>
    <hyperlink ref="F149" r:id="rId10" xr:uid="{00000000-0004-0000-0200-000009000000}"/>
    <hyperlink ref="F155" r:id="rId11" xr:uid="{00000000-0004-0000-0200-00000A000000}"/>
    <hyperlink ref="F159" r:id="rId12" xr:uid="{00000000-0004-0000-0200-00000B000000}"/>
    <hyperlink ref="F163" r:id="rId13" xr:uid="{00000000-0004-0000-0200-00000C000000}"/>
    <hyperlink ref="F167" r:id="rId14" xr:uid="{00000000-0004-0000-0200-00000D000000}"/>
    <hyperlink ref="F171" r:id="rId15" xr:uid="{00000000-0004-0000-0200-00000E000000}"/>
    <hyperlink ref="F188" r:id="rId16" xr:uid="{00000000-0004-0000-0200-00000F000000}"/>
    <hyperlink ref="F203" r:id="rId17" xr:uid="{00000000-0004-0000-0200-000010000000}"/>
    <hyperlink ref="F215" r:id="rId18" xr:uid="{00000000-0004-0000-0200-000011000000}"/>
    <hyperlink ref="F219" r:id="rId19" xr:uid="{00000000-0004-0000-0200-000012000000}"/>
    <hyperlink ref="F223" r:id="rId20" xr:uid="{00000000-0004-0000-0200-000013000000}"/>
    <hyperlink ref="F227" r:id="rId21" xr:uid="{00000000-0004-0000-0200-000014000000}"/>
    <hyperlink ref="F231" r:id="rId22" xr:uid="{00000000-0004-0000-0200-000015000000}"/>
    <hyperlink ref="F235" r:id="rId23" xr:uid="{00000000-0004-0000-0200-000016000000}"/>
    <hyperlink ref="F240" r:id="rId24" xr:uid="{00000000-0004-0000-0200-000017000000}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4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 x14ac:dyDescent="0.2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3" t="s">
        <v>88</v>
      </c>
    </row>
    <row r="3" spans="2:46" s="1" customFormat="1" ht="6.95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6"/>
      <c r="AT3" s="3" t="s">
        <v>82</v>
      </c>
    </row>
    <row r="4" spans="2:46" s="1" customFormat="1" ht="24.95" customHeight="1" x14ac:dyDescent="0.2">
      <c r="B4" s="6"/>
      <c r="D4" s="93" t="s">
        <v>98</v>
      </c>
      <c r="L4" s="6"/>
      <c r="M4" s="94" t="s">
        <v>10</v>
      </c>
      <c r="AT4" s="3" t="s">
        <v>4</v>
      </c>
    </row>
    <row r="5" spans="2:46" s="1" customFormat="1" ht="6.95" customHeight="1" x14ac:dyDescent="0.2">
      <c r="B5" s="6"/>
      <c r="L5" s="6"/>
    </row>
    <row r="6" spans="2:46" s="1" customFormat="1" ht="12" customHeight="1" x14ac:dyDescent="0.2">
      <c r="B6" s="6"/>
      <c r="D6" s="95" t="s">
        <v>16</v>
      </c>
      <c r="L6" s="6"/>
    </row>
    <row r="7" spans="2:46" s="1" customFormat="1" ht="16.5" customHeight="1" x14ac:dyDescent="0.2">
      <c r="B7" s="6"/>
      <c r="E7" s="380" t="str">
        <f>'Rekapitulace stavby'!K6</f>
        <v>Revitalizace zeleně v parčíku U pramenu v Lounech</v>
      </c>
      <c r="F7" s="381"/>
      <c r="G7" s="381"/>
      <c r="H7" s="381"/>
      <c r="L7" s="6"/>
    </row>
    <row r="8" spans="2:46" s="20" customFormat="1" ht="12" customHeight="1" x14ac:dyDescent="0.2">
      <c r="B8" s="25"/>
      <c r="D8" s="95" t="s">
        <v>99</v>
      </c>
      <c r="L8" s="25"/>
    </row>
    <row r="9" spans="2:46" s="20" customFormat="1" ht="16.5" customHeight="1" x14ac:dyDescent="0.2">
      <c r="B9" s="25"/>
      <c r="E9" s="382" t="s">
        <v>486</v>
      </c>
      <c r="F9" s="383"/>
      <c r="G9" s="383"/>
      <c r="H9" s="383"/>
      <c r="L9" s="25"/>
    </row>
    <row r="10" spans="2:46" s="20" customFormat="1" x14ac:dyDescent="0.2">
      <c r="B10" s="25"/>
      <c r="L10" s="25"/>
    </row>
    <row r="11" spans="2:46" s="20" customFormat="1" ht="12" customHeight="1" x14ac:dyDescent="0.2">
      <c r="B11" s="25"/>
      <c r="D11" s="95" t="s">
        <v>18</v>
      </c>
      <c r="F11" s="96" t="s">
        <v>19</v>
      </c>
      <c r="I11" s="95" t="s">
        <v>20</v>
      </c>
      <c r="J11" s="96" t="s">
        <v>19</v>
      </c>
      <c r="L11" s="25"/>
    </row>
    <row r="12" spans="2:46" s="20" customFormat="1" ht="12" customHeight="1" x14ac:dyDescent="0.2">
      <c r="B12" s="25"/>
      <c r="D12" s="95" t="s">
        <v>21</v>
      </c>
      <c r="F12" s="96" t="s">
        <v>22</v>
      </c>
      <c r="I12" s="95" t="s">
        <v>23</v>
      </c>
      <c r="J12" s="97" t="str">
        <f>'Rekapitulace stavby'!AN8</f>
        <v>19. 8. 2025</v>
      </c>
      <c r="L12" s="25"/>
    </row>
    <row r="13" spans="2:46" s="20" customFormat="1" ht="10.9" customHeight="1" x14ac:dyDescent="0.2">
      <c r="B13" s="25"/>
      <c r="L13" s="25"/>
    </row>
    <row r="14" spans="2:46" s="20" customFormat="1" ht="12" customHeight="1" x14ac:dyDescent="0.2">
      <c r="B14" s="25"/>
      <c r="D14" s="95" t="s">
        <v>25</v>
      </c>
      <c r="I14" s="95" t="s">
        <v>26</v>
      </c>
      <c r="J14" s="96" t="s">
        <v>19</v>
      </c>
      <c r="L14" s="25"/>
    </row>
    <row r="15" spans="2:46" s="20" customFormat="1" ht="18" customHeight="1" x14ac:dyDescent="0.2">
      <c r="B15" s="25"/>
      <c r="E15" s="96" t="s">
        <v>27</v>
      </c>
      <c r="I15" s="95" t="s">
        <v>28</v>
      </c>
      <c r="J15" s="96" t="s">
        <v>19</v>
      </c>
      <c r="L15" s="25"/>
    </row>
    <row r="16" spans="2:46" s="20" customFormat="1" ht="6.95" customHeight="1" x14ac:dyDescent="0.2">
      <c r="B16" s="25"/>
      <c r="L16" s="25"/>
    </row>
    <row r="17" spans="2:12" s="20" customFormat="1" ht="12" customHeight="1" x14ac:dyDescent="0.2">
      <c r="B17" s="25"/>
      <c r="D17" s="95" t="s">
        <v>29</v>
      </c>
      <c r="I17" s="95" t="s">
        <v>26</v>
      </c>
      <c r="J17" s="16" t="str">
        <f>'Rekapitulace stavby'!AN13</f>
        <v>Vyplň údaj</v>
      </c>
      <c r="L17" s="25"/>
    </row>
    <row r="18" spans="2:12" s="20" customFormat="1" ht="18" customHeight="1" x14ac:dyDescent="0.2">
      <c r="B18" s="25"/>
      <c r="E18" s="384" t="str">
        <f>'Rekapitulace stavby'!E14</f>
        <v>Vyplň údaj</v>
      </c>
      <c r="F18" s="385"/>
      <c r="G18" s="385"/>
      <c r="H18" s="385"/>
      <c r="I18" s="95" t="s">
        <v>28</v>
      </c>
      <c r="J18" s="16" t="str">
        <f>'Rekapitulace stavby'!AN14</f>
        <v>Vyplň údaj</v>
      </c>
      <c r="L18" s="25"/>
    </row>
    <row r="19" spans="2:12" s="20" customFormat="1" ht="6.95" customHeight="1" x14ac:dyDescent="0.2">
      <c r="B19" s="25"/>
      <c r="L19" s="25"/>
    </row>
    <row r="20" spans="2:12" s="20" customFormat="1" ht="12" customHeight="1" x14ac:dyDescent="0.2">
      <c r="B20" s="25"/>
      <c r="D20" s="95" t="s">
        <v>31</v>
      </c>
      <c r="I20" s="95" t="s">
        <v>26</v>
      </c>
      <c r="J20" s="96" t="s">
        <v>19</v>
      </c>
      <c r="L20" s="25"/>
    </row>
    <row r="21" spans="2:12" s="20" customFormat="1" ht="18" customHeight="1" x14ac:dyDescent="0.2">
      <c r="B21" s="25"/>
      <c r="E21" s="96" t="s">
        <v>32</v>
      </c>
      <c r="I21" s="95" t="s">
        <v>28</v>
      </c>
      <c r="J21" s="96" t="s">
        <v>19</v>
      </c>
      <c r="L21" s="25"/>
    </row>
    <row r="22" spans="2:12" s="20" customFormat="1" ht="6.95" customHeight="1" x14ac:dyDescent="0.2">
      <c r="B22" s="25"/>
      <c r="L22" s="25"/>
    </row>
    <row r="23" spans="2:12" s="20" customFormat="1" ht="12" customHeight="1" x14ac:dyDescent="0.2">
      <c r="B23" s="25"/>
      <c r="D23" s="95" t="s">
        <v>34</v>
      </c>
      <c r="I23" s="95" t="s">
        <v>26</v>
      </c>
      <c r="J23" s="96" t="s">
        <v>19</v>
      </c>
      <c r="L23" s="25"/>
    </row>
    <row r="24" spans="2:12" s="20" customFormat="1" ht="18" customHeight="1" x14ac:dyDescent="0.2">
      <c r="B24" s="25"/>
      <c r="E24" s="96" t="s">
        <v>35</v>
      </c>
      <c r="I24" s="95" t="s">
        <v>28</v>
      </c>
      <c r="J24" s="96" t="s">
        <v>19</v>
      </c>
      <c r="L24" s="25"/>
    </row>
    <row r="25" spans="2:12" s="20" customFormat="1" ht="6.95" customHeight="1" x14ac:dyDescent="0.2">
      <c r="B25" s="25"/>
      <c r="L25" s="25"/>
    </row>
    <row r="26" spans="2:12" s="20" customFormat="1" ht="12" customHeight="1" x14ac:dyDescent="0.2">
      <c r="B26" s="25"/>
      <c r="D26" s="95" t="s">
        <v>36</v>
      </c>
      <c r="L26" s="25"/>
    </row>
    <row r="27" spans="2:12" s="98" customFormat="1" ht="286.5" customHeight="1" x14ac:dyDescent="0.2">
      <c r="B27" s="99"/>
      <c r="E27" s="386" t="s">
        <v>101</v>
      </c>
      <c r="F27" s="386"/>
      <c r="G27" s="386"/>
      <c r="H27" s="386"/>
      <c r="L27" s="99"/>
    </row>
    <row r="28" spans="2:12" s="20" customFormat="1" ht="6.95" customHeight="1" x14ac:dyDescent="0.2">
      <c r="B28" s="25"/>
      <c r="L28" s="25"/>
    </row>
    <row r="29" spans="2:12" s="20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25.35" customHeight="1" x14ac:dyDescent="0.2">
      <c r="B30" s="25"/>
      <c r="D30" s="100" t="s">
        <v>38</v>
      </c>
      <c r="J30" s="101">
        <f>ROUND(J96, 2)</f>
        <v>0</v>
      </c>
      <c r="L30" s="25"/>
    </row>
    <row r="31" spans="2:12" s="20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20" customFormat="1" ht="14.45" customHeight="1" x14ac:dyDescent="0.2">
      <c r="B32" s="25"/>
      <c r="F32" s="102" t="s">
        <v>40</v>
      </c>
      <c r="I32" s="102" t="s">
        <v>39</v>
      </c>
      <c r="J32" s="102" t="s">
        <v>41</v>
      </c>
      <c r="L32" s="25"/>
    </row>
    <row r="33" spans="2:12" s="20" customFormat="1" ht="14.45" customHeight="1" x14ac:dyDescent="0.2">
      <c r="B33" s="25"/>
      <c r="D33" s="51" t="s">
        <v>42</v>
      </c>
      <c r="E33" s="95" t="s">
        <v>43</v>
      </c>
      <c r="F33" s="103">
        <f>ROUND((SUM(BE96:BE439)),  2)</f>
        <v>0</v>
      </c>
      <c r="I33" s="104">
        <v>0.21</v>
      </c>
      <c r="J33" s="103">
        <f>ROUND(((SUM(BE96:BE439))*I33),  2)</f>
        <v>0</v>
      </c>
      <c r="L33" s="25"/>
    </row>
    <row r="34" spans="2:12" s="20" customFormat="1" ht="14.45" customHeight="1" x14ac:dyDescent="0.2">
      <c r="B34" s="25"/>
      <c r="E34" s="95" t="s">
        <v>44</v>
      </c>
      <c r="F34" s="103">
        <f>ROUND((SUM(BF96:BF439)),  2)</f>
        <v>0</v>
      </c>
      <c r="I34" s="104">
        <v>0.12</v>
      </c>
      <c r="J34" s="103">
        <f>ROUND(((SUM(BF96:BF439))*I34),  2)</f>
        <v>0</v>
      </c>
      <c r="L34" s="25"/>
    </row>
    <row r="35" spans="2:12" s="20" customFormat="1" ht="14.45" hidden="1" customHeight="1" x14ac:dyDescent="0.2">
      <c r="B35" s="25"/>
      <c r="E35" s="95" t="s">
        <v>45</v>
      </c>
      <c r="F35" s="103">
        <f>ROUND((SUM(BG96:BG439)),  2)</f>
        <v>0</v>
      </c>
      <c r="I35" s="104">
        <v>0.21</v>
      </c>
      <c r="J35" s="103">
        <f t="shared" ref="J35:J37" si="0">0</f>
        <v>0</v>
      </c>
      <c r="L35" s="25"/>
    </row>
    <row r="36" spans="2:12" s="20" customFormat="1" ht="14.45" hidden="1" customHeight="1" x14ac:dyDescent="0.2">
      <c r="B36" s="25"/>
      <c r="E36" s="95" t="s">
        <v>46</v>
      </c>
      <c r="F36" s="103">
        <f>ROUND((SUM(BH96:BH439)),  2)</f>
        <v>0</v>
      </c>
      <c r="I36" s="104">
        <v>0.12</v>
      </c>
      <c r="J36" s="103">
        <f t="shared" si="0"/>
        <v>0</v>
      </c>
      <c r="L36" s="25"/>
    </row>
    <row r="37" spans="2:12" s="20" customFormat="1" ht="14.45" hidden="1" customHeight="1" x14ac:dyDescent="0.2">
      <c r="B37" s="25"/>
      <c r="E37" s="95" t="s">
        <v>47</v>
      </c>
      <c r="F37" s="103">
        <f>ROUND((SUM(BI96:BI439)),  2)</f>
        <v>0</v>
      </c>
      <c r="I37" s="104">
        <v>0</v>
      </c>
      <c r="J37" s="103">
        <f t="shared" si="0"/>
        <v>0</v>
      </c>
      <c r="L37" s="25"/>
    </row>
    <row r="38" spans="2:12" s="20" customFormat="1" ht="6.95" customHeight="1" x14ac:dyDescent="0.2">
      <c r="B38" s="25"/>
      <c r="L38" s="25"/>
    </row>
    <row r="39" spans="2:12" s="20" customFormat="1" ht="25.35" customHeight="1" x14ac:dyDescent="0.2">
      <c r="B39" s="25"/>
      <c r="C39" s="105"/>
      <c r="D39" s="106" t="s">
        <v>48</v>
      </c>
      <c r="E39" s="107"/>
      <c r="F39" s="107"/>
      <c r="G39" s="108" t="s">
        <v>49</v>
      </c>
      <c r="H39" s="109" t="s">
        <v>50</v>
      </c>
      <c r="I39" s="107"/>
      <c r="J39" s="110">
        <f>SUM(J30:J37)</f>
        <v>0</v>
      </c>
      <c r="K39" s="111"/>
      <c r="L39" s="25"/>
    </row>
    <row r="40" spans="2:12" s="20" customFormat="1" ht="14.4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25"/>
    </row>
    <row r="44" spans="2:12" s="20" customFormat="1" ht="6.95" customHeight="1" x14ac:dyDescent="0.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25"/>
    </row>
    <row r="45" spans="2:12" s="20" customFormat="1" ht="24.95" customHeight="1" x14ac:dyDescent="0.2">
      <c r="B45" s="21"/>
      <c r="C45" s="9" t="s">
        <v>102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5"/>
    </row>
    <row r="47" spans="2:12" s="20" customFormat="1" ht="12" customHeight="1" x14ac:dyDescent="0.2">
      <c r="B47" s="21"/>
      <c r="C47" s="15" t="s">
        <v>16</v>
      </c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6.5" customHeight="1" x14ac:dyDescent="0.2">
      <c r="B48" s="21"/>
      <c r="C48" s="22"/>
      <c r="D48" s="22"/>
      <c r="E48" s="387" t="str">
        <f>E7</f>
        <v>Revitalizace zeleně v parčíku U pramenu v Lounech</v>
      </c>
      <c r="F48" s="388"/>
      <c r="G48" s="388"/>
      <c r="H48" s="388"/>
      <c r="I48" s="22"/>
      <c r="J48" s="22"/>
      <c r="K48" s="22"/>
      <c r="L48" s="25"/>
    </row>
    <row r="49" spans="2:47" s="20" customFormat="1" ht="12" customHeight="1" x14ac:dyDescent="0.2">
      <c r="B49" s="21"/>
      <c r="C49" s="15" t="s">
        <v>99</v>
      </c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16.5" customHeight="1" x14ac:dyDescent="0.2">
      <c r="B50" s="21"/>
      <c r="C50" s="22"/>
      <c r="D50" s="22"/>
      <c r="E50" s="360" t="str">
        <f>E9</f>
        <v>03 - SO 03 - Mobiliář a vybavení</v>
      </c>
      <c r="F50" s="389"/>
      <c r="G50" s="389"/>
      <c r="H50" s="389"/>
      <c r="I50" s="22"/>
      <c r="J50" s="22"/>
      <c r="K50" s="22"/>
      <c r="L50" s="25"/>
    </row>
    <row r="51" spans="2:47" s="20" customFormat="1" ht="6.95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5"/>
    </row>
    <row r="52" spans="2:47" s="20" customFormat="1" ht="12" customHeight="1" x14ac:dyDescent="0.2">
      <c r="B52" s="21"/>
      <c r="C52" s="15" t="s">
        <v>21</v>
      </c>
      <c r="D52" s="22"/>
      <c r="E52" s="22"/>
      <c r="F52" s="13" t="str">
        <f>F12</f>
        <v xml:space="preserve"> </v>
      </c>
      <c r="G52" s="22"/>
      <c r="H52" s="22"/>
      <c r="I52" s="15" t="s">
        <v>23</v>
      </c>
      <c r="J52" s="48" t="str">
        <f>IF(J12="","",J12)</f>
        <v>19. 8. 2025</v>
      </c>
      <c r="K52" s="22"/>
      <c r="L52" s="25"/>
    </row>
    <row r="53" spans="2:47" s="20" customFormat="1" ht="6.95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5"/>
    </row>
    <row r="54" spans="2:47" s="20" customFormat="1" ht="40.15" customHeight="1" x14ac:dyDescent="0.2">
      <c r="B54" s="21"/>
      <c r="C54" s="15" t="s">
        <v>25</v>
      </c>
      <c r="D54" s="22"/>
      <c r="E54" s="22"/>
      <c r="F54" s="13" t="str">
        <f>E15</f>
        <v>Město Louny, Mírové náměnstí 35, Louny</v>
      </c>
      <c r="G54" s="22"/>
      <c r="H54" s="22"/>
      <c r="I54" s="15" t="s">
        <v>31</v>
      </c>
      <c r="J54" s="18" t="str">
        <f>E21</f>
        <v xml:space="preserve">Ing.Radek Prokeš Ph.D, Jihovýchodní VI/3116 Praha </v>
      </c>
      <c r="K54" s="22"/>
      <c r="L54" s="25"/>
    </row>
    <row r="55" spans="2:47" s="20" customFormat="1" ht="15.2" customHeight="1" x14ac:dyDescent="0.2">
      <c r="B55" s="21"/>
      <c r="C55" s="15" t="s">
        <v>29</v>
      </c>
      <c r="D55" s="22"/>
      <c r="E55" s="22"/>
      <c r="F55" s="13" t="str">
        <f>IF(E18="","",E18)</f>
        <v>Vyplň údaj</v>
      </c>
      <c r="G55" s="22"/>
      <c r="H55" s="22"/>
      <c r="I55" s="15" t="s">
        <v>34</v>
      </c>
      <c r="J55" s="18" t="str">
        <f>E24</f>
        <v>Ondřej Gerhart</v>
      </c>
      <c r="K55" s="22"/>
      <c r="L55" s="25"/>
    </row>
    <row r="56" spans="2:47" s="20" customFormat="1" ht="10.35" customHeigh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5"/>
    </row>
    <row r="57" spans="2:47" s="20" customFormat="1" ht="29.25" customHeight="1" x14ac:dyDescent="0.2">
      <c r="B57" s="21"/>
      <c r="C57" s="116" t="s">
        <v>103</v>
      </c>
      <c r="D57" s="117"/>
      <c r="E57" s="117"/>
      <c r="F57" s="117"/>
      <c r="G57" s="117"/>
      <c r="H57" s="117"/>
      <c r="I57" s="117"/>
      <c r="J57" s="118" t="s">
        <v>104</v>
      </c>
      <c r="K57" s="117"/>
      <c r="L57" s="25"/>
    </row>
    <row r="58" spans="2:47" s="20" customFormat="1" ht="10.35" customHeight="1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5"/>
    </row>
    <row r="59" spans="2:47" s="20" customFormat="1" ht="22.9" customHeight="1" x14ac:dyDescent="0.2">
      <c r="B59" s="21"/>
      <c r="C59" s="119" t="s">
        <v>70</v>
      </c>
      <c r="D59" s="22"/>
      <c r="E59" s="22"/>
      <c r="F59" s="22"/>
      <c r="G59" s="22"/>
      <c r="H59" s="22"/>
      <c r="I59" s="22"/>
      <c r="J59" s="66">
        <f t="shared" ref="J59:J61" si="1">J96</f>
        <v>0</v>
      </c>
      <c r="K59" s="22"/>
      <c r="L59" s="25"/>
      <c r="AU59" s="3" t="s">
        <v>105</v>
      </c>
    </row>
    <row r="60" spans="2:47" s="120" customFormat="1" ht="24.95" customHeight="1" x14ac:dyDescent="0.2">
      <c r="B60" s="121"/>
      <c r="C60" s="122"/>
      <c r="D60" s="123" t="s">
        <v>106</v>
      </c>
      <c r="E60" s="124"/>
      <c r="F60" s="124"/>
      <c r="G60" s="124"/>
      <c r="H60" s="124"/>
      <c r="I60" s="124"/>
      <c r="J60" s="125">
        <f t="shared" si="1"/>
        <v>0</v>
      </c>
      <c r="K60" s="122"/>
      <c r="L60" s="126"/>
    </row>
    <row r="61" spans="2:47" s="127" customFormat="1" ht="19.899999999999999" customHeight="1" x14ac:dyDescent="0.2">
      <c r="B61" s="128"/>
      <c r="C61" s="129"/>
      <c r="D61" s="130" t="s">
        <v>107</v>
      </c>
      <c r="E61" s="131"/>
      <c r="F61" s="131"/>
      <c r="G61" s="131"/>
      <c r="H61" s="131"/>
      <c r="I61" s="131"/>
      <c r="J61" s="132">
        <f t="shared" si="1"/>
        <v>0</v>
      </c>
      <c r="K61" s="129"/>
      <c r="L61" s="133"/>
    </row>
    <row r="62" spans="2:47" s="127" customFormat="1" ht="19.899999999999999" customHeight="1" x14ac:dyDescent="0.2">
      <c r="B62" s="128"/>
      <c r="C62" s="129"/>
      <c r="D62" s="130" t="s">
        <v>303</v>
      </c>
      <c r="E62" s="131"/>
      <c r="F62" s="131"/>
      <c r="G62" s="131"/>
      <c r="H62" s="131"/>
      <c r="I62" s="131"/>
      <c r="J62" s="132">
        <f>J131</f>
        <v>0</v>
      </c>
      <c r="K62" s="129"/>
      <c r="L62" s="133"/>
    </row>
    <row r="63" spans="2:47" s="127" customFormat="1" ht="19.899999999999999" customHeight="1" x14ac:dyDescent="0.2">
      <c r="B63" s="128"/>
      <c r="C63" s="129"/>
      <c r="D63" s="130" t="s">
        <v>487</v>
      </c>
      <c r="E63" s="131"/>
      <c r="F63" s="131"/>
      <c r="G63" s="131"/>
      <c r="H63" s="131"/>
      <c r="I63" s="131"/>
      <c r="J63" s="132">
        <f>J179</f>
        <v>0</v>
      </c>
      <c r="K63" s="129"/>
      <c r="L63" s="133"/>
    </row>
    <row r="64" spans="2:47" s="127" customFormat="1" ht="19.899999999999999" customHeight="1" x14ac:dyDescent="0.2">
      <c r="B64" s="128"/>
      <c r="C64" s="129"/>
      <c r="D64" s="130" t="s">
        <v>304</v>
      </c>
      <c r="E64" s="131"/>
      <c r="F64" s="131"/>
      <c r="G64" s="131"/>
      <c r="H64" s="131"/>
      <c r="I64" s="131"/>
      <c r="J64" s="132">
        <f>J211</f>
        <v>0</v>
      </c>
      <c r="K64" s="129"/>
      <c r="L64" s="133"/>
    </row>
    <row r="65" spans="2:12" s="127" customFormat="1" ht="19.899999999999999" customHeight="1" x14ac:dyDescent="0.2">
      <c r="B65" s="128"/>
      <c r="C65" s="129"/>
      <c r="D65" s="130" t="s">
        <v>488</v>
      </c>
      <c r="E65" s="131"/>
      <c r="F65" s="131"/>
      <c r="G65" s="131"/>
      <c r="H65" s="131"/>
      <c r="I65" s="131"/>
      <c r="J65" s="132">
        <f>J220</f>
        <v>0</v>
      </c>
      <c r="K65" s="129"/>
      <c r="L65" s="133"/>
    </row>
    <row r="66" spans="2:12" s="127" customFormat="1" ht="19.899999999999999" customHeight="1" x14ac:dyDescent="0.2">
      <c r="B66" s="128"/>
      <c r="C66" s="129"/>
      <c r="D66" s="130" t="s">
        <v>306</v>
      </c>
      <c r="E66" s="131"/>
      <c r="F66" s="131"/>
      <c r="G66" s="131"/>
      <c r="H66" s="131"/>
      <c r="I66" s="131"/>
      <c r="J66" s="132">
        <f>J252</f>
        <v>0</v>
      </c>
      <c r="K66" s="129"/>
      <c r="L66" s="133"/>
    </row>
    <row r="67" spans="2:12" s="120" customFormat="1" ht="24.95" customHeight="1" x14ac:dyDescent="0.2">
      <c r="B67" s="121"/>
      <c r="C67" s="122"/>
      <c r="D67" s="123" t="s">
        <v>489</v>
      </c>
      <c r="E67" s="124"/>
      <c r="F67" s="124"/>
      <c r="G67" s="124"/>
      <c r="H67" s="124"/>
      <c r="I67" s="124"/>
      <c r="J67" s="125">
        <f t="shared" ref="J67:J68" si="2">J256</f>
        <v>0</v>
      </c>
      <c r="K67" s="122"/>
      <c r="L67" s="126"/>
    </row>
    <row r="68" spans="2:12" s="127" customFormat="1" ht="19.899999999999999" customHeight="1" x14ac:dyDescent="0.2">
      <c r="B68" s="128"/>
      <c r="C68" s="129"/>
      <c r="D68" s="130" t="s">
        <v>490</v>
      </c>
      <c r="E68" s="131"/>
      <c r="F68" s="131"/>
      <c r="G68" s="131"/>
      <c r="H68" s="131"/>
      <c r="I68" s="131"/>
      <c r="J68" s="132">
        <f t="shared" si="2"/>
        <v>0</v>
      </c>
      <c r="K68" s="129"/>
      <c r="L68" s="133"/>
    </row>
    <row r="69" spans="2:12" s="127" customFormat="1" ht="19.899999999999999" customHeight="1" x14ac:dyDescent="0.2">
      <c r="B69" s="128"/>
      <c r="C69" s="129"/>
      <c r="D69" s="130" t="s">
        <v>491</v>
      </c>
      <c r="E69" s="131"/>
      <c r="F69" s="131"/>
      <c r="G69" s="131"/>
      <c r="H69" s="131"/>
      <c r="I69" s="131"/>
      <c r="J69" s="132">
        <f>J308</f>
        <v>0</v>
      </c>
      <c r="K69" s="129"/>
      <c r="L69" s="133"/>
    </row>
    <row r="70" spans="2:12" s="127" customFormat="1" ht="19.899999999999999" customHeight="1" x14ac:dyDescent="0.2">
      <c r="B70" s="128"/>
      <c r="C70" s="129"/>
      <c r="D70" s="130" t="s">
        <v>492</v>
      </c>
      <c r="E70" s="131"/>
      <c r="F70" s="131"/>
      <c r="G70" s="131"/>
      <c r="H70" s="131"/>
      <c r="I70" s="131"/>
      <c r="J70" s="132">
        <f>J319</f>
        <v>0</v>
      </c>
      <c r="K70" s="129"/>
      <c r="L70" s="133"/>
    </row>
    <row r="71" spans="2:12" s="127" customFormat="1" ht="19.899999999999999" customHeight="1" x14ac:dyDescent="0.2">
      <c r="B71" s="128"/>
      <c r="C71" s="129"/>
      <c r="D71" s="130" t="s">
        <v>493</v>
      </c>
      <c r="E71" s="131"/>
      <c r="F71" s="131"/>
      <c r="G71" s="131"/>
      <c r="H71" s="131"/>
      <c r="I71" s="131"/>
      <c r="J71" s="132">
        <f>J398</f>
        <v>0</v>
      </c>
      <c r="K71" s="129"/>
      <c r="L71" s="133"/>
    </row>
    <row r="72" spans="2:12" s="127" customFormat="1" ht="19.899999999999999" customHeight="1" x14ac:dyDescent="0.2">
      <c r="B72" s="128"/>
      <c r="C72" s="129"/>
      <c r="D72" s="130" t="s">
        <v>494</v>
      </c>
      <c r="E72" s="131"/>
      <c r="F72" s="131"/>
      <c r="G72" s="131"/>
      <c r="H72" s="131"/>
      <c r="I72" s="131"/>
      <c r="J72" s="132">
        <f>J406</f>
        <v>0</v>
      </c>
      <c r="K72" s="129"/>
      <c r="L72" s="133"/>
    </row>
    <row r="73" spans="2:12" s="127" customFormat="1" ht="19.899999999999999" customHeight="1" x14ac:dyDescent="0.2">
      <c r="B73" s="128"/>
      <c r="C73" s="129"/>
      <c r="D73" s="130" t="s">
        <v>495</v>
      </c>
      <c r="E73" s="131"/>
      <c r="F73" s="131"/>
      <c r="G73" s="131"/>
      <c r="H73" s="131"/>
      <c r="I73" s="131"/>
      <c r="J73" s="132">
        <f>J413</f>
        <v>0</v>
      </c>
      <c r="K73" s="129"/>
      <c r="L73" s="133"/>
    </row>
    <row r="74" spans="2:12" s="120" customFormat="1" ht="24.95" customHeight="1" x14ac:dyDescent="0.2">
      <c r="B74" s="121"/>
      <c r="C74" s="122"/>
      <c r="D74" s="123" t="s">
        <v>496</v>
      </c>
      <c r="E74" s="124"/>
      <c r="F74" s="124"/>
      <c r="G74" s="124"/>
      <c r="H74" s="124"/>
      <c r="I74" s="124"/>
      <c r="J74" s="125">
        <f t="shared" ref="J74:J75" si="3">J427</f>
        <v>0</v>
      </c>
      <c r="K74" s="122"/>
      <c r="L74" s="126"/>
    </row>
    <row r="75" spans="2:12" s="127" customFormat="1" ht="19.899999999999999" customHeight="1" x14ac:dyDescent="0.2">
      <c r="B75" s="128"/>
      <c r="C75" s="129"/>
      <c r="D75" s="130" t="s">
        <v>497</v>
      </c>
      <c r="E75" s="131"/>
      <c r="F75" s="131"/>
      <c r="G75" s="131"/>
      <c r="H75" s="131"/>
      <c r="I75" s="131"/>
      <c r="J75" s="132">
        <f t="shared" si="3"/>
        <v>0</v>
      </c>
      <c r="K75" s="129"/>
      <c r="L75" s="133"/>
    </row>
    <row r="76" spans="2:12" s="120" customFormat="1" ht="24.95" customHeight="1" x14ac:dyDescent="0.2">
      <c r="B76" s="121"/>
      <c r="C76" s="122"/>
      <c r="D76" s="123" t="s">
        <v>498</v>
      </c>
      <c r="E76" s="124"/>
      <c r="F76" s="124"/>
      <c r="G76" s="124"/>
      <c r="H76" s="124"/>
      <c r="I76" s="124"/>
      <c r="J76" s="125">
        <f>J435</f>
        <v>0</v>
      </c>
      <c r="K76" s="122"/>
      <c r="L76" s="126"/>
    </row>
    <row r="77" spans="2:12" s="20" customFormat="1" ht="21.7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5"/>
    </row>
    <row r="78" spans="2:12" s="20" customFormat="1" ht="6.95" customHeight="1" x14ac:dyDescent="0.2"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25"/>
    </row>
    <row r="82" spans="2:63" s="20" customFormat="1" ht="6.95" customHeight="1" x14ac:dyDescent="0.2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25"/>
    </row>
    <row r="83" spans="2:63" s="20" customFormat="1" ht="24.95" customHeight="1" x14ac:dyDescent="0.2">
      <c r="B83" s="21"/>
      <c r="C83" s="9" t="s">
        <v>110</v>
      </c>
      <c r="D83" s="22"/>
      <c r="E83" s="22"/>
      <c r="F83" s="22"/>
      <c r="G83" s="22"/>
      <c r="H83" s="22"/>
      <c r="I83" s="22"/>
      <c r="J83" s="22"/>
      <c r="K83" s="22"/>
      <c r="L83" s="25"/>
    </row>
    <row r="84" spans="2:63" s="20" customFormat="1" ht="6.95" customHeight="1" x14ac:dyDescent="0.2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5"/>
    </row>
    <row r="85" spans="2:63" s="20" customFormat="1" ht="12" customHeight="1" x14ac:dyDescent="0.2">
      <c r="B85" s="21"/>
      <c r="C85" s="15" t="s">
        <v>16</v>
      </c>
      <c r="D85" s="22"/>
      <c r="E85" s="22"/>
      <c r="F85" s="22"/>
      <c r="G85" s="22"/>
      <c r="H85" s="22"/>
      <c r="I85" s="22"/>
      <c r="J85" s="22"/>
      <c r="K85" s="22"/>
      <c r="L85" s="25"/>
    </row>
    <row r="86" spans="2:63" s="20" customFormat="1" ht="16.5" customHeight="1" x14ac:dyDescent="0.2">
      <c r="B86" s="21"/>
      <c r="C86" s="22"/>
      <c r="D86" s="22"/>
      <c r="E86" s="387" t="str">
        <f>E7</f>
        <v>Revitalizace zeleně v parčíku U pramenu v Lounech</v>
      </c>
      <c r="F86" s="388"/>
      <c r="G86" s="388"/>
      <c r="H86" s="388"/>
      <c r="I86" s="22"/>
      <c r="J86" s="22"/>
      <c r="K86" s="22"/>
      <c r="L86" s="25"/>
    </row>
    <row r="87" spans="2:63" s="20" customFormat="1" ht="12" customHeight="1" x14ac:dyDescent="0.2">
      <c r="B87" s="21"/>
      <c r="C87" s="15" t="s">
        <v>99</v>
      </c>
      <c r="D87" s="22"/>
      <c r="E87" s="22"/>
      <c r="F87" s="22"/>
      <c r="G87" s="22"/>
      <c r="H87" s="22"/>
      <c r="I87" s="22"/>
      <c r="J87" s="22"/>
      <c r="K87" s="22"/>
      <c r="L87" s="25"/>
    </row>
    <row r="88" spans="2:63" s="20" customFormat="1" ht="16.5" customHeight="1" x14ac:dyDescent="0.2">
      <c r="B88" s="21"/>
      <c r="C88" s="22"/>
      <c r="D88" s="22"/>
      <c r="E88" s="360" t="str">
        <f>E9</f>
        <v>03 - SO 03 - Mobiliář a vybavení</v>
      </c>
      <c r="F88" s="389"/>
      <c r="G88" s="389"/>
      <c r="H88" s="389"/>
      <c r="I88" s="22"/>
      <c r="J88" s="22"/>
      <c r="K88" s="22"/>
      <c r="L88" s="25"/>
    </row>
    <row r="89" spans="2:63" s="20" customFormat="1" ht="6.95" customHeight="1" x14ac:dyDescent="0.2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5"/>
    </row>
    <row r="90" spans="2:63" s="20" customFormat="1" ht="12" customHeight="1" x14ac:dyDescent="0.2">
      <c r="B90" s="21"/>
      <c r="C90" s="15" t="s">
        <v>21</v>
      </c>
      <c r="D90" s="22"/>
      <c r="E90" s="22"/>
      <c r="F90" s="13" t="str">
        <f>F12</f>
        <v xml:space="preserve"> </v>
      </c>
      <c r="G90" s="22"/>
      <c r="H90" s="22"/>
      <c r="I90" s="15" t="s">
        <v>23</v>
      </c>
      <c r="J90" s="48" t="str">
        <f>IF(J12="","",J12)</f>
        <v>19. 8. 2025</v>
      </c>
      <c r="K90" s="22"/>
      <c r="L90" s="25"/>
    </row>
    <row r="91" spans="2:63" s="20" customFormat="1" ht="6.95" customHeight="1" x14ac:dyDescent="0.2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5"/>
    </row>
    <row r="92" spans="2:63" s="20" customFormat="1" ht="40.15" customHeight="1" x14ac:dyDescent="0.2">
      <c r="B92" s="21"/>
      <c r="C92" s="15" t="s">
        <v>25</v>
      </c>
      <c r="D92" s="22"/>
      <c r="E92" s="22"/>
      <c r="F92" s="13" t="str">
        <f>E15</f>
        <v>Město Louny, Mírové náměnstí 35, Louny</v>
      </c>
      <c r="G92" s="22"/>
      <c r="H92" s="22"/>
      <c r="I92" s="15" t="s">
        <v>31</v>
      </c>
      <c r="J92" s="18" t="str">
        <f>E21</f>
        <v xml:space="preserve">Ing.Radek Prokeš Ph.D, Jihovýchodní VI/3116 Praha </v>
      </c>
      <c r="K92" s="22"/>
      <c r="L92" s="25"/>
    </row>
    <row r="93" spans="2:63" s="20" customFormat="1" ht="15.2" customHeight="1" x14ac:dyDescent="0.2">
      <c r="B93" s="21"/>
      <c r="C93" s="15" t="s">
        <v>29</v>
      </c>
      <c r="D93" s="22"/>
      <c r="E93" s="22"/>
      <c r="F93" s="13" t="str">
        <f>IF(E18="","",E18)</f>
        <v>Vyplň údaj</v>
      </c>
      <c r="G93" s="22"/>
      <c r="H93" s="22"/>
      <c r="I93" s="15" t="s">
        <v>34</v>
      </c>
      <c r="J93" s="18" t="str">
        <f>E24</f>
        <v>Ondřej Gerhart</v>
      </c>
      <c r="K93" s="22"/>
      <c r="L93" s="25"/>
    </row>
    <row r="94" spans="2:63" s="20" customFormat="1" ht="10.35" customHeight="1" x14ac:dyDescent="0.2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5"/>
    </row>
    <row r="95" spans="2:63" s="134" customFormat="1" ht="29.25" customHeight="1" x14ac:dyDescent="0.2">
      <c r="B95" s="135"/>
      <c r="C95" s="136" t="s">
        <v>111</v>
      </c>
      <c r="D95" s="137" t="s">
        <v>57</v>
      </c>
      <c r="E95" s="137" t="s">
        <v>53</v>
      </c>
      <c r="F95" s="137" t="s">
        <v>54</v>
      </c>
      <c r="G95" s="137" t="s">
        <v>112</v>
      </c>
      <c r="H95" s="137" t="s">
        <v>113</v>
      </c>
      <c r="I95" s="137" t="s">
        <v>114</v>
      </c>
      <c r="J95" s="137" t="s">
        <v>104</v>
      </c>
      <c r="K95" s="138" t="s">
        <v>115</v>
      </c>
      <c r="L95" s="139"/>
      <c r="M95" s="56" t="s">
        <v>19</v>
      </c>
      <c r="N95" s="57" t="s">
        <v>42</v>
      </c>
      <c r="O95" s="57" t="s">
        <v>116</v>
      </c>
      <c r="P95" s="57" t="s">
        <v>117</v>
      </c>
      <c r="Q95" s="57" t="s">
        <v>118</v>
      </c>
      <c r="R95" s="57" t="s">
        <v>119</v>
      </c>
      <c r="S95" s="57" t="s">
        <v>120</v>
      </c>
      <c r="T95" s="58" t="s">
        <v>121</v>
      </c>
    </row>
    <row r="96" spans="2:63" s="20" customFormat="1" ht="22.9" customHeight="1" x14ac:dyDescent="0.25">
      <c r="B96" s="21"/>
      <c r="C96" s="64" t="s">
        <v>122</v>
      </c>
      <c r="D96" s="22"/>
      <c r="E96" s="22"/>
      <c r="F96" s="22"/>
      <c r="G96" s="22"/>
      <c r="H96" s="22"/>
      <c r="I96" s="22"/>
      <c r="J96" s="140">
        <f t="shared" ref="J96:J98" si="4">BK96</f>
        <v>0</v>
      </c>
      <c r="K96" s="22"/>
      <c r="L96" s="25"/>
      <c r="M96" s="59"/>
      <c r="N96" s="60"/>
      <c r="O96" s="60"/>
      <c r="P96" s="141">
        <f>P97+P256+P427+P435</f>
        <v>0</v>
      </c>
      <c r="Q96" s="60"/>
      <c r="R96" s="141">
        <f>R97+R256+R427+R435</f>
        <v>58.205705199999997</v>
      </c>
      <c r="S96" s="60"/>
      <c r="T96" s="142">
        <f>T97+T256+T427+T435</f>
        <v>0</v>
      </c>
      <c r="AT96" s="3" t="s">
        <v>71</v>
      </c>
      <c r="AU96" s="3" t="s">
        <v>105</v>
      </c>
      <c r="BK96" s="143">
        <f>BK97+BK256+BK427+BK435</f>
        <v>0</v>
      </c>
    </row>
    <row r="97" spans="2:65" s="144" customFormat="1" ht="25.9" customHeight="1" x14ac:dyDescent="0.2">
      <c r="B97" s="145"/>
      <c r="C97" s="146"/>
      <c r="D97" s="147" t="s">
        <v>71</v>
      </c>
      <c r="E97" s="148" t="s">
        <v>123</v>
      </c>
      <c r="F97" s="148" t="s">
        <v>124</v>
      </c>
      <c r="G97" s="146"/>
      <c r="H97" s="146"/>
      <c r="I97" s="149"/>
      <c r="J97" s="150">
        <f t="shared" si="4"/>
        <v>0</v>
      </c>
      <c r="K97" s="146"/>
      <c r="L97" s="151"/>
      <c r="M97" s="152"/>
      <c r="N97" s="146"/>
      <c r="O97" s="146"/>
      <c r="P97" s="153">
        <f>P98+P131+P179+P211+P220+P252</f>
        <v>0</v>
      </c>
      <c r="Q97" s="146"/>
      <c r="R97" s="153">
        <f>R98+R131+R179+R211+R220+R252</f>
        <v>50.039340919999994</v>
      </c>
      <c r="S97" s="146"/>
      <c r="T97" s="154">
        <f>T98+T131+T179+T211+T220+T252</f>
        <v>0</v>
      </c>
      <c r="AR97" s="155" t="s">
        <v>80</v>
      </c>
      <c r="AT97" s="156" t="s">
        <v>71</v>
      </c>
      <c r="AU97" s="156" t="s">
        <v>72</v>
      </c>
      <c r="AY97" s="155" t="s">
        <v>125</v>
      </c>
      <c r="BK97" s="157">
        <f>BK98+BK131+BK179+BK211+BK220+BK252</f>
        <v>0</v>
      </c>
    </row>
    <row r="98" spans="2:65" s="144" customFormat="1" ht="22.9" customHeight="1" x14ac:dyDescent="0.2">
      <c r="B98" s="145"/>
      <c r="C98" s="146"/>
      <c r="D98" s="147" t="s">
        <v>71</v>
      </c>
      <c r="E98" s="158" t="s">
        <v>80</v>
      </c>
      <c r="F98" s="158" t="s">
        <v>126</v>
      </c>
      <c r="G98" s="146"/>
      <c r="H98" s="146"/>
      <c r="I98" s="149"/>
      <c r="J98" s="159">
        <f t="shared" si="4"/>
        <v>0</v>
      </c>
      <c r="K98" s="146"/>
      <c r="L98" s="151"/>
      <c r="M98" s="152"/>
      <c r="N98" s="146"/>
      <c r="O98" s="146"/>
      <c r="P98" s="153">
        <f>SUM(P99:P130)</f>
        <v>0</v>
      </c>
      <c r="Q98" s="146"/>
      <c r="R98" s="153">
        <f>SUM(R99:R130)</f>
        <v>0</v>
      </c>
      <c r="S98" s="146"/>
      <c r="T98" s="154">
        <f>SUM(T99:T130)</f>
        <v>0</v>
      </c>
      <c r="AR98" s="155" t="s">
        <v>80</v>
      </c>
      <c r="AT98" s="156" t="s">
        <v>71</v>
      </c>
      <c r="AU98" s="156" t="s">
        <v>80</v>
      </c>
      <c r="AY98" s="155" t="s">
        <v>125</v>
      </c>
      <c r="BK98" s="157">
        <f>SUM(BK99:BK130)</f>
        <v>0</v>
      </c>
    </row>
    <row r="99" spans="2:65" s="20" customFormat="1" ht="24.2" customHeight="1" x14ac:dyDescent="0.2">
      <c r="B99" s="21"/>
      <c r="C99" s="160" t="s">
        <v>80</v>
      </c>
      <c r="D99" s="160" t="s">
        <v>127</v>
      </c>
      <c r="E99" s="161" t="s">
        <v>499</v>
      </c>
      <c r="F99" s="162" t="s">
        <v>500</v>
      </c>
      <c r="G99" s="163" t="s">
        <v>187</v>
      </c>
      <c r="H99" s="164">
        <v>20.48</v>
      </c>
      <c r="I99" s="165"/>
      <c r="J99" s="166">
        <f>ROUND(I99*H99,2)</f>
        <v>0</v>
      </c>
      <c r="K99" s="162" t="s">
        <v>131</v>
      </c>
      <c r="L99" s="25"/>
      <c r="M99" s="167" t="s">
        <v>19</v>
      </c>
      <c r="N99" s="168" t="s">
        <v>43</v>
      </c>
      <c r="O99" s="22"/>
      <c r="P99" s="169">
        <f>O99*H99</f>
        <v>0</v>
      </c>
      <c r="Q99" s="169">
        <v>0</v>
      </c>
      <c r="R99" s="169">
        <f>Q99*H99</f>
        <v>0</v>
      </c>
      <c r="S99" s="169">
        <v>0</v>
      </c>
      <c r="T99" s="170">
        <f>S99*H99</f>
        <v>0</v>
      </c>
      <c r="AR99" s="171" t="s">
        <v>132</v>
      </c>
      <c r="AT99" s="171" t="s">
        <v>127</v>
      </c>
      <c r="AU99" s="171" t="s">
        <v>82</v>
      </c>
      <c r="AY99" s="3" t="s">
        <v>125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3" t="s">
        <v>80</v>
      </c>
      <c r="BK99" s="172">
        <f>ROUND(I99*H99,2)</f>
        <v>0</v>
      </c>
      <c r="BL99" s="3" t="s">
        <v>132</v>
      </c>
      <c r="BM99" s="171" t="s">
        <v>501</v>
      </c>
    </row>
    <row r="100" spans="2:65" s="20" customFormat="1" ht="19.5" x14ac:dyDescent="0.2">
      <c r="B100" s="21"/>
      <c r="C100" s="22"/>
      <c r="D100" s="173" t="s">
        <v>134</v>
      </c>
      <c r="E100" s="22"/>
      <c r="F100" s="174" t="s">
        <v>502</v>
      </c>
      <c r="G100" s="22"/>
      <c r="H100" s="22"/>
      <c r="I100" s="175"/>
      <c r="J100" s="22"/>
      <c r="K100" s="22"/>
      <c r="L100" s="25"/>
      <c r="M100" s="176"/>
      <c r="N100" s="22"/>
      <c r="O100" s="22"/>
      <c r="P100" s="22"/>
      <c r="Q100" s="22"/>
      <c r="R100" s="22"/>
      <c r="S100" s="22"/>
      <c r="T100" s="53"/>
      <c r="AT100" s="3" t="s">
        <v>134</v>
      </c>
      <c r="AU100" s="3" t="s">
        <v>82</v>
      </c>
    </row>
    <row r="101" spans="2:65" s="20" customFormat="1" x14ac:dyDescent="0.2">
      <c r="B101" s="21"/>
      <c r="C101" s="22"/>
      <c r="D101" s="177" t="s">
        <v>136</v>
      </c>
      <c r="E101" s="22"/>
      <c r="F101" s="178" t="s">
        <v>503</v>
      </c>
      <c r="G101" s="22"/>
      <c r="H101" s="22"/>
      <c r="I101" s="175"/>
      <c r="J101" s="22"/>
      <c r="K101" s="22"/>
      <c r="L101" s="25"/>
      <c r="M101" s="176"/>
      <c r="N101" s="22"/>
      <c r="O101" s="22"/>
      <c r="P101" s="22"/>
      <c r="Q101" s="22"/>
      <c r="R101" s="22"/>
      <c r="S101" s="22"/>
      <c r="T101" s="53"/>
      <c r="AT101" s="3" t="s">
        <v>136</v>
      </c>
      <c r="AU101" s="3" t="s">
        <v>82</v>
      </c>
    </row>
    <row r="102" spans="2:65" s="179" customFormat="1" ht="22.5" x14ac:dyDescent="0.2">
      <c r="B102" s="180"/>
      <c r="C102" s="181"/>
      <c r="D102" s="173" t="s">
        <v>138</v>
      </c>
      <c r="E102" s="182" t="s">
        <v>19</v>
      </c>
      <c r="F102" s="183" t="s">
        <v>504</v>
      </c>
      <c r="G102" s="181"/>
      <c r="H102" s="184">
        <v>0.27</v>
      </c>
      <c r="I102" s="185"/>
      <c r="J102" s="181"/>
      <c r="K102" s="181"/>
      <c r="L102" s="186"/>
      <c r="M102" s="187"/>
      <c r="N102" s="181"/>
      <c r="O102" s="181"/>
      <c r="P102" s="181"/>
      <c r="Q102" s="181"/>
      <c r="R102" s="181"/>
      <c r="S102" s="181"/>
      <c r="T102" s="188"/>
      <c r="AT102" s="189" t="s">
        <v>138</v>
      </c>
      <c r="AU102" s="189" t="s">
        <v>82</v>
      </c>
      <c r="AV102" s="179" t="s">
        <v>82</v>
      </c>
      <c r="AW102" s="179" t="s">
        <v>33</v>
      </c>
      <c r="AX102" s="179" t="s">
        <v>72</v>
      </c>
      <c r="AY102" s="189" t="s">
        <v>125</v>
      </c>
    </row>
    <row r="103" spans="2:65" s="179" customFormat="1" x14ac:dyDescent="0.2">
      <c r="B103" s="180"/>
      <c r="C103" s="181"/>
      <c r="D103" s="173" t="s">
        <v>138</v>
      </c>
      <c r="E103" s="182" t="s">
        <v>19</v>
      </c>
      <c r="F103" s="183" t="s">
        <v>505</v>
      </c>
      <c r="G103" s="181"/>
      <c r="H103" s="184">
        <v>10.125</v>
      </c>
      <c r="I103" s="185"/>
      <c r="J103" s="181"/>
      <c r="K103" s="181"/>
      <c r="L103" s="186"/>
      <c r="M103" s="187"/>
      <c r="N103" s="181"/>
      <c r="O103" s="181"/>
      <c r="P103" s="181"/>
      <c r="Q103" s="181"/>
      <c r="R103" s="181"/>
      <c r="S103" s="181"/>
      <c r="T103" s="188"/>
      <c r="AT103" s="189" t="s">
        <v>138</v>
      </c>
      <c r="AU103" s="189" t="s">
        <v>82</v>
      </c>
      <c r="AV103" s="179" t="s">
        <v>82</v>
      </c>
      <c r="AW103" s="179" t="s">
        <v>33</v>
      </c>
      <c r="AX103" s="179" t="s">
        <v>72</v>
      </c>
      <c r="AY103" s="189" t="s">
        <v>125</v>
      </c>
    </row>
    <row r="104" spans="2:65" s="179" customFormat="1" x14ac:dyDescent="0.2">
      <c r="B104" s="180"/>
      <c r="C104" s="181"/>
      <c r="D104" s="173" t="s">
        <v>138</v>
      </c>
      <c r="E104" s="182" t="s">
        <v>19</v>
      </c>
      <c r="F104" s="183" t="s">
        <v>506</v>
      </c>
      <c r="G104" s="181"/>
      <c r="H104" s="184">
        <v>0.75</v>
      </c>
      <c r="I104" s="185"/>
      <c r="J104" s="181"/>
      <c r="K104" s="181"/>
      <c r="L104" s="186"/>
      <c r="M104" s="187"/>
      <c r="N104" s="181"/>
      <c r="O104" s="181"/>
      <c r="P104" s="181"/>
      <c r="Q104" s="181"/>
      <c r="R104" s="181"/>
      <c r="S104" s="181"/>
      <c r="T104" s="188"/>
      <c r="AT104" s="189" t="s">
        <v>138</v>
      </c>
      <c r="AU104" s="189" t="s">
        <v>82</v>
      </c>
      <c r="AV104" s="179" t="s">
        <v>82</v>
      </c>
      <c r="AW104" s="179" t="s">
        <v>33</v>
      </c>
      <c r="AX104" s="179" t="s">
        <v>72</v>
      </c>
      <c r="AY104" s="189" t="s">
        <v>125</v>
      </c>
    </row>
    <row r="105" spans="2:65" s="179" customFormat="1" ht="22.5" x14ac:dyDescent="0.2">
      <c r="B105" s="180"/>
      <c r="C105" s="181"/>
      <c r="D105" s="173" t="s">
        <v>138</v>
      </c>
      <c r="E105" s="182" t="s">
        <v>19</v>
      </c>
      <c r="F105" s="183" t="s">
        <v>507</v>
      </c>
      <c r="G105" s="181"/>
      <c r="H105" s="184">
        <v>1.2</v>
      </c>
      <c r="I105" s="185"/>
      <c r="J105" s="181"/>
      <c r="K105" s="181"/>
      <c r="L105" s="186"/>
      <c r="M105" s="187"/>
      <c r="N105" s="181"/>
      <c r="O105" s="181"/>
      <c r="P105" s="181"/>
      <c r="Q105" s="181"/>
      <c r="R105" s="181"/>
      <c r="S105" s="181"/>
      <c r="T105" s="188"/>
      <c r="AT105" s="189" t="s">
        <v>138</v>
      </c>
      <c r="AU105" s="189" t="s">
        <v>82</v>
      </c>
      <c r="AV105" s="179" t="s">
        <v>82</v>
      </c>
      <c r="AW105" s="179" t="s">
        <v>33</v>
      </c>
      <c r="AX105" s="179" t="s">
        <v>72</v>
      </c>
      <c r="AY105" s="189" t="s">
        <v>125</v>
      </c>
    </row>
    <row r="106" spans="2:65" s="179" customFormat="1" ht="22.5" x14ac:dyDescent="0.2">
      <c r="B106" s="180"/>
      <c r="C106" s="181"/>
      <c r="D106" s="173" t="s">
        <v>138</v>
      </c>
      <c r="E106" s="182" t="s">
        <v>19</v>
      </c>
      <c r="F106" s="183" t="s">
        <v>508</v>
      </c>
      <c r="G106" s="181"/>
      <c r="H106" s="184">
        <v>1.5940000000000001</v>
      </c>
      <c r="I106" s="185"/>
      <c r="J106" s="181"/>
      <c r="K106" s="181"/>
      <c r="L106" s="186"/>
      <c r="M106" s="187"/>
      <c r="N106" s="181"/>
      <c r="O106" s="181"/>
      <c r="P106" s="181"/>
      <c r="Q106" s="181"/>
      <c r="R106" s="181"/>
      <c r="S106" s="181"/>
      <c r="T106" s="188"/>
      <c r="AT106" s="189" t="s">
        <v>138</v>
      </c>
      <c r="AU106" s="189" t="s">
        <v>82</v>
      </c>
      <c r="AV106" s="179" t="s">
        <v>82</v>
      </c>
      <c r="AW106" s="179" t="s">
        <v>33</v>
      </c>
      <c r="AX106" s="179" t="s">
        <v>72</v>
      </c>
      <c r="AY106" s="189" t="s">
        <v>125</v>
      </c>
    </row>
    <row r="107" spans="2:65" s="179" customFormat="1" ht="22.5" x14ac:dyDescent="0.2">
      <c r="B107" s="180"/>
      <c r="C107" s="181"/>
      <c r="D107" s="173" t="s">
        <v>138</v>
      </c>
      <c r="E107" s="182" t="s">
        <v>19</v>
      </c>
      <c r="F107" s="183" t="s">
        <v>509</v>
      </c>
      <c r="G107" s="181"/>
      <c r="H107" s="184">
        <v>0.75</v>
      </c>
      <c r="I107" s="185"/>
      <c r="J107" s="181"/>
      <c r="K107" s="181"/>
      <c r="L107" s="186"/>
      <c r="M107" s="187"/>
      <c r="N107" s="181"/>
      <c r="O107" s="181"/>
      <c r="P107" s="181"/>
      <c r="Q107" s="181"/>
      <c r="R107" s="181"/>
      <c r="S107" s="181"/>
      <c r="T107" s="188"/>
      <c r="AT107" s="189" t="s">
        <v>138</v>
      </c>
      <c r="AU107" s="189" t="s">
        <v>82</v>
      </c>
      <c r="AV107" s="179" t="s">
        <v>82</v>
      </c>
      <c r="AW107" s="179" t="s">
        <v>33</v>
      </c>
      <c r="AX107" s="179" t="s">
        <v>72</v>
      </c>
      <c r="AY107" s="189" t="s">
        <v>125</v>
      </c>
    </row>
    <row r="108" spans="2:65" s="179" customFormat="1" ht="22.5" x14ac:dyDescent="0.2">
      <c r="B108" s="180"/>
      <c r="C108" s="181"/>
      <c r="D108" s="173" t="s">
        <v>138</v>
      </c>
      <c r="E108" s="182" t="s">
        <v>19</v>
      </c>
      <c r="F108" s="183" t="s">
        <v>510</v>
      </c>
      <c r="G108" s="181"/>
      <c r="H108" s="184">
        <v>0.25</v>
      </c>
      <c r="I108" s="185"/>
      <c r="J108" s="181"/>
      <c r="K108" s="181"/>
      <c r="L108" s="186"/>
      <c r="M108" s="187"/>
      <c r="N108" s="181"/>
      <c r="O108" s="181"/>
      <c r="P108" s="181"/>
      <c r="Q108" s="181"/>
      <c r="R108" s="181"/>
      <c r="S108" s="181"/>
      <c r="T108" s="188"/>
      <c r="AT108" s="189" t="s">
        <v>138</v>
      </c>
      <c r="AU108" s="189" t="s">
        <v>82</v>
      </c>
      <c r="AV108" s="179" t="s">
        <v>82</v>
      </c>
      <c r="AW108" s="179" t="s">
        <v>33</v>
      </c>
      <c r="AX108" s="179" t="s">
        <v>72</v>
      </c>
      <c r="AY108" s="189" t="s">
        <v>125</v>
      </c>
    </row>
    <row r="109" spans="2:65" s="179" customFormat="1" ht="22.5" x14ac:dyDescent="0.2">
      <c r="B109" s="180"/>
      <c r="C109" s="181"/>
      <c r="D109" s="173" t="s">
        <v>138</v>
      </c>
      <c r="E109" s="182" t="s">
        <v>19</v>
      </c>
      <c r="F109" s="183" t="s">
        <v>511</v>
      </c>
      <c r="G109" s="181"/>
      <c r="H109" s="184">
        <v>0.28399999999999997</v>
      </c>
      <c r="I109" s="185"/>
      <c r="J109" s="181"/>
      <c r="K109" s="181"/>
      <c r="L109" s="186"/>
      <c r="M109" s="187"/>
      <c r="N109" s="181"/>
      <c r="O109" s="181"/>
      <c r="P109" s="181"/>
      <c r="Q109" s="181"/>
      <c r="R109" s="181"/>
      <c r="S109" s="181"/>
      <c r="T109" s="188"/>
      <c r="AT109" s="189" t="s">
        <v>138</v>
      </c>
      <c r="AU109" s="189" t="s">
        <v>82</v>
      </c>
      <c r="AV109" s="179" t="s">
        <v>82</v>
      </c>
      <c r="AW109" s="179" t="s">
        <v>33</v>
      </c>
      <c r="AX109" s="179" t="s">
        <v>72</v>
      </c>
      <c r="AY109" s="189" t="s">
        <v>125</v>
      </c>
    </row>
    <row r="110" spans="2:65" s="179" customFormat="1" ht="22.5" x14ac:dyDescent="0.2">
      <c r="B110" s="180"/>
      <c r="C110" s="181"/>
      <c r="D110" s="173" t="s">
        <v>138</v>
      </c>
      <c r="E110" s="182" t="s">
        <v>19</v>
      </c>
      <c r="F110" s="183" t="s">
        <v>512</v>
      </c>
      <c r="G110" s="181"/>
      <c r="H110" s="184">
        <v>0.44800000000000001</v>
      </c>
      <c r="I110" s="185"/>
      <c r="J110" s="181"/>
      <c r="K110" s="181"/>
      <c r="L110" s="186"/>
      <c r="M110" s="187"/>
      <c r="N110" s="181"/>
      <c r="O110" s="181"/>
      <c r="P110" s="181"/>
      <c r="Q110" s="181"/>
      <c r="R110" s="181"/>
      <c r="S110" s="181"/>
      <c r="T110" s="188"/>
      <c r="AT110" s="189" t="s">
        <v>138</v>
      </c>
      <c r="AU110" s="189" t="s">
        <v>82</v>
      </c>
      <c r="AV110" s="179" t="s">
        <v>82</v>
      </c>
      <c r="AW110" s="179" t="s">
        <v>33</v>
      </c>
      <c r="AX110" s="179" t="s">
        <v>72</v>
      </c>
      <c r="AY110" s="189" t="s">
        <v>125</v>
      </c>
    </row>
    <row r="111" spans="2:65" s="179" customFormat="1" x14ac:dyDescent="0.2">
      <c r="B111" s="180"/>
      <c r="C111" s="181"/>
      <c r="D111" s="173" t="s">
        <v>138</v>
      </c>
      <c r="E111" s="182" t="s">
        <v>19</v>
      </c>
      <c r="F111" s="183" t="s">
        <v>513</v>
      </c>
      <c r="G111" s="181"/>
      <c r="H111" s="184">
        <v>4.8090000000000002</v>
      </c>
      <c r="I111" s="185"/>
      <c r="J111" s="181"/>
      <c r="K111" s="181"/>
      <c r="L111" s="186"/>
      <c r="M111" s="187"/>
      <c r="N111" s="181"/>
      <c r="O111" s="181"/>
      <c r="P111" s="181"/>
      <c r="Q111" s="181"/>
      <c r="R111" s="181"/>
      <c r="S111" s="181"/>
      <c r="T111" s="188"/>
      <c r="AT111" s="189" t="s">
        <v>138</v>
      </c>
      <c r="AU111" s="189" t="s">
        <v>82</v>
      </c>
      <c r="AV111" s="179" t="s">
        <v>82</v>
      </c>
      <c r="AW111" s="179" t="s">
        <v>33</v>
      </c>
      <c r="AX111" s="179" t="s">
        <v>72</v>
      </c>
      <c r="AY111" s="189" t="s">
        <v>125</v>
      </c>
    </row>
    <row r="112" spans="2:65" s="190" customFormat="1" x14ac:dyDescent="0.2">
      <c r="B112" s="191"/>
      <c r="C112" s="192"/>
      <c r="D112" s="173" t="s">
        <v>138</v>
      </c>
      <c r="E112" s="193" t="s">
        <v>19</v>
      </c>
      <c r="F112" s="194" t="s">
        <v>158</v>
      </c>
      <c r="G112" s="192"/>
      <c r="H112" s="195">
        <v>20.48</v>
      </c>
      <c r="I112" s="196"/>
      <c r="J112" s="192"/>
      <c r="K112" s="192"/>
      <c r="L112" s="197"/>
      <c r="M112" s="198"/>
      <c r="N112" s="192"/>
      <c r="O112" s="192"/>
      <c r="P112" s="192"/>
      <c r="Q112" s="192"/>
      <c r="R112" s="192"/>
      <c r="S112" s="192"/>
      <c r="T112" s="199"/>
      <c r="AT112" s="200" t="s">
        <v>138</v>
      </c>
      <c r="AU112" s="200" t="s">
        <v>82</v>
      </c>
      <c r="AV112" s="190" t="s">
        <v>132</v>
      </c>
      <c r="AW112" s="190" t="s">
        <v>33</v>
      </c>
      <c r="AX112" s="190" t="s">
        <v>80</v>
      </c>
      <c r="AY112" s="200" t="s">
        <v>125</v>
      </c>
    </row>
    <row r="113" spans="2:65" s="20" customFormat="1" ht="37.9" customHeight="1" x14ac:dyDescent="0.2">
      <c r="B113" s="21"/>
      <c r="C113" s="160" t="s">
        <v>82</v>
      </c>
      <c r="D113" s="160" t="s">
        <v>127</v>
      </c>
      <c r="E113" s="161" t="s">
        <v>336</v>
      </c>
      <c r="F113" s="162" t="s">
        <v>337</v>
      </c>
      <c r="G113" s="163" t="s">
        <v>187</v>
      </c>
      <c r="H113" s="164">
        <v>17.792999999999999</v>
      </c>
      <c r="I113" s="165"/>
      <c r="J113" s="166">
        <f>ROUND(I113*H113,2)</f>
        <v>0</v>
      </c>
      <c r="K113" s="162" t="s">
        <v>131</v>
      </c>
      <c r="L113" s="25"/>
      <c r="M113" s="167" t="s">
        <v>19</v>
      </c>
      <c r="N113" s="168" t="s">
        <v>43</v>
      </c>
      <c r="O113" s="22"/>
      <c r="P113" s="169">
        <f>O113*H113</f>
        <v>0</v>
      </c>
      <c r="Q113" s="169">
        <v>0</v>
      </c>
      <c r="R113" s="169">
        <f>Q113*H113</f>
        <v>0</v>
      </c>
      <c r="S113" s="169">
        <v>0</v>
      </c>
      <c r="T113" s="170">
        <f>S113*H113</f>
        <v>0</v>
      </c>
      <c r="AR113" s="171" t="s">
        <v>132</v>
      </c>
      <c r="AT113" s="171" t="s">
        <v>127</v>
      </c>
      <c r="AU113" s="171" t="s">
        <v>82</v>
      </c>
      <c r="AY113" s="3" t="s">
        <v>125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3" t="s">
        <v>80</v>
      </c>
      <c r="BK113" s="172">
        <f>ROUND(I113*H113,2)</f>
        <v>0</v>
      </c>
      <c r="BL113" s="3" t="s">
        <v>132</v>
      </c>
      <c r="BM113" s="171" t="s">
        <v>514</v>
      </c>
    </row>
    <row r="114" spans="2:65" s="20" customFormat="1" ht="39" x14ac:dyDescent="0.2">
      <c r="B114" s="21"/>
      <c r="C114" s="22"/>
      <c r="D114" s="173" t="s">
        <v>134</v>
      </c>
      <c r="E114" s="22"/>
      <c r="F114" s="174" t="s">
        <v>339</v>
      </c>
      <c r="G114" s="22"/>
      <c r="H114" s="22"/>
      <c r="I114" s="175"/>
      <c r="J114" s="22"/>
      <c r="K114" s="22"/>
      <c r="L114" s="25"/>
      <c r="M114" s="176"/>
      <c r="N114" s="22"/>
      <c r="O114" s="22"/>
      <c r="P114" s="22"/>
      <c r="Q114" s="22"/>
      <c r="R114" s="22"/>
      <c r="S114" s="22"/>
      <c r="T114" s="53"/>
      <c r="AT114" s="3" t="s">
        <v>134</v>
      </c>
      <c r="AU114" s="3" t="s">
        <v>82</v>
      </c>
    </row>
    <row r="115" spans="2:65" s="20" customFormat="1" x14ac:dyDescent="0.2">
      <c r="B115" s="21"/>
      <c r="C115" s="22"/>
      <c r="D115" s="177" t="s">
        <v>136</v>
      </c>
      <c r="E115" s="22"/>
      <c r="F115" s="178" t="s">
        <v>340</v>
      </c>
      <c r="G115" s="22"/>
      <c r="H115" s="22"/>
      <c r="I115" s="175"/>
      <c r="J115" s="22"/>
      <c r="K115" s="22"/>
      <c r="L115" s="25"/>
      <c r="M115" s="176"/>
      <c r="N115" s="22"/>
      <c r="O115" s="22"/>
      <c r="P115" s="22"/>
      <c r="Q115" s="22"/>
      <c r="R115" s="22"/>
      <c r="S115" s="22"/>
      <c r="T115" s="53"/>
      <c r="AT115" s="3" t="s">
        <v>136</v>
      </c>
      <c r="AU115" s="3" t="s">
        <v>82</v>
      </c>
    </row>
    <row r="116" spans="2:65" s="179" customFormat="1" x14ac:dyDescent="0.2">
      <c r="B116" s="180"/>
      <c r="C116" s="181"/>
      <c r="D116" s="173" t="s">
        <v>138</v>
      </c>
      <c r="E116" s="182" t="s">
        <v>19</v>
      </c>
      <c r="F116" s="183" t="s">
        <v>515</v>
      </c>
      <c r="G116" s="181"/>
      <c r="H116" s="184">
        <v>17.792999999999999</v>
      </c>
      <c r="I116" s="185"/>
      <c r="J116" s="181"/>
      <c r="K116" s="181"/>
      <c r="L116" s="186"/>
      <c r="M116" s="187"/>
      <c r="N116" s="181"/>
      <c r="O116" s="181"/>
      <c r="P116" s="181"/>
      <c r="Q116" s="181"/>
      <c r="R116" s="181"/>
      <c r="S116" s="181"/>
      <c r="T116" s="188"/>
      <c r="AT116" s="189" t="s">
        <v>138</v>
      </c>
      <c r="AU116" s="189" t="s">
        <v>82</v>
      </c>
      <c r="AV116" s="179" t="s">
        <v>82</v>
      </c>
      <c r="AW116" s="179" t="s">
        <v>33</v>
      </c>
      <c r="AX116" s="179" t="s">
        <v>80</v>
      </c>
      <c r="AY116" s="189" t="s">
        <v>125</v>
      </c>
    </row>
    <row r="117" spans="2:65" s="20" customFormat="1" ht="37.9" customHeight="1" x14ac:dyDescent="0.2">
      <c r="B117" s="21"/>
      <c r="C117" s="160" t="s">
        <v>146</v>
      </c>
      <c r="D117" s="160" t="s">
        <v>127</v>
      </c>
      <c r="E117" s="161" t="s">
        <v>343</v>
      </c>
      <c r="F117" s="162" t="s">
        <v>344</v>
      </c>
      <c r="G117" s="163" t="s">
        <v>187</v>
      </c>
      <c r="H117" s="164">
        <v>124.551</v>
      </c>
      <c r="I117" s="165"/>
      <c r="J117" s="166">
        <f>ROUND(I117*H117,2)</f>
        <v>0</v>
      </c>
      <c r="K117" s="162" t="s">
        <v>131</v>
      </c>
      <c r="L117" s="25"/>
      <c r="M117" s="167" t="s">
        <v>19</v>
      </c>
      <c r="N117" s="168" t="s">
        <v>43</v>
      </c>
      <c r="O117" s="22"/>
      <c r="P117" s="169">
        <f>O117*H117</f>
        <v>0</v>
      </c>
      <c r="Q117" s="169">
        <v>0</v>
      </c>
      <c r="R117" s="169">
        <f>Q117*H117</f>
        <v>0</v>
      </c>
      <c r="S117" s="169">
        <v>0</v>
      </c>
      <c r="T117" s="170">
        <f>S117*H117</f>
        <v>0</v>
      </c>
      <c r="AR117" s="171" t="s">
        <v>132</v>
      </c>
      <c r="AT117" s="171" t="s">
        <v>127</v>
      </c>
      <c r="AU117" s="171" t="s">
        <v>82</v>
      </c>
      <c r="AY117" s="3" t="s">
        <v>125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3" t="s">
        <v>80</v>
      </c>
      <c r="BK117" s="172">
        <f>ROUND(I117*H117,2)</f>
        <v>0</v>
      </c>
      <c r="BL117" s="3" t="s">
        <v>132</v>
      </c>
      <c r="BM117" s="171" t="s">
        <v>516</v>
      </c>
    </row>
    <row r="118" spans="2:65" s="20" customFormat="1" ht="48.75" x14ac:dyDescent="0.2">
      <c r="B118" s="21"/>
      <c r="C118" s="22"/>
      <c r="D118" s="173" t="s">
        <v>134</v>
      </c>
      <c r="E118" s="22"/>
      <c r="F118" s="174" t="s">
        <v>346</v>
      </c>
      <c r="G118" s="22"/>
      <c r="H118" s="22"/>
      <c r="I118" s="175"/>
      <c r="J118" s="22"/>
      <c r="K118" s="22"/>
      <c r="L118" s="25"/>
      <c r="M118" s="176"/>
      <c r="N118" s="22"/>
      <c r="O118" s="22"/>
      <c r="P118" s="22"/>
      <c r="Q118" s="22"/>
      <c r="R118" s="22"/>
      <c r="S118" s="22"/>
      <c r="T118" s="53"/>
      <c r="AT118" s="3" t="s">
        <v>134</v>
      </c>
      <c r="AU118" s="3" t="s">
        <v>82</v>
      </c>
    </row>
    <row r="119" spans="2:65" s="20" customFormat="1" x14ac:dyDescent="0.2">
      <c r="B119" s="21"/>
      <c r="C119" s="22"/>
      <c r="D119" s="177" t="s">
        <v>136</v>
      </c>
      <c r="E119" s="22"/>
      <c r="F119" s="178" t="s">
        <v>347</v>
      </c>
      <c r="G119" s="22"/>
      <c r="H119" s="22"/>
      <c r="I119" s="175"/>
      <c r="J119" s="22"/>
      <c r="K119" s="22"/>
      <c r="L119" s="25"/>
      <c r="M119" s="176"/>
      <c r="N119" s="22"/>
      <c r="O119" s="22"/>
      <c r="P119" s="22"/>
      <c r="Q119" s="22"/>
      <c r="R119" s="22"/>
      <c r="S119" s="22"/>
      <c r="T119" s="53"/>
      <c r="AT119" s="3" t="s">
        <v>136</v>
      </c>
      <c r="AU119" s="3" t="s">
        <v>82</v>
      </c>
    </row>
    <row r="120" spans="2:65" s="179" customFormat="1" x14ac:dyDescent="0.2">
      <c r="B120" s="180"/>
      <c r="C120" s="181"/>
      <c r="D120" s="173" t="s">
        <v>138</v>
      </c>
      <c r="E120" s="182" t="s">
        <v>19</v>
      </c>
      <c r="F120" s="183" t="s">
        <v>517</v>
      </c>
      <c r="G120" s="181"/>
      <c r="H120" s="184">
        <v>124.551</v>
      </c>
      <c r="I120" s="185"/>
      <c r="J120" s="181"/>
      <c r="K120" s="181"/>
      <c r="L120" s="186"/>
      <c r="M120" s="187"/>
      <c r="N120" s="181"/>
      <c r="O120" s="181"/>
      <c r="P120" s="181"/>
      <c r="Q120" s="181"/>
      <c r="R120" s="181"/>
      <c r="S120" s="181"/>
      <c r="T120" s="188"/>
      <c r="AT120" s="189" t="s">
        <v>138</v>
      </c>
      <c r="AU120" s="189" t="s">
        <v>82</v>
      </c>
      <c r="AV120" s="179" t="s">
        <v>82</v>
      </c>
      <c r="AW120" s="179" t="s">
        <v>33</v>
      </c>
      <c r="AX120" s="179" t="s">
        <v>80</v>
      </c>
      <c r="AY120" s="189" t="s">
        <v>125</v>
      </c>
    </row>
    <row r="121" spans="2:65" s="20" customFormat="1" ht="33" customHeight="1" x14ac:dyDescent="0.2">
      <c r="B121" s="21"/>
      <c r="C121" s="160" t="s">
        <v>132</v>
      </c>
      <c r="D121" s="160" t="s">
        <v>127</v>
      </c>
      <c r="E121" s="161" t="s">
        <v>349</v>
      </c>
      <c r="F121" s="162" t="s">
        <v>350</v>
      </c>
      <c r="G121" s="163" t="s">
        <v>233</v>
      </c>
      <c r="H121" s="164">
        <v>33.807000000000002</v>
      </c>
      <c r="I121" s="165"/>
      <c r="J121" s="166">
        <f>ROUND(I121*H121,2)</f>
        <v>0</v>
      </c>
      <c r="K121" s="162" t="s">
        <v>131</v>
      </c>
      <c r="L121" s="25"/>
      <c r="M121" s="167" t="s">
        <v>19</v>
      </c>
      <c r="N121" s="168" t="s">
        <v>43</v>
      </c>
      <c r="O121" s="22"/>
      <c r="P121" s="169">
        <f>O121*H121</f>
        <v>0</v>
      </c>
      <c r="Q121" s="169">
        <v>0</v>
      </c>
      <c r="R121" s="169">
        <f>Q121*H121</f>
        <v>0</v>
      </c>
      <c r="S121" s="169">
        <v>0</v>
      </c>
      <c r="T121" s="170">
        <f>S121*H121</f>
        <v>0</v>
      </c>
      <c r="AR121" s="171" t="s">
        <v>132</v>
      </c>
      <c r="AT121" s="171" t="s">
        <v>127</v>
      </c>
      <c r="AU121" s="171" t="s">
        <v>82</v>
      </c>
      <c r="AY121" s="3" t="s">
        <v>125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3" t="s">
        <v>80</v>
      </c>
      <c r="BK121" s="172">
        <f>ROUND(I121*H121,2)</f>
        <v>0</v>
      </c>
      <c r="BL121" s="3" t="s">
        <v>132</v>
      </c>
      <c r="BM121" s="171" t="s">
        <v>518</v>
      </c>
    </row>
    <row r="122" spans="2:65" s="20" customFormat="1" ht="29.25" x14ac:dyDescent="0.2">
      <c r="B122" s="21"/>
      <c r="C122" s="22"/>
      <c r="D122" s="173" t="s">
        <v>134</v>
      </c>
      <c r="E122" s="22"/>
      <c r="F122" s="174" t="s">
        <v>282</v>
      </c>
      <c r="G122" s="22"/>
      <c r="H122" s="22"/>
      <c r="I122" s="175"/>
      <c r="J122" s="22"/>
      <c r="K122" s="22"/>
      <c r="L122" s="25"/>
      <c r="M122" s="176"/>
      <c r="N122" s="22"/>
      <c r="O122" s="22"/>
      <c r="P122" s="22"/>
      <c r="Q122" s="22"/>
      <c r="R122" s="22"/>
      <c r="S122" s="22"/>
      <c r="T122" s="53"/>
      <c r="AT122" s="3" t="s">
        <v>134</v>
      </c>
      <c r="AU122" s="3" t="s">
        <v>82</v>
      </c>
    </row>
    <row r="123" spans="2:65" s="20" customFormat="1" x14ac:dyDescent="0.2">
      <c r="B123" s="21"/>
      <c r="C123" s="22"/>
      <c r="D123" s="177" t="s">
        <v>136</v>
      </c>
      <c r="E123" s="22"/>
      <c r="F123" s="178" t="s">
        <v>352</v>
      </c>
      <c r="G123" s="22"/>
      <c r="H123" s="22"/>
      <c r="I123" s="175"/>
      <c r="J123" s="22"/>
      <c r="K123" s="22"/>
      <c r="L123" s="25"/>
      <c r="M123" s="176"/>
      <c r="N123" s="22"/>
      <c r="O123" s="22"/>
      <c r="P123" s="22"/>
      <c r="Q123" s="22"/>
      <c r="R123" s="22"/>
      <c r="S123" s="22"/>
      <c r="T123" s="53"/>
      <c r="AT123" s="3" t="s">
        <v>136</v>
      </c>
      <c r="AU123" s="3" t="s">
        <v>82</v>
      </c>
    </row>
    <row r="124" spans="2:65" s="179" customFormat="1" x14ac:dyDescent="0.2">
      <c r="B124" s="180"/>
      <c r="C124" s="181"/>
      <c r="D124" s="173" t="s">
        <v>138</v>
      </c>
      <c r="E124" s="182" t="s">
        <v>19</v>
      </c>
      <c r="F124" s="183" t="s">
        <v>519</v>
      </c>
      <c r="G124" s="181"/>
      <c r="H124" s="184">
        <v>33.807000000000002</v>
      </c>
      <c r="I124" s="185"/>
      <c r="J124" s="181"/>
      <c r="K124" s="181"/>
      <c r="L124" s="186"/>
      <c r="M124" s="187"/>
      <c r="N124" s="181"/>
      <c r="O124" s="181"/>
      <c r="P124" s="181"/>
      <c r="Q124" s="181"/>
      <c r="R124" s="181"/>
      <c r="S124" s="181"/>
      <c r="T124" s="188"/>
      <c r="AT124" s="189" t="s">
        <v>138</v>
      </c>
      <c r="AU124" s="189" t="s">
        <v>82</v>
      </c>
      <c r="AV124" s="179" t="s">
        <v>82</v>
      </c>
      <c r="AW124" s="179" t="s">
        <v>33</v>
      </c>
      <c r="AX124" s="179" t="s">
        <v>80</v>
      </c>
      <c r="AY124" s="189" t="s">
        <v>125</v>
      </c>
    </row>
    <row r="125" spans="2:65" s="20" customFormat="1" ht="24.2" customHeight="1" x14ac:dyDescent="0.2">
      <c r="B125" s="21"/>
      <c r="C125" s="160" t="s">
        <v>159</v>
      </c>
      <c r="D125" s="160" t="s">
        <v>127</v>
      </c>
      <c r="E125" s="161" t="s">
        <v>520</v>
      </c>
      <c r="F125" s="162" t="s">
        <v>521</v>
      </c>
      <c r="G125" s="163" t="s">
        <v>187</v>
      </c>
      <c r="H125" s="164">
        <v>2.8069999999999999</v>
      </c>
      <c r="I125" s="165"/>
      <c r="J125" s="166">
        <f>ROUND(I125*H125,2)</f>
        <v>0</v>
      </c>
      <c r="K125" s="162" t="s">
        <v>131</v>
      </c>
      <c r="L125" s="25"/>
      <c r="M125" s="167" t="s">
        <v>19</v>
      </c>
      <c r="N125" s="168" t="s">
        <v>43</v>
      </c>
      <c r="O125" s="22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AR125" s="171" t="s">
        <v>132</v>
      </c>
      <c r="AT125" s="171" t="s">
        <v>127</v>
      </c>
      <c r="AU125" s="171" t="s">
        <v>82</v>
      </c>
      <c r="AY125" s="3" t="s">
        <v>125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3" t="s">
        <v>80</v>
      </c>
      <c r="BK125" s="172">
        <f>ROUND(I125*H125,2)</f>
        <v>0</v>
      </c>
      <c r="BL125" s="3" t="s">
        <v>132</v>
      </c>
      <c r="BM125" s="171" t="s">
        <v>522</v>
      </c>
    </row>
    <row r="126" spans="2:65" s="20" customFormat="1" ht="29.25" x14ac:dyDescent="0.2">
      <c r="B126" s="21"/>
      <c r="C126" s="22"/>
      <c r="D126" s="173" t="s">
        <v>134</v>
      </c>
      <c r="E126" s="22"/>
      <c r="F126" s="174" t="s">
        <v>523</v>
      </c>
      <c r="G126" s="22"/>
      <c r="H126" s="22"/>
      <c r="I126" s="175"/>
      <c r="J126" s="22"/>
      <c r="K126" s="22"/>
      <c r="L126" s="25"/>
      <c r="M126" s="176"/>
      <c r="N126" s="22"/>
      <c r="O126" s="22"/>
      <c r="P126" s="22"/>
      <c r="Q126" s="22"/>
      <c r="R126" s="22"/>
      <c r="S126" s="22"/>
      <c r="T126" s="53"/>
      <c r="AT126" s="3" t="s">
        <v>134</v>
      </c>
      <c r="AU126" s="3" t="s">
        <v>82</v>
      </c>
    </row>
    <row r="127" spans="2:65" s="20" customFormat="1" x14ac:dyDescent="0.2">
      <c r="B127" s="21"/>
      <c r="C127" s="22"/>
      <c r="D127" s="177" t="s">
        <v>136</v>
      </c>
      <c r="E127" s="22"/>
      <c r="F127" s="178" t="s">
        <v>524</v>
      </c>
      <c r="G127" s="22"/>
      <c r="H127" s="22"/>
      <c r="I127" s="175"/>
      <c r="J127" s="22"/>
      <c r="K127" s="22"/>
      <c r="L127" s="25"/>
      <c r="M127" s="176"/>
      <c r="N127" s="22"/>
      <c r="O127" s="22"/>
      <c r="P127" s="22"/>
      <c r="Q127" s="22"/>
      <c r="R127" s="22"/>
      <c r="S127" s="22"/>
      <c r="T127" s="53"/>
      <c r="AT127" s="3" t="s">
        <v>136</v>
      </c>
      <c r="AU127" s="3" t="s">
        <v>82</v>
      </c>
    </row>
    <row r="128" spans="2:65" s="179" customFormat="1" ht="22.5" x14ac:dyDescent="0.2">
      <c r="B128" s="180"/>
      <c r="C128" s="181"/>
      <c r="D128" s="173" t="s">
        <v>138</v>
      </c>
      <c r="E128" s="182" t="s">
        <v>19</v>
      </c>
      <c r="F128" s="183" t="s">
        <v>525</v>
      </c>
      <c r="G128" s="181"/>
      <c r="H128" s="184">
        <v>0.12</v>
      </c>
      <c r="I128" s="185"/>
      <c r="J128" s="181"/>
      <c r="K128" s="181"/>
      <c r="L128" s="186"/>
      <c r="M128" s="187"/>
      <c r="N128" s="181"/>
      <c r="O128" s="181"/>
      <c r="P128" s="181"/>
      <c r="Q128" s="181"/>
      <c r="R128" s="181"/>
      <c r="S128" s="181"/>
      <c r="T128" s="188"/>
      <c r="AT128" s="189" t="s">
        <v>138</v>
      </c>
      <c r="AU128" s="189" t="s">
        <v>82</v>
      </c>
      <c r="AV128" s="179" t="s">
        <v>82</v>
      </c>
      <c r="AW128" s="179" t="s">
        <v>33</v>
      </c>
      <c r="AX128" s="179" t="s">
        <v>72</v>
      </c>
      <c r="AY128" s="189" t="s">
        <v>125</v>
      </c>
    </row>
    <row r="129" spans="2:65" s="179" customFormat="1" ht="22.5" x14ac:dyDescent="0.2">
      <c r="B129" s="180"/>
      <c r="C129" s="181"/>
      <c r="D129" s="173" t="s">
        <v>138</v>
      </c>
      <c r="E129" s="182" t="s">
        <v>19</v>
      </c>
      <c r="F129" s="183" t="s">
        <v>526</v>
      </c>
      <c r="G129" s="181"/>
      <c r="H129" s="184">
        <v>2.6869999999999998</v>
      </c>
      <c r="I129" s="185"/>
      <c r="J129" s="181"/>
      <c r="K129" s="181"/>
      <c r="L129" s="186"/>
      <c r="M129" s="187"/>
      <c r="N129" s="181"/>
      <c r="O129" s="181"/>
      <c r="P129" s="181"/>
      <c r="Q129" s="181"/>
      <c r="R129" s="181"/>
      <c r="S129" s="181"/>
      <c r="T129" s="188"/>
      <c r="AT129" s="189" t="s">
        <v>138</v>
      </c>
      <c r="AU129" s="189" t="s">
        <v>82</v>
      </c>
      <c r="AV129" s="179" t="s">
        <v>82</v>
      </c>
      <c r="AW129" s="179" t="s">
        <v>33</v>
      </c>
      <c r="AX129" s="179" t="s">
        <v>72</v>
      </c>
      <c r="AY129" s="189" t="s">
        <v>125</v>
      </c>
    </row>
    <row r="130" spans="2:65" s="190" customFormat="1" x14ac:dyDescent="0.2">
      <c r="B130" s="191"/>
      <c r="C130" s="192"/>
      <c r="D130" s="173" t="s">
        <v>138</v>
      </c>
      <c r="E130" s="193" t="s">
        <v>19</v>
      </c>
      <c r="F130" s="194" t="s">
        <v>158</v>
      </c>
      <c r="G130" s="192"/>
      <c r="H130" s="195">
        <v>2.8069999999999999</v>
      </c>
      <c r="I130" s="196"/>
      <c r="J130" s="192"/>
      <c r="K130" s="192"/>
      <c r="L130" s="197"/>
      <c r="M130" s="198"/>
      <c r="N130" s="192"/>
      <c r="O130" s="192"/>
      <c r="P130" s="192"/>
      <c r="Q130" s="192"/>
      <c r="R130" s="192"/>
      <c r="S130" s="192"/>
      <c r="T130" s="199"/>
      <c r="AT130" s="200" t="s">
        <v>138</v>
      </c>
      <c r="AU130" s="200" t="s">
        <v>82</v>
      </c>
      <c r="AV130" s="190" t="s">
        <v>132</v>
      </c>
      <c r="AW130" s="190" t="s">
        <v>33</v>
      </c>
      <c r="AX130" s="190" t="s">
        <v>80</v>
      </c>
      <c r="AY130" s="200" t="s">
        <v>125</v>
      </c>
    </row>
    <row r="131" spans="2:65" s="144" customFormat="1" ht="22.9" customHeight="1" x14ac:dyDescent="0.2">
      <c r="B131" s="145"/>
      <c r="C131" s="146"/>
      <c r="D131" s="147" t="s">
        <v>71</v>
      </c>
      <c r="E131" s="158" t="s">
        <v>82</v>
      </c>
      <c r="F131" s="158" t="s">
        <v>364</v>
      </c>
      <c r="G131" s="146"/>
      <c r="H131" s="146"/>
      <c r="I131" s="149"/>
      <c r="J131" s="159">
        <f>BK131</f>
        <v>0</v>
      </c>
      <c r="K131" s="146"/>
      <c r="L131" s="151"/>
      <c r="M131" s="152"/>
      <c r="N131" s="146"/>
      <c r="O131" s="146"/>
      <c r="P131" s="153">
        <f>SUM(P132:P178)</f>
        <v>0</v>
      </c>
      <c r="Q131" s="146"/>
      <c r="R131" s="153">
        <f>SUM(R132:R178)</f>
        <v>47.396138519999987</v>
      </c>
      <c r="S131" s="146"/>
      <c r="T131" s="154">
        <f>SUM(T132:T178)</f>
        <v>0</v>
      </c>
      <c r="AR131" s="155" t="s">
        <v>80</v>
      </c>
      <c r="AT131" s="156" t="s">
        <v>71</v>
      </c>
      <c r="AU131" s="156" t="s">
        <v>80</v>
      </c>
      <c r="AY131" s="155" t="s">
        <v>125</v>
      </c>
      <c r="BK131" s="157">
        <f>SUM(BK132:BK178)</f>
        <v>0</v>
      </c>
    </row>
    <row r="132" spans="2:65" s="20" customFormat="1" ht="24.2" customHeight="1" x14ac:dyDescent="0.2">
      <c r="B132" s="21"/>
      <c r="C132" s="160" t="s">
        <v>165</v>
      </c>
      <c r="D132" s="160" t="s">
        <v>127</v>
      </c>
      <c r="E132" s="161" t="s">
        <v>527</v>
      </c>
      <c r="F132" s="162" t="s">
        <v>528</v>
      </c>
      <c r="G132" s="163" t="s">
        <v>187</v>
      </c>
      <c r="H132" s="164">
        <v>0.81699999999999995</v>
      </c>
      <c r="I132" s="165"/>
      <c r="J132" s="166">
        <f>ROUND(I132*H132,2)</f>
        <v>0</v>
      </c>
      <c r="K132" s="162" t="s">
        <v>131</v>
      </c>
      <c r="L132" s="25"/>
      <c r="M132" s="167" t="s">
        <v>19</v>
      </c>
      <c r="N132" s="168" t="s">
        <v>43</v>
      </c>
      <c r="O132" s="22"/>
      <c r="P132" s="169">
        <f>O132*H132</f>
        <v>0</v>
      </c>
      <c r="Q132" s="169">
        <v>1.98</v>
      </c>
      <c r="R132" s="169">
        <f>Q132*H132</f>
        <v>1.6176599999999999</v>
      </c>
      <c r="S132" s="169">
        <v>0</v>
      </c>
      <c r="T132" s="170">
        <f>S132*H132</f>
        <v>0</v>
      </c>
      <c r="AR132" s="171" t="s">
        <v>132</v>
      </c>
      <c r="AT132" s="171" t="s">
        <v>127</v>
      </c>
      <c r="AU132" s="171" t="s">
        <v>82</v>
      </c>
      <c r="AY132" s="3" t="s">
        <v>125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3" t="s">
        <v>80</v>
      </c>
      <c r="BK132" s="172">
        <f>ROUND(I132*H132,2)</f>
        <v>0</v>
      </c>
      <c r="BL132" s="3" t="s">
        <v>132</v>
      </c>
      <c r="BM132" s="171" t="s">
        <v>529</v>
      </c>
    </row>
    <row r="133" spans="2:65" s="20" customFormat="1" ht="19.5" x14ac:dyDescent="0.2">
      <c r="B133" s="21"/>
      <c r="C133" s="22"/>
      <c r="D133" s="173" t="s">
        <v>134</v>
      </c>
      <c r="E133" s="22"/>
      <c r="F133" s="174" t="s">
        <v>530</v>
      </c>
      <c r="G133" s="22"/>
      <c r="H133" s="22"/>
      <c r="I133" s="175"/>
      <c r="J133" s="22"/>
      <c r="K133" s="22"/>
      <c r="L133" s="25"/>
      <c r="M133" s="176"/>
      <c r="N133" s="22"/>
      <c r="O133" s="22"/>
      <c r="P133" s="22"/>
      <c r="Q133" s="22"/>
      <c r="R133" s="22"/>
      <c r="S133" s="22"/>
      <c r="T133" s="53"/>
      <c r="AT133" s="3" t="s">
        <v>134</v>
      </c>
      <c r="AU133" s="3" t="s">
        <v>82</v>
      </c>
    </row>
    <row r="134" spans="2:65" s="20" customFormat="1" x14ac:dyDescent="0.2">
      <c r="B134" s="21"/>
      <c r="C134" s="22"/>
      <c r="D134" s="177" t="s">
        <v>136</v>
      </c>
      <c r="E134" s="22"/>
      <c r="F134" s="178" t="s">
        <v>531</v>
      </c>
      <c r="G134" s="22"/>
      <c r="H134" s="22"/>
      <c r="I134" s="175"/>
      <c r="J134" s="22"/>
      <c r="K134" s="22"/>
      <c r="L134" s="25"/>
      <c r="M134" s="176"/>
      <c r="N134" s="22"/>
      <c r="O134" s="22"/>
      <c r="P134" s="22"/>
      <c r="Q134" s="22"/>
      <c r="R134" s="22"/>
      <c r="S134" s="22"/>
      <c r="T134" s="53"/>
      <c r="AT134" s="3" t="s">
        <v>136</v>
      </c>
      <c r="AU134" s="3" t="s">
        <v>82</v>
      </c>
    </row>
    <row r="135" spans="2:65" s="179" customFormat="1" ht="22.5" x14ac:dyDescent="0.2">
      <c r="B135" s="180"/>
      <c r="C135" s="181"/>
      <c r="D135" s="173" t="s">
        <v>138</v>
      </c>
      <c r="E135" s="182" t="s">
        <v>19</v>
      </c>
      <c r="F135" s="183" t="s">
        <v>532</v>
      </c>
      <c r="G135" s="181"/>
      <c r="H135" s="184">
        <v>0.33600000000000002</v>
      </c>
      <c r="I135" s="185"/>
      <c r="J135" s="181"/>
      <c r="K135" s="181"/>
      <c r="L135" s="186"/>
      <c r="M135" s="187"/>
      <c r="N135" s="181"/>
      <c r="O135" s="181"/>
      <c r="P135" s="181"/>
      <c r="Q135" s="181"/>
      <c r="R135" s="181"/>
      <c r="S135" s="181"/>
      <c r="T135" s="188"/>
      <c r="AT135" s="189" t="s">
        <v>138</v>
      </c>
      <c r="AU135" s="189" t="s">
        <v>82</v>
      </c>
      <c r="AV135" s="179" t="s">
        <v>82</v>
      </c>
      <c r="AW135" s="179" t="s">
        <v>33</v>
      </c>
      <c r="AX135" s="179" t="s">
        <v>72</v>
      </c>
      <c r="AY135" s="189" t="s">
        <v>125</v>
      </c>
    </row>
    <row r="136" spans="2:65" s="179" customFormat="1" ht="22.5" x14ac:dyDescent="0.2">
      <c r="B136" s="180"/>
      <c r="C136" s="181"/>
      <c r="D136" s="173" t="s">
        <v>138</v>
      </c>
      <c r="E136" s="182" t="s">
        <v>19</v>
      </c>
      <c r="F136" s="183" t="s">
        <v>533</v>
      </c>
      <c r="G136" s="181"/>
      <c r="H136" s="184">
        <v>0.44600000000000001</v>
      </c>
      <c r="I136" s="185"/>
      <c r="J136" s="181"/>
      <c r="K136" s="181"/>
      <c r="L136" s="186"/>
      <c r="M136" s="187"/>
      <c r="N136" s="181"/>
      <c r="O136" s="181"/>
      <c r="P136" s="181"/>
      <c r="Q136" s="181"/>
      <c r="R136" s="181"/>
      <c r="S136" s="181"/>
      <c r="T136" s="188"/>
      <c r="AT136" s="189" t="s">
        <v>138</v>
      </c>
      <c r="AU136" s="189" t="s">
        <v>82</v>
      </c>
      <c r="AV136" s="179" t="s">
        <v>82</v>
      </c>
      <c r="AW136" s="179" t="s">
        <v>33</v>
      </c>
      <c r="AX136" s="179" t="s">
        <v>72</v>
      </c>
      <c r="AY136" s="189" t="s">
        <v>125</v>
      </c>
    </row>
    <row r="137" spans="2:65" s="179" customFormat="1" ht="22.5" x14ac:dyDescent="0.2">
      <c r="B137" s="180"/>
      <c r="C137" s="181"/>
      <c r="D137" s="173" t="s">
        <v>138</v>
      </c>
      <c r="E137" s="182" t="s">
        <v>19</v>
      </c>
      <c r="F137" s="183" t="s">
        <v>534</v>
      </c>
      <c r="G137" s="181"/>
      <c r="H137" s="184">
        <v>3.5000000000000003E-2</v>
      </c>
      <c r="I137" s="185"/>
      <c r="J137" s="181"/>
      <c r="K137" s="181"/>
      <c r="L137" s="186"/>
      <c r="M137" s="187"/>
      <c r="N137" s="181"/>
      <c r="O137" s="181"/>
      <c r="P137" s="181"/>
      <c r="Q137" s="181"/>
      <c r="R137" s="181"/>
      <c r="S137" s="181"/>
      <c r="T137" s="188"/>
      <c r="AT137" s="189" t="s">
        <v>138</v>
      </c>
      <c r="AU137" s="189" t="s">
        <v>82</v>
      </c>
      <c r="AV137" s="179" t="s">
        <v>82</v>
      </c>
      <c r="AW137" s="179" t="s">
        <v>33</v>
      </c>
      <c r="AX137" s="179" t="s">
        <v>72</v>
      </c>
      <c r="AY137" s="189" t="s">
        <v>125</v>
      </c>
    </row>
    <row r="138" spans="2:65" s="190" customFormat="1" x14ac:dyDescent="0.2">
      <c r="B138" s="191"/>
      <c r="C138" s="192"/>
      <c r="D138" s="173" t="s">
        <v>138</v>
      </c>
      <c r="E138" s="193" t="s">
        <v>19</v>
      </c>
      <c r="F138" s="194" t="s">
        <v>158</v>
      </c>
      <c r="G138" s="192"/>
      <c r="H138" s="195">
        <v>0.81699999999999995</v>
      </c>
      <c r="I138" s="196"/>
      <c r="J138" s="192"/>
      <c r="K138" s="192"/>
      <c r="L138" s="197"/>
      <c r="M138" s="198"/>
      <c r="N138" s="192"/>
      <c r="O138" s="192"/>
      <c r="P138" s="192"/>
      <c r="Q138" s="192"/>
      <c r="R138" s="192"/>
      <c r="S138" s="192"/>
      <c r="T138" s="199"/>
      <c r="AT138" s="200" t="s">
        <v>138</v>
      </c>
      <c r="AU138" s="200" t="s">
        <v>82</v>
      </c>
      <c r="AV138" s="190" t="s">
        <v>132</v>
      </c>
      <c r="AW138" s="190" t="s">
        <v>33</v>
      </c>
      <c r="AX138" s="190" t="s">
        <v>80</v>
      </c>
      <c r="AY138" s="200" t="s">
        <v>125</v>
      </c>
    </row>
    <row r="139" spans="2:65" s="20" customFormat="1" ht="16.5" customHeight="1" x14ac:dyDescent="0.2">
      <c r="B139" s="21"/>
      <c r="C139" s="160" t="s">
        <v>172</v>
      </c>
      <c r="D139" s="160" t="s">
        <v>127</v>
      </c>
      <c r="E139" s="161" t="s">
        <v>535</v>
      </c>
      <c r="F139" s="162" t="s">
        <v>536</v>
      </c>
      <c r="G139" s="163" t="s">
        <v>187</v>
      </c>
      <c r="H139" s="164">
        <v>10.438000000000001</v>
      </c>
      <c r="I139" s="165"/>
      <c r="J139" s="166">
        <f>ROUND(I139*H139,2)</f>
        <v>0</v>
      </c>
      <c r="K139" s="162" t="s">
        <v>131</v>
      </c>
      <c r="L139" s="25"/>
      <c r="M139" s="167" t="s">
        <v>19</v>
      </c>
      <c r="N139" s="168" t="s">
        <v>43</v>
      </c>
      <c r="O139" s="22"/>
      <c r="P139" s="169">
        <f>O139*H139</f>
        <v>0</v>
      </c>
      <c r="Q139" s="169">
        <v>2.5018699999999998</v>
      </c>
      <c r="R139" s="169">
        <f>Q139*H139</f>
        <v>26.114519059999999</v>
      </c>
      <c r="S139" s="169">
        <v>0</v>
      </c>
      <c r="T139" s="170">
        <f>S139*H139</f>
        <v>0</v>
      </c>
      <c r="AR139" s="171" t="s">
        <v>132</v>
      </c>
      <c r="AT139" s="171" t="s">
        <v>127</v>
      </c>
      <c r="AU139" s="171" t="s">
        <v>82</v>
      </c>
      <c r="AY139" s="3" t="s">
        <v>125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3" t="s">
        <v>80</v>
      </c>
      <c r="BK139" s="172">
        <f>ROUND(I139*H139,2)</f>
        <v>0</v>
      </c>
      <c r="BL139" s="3" t="s">
        <v>132</v>
      </c>
      <c r="BM139" s="171" t="s">
        <v>537</v>
      </c>
    </row>
    <row r="140" spans="2:65" s="20" customFormat="1" ht="19.5" x14ac:dyDescent="0.2">
      <c r="B140" s="21"/>
      <c r="C140" s="22"/>
      <c r="D140" s="173" t="s">
        <v>134</v>
      </c>
      <c r="E140" s="22"/>
      <c r="F140" s="174" t="s">
        <v>538</v>
      </c>
      <c r="G140" s="22"/>
      <c r="H140" s="22"/>
      <c r="I140" s="175"/>
      <c r="J140" s="22"/>
      <c r="K140" s="22"/>
      <c r="L140" s="25"/>
      <c r="M140" s="176"/>
      <c r="N140" s="22"/>
      <c r="O140" s="22"/>
      <c r="P140" s="22"/>
      <c r="Q140" s="22"/>
      <c r="R140" s="22"/>
      <c r="S140" s="22"/>
      <c r="T140" s="53"/>
      <c r="AT140" s="3" t="s">
        <v>134</v>
      </c>
      <c r="AU140" s="3" t="s">
        <v>82</v>
      </c>
    </row>
    <row r="141" spans="2:65" s="20" customFormat="1" x14ac:dyDescent="0.2">
      <c r="B141" s="21"/>
      <c r="C141" s="22"/>
      <c r="D141" s="177" t="s">
        <v>136</v>
      </c>
      <c r="E141" s="22"/>
      <c r="F141" s="178" t="s">
        <v>539</v>
      </c>
      <c r="G141" s="22"/>
      <c r="H141" s="22"/>
      <c r="I141" s="175"/>
      <c r="J141" s="22"/>
      <c r="K141" s="22"/>
      <c r="L141" s="25"/>
      <c r="M141" s="176"/>
      <c r="N141" s="22"/>
      <c r="O141" s="22"/>
      <c r="P141" s="22"/>
      <c r="Q141" s="22"/>
      <c r="R141" s="22"/>
      <c r="S141" s="22"/>
      <c r="T141" s="53"/>
      <c r="AT141" s="3" t="s">
        <v>136</v>
      </c>
      <c r="AU141" s="3" t="s">
        <v>82</v>
      </c>
    </row>
    <row r="142" spans="2:65" s="179" customFormat="1" ht="22.5" x14ac:dyDescent="0.2">
      <c r="B142" s="180"/>
      <c r="C142" s="181"/>
      <c r="D142" s="173" t="s">
        <v>138</v>
      </c>
      <c r="E142" s="182" t="s">
        <v>19</v>
      </c>
      <c r="F142" s="183" t="s">
        <v>540</v>
      </c>
      <c r="G142" s="181"/>
      <c r="H142" s="184">
        <v>0.77600000000000002</v>
      </c>
      <c r="I142" s="185"/>
      <c r="J142" s="181"/>
      <c r="K142" s="181"/>
      <c r="L142" s="186"/>
      <c r="M142" s="187"/>
      <c r="N142" s="181"/>
      <c r="O142" s="181"/>
      <c r="P142" s="181"/>
      <c r="Q142" s="181"/>
      <c r="R142" s="181"/>
      <c r="S142" s="181"/>
      <c r="T142" s="188"/>
      <c r="AT142" s="189" t="s">
        <v>138</v>
      </c>
      <c r="AU142" s="189" t="s">
        <v>82</v>
      </c>
      <c r="AV142" s="179" t="s">
        <v>82</v>
      </c>
      <c r="AW142" s="179" t="s">
        <v>33</v>
      </c>
      <c r="AX142" s="179" t="s">
        <v>72</v>
      </c>
      <c r="AY142" s="189" t="s">
        <v>125</v>
      </c>
    </row>
    <row r="143" spans="2:65" s="179" customFormat="1" ht="22.5" x14ac:dyDescent="0.2">
      <c r="B143" s="180"/>
      <c r="C143" s="181"/>
      <c r="D143" s="173" t="s">
        <v>138</v>
      </c>
      <c r="E143" s="182" t="s">
        <v>19</v>
      </c>
      <c r="F143" s="183" t="s">
        <v>541</v>
      </c>
      <c r="G143" s="181"/>
      <c r="H143" s="184">
        <v>1.242</v>
      </c>
      <c r="I143" s="185"/>
      <c r="J143" s="181"/>
      <c r="K143" s="181"/>
      <c r="L143" s="186"/>
      <c r="M143" s="187"/>
      <c r="N143" s="181"/>
      <c r="O143" s="181"/>
      <c r="P143" s="181"/>
      <c r="Q143" s="181"/>
      <c r="R143" s="181"/>
      <c r="S143" s="181"/>
      <c r="T143" s="188"/>
      <c r="AT143" s="189" t="s">
        <v>138</v>
      </c>
      <c r="AU143" s="189" t="s">
        <v>82</v>
      </c>
      <c r="AV143" s="179" t="s">
        <v>82</v>
      </c>
      <c r="AW143" s="179" t="s">
        <v>33</v>
      </c>
      <c r="AX143" s="179" t="s">
        <v>72</v>
      </c>
      <c r="AY143" s="189" t="s">
        <v>125</v>
      </c>
    </row>
    <row r="144" spans="2:65" s="179" customFormat="1" ht="22.5" x14ac:dyDescent="0.2">
      <c r="B144" s="180"/>
      <c r="C144" s="181"/>
      <c r="D144" s="173" t="s">
        <v>138</v>
      </c>
      <c r="E144" s="182" t="s">
        <v>19</v>
      </c>
      <c r="F144" s="183" t="s">
        <v>542</v>
      </c>
      <c r="G144" s="181"/>
      <c r="H144" s="184">
        <v>1.65</v>
      </c>
      <c r="I144" s="185"/>
      <c r="J144" s="181"/>
      <c r="K144" s="181"/>
      <c r="L144" s="186"/>
      <c r="M144" s="187"/>
      <c r="N144" s="181"/>
      <c r="O144" s="181"/>
      <c r="P144" s="181"/>
      <c r="Q144" s="181"/>
      <c r="R144" s="181"/>
      <c r="S144" s="181"/>
      <c r="T144" s="188"/>
      <c r="AT144" s="189" t="s">
        <v>138</v>
      </c>
      <c r="AU144" s="189" t="s">
        <v>82</v>
      </c>
      <c r="AV144" s="179" t="s">
        <v>82</v>
      </c>
      <c r="AW144" s="179" t="s">
        <v>33</v>
      </c>
      <c r="AX144" s="179" t="s">
        <v>72</v>
      </c>
      <c r="AY144" s="189" t="s">
        <v>125</v>
      </c>
    </row>
    <row r="145" spans="2:65" s="179" customFormat="1" ht="22.5" x14ac:dyDescent="0.2">
      <c r="B145" s="180"/>
      <c r="C145" s="181"/>
      <c r="D145" s="173" t="s">
        <v>138</v>
      </c>
      <c r="E145" s="182" t="s">
        <v>19</v>
      </c>
      <c r="F145" s="183" t="s">
        <v>543</v>
      </c>
      <c r="G145" s="181"/>
      <c r="H145" s="184">
        <v>0.77600000000000002</v>
      </c>
      <c r="I145" s="185"/>
      <c r="J145" s="181"/>
      <c r="K145" s="181"/>
      <c r="L145" s="186"/>
      <c r="M145" s="187"/>
      <c r="N145" s="181"/>
      <c r="O145" s="181"/>
      <c r="P145" s="181"/>
      <c r="Q145" s="181"/>
      <c r="R145" s="181"/>
      <c r="S145" s="181"/>
      <c r="T145" s="188"/>
      <c r="AT145" s="189" t="s">
        <v>138</v>
      </c>
      <c r="AU145" s="189" t="s">
        <v>82</v>
      </c>
      <c r="AV145" s="179" t="s">
        <v>82</v>
      </c>
      <c r="AW145" s="179" t="s">
        <v>33</v>
      </c>
      <c r="AX145" s="179" t="s">
        <v>72</v>
      </c>
      <c r="AY145" s="189" t="s">
        <v>125</v>
      </c>
    </row>
    <row r="146" spans="2:65" s="179" customFormat="1" ht="22.5" x14ac:dyDescent="0.2">
      <c r="B146" s="180"/>
      <c r="C146" s="181"/>
      <c r="D146" s="173" t="s">
        <v>138</v>
      </c>
      <c r="E146" s="182" t="s">
        <v>19</v>
      </c>
      <c r="F146" s="183" t="s">
        <v>544</v>
      </c>
      <c r="G146" s="181"/>
      <c r="H146" s="184">
        <v>0.25900000000000001</v>
      </c>
      <c r="I146" s="185"/>
      <c r="J146" s="181"/>
      <c r="K146" s="181"/>
      <c r="L146" s="186"/>
      <c r="M146" s="187"/>
      <c r="N146" s="181"/>
      <c r="O146" s="181"/>
      <c r="P146" s="181"/>
      <c r="Q146" s="181"/>
      <c r="R146" s="181"/>
      <c r="S146" s="181"/>
      <c r="T146" s="188"/>
      <c r="AT146" s="189" t="s">
        <v>138</v>
      </c>
      <c r="AU146" s="189" t="s">
        <v>82</v>
      </c>
      <c r="AV146" s="179" t="s">
        <v>82</v>
      </c>
      <c r="AW146" s="179" t="s">
        <v>33</v>
      </c>
      <c r="AX146" s="179" t="s">
        <v>72</v>
      </c>
      <c r="AY146" s="189" t="s">
        <v>125</v>
      </c>
    </row>
    <row r="147" spans="2:65" s="179" customFormat="1" ht="22.5" x14ac:dyDescent="0.2">
      <c r="B147" s="180"/>
      <c r="C147" s="181"/>
      <c r="D147" s="173" t="s">
        <v>138</v>
      </c>
      <c r="E147" s="182" t="s">
        <v>19</v>
      </c>
      <c r="F147" s="183" t="s">
        <v>545</v>
      </c>
      <c r="G147" s="181"/>
      <c r="H147" s="184">
        <v>0.29299999999999998</v>
      </c>
      <c r="I147" s="185"/>
      <c r="J147" s="181"/>
      <c r="K147" s="181"/>
      <c r="L147" s="186"/>
      <c r="M147" s="187"/>
      <c r="N147" s="181"/>
      <c r="O147" s="181"/>
      <c r="P147" s="181"/>
      <c r="Q147" s="181"/>
      <c r="R147" s="181"/>
      <c r="S147" s="181"/>
      <c r="T147" s="188"/>
      <c r="AT147" s="189" t="s">
        <v>138</v>
      </c>
      <c r="AU147" s="189" t="s">
        <v>82</v>
      </c>
      <c r="AV147" s="179" t="s">
        <v>82</v>
      </c>
      <c r="AW147" s="179" t="s">
        <v>33</v>
      </c>
      <c r="AX147" s="179" t="s">
        <v>72</v>
      </c>
      <c r="AY147" s="189" t="s">
        <v>125</v>
      </c>
    </row>
    <row r="148" spans="2:65" s="179" customFormat="1" ht="22.5" x14ac:dyDescent="0.2">
      <c r="B148" s="180"/>
      <c r="C148" s="181"/>
      <c r="D148" s="173" t="s">
        <v>138</v>
      </c>
      <c r="E148" s="182" t="s">
        <v>19</v>
      </c>
      <c r="F148" s="183" t="s">
        <v>546</v>
      </c>
      <c r="G148" s="181"/>
      <c r="H148" s="184">
        <v>0.46400000000000002</v>
      </c>
      <c r="I148" s="185"/>
      <c r="J148" s="181"/>
      <c r="K148" s="181"/>
      <c r="L148" s="186"/>
      <c r="M148" s="187"/>
      <c r="N148" s="181"/>
      <c r="O148" s="181"/>
      <c r="P148" s="181"/>
      <c r="Q148" s="181"/>
      <c r="R148" s="181"/>
      <c r="S148" s="181"/>
      <c r="T148" s="188"/>
      <c r="AT148" s="189" t="s">
        <v>138</v>
      </c>
      <c r="AU148" s="189" t="s">
        <v>82</v>
      </c>
      <c r="AV148" s="179" t="s">
        <v>82</v>
      </c>
      <c r="AW148" s="179" t="s">
        <v>33</v>
      </c>
      <c r="AX148" s="179" t="s">
        <v>72</v>
      </c>
      <c r="AY148" s="189" t="s">
        <v>125</v>
      </c>
    </row>
    <row r="149" spans="2:65" s="179" customFormat="1" x14ac:dyDescent="0.2">
      <c r="B149" s="180"/>
      <c r="C149" s="181"/>
      <c r="D149" s="173" t="s">
        <v>138</v>
      </c>
      <c r="E149" s="182" t="s">
        <v>19</v>
      </c>
      <c r="F149" s="183" t="s">
        <v>547</v>
      </c>
      <c r="G149" s="181"/>
      <c r="H149" s="184">
        <v>4.9779999999999998</v>
      </c>
      <c r="I149" s="185"/>
      <c r="J149" s="181"/>
      <c r="K149" s="181"/>
      <c r="L149" s="186"/>
      <c r="M149" s="187"/>
      <c r="N149" s="181"/>
      <c r="O149" s="181"/>
      <c r="P149" s="181"/>
      <c r="Q149" s="181"/>
      <c r="R149" s="181"/>
      <c r="S149" s="181"/>
      <c r="T149" s="188"/>
      <c r="AT149" s="189" t="s">
        <v>138</v>
      </c>
      <c r="AU149" s="189" t="s">
        <v>82</v>
      </c>
      <c r="AV149" s="179" t="s">
        <v>82</v>
      </c>
      <c r="AW149" s="179" t="s">
        <v>33</v>
      </c>
      <c r="AX149" s="179" t="s">
        <v>72</v>
      </c>
      <c r="AY149" s="189" t="s">
        <v>125</v>
      </c>
    </row>
    <row r="150" spans="2:65" s="190" customFormat="1" x14ac:dyDescent="0.2">
      <c r="B150" s="191"/>
      <c r="C150" s="192"/>
      <c r="D150" s="173" t="s">
        <v>138</v>
      </c>
      <c r="E150" s="193" t="s">
        <v>19</v>
      </c>
      <c r="F150" s="194" t="s">
        <v>158</v>
      </c>
      <c r="G150" s="192"/>
      <c r="H150" s="195">
        <v>10.438000000000001</v>
      </c>
      <c r="I150" s="196"/>
      <c r="J150" s="192"/>
      <c r="K150" s="192"/>
      <c r="L150" s="197"/>
      <c r="M150" s="198"/>
      <c r="N150" s="192"/>
      <c r="O150" s="192"/>
      <c r="P150" s="192"/>
      <c r="Q150" s="192"/>
      <c r="R150" s="192"/>
      <c r="S150" s="192"/>
      <c r="T150" s="199"/>
      <c r="AT150" s="200" t="s">
        <v>138</v>
      </c>
      <c r="AU150" s="200" t="s">
        <v>82</v>
      </c>
      <c r="AV150" s="190" t="s">
        <v>132</v>
      </c>
      <c r="AW150" s="190" t="s">
        <v>33</v>
      </c>
      <c r="AX150" s="190" t="s">
        <v>80</v>
      </c>
      <c r="AY150" s="200" t="s">
        <v>125</v>
      </c>
    </row>
    <row r="151" spans="2:65" s="20" customFormat="1" ht="24.2" customHeight="1" x14ac:dyDescent="0.2">
      <c r="B151" s="21"/>
      <c r="C151" s="160" t="s">
        <v>175</v>
      </c>
      <c r="D151" s="160" t="s">
        <v>127</v>
      </c>
      <c r="E151" s="161" t="s">
        <v>548</v>
      </c>
      <c r="F151" s="162" t="s">
        <v>549</v>
      </c>
      <c r="G151" s="163" t="s">
        <v>187</v>
      </c>
      <c r="H151" s="164">
        <v>7.4379999999999997</v>
      </c>
      <c r="I151" s="165"/>
      <c r="J151" s="166">
        <f>ROUND(I151*H151,2)</f>
        <v>0</v>
      </c>
      <c r="K151" s="162" t="s">
        <v>131</v>
      </c>
      <c r="L151" s="25"/>
      <c r="M151" s="167" t="s">
        <v>19</v>
      </c>
      <c r="N151" s="168" t="s">
        <v>43</v>
      </c>
      <c r="O151" s="22"/>
      <c r="P151" s="169">
        <f>O151*H151</f>
        <v>0</v>
      </c>
      <c r="Q151" s="169">
        <v>2.5018699999999998</v>
      </c>
      <c r="R151" s="169">
        <f>Q151*H151</f>
        <v>18.608909059999998</v>
      </c>
      <c r="S151" s="169">
        <v>0</v>
      </c>
      <c r="T151" s="170">
        <f>S151*H151</f>
        <v>0</v>
      </c>
      <c r="AR151" s="171" t="s">
        <v>132</v>
      </c>
      <c r="AT151" s="171" t="s">
        <v>127</v>
      </c>
      <c r="AU151" s="171" t="s">
        <v>82</v>
      </c>
      <c r="AY151" s="3" t="s">
        <v>125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3" t="s">
        <v>80</v>
      </c>
      <c r="BK151" s="172">
        <f>ROUND(I151*H151,2)</f>
        <v>0</v>
      </c>
      <c r="BL151" s="3" t="s">
        <v>132</v>
      </c>
      <c r="BM151" s="171" t="s">
        <v>550</v>
      </c>
    </row>
    <row r="152" spans="2:65" s="20" customFormat="1" ht="19.5" x14ac:dyDescent="0.2">
      <c r="B152" s="21"/>
      <c r="C152" s="22"/>
      <c r="D152" s="173" t="s">
        <v>134</v>
      </c>
      <c r="E152" s="22"/>
      <c r="F152" s="174" t="s">
        <v>551</v>
      </c>
      <c r="G152" s="22"/>
      <c r="H152" s="22"/>
      <c r="I152" s="175"/>
      <c r="J152" s="22"/>
      <c r="K152" s="22"/>
      <c r="L152" s="25"/>
      <c r="M152" s="176"/>
      <c r="N152" s="22"/>
      <c r="O152" s="22"/>
      <c r="P152" s="22"/>
      <c r="Q152" s="22"/>
      <c r="R152" s="22"/>
      <c r="S152" s="22"/>
      <c r="T152" s="53"/>
      <c r="AT152" s="3" t="s">
        <v>134</v>
      </c>
      <c r="AU152" s="3" t="s">
        <v>82</v>
      </c>
    </row>
    <row r="153" spans="2:65" s="20" customFormat="1" x14ac:dyDescent="0.2">
      <c r="B153" s="21"/>
      <c r="C153" s="22"/>
      <c r="D153" s="177" t="s">
        <v>136</v>
      </c>
      <c r="E153" s="22"/>
      <c r="F153" s="178" t="s">
        <v>552</v>
      </c>
      <c r="G153" s="22"/>
      <c r="H153" s="22"/>
      <c r="I153" s="175"/>
      <c r="J153" s="22"/>
      <c r="K153" s="22"/>
      <c r="L153" s="25"/>
      <c r="M153" s="176"/>
      <c r="N153" s="22"/>
      <c r="O153" s="22"/>
      <c r="P153" s="22"/>
      <c r="Q153" s="22"/>
      <c r="R153" s="22"/>
      <c r="S153" s="22"/>
      <c r="T153" s="53"/>
      <c r="AT153" s="3" t="s">
        <v>136</v>
      </c>
      <c r="AU153" s="3" t="s">
        <v>82</v>
      </c>
    </row>
    <row r="154" spans="2:65" s="205" customFormat="1" x14ac:dyDescent="0.2">
      <c r="B154" s="206"/>
      <c r="C154" s="207"/>
      <c r="D154" s="173" t="s">
        <v>138</v>
      </c>
      <c r="E154" s="208" t="s">
        <v>19</v>
      </c>
      <c r="F154" s="209" t="s">
        <v>553</v>
      </c>
      <c r="G154" s="207"/>
      <c r="H154" s="208" t="s">
        <v>19</v>
      </c>
      <c r="I154" s="210"/>
      <c r="J154" s="207"/>
      <c r="K154" s="207"/>
      <c r="L154" s="211"/>
      <c r="M154" s="212"/>
      <c r="N154" s="207"/>
      <c r="O154" s="207"/>
      <c r="P154" s="207"/>
      <c r="Q154" s="207"/>
      <c r="R154" s="207"/>
      <c r="S154" s="207"/>
      <c r="T154" s="213"/>
      <c r="AT154" s="214" t="s">
        <v>138</v>
      </c>
      <c r="AU154" s="214" t="s">
        <v>82</v>
      </c>
      <c r="AV154" s="205" t="s">
        <v>80</v>
      </c>
      <c r="AW154" s="205" t="s">
        <v>33</v>
      </c>
      <c r="AX154" s="205" t="s">
        <v>72</v>
      </c>
      <c r="AY154" s="214" t="s">
        <v>125</v>
      </c>
    </row>
    <row r="155" spans="2:65" s="179" customFormat="1" ht="22.5" x14ac:dyDescent="0.2">
      <c r="B155" s="180"/>
      <c r="C155" s="181"/>
      <c r="D155" s="173" t="s">
        <v>138</v>
      </c>
      <c r="E155" s="182" t="s">
        <v>19</v>
      </c>
      <c r="F155" s="183" t="s">
        <v>554</v>
      </c>
      <c r="G155" s="181"/>
      <c r="H155" s="184">
        <v>5.6879999999999997</v>
      </c>
      <c r="I155" s="185"/>
      <c r="J155" s="181"/>
      <c r="K155" s="181"/>
      <c r="L155" s="186"/>
      <c r="M155" s="187"/>
      <c r="N155" s="181"/>
      <c r="O155" s="181"/>
      <c r="P155" s="181"/>
      <c r="Q155" s="181"/>
      <c r="R155" s="181"/>
      <c r="S155" s="181"/>
      <c r="T155" s="188"/>
      <c r="AT155" s="189" t="s">
        <v>138</v>
      </c>
      <c r="AU155" s="189" t="s">
        <v>82</v>
      </c>
      <c r="AV155" s="179" t="s">
        <v>82</v>
      </c>
      <c r="AW155" s="179" t="s">
        <v>33</v>
      </c>
      <c r="AX155" s="179" t="s">
        <v>72</v>
      </c>
      <c r="AY155" s="189" t="s">
        <v>125</v>
      </c>
    </row>
    <row r="156" spans="2:65" s="179" customFormat="1" ht="22.5" x14ac:dyDescent="0.2">
      <c r="B156" s="180"/>
      <c r="C156" s="181"/>
      <c r="D156" s="173" t="s">
        <v>138</v>
      </c>
      <c r="E156" s="182" t="s">
        <v>19</v>
      </c>
      <c r="F156" s="183" t="s">
        <v>555</v>
      </c>
      <c r="G156" s="181"/>
      <c r="H156" s="184">
        <v>1.75</v>
      </c>
      <c r="I156" s="185"/>
      <c r="J156" s="181"/>
      <c r="K156" s="181"/>
      <c r="L156" s="186"/>
      <c r="M156" s="187"/>
      <c r="N156" s="181"/>
      <c r="O156" s="181"/>
      <c r="P156" s="181"/>
      <c r="Q156" s="181"/>
      <c r="R156" s="181"/>
      <c r="S156" s="181"/>
      <c r="T156" s="188"/>
      <c r="AT156" s="189" t="s">
        <v>138</v>
      </c>
      <c r="AU156" s="189" t="s">
        <v>82</v>
      </c>
      <c r="AV156" s="179" t="s">
        <v>82</v>
      </c>
      <c r="AW156" s="179" t="s">
        <v>33</v>
      </c>
      <c r="AX156" s="179" t="s">
        <v>72</v>
      </c>
      <c r="AY156" s="189" t="s">
        <v>125</v>
      </c>
    </row>
    <row r="157" spans="2:65" s="190" customFormat="1" x14ac:dyDescent="0.2">
      <c r="B157" s="191"/>
      <c r="C157" s="192"/>
      <c r="D157" s="173" t="s">
        <v>138</v>
      </c>
      <c r="E157" s="193" t="s">
        <v>19</v>
      </c>
      <c r="F157" s="194" t="s">
        <v>158</v>
      </c>
      <c r="G157" s="192"/>
      <c r="H157" s="195">
        <v>7.4379999999999997</v>
      </c>
      <c r="I157" s="196"/>
      <c r="J157" s="192"/>
      <c r="K157" s="192"/>
      <c r="L157" s="197"/>
      <c r="M157" s="198"/>
      <c r="N157" s="192"/>
      <c r="O157" s="192"/>
      <c r="P157" s="192"/>
      <c r="Q157" s="192"/>
      <c r="R157" s="192"/>
      <c r="S157" s="192"/>
      <c r="T157" s="199"/>
      <c r="AT157" s="200" t="s">
        <v>138</v>
      </c>
      <c r="AU157" s="200" t="s">
        <v>82</v>
      </c>
      <c r="AV157" s="190" t="s">
        <v>132</v>
      </c>
      <c r="AW157" s="190" t="s">
        <v>33</v>
      </c>
      <c r="AX157" s="190" t="s">
        <v>80</v>
      </c>
      <c r="AY157" s="200" t="s">
        <v>125</v>
      </c>
    </row>
    <row r="158" spans="2:65" s="20" customFormat="1" ht="16.5" customHeight="1" x14ac:dyDescent="0.2">
      <c r="B158" s="21"/>
      <c r="C158" s="160" t="s">
        <v>183</v>
      </c>
      <c r="D158" s="160" t="s">
        <v>127</v>
      </c>
      <c r="E158" s="161" t="s">
        <v>556</v>
      </c>
      <c r="F158" s="162" t="s">
        <v>557</v>
      </c>
      <c r="G158" s="163" t="s">
        <v>130</v>
      </c>
      <c r="H158" s="164">
        <v>48.4</v>
      </c>
      <c r="I158" s="165"/>
      <c r="J158" s="166">
        <f>ROUND(I158*H158,2)</f>
        <v>0</v>
      </c>
      <c r="K158" s="162" t="s">
        <v>131</v>
      </c>
      <c r="L158" s="25"/>
      <c r="M158" s="167" t="s">
        <v>19</v>
      </c>
      <c r="N158" s="168" t="s">
        <v>43</v>
      </c>
      <c r="O158" s="22"/>
      <c r="P158" s="169">
        <f>O158*H158</f>
        <v>0</v>
      </c>
      <c r="Q158" s="169">
        <v>2.64E-3</v>
      </c>
      <c r="R158" s="169">
        <f>Q158*H158</f>
        <v>0.127776</v>
      </c>
      <c r="S158" s="169">
        <v>0</v>
      </c>
      <c r="T158" s="170">
        <f>S158*H158</f>
        <v>0</v>
      </c>
      <c r="AR158" s="171" t="s">
        <v>132</v>
      </c>
      <c r="AT158" s="171" t="s">
        <v>127</v>
      </c>
      <c r="AU158" s="171" t="s">
        <v>82</v>
      </c>
      <c r="AY158" s="3" t="s">
        <v>125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3" t="s">
        <v>80</v>
      </c>
      <c r="BK158" s="172">
        <f>ROUND(I158*H158,2)</f>
        <v>0</v>
      </c>
      <c r="BL158" s="3" t="s">
        <v>132</v>
      </c>
      <c r="BM158" s="171" t="s">
        <v>558</v>
      </c>
    </row>
    <row r="159" spans="2:65" s="20" customFormat="1" x14ac:dyDescent="0.2">
      <c r="B159" s="21"/>
      <c r="C159" s="22"/>
      <c r="D159" s="173" t="s">
        <v>134</v>
      </c>
      <c r="E159" s="22"/>
      <c r="F159" s="174" t="s">
        <v>559</v>
      </c>
      <c r="G159" s="22"/>
      <c r="H159" s="22"/>
      <c r="I159" s="175"/>
      <c r="J159" s="22"/>
      <c r="K159" s="22"/>
      <c r="L159" s="25"/>
      <c r="M159" s="176"/>
      <c r="N159" s="22"/>
      <c r="O159" s="22"/>
      <c r="P159" s="22"/>
      <c r="Q159" s="22"/>
      <c r="R159" s="22"/>
      <c r="S159" s="22"/>
      <c r="T159" s="53"/>
      <c r="AT159" s="3" t="s">
        <v>134</v>
      </c>
      <c r="AU159" s="3" t="s">
        <v>82</v>
      </c>
    </row>
    <row r="160" spans="2:65" s="20" customFormat="1" x14ac:dyDescent="0.2">
      <c r="B160" s="21"/>
      <c r="C160" s="22"/>
      <c r="D160" s="177" t="s">
        <v>136</v>
      </c>
      <c r="E160" s="22"/>
      <c r="F160" s="178" t="s">
        <v>560</v>
      </c>
      <c r="G160" s="22"/>
      <c r="H160" s="22"/>
      <c r="I160" s="175"/>
      <c r="J160" s="22"/>
      <c r="K160" s="22"/>
      <c r="L160" s="25"/>
      <c r="M160" s="176"/>
      <c r="N160" s="22"/>
      <c r="O160" s="22"/>
      <c r="P160" s="22"/>
      <c r="Q160" s="22"/>
      <c r="R160" s="22"/>
      <c r="S160" s="22"/>
      <c r="T160" s="53"/>
      <c r="AT160" s="3" t="s">
        <v>136</v>
      </c>
      <c r="AU160" s="3" t="s">
        <v>82</v>
      </c>
    </row>
    <row r="161" spans="2:65" s="205" customFormat="1" x14ac:dyDescent="0.2">
      <c r="B161" s="206"/>
      <c r="C161" s="207"/>
      <c r="D161" s="173" t="s">
        <v>138</v>
      </c>
      <c r="E161" s="208" t="s">
        <v>19</v>
      </c>
      <c r="F161" s="209" t="s">
        <v>553</v>
      </c>
      <c r="G161" s="207"/>
      <c r="H161" s="208" t="s">
        <v>19</v>
      </c>
      <c r="I161" s="210"/>
      <c r="J161" s="207"/>
      <c r="K161" s="207"/>
      <c r="L161" s="211"/>
      <c r="M161" s="212"/>
      <c r="N161" s="207"/>
      <c r="O161" s="207"/>
      <c r="P161" s="207"/>
      <c r="Q161" s="207"/>
      <c r="R161" s="207"/>
      <c r="S161" s="207"/>
      <c r="T161" s="213"/>
      <c r="AT161" s="214" t="s">
        <v>138</v>
      </c>
      <c r="AU161" s="214" t="s">
        <v>82</v>
      </c>
      <c r="AV161" s="205" t="s">
        <v>80</v>
      </c>
      <c r="AW161" s="205" t="s">
        <v>33</v>
      </c>
      <c r="AX161" s="205" t="s">
        <v>72</v>
      </c>
      <c r="AY161" s="214" t="s">
        <v>125</v>
      </c>
    </row>
    <row r="162" spans="2:65" s="179" customFormat="1" ht="22.5" x14ac:dyDescent="0.2">
      <c r="B162" s="180"/>
      <c r="C162" s="181"/>
      <c r="D162" s="173" t="s">
        <v>138</v>
      </c>
      <c r="E162" s="182" t="s">
        <v>19</v>
      </c>
      <c r="F162" s="183" t="s">
        <v>561</v>
      </c>
      <c r="G162" s="181"/>
      <c r="H162" s="184">
        <v>35</v>
      </c>
      <c r="I162" s="185"/>
      <c r="J162" s="181"/>
      <c r="K162" s="181"/>
      <c r="L162" s="186"/>
      <c r="M162" s="187"/>
      <c r="N162" s="181"/>
      <c r="O162" s="181"/>
      <c r="P162" s="181"/>
      <c r="Q162" s="181"/>
      <c r="R162" s="181"/>
      <c r="S162" s="181"/>
      <c r="T162" s="188"/>
      <c r="AT162" s="189" t="s">
        <v>138</v>
      </c>
      <c r="AU162" s="189" t="s">
        <v>82</v>
      </c>
      <c r="AV162" s="179" t="s">
        <v>82</v>
      </c>
      <c r="AW162" s="179" t="s">
        <v>33</v>
      </c>
      <c r="AX162" s="179" t="s">
        <v>72</v>
      </c>
      <c r="AY162" s="189" t="s">
        <v>125</v>
      </c>
    </row>
    <row r="163" spans="2:65" s="179" customFormat="1" ht="22.5" x14ac:dyDescent="0.2">
      <c r="B163" s="180"/>
      <c r="C163" s="181"/>
      <c r="D163" s="173" t="s">
        <v>138</v>
      </c>
      <c r="E163" s="182" t="s">
        <v>19</v>
      </c>
      <c r="F163" s="183" t="s">
        <v>562</v>
      </c>
      <c r="G163" s="181"/>
      <c r="H163" s="184">
        <v>11</v>
      </c>
      <c r="I163" s="185"/>
      <c r="J163" s="181"/>
      <c r="K163" s="181"/>
      <c r="L163" s="186"/>
      <c r="M163" s="187"/>
      <c r="N163" s="181"/>
      <c r="O163" s="181"/>
      <c r="P163" s="181"/>
      <c r="Q163" s="181"/>
      <c r="R163" s="181"/>
      <c r="S163" s="181"/>
      <c r="T163" s="188"/>
      <c r="AT163" s="189" t="s">
        <v>138</v>
      </c>
      <c r="AU163" s="189" t="s">
        <v>82</v>
      </c>
      <c r="AV163" s="179" t="s">
        <v>82</v>
      </c>
      <c r="AW163" s="179" t="s">
        <v>33</v>
      </c>
      <c r="AX163" s="179" t="s">
        <v>72</v>
      </c>
      <c r="AY163" s="189" t="s">
        <v>125</v>
      </c>
    </row>
    <row r="164" spans="2:65" s="228" customFormat="1" x14ac:dyDescent="0.2">
      <c r="B164" s="229"/>
      <c r="C164" s="230"/>
      <c r="D164" s="173" t="s">
        <v>138</v>
      </c>
      <c r="E164" s="231" t="s">
        <v>19</v>
      </c>
      <c r="F164" s="232" t="s">
        <v>563</v>
      </c>
      <c r="G164" s="230"/>
      <c r="H164" s="233">
        <v>46</v>
      </c>
      <c r="I164" s="234"/>
      <c r="J164" s="230"/>
      <c r="K164" s="230"/>
      <c r="L164" s="235"/>
      <c r="M164" s="236"/>
      <c r="N164" s="230"/>
      <c r="O164" s="230"/>
      <c r="P164" s="230"/>
      <c r="Q164" s="230"/>
      <c r="R164" s="230"/>
      <c r="S164" s="230"/>
      <c r="T164" s="237"/>
      <c r="AT164" s="238" t="s">
        <v>138</v>
      </c>
      <c r="AU164" s="238" t="s">
        <v>82</v>
      </c>
      <c r="AV164" s="228" t="s">
        <v>146</v>
      </c>
      <c r="AW164" s="228" t="s">
        <v>33</v>
      </c>
      <c r="AX164" s="228" t="s">
        <v>72</v>
      </c>
      <c r="AY164" s="238" t="s">
        <v>125</v>
      </c>
    </row>
    <row r="165" spans="2:65" s="179" customFormat="1" ht="22.5" x14ac:dyDescent="0.2">
      <c r="B165" s="180"/>
      <c r="C165" s="181"/>
      <c r="D165" s="173" t="s">
        <v>138</v>
      </c>
      <c r="E165" s="182" t="s">
        <v>19</v>
      </c>
      <c r="F165" s="183" t="s">
        <v>564</v>
      </c>
      <c r="G165" s="181"/>
      <c r="H165" s="184">
        <v>2.4</v>
      </c>
      <c r="I165" s="185"/>
      <c r="J165" s="181"/>
      <c r="K165" s="181"/>
      <c r="L165" s="186"/>
      <c r="M165" s="187"/>
      <c r="N165" s="181"/>
      <c r="O165" s="181"/>
      <c r="P165" s="181"/>
      <c r="Q165" s="181"/>
      <c r="R165" s="181"/>
      <c r="S165" s="181"/>
      <c r="T165" s="188"/>
      <c r="AT165" s="189" t="s">
        <v>138</v>
      </c>
      <c r="AU165" s="189" t="s">
        <v>82</v>
      </c>
      <c r="AV165" s="179" t="s">
        <v>82</v>
      </c>
      <c r="AW165" s="179" t="s">
        <v>33</v>
      </c>
      <c r="AX165" s="179" t="s">
        <v>72</v>
      </c>
      <c r="AY165" s="189" t="s">
        <v>125</v>
      </c>
    </row>
    <row r="166" spans="2:65" s="190" customFormat="1" x14ac:dyDescent="0.2">
      <c r="B166" s="191"/>
      <c r="C166" s="192"/>
      <c r="D166" s="173" t="s">
        <v>138</v>
      </c>
      <c r="E166" s="193" t="s">
        <v>19</v>
      </c>
      <c r="F166" s="194" t="s">
        <v>158</v>
      </c>
      <c r="G166" s="192"/>
      <c r="H166" s="195">
        <v>48.4</v>
      </c>
      <c r="I166" s="196"/>
      <c r="J166" s="192"/>
      <c r="K166" s="192"/>
      <c r="L166" s="197"/>
      <c r="M166" s="198"/>
      <c r="N166" s="192"/>
      <c r="O166" s="192"/>
      <c r="P166" s="192"/>
      <c r="Q166" s="192"/>
      <c r="R166" s="192"/>
      <c r="S166" s="192"/>
      <c r="T166" s="199"/>
      <c r="AT166" s="200" t="s">
        <v>138</v>
      </c>
      <c r="AU166" s="200" t="s">
        <v>82</v>
      </c>
      <c r="AV166" s="190" t="s">
        <v>132</v>
      </c>
      <c r="AW166" s="190" t="s">
        <v>33</v>
      </c>
      <c r="AX166" s="190" t="s">
        <v>80</v>
      </c>
      <c r="AY166" s="200" t="s">
        <v>125</v>
      </c>
    </row>
    <row r="167" spans="2:65" s="20" customFormat="1" ht="16.5" customHeight="1" x14ac:dyDescent="0.2">
      <c r="B167" s="21"/>
      <c r="C167" s="160" t="s">
        <v>193</v>
      </c>
      <c r="D167" s="160" t="s">
        <v>127</v>
      </c>
      <c r="E167" s="161" t="s">
        <v>565</v>
      </c>
      <c r="F167" s="162" t="s">
        <v>566</v>
      </c>
      <c r="G167" s="163" t="s">
        <v>130</v>
      </c>
      <c r="H167" s="164">
        <v>48.4</v>
      </c>
      <c r="I167" s="165"/>
      <c r="J167" s="166">
        <f>ROUND(I167*H167,2)</f>
        <v>0</v>
      </c>
      <c r="K167" s="162" t="s">
        <v>131</v>
      </c>
      <c r="L167" s="25"/>
      <c r="M167" s="167" t="s">
        <v>19</v>
      </c>
      <c r="N167" s="168" t="s">
        <v>43</v>
      </c>
      <c r="O167" s="22"/>
      <c r="P167" s="169">
        <f>O167*H167</f>
        <v>0</v>
      </c>
      <c r="Q167" s="169">
        <v>0</v>
      </c>
      <c r="R167" s="169">
        <f>Q167*H167</f>
        <v>0</v>
      </c>
      <c r="S167" s="169">
        <v>0</v>
      </c>
      <c r="T167" s="170">
        <f>S167*H167</f>
        <v>0</v>
      </c>
      <c r="AR167" s="171" t="s">
        <v>132</v>
      </c>
      <c r="AT167" s="171" t="s">
        <v>127</v>
      </c>
      <c r="AU167" s="171" t="s">
        <v>82</v>
      </c>
      <c r="AY167" s="3" t="s">
        <v>125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3" t="s">
        <v>80</v>
      </c>
      <c r="BK167" s="172">
        <f>ROUND(I167*H167,2)</f>
        <v>0</v>
      </c>
      <c r="BL167" s="3" t="s">
        <v>132</v>
      </c>
      <c r="BM167" s="171" t="s">
        <v>567</v>
      </c>
    </row>
    <row r="168" spans="2:65" s="20" customFormat="1" x14ac:dyDescent="0.2">
      <c r="B168" s="21"/>
      <c r="C168" s="22"/>
      <c r="D168" s="173" t="s">
        <v>134</v>
      </c>
      <c r="E168" s="22"/>
      <c r="F168" s="174" t="s">
        <v>568</v>
      </c>
      <c r="G168" s="22"/>
      <c r="H168" s="22"/>
      <c r="I168" s="175"/>
      <c r="J168" s="22"/>
      <c r="K168" s="22"/>
      <c r="L168" s="25"/>
      <c r="M168" s="176"/>
      <c r="N168" s="22"/>
      <c r="O168" s="22"/>
      <c r="P168" s="22"/>
      <c r="Q168" s="22"/>
      <c r="R168" s="22"/>
      <c r="S168" s="22"/>
      <c r="T168" s="53"/>
      <c r="AT168" s="3" t="s">
        <v>134</v>
      </c>
      <c r="AU168" s="3" t="s">
        <v>82</v>
      </c>
    </row>
    <row r="169" spans="2:65" s="20" customFormat="1" x14ac:dyDescent="0.2">
      <c r="B169" s="21"/>
      <c r="C169" s="22"/>
      <c r="D169" s="177" t="s">
        <v>136</v>
      </c>
      <c r="E169" s="22"/>
      <c r="F169" s="178" t="s">
        <v>569</v>
      </c>
      <c r="G169" s="22"/>
      <c r="H169" s="22"/>
      <c r="I169" s="175"/>
      <c r="J169" s="22"/>
      <c r="K169" s="22"/>
      <c r="L169" s="25"/>
      <c r="M169" s="176"/>
      <c r="N169" s="22"/>
      <c r="O169" s="22"/>
      <c r="P169" s="22"/>
      <c r="Q169" s="22"/>
      <c r="R169" s="22"/>
      <c r="S169" s="22"/>
      <c r="T169" s="53"/>
      <c r="AT169" s="3" t="s">
        <v>136</v>
      </c>
      <c r="AU169" s="3" t="s">
        <v>82</v>
      </c>
    </row>
    <row r="170" spans="2:65" s="20" customFormat="1" ht="21.75" customHeight="1" x14ac:dyDescent="0.2">
      <c r="B170" s="21"/>
      <c r="C170" s="160" t="s">
        <v>201</v>
      </c>
      <c r="D170" s="160" t="s">
        <v>127</v>
      </c>
      <c r="E170" s="161" t="s">
        <v>570</v>
      </c>
      <c r="F170" s="162" t="s">
        <v>571</v>
      </c>
      <c r="G170" s="163" t="s">
        <v>233</v>
      </c>
      <c r="H170" s="164">
        <v>0.12</v>
      </c>
      <c r="I170" s="165"/>
      <c r="J170" s="166">
        <f>ROUND(I170*H170,2)</f>
        <v>0</v>
      </c>
      <c r="K170" s="162" t="s">
        <v>131</v>
      </c>
      <c r="L170" s="25"/>
      <c r="M170" s="167" t="s">
        <v>19</v>
      </c>
      <c r="N170" s="168" t="s">
        <v>43</v>
      </c>
      <c r="O170" s="22"/>
      <c r="P170" s="169">
        <f>O170*H170</f>
        <v>0</v>
      </c>
      <c r="Q170" s="169">
        <v>1.0606199999999999</v>
      </c>
      <c r="R170" s="169">
        <f>Q170*H170</f>
        <v>0.12727439999999998</v>
      </c>
      <c r="S170" s="169">
        <v>0</v>
      </c>
      <c r="T170" s="170">
        <f>S170*H170</f>
        <v>0</v>
      </c>
      <c r="AR170" s="171" t="s">
        <v>132</v>
      </c>
      <c r="AT170" s="171" t="s">
        <v>127</v>
      </c>
      <c r="AU170" s="171" t="s">
        <v>82</v>
      </c>
      <c r="AY170" s="3" t="s">
        <v>125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3" t="s">
        <v>80</v>
      </c>
      <c r="BK170" s="172">
        <f>ROUND(I170*H170,2)</f>
        <v>0</v>
      </c>
      <c r="BL170" s="3" t="s">
        <v>132</v>
      </c>
      <c r="BM170" s="171" t="s">
        <v>572</v>
      </c>
    </row>
    <row r="171" spans="2:65" s="20" customFormat="1" x14ac:dyDescent="0.2">
      <c r="B171" s="21"/>
      <c r="C171" s="22"/>
      <c r="D171" s="173" t="s">
        <v>134</v>
      </c>
      <c r="E171" s="22"/>
      <c r="F171" s="174" t="s">
        <v>573</v>
      </c>
      <c r="G171" s="22"/>
      <c r="H171" s="22"/>
      <c r="I171" s="175"/>
      <c r="J171" s="22"/>
      <c r="K171" s="22"/>
      <c r="L171" s="25"/>
      <c r="M171" s="176"/>
      <c r="N171" s="22"/>
      <c r="O171" s="22"/>
      <c r="P171" s="22"/>
      <c r="Q171" s="22"/>
      <c r="R171" s="22"/>
      <c r="S171" s="22"/>
      <c r="T171" s="53"/>
      <c r="AT171" s="3" t="s">
        <v>134</v>
      </c>
      <c r="AU171" s="3" t="s">
        <v>82</v>
      </c>
    </row>
    <row r="172" spans="2:65" s="20" customFormat="1" x14ac:dyDescent="0.2">
      <c r="B172" s="21"/>
      <c r="C172" s="22"/>
      <c r="D172" s="177" t="s">
        <v>136</v>
      </c>
      <c r="E172" s="22"/>
      <c r="F172" s="178" t="s">
        <v>574</v>
      </c>
      <c r="G172" s="22"/>
      <c r="H172" s="22"/>
      <c r="I172" s="175"/>
      <c r="J172" s="22"/>
      <c r="K172" s="22"/>
      <c r="L172" s="25"/>
      <c r="M172" s="176"/>
      <c r="N172" s="22"/>
      <c r="O172" s="22"/>
      <c r="P172" s="22"/>
      <c r="Q172" s="22"/>
      <c r="R172" s="22"/>
      <c r="S172" s="22"/>
      <c r="T172" s="53"/>
      <c r="AT172" s="3" t="s">
        <v>136</v>
      </c>
      <c r="AU172" s="3" t="s">
        <v>82</v>
      </c>
    </row>
    <row r="173" spans="2:65" s="179" customFormat="1" x14ac:dyDescent="0.2">
      <c r="B173" s="180"/>
      <c r="C173" s="181"/>
      <c r="D173" s="173" t="s">
        <v>138</v>
      </c>
      <c r="E173" s="182" t="s">
        <v>19</v>
      </c>
      <c r="F173" s="183" t="s">
        <v>575</v>
      </c>
      <c r="G173" s="181"/>
      <c r="H173" s="184">
        <v>0.12</v>
      </c>
      <c r="I173" s="185"/>
      <c r="J173" s="181"/>
      <c r="K173" s="181"/>
      <c r="L173" s="186"/>
      <c r="M173" s="187"/>
      <c r="N173" s="181"/>
      <c r="O173" s="181"/>
      <c r="P173" s="181"/>
      <c r="Q173" s="181"/>
      <c r="R173" s="181"/>
      <c r="S173" s="181"/>
      <c r="T173" s="188"/>
      <c r="AT173" s="189" t="s">
        <v>138</v>
      </c>
      <c r="AU173" s="189" t="s">
        <v>82</v>
      </c>
      <c r="AV173" s="179" t="s">
        <v>82</v>
      </c>
      <c r="AW173" s="179" t="s">
        <v>33</v>
      </c>
      <c r="AX173" s="179" t="s">
        <v>80</v>
      </c>
      <c r="AY173" s="189" t="s">
        <v>125</v>
      </c>
    </row>
    <row r="174" spans="2:65" s="20" customFormat="1" ht="37.9" customHeight="1" x14ac:dyDescent="0.2">
      <c r="B174" s="21"/>
      <c r="C174" s="160" t="s">
        <v>8</v>
      </c>
      <c r="D174" s="160" t="s">
        <v>127</v>
      </c>
      <c r="E174" s="161" t="s">
        <v>576</v>
      </c>
      <c r="F174" s="162" t="s">
        <v>577</v>
      </c>
      <c r="G174" s="163" t="s">
        <v>196</v>
      </c>
      <c r="H174" s="164">
        <v>2</v>
      </c>
      <c r="I174" s="165"/>
      <c r="J174" s="166">
        <f>ROUND(I174*H174,2)</f>
        <v>0</v>
      </c>
      <c r="K174" s="162" t="s">
        <v>19</v>
      </c>
      <c r="L174" s="25"/>
      <c r="M174" s="167" t="s">
        <v>19</v>
      </c>
      <c r="N174" s="168" t="s">
        <v>43</v>
      </c>
      <c r="O174" s="22"/>
      <c r="P174" s="169">
        <f>O174*H174</f>
        <v>0</v>
      </c>
      <c r="Q174" s="169">
        <v>0.27500000000000002</v>
      </c>
      <c r="R174" s="169">
        <f>Q174*H174</f>
        <v>0.55000000000000004</v>
      </c>
      <c r="S174" s="169">
        <v>0</v>
      </c>
      <c r="T174" s="170">
        <f>S174*H174</f>
        <v>0</v>
      </c>
      <c r="AR174" s="171" t="s">
        <v>132</v>
      </c>
      <c r="AT174" s="171" t="s">
        <v>127</v>
      </c>
      <c r="AU174" s="171" t="s">
        <v>82</v>
      </c>
      <c r="AY174" s="3" t="s">
        <v>125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3" t="s">
        <v>80</v>
      </c>
      <c r="BK174" s="172">
        <f>ROUND(I174*H174,2)</f>
        <v>0</v>
      </c>
      <c r="BL174" s="3" t="s">
        <v>132</v>
      </c>
      <c r="BM174" s="171" t="s">
        <v>578</v>
      </c>
    </row>
    <row r="175" spans="2:65" s="20" customFormat="1" ht="19.5" x14ac:dyDescent="0.2">
      <c r="B175" s="21"/>
      <c r="C175" s="22"/>
      <c r="D175" s="173" t="s">
        <v>134</v>
      </c>
      <c r="E175" s="22"/>
      <c r="F175" s="174" t="s">
        <v>577</v>
      </c>
      <c r="G175" s="22"/>
      <c r="H175" s="22"/>
      <c r="I175" s="175"/>
      <c r="J175" s="22"/>
      <c r="K175" s="22"/>
      <c r="L175" s="25"/>
      <c r="M175" s="176"/>
      <c r="N175" s="22"/>
      <c r="O175" s="22"/>
      <c r="P175" s="22"/>
      <c r="Q175" s="22"/>
      <c r="R175" s="22"/>
      <c r="S175" s="22"/>
      <c r="T175" s="53"/>
      <c r="AT175" s="3" t="s">
        <v>134</v>
      </c>
      <c r="AU175" s="3" t="s">
        <v>82</v>
      </c>
    </row>
    <row r="176" spans="2:65" s="179" customFormat="1" x14ac:dyDescent="0.2">
      <c r="B176" s="180"/>
      <c r="C176" s="181"/>
      <c r="D176" s="173" t="s">
        <v>138</v>
      </c>
      <c r="E176" s="182" t="s">
        <v>19</v>
      </c>
      <c r="F176" s="183" t="s">
        <v>579</v>
      </c>
      <c r="G176" s="181"/>
      <c r="H176" s="184">
        <v>2</v>
      </c>
      <c r="I176" s="185"/>
      <c r="J176" s="181"/>
      <c r="K176" s="181"/>
      <c r="L176" s="186"/>
      <c r="M176" s="187"/>
      <c r="N176" s="181"/>
      <c r="O176" s="181"/>
      <c r="P176" s="181"/>
      <c r="Q176" s="181"/>
      <c r="R176" s="181"/>
      <c r="S176" s="181"/>
      <c r="T176" s="188"/>
      <c r="AT176" s="189" t="s">
        <v>138</v>
      </c>
      <c r="AU176" s="189" t="s">
        <v>82</v>
      </c>
      <c r="AV176" s="179" t="s">
        <v>82</v>
      </c>
      <c r="AW176" s="179" t="s">
        <v>33</v>
      </c>
      <c r="AX176" s="179" t="s">
        <v>80</v>
      </c>
      <c r="AY176" s="189" t="s">
        <v>125</v>
      </c>
    </row>
    <row r="177" spans="2:65" s="20" customFormat="1" ht="37.9" customHeight="1" x14ac:dyDescent="0.2">
      <c r="B177" s="21"/>
      <c r="C177" s="160" t="s">
        <v>212</v>
      </c>
      <c r="D177" s="160" t="s">
        <v>127</v>
      </c>
      <c r="E177" s="161" t="s">
        <v>580</v>
      </c>
      <c r="F177" s="162" t="s">
        <v>581</v>
      </c>
      <c r="G177" s="163" t="s">
        <v>582</v>
      </c>
      <c r="H177" s="164">
        <v>1</v>
      </c>
      <c r="I177" s="165"/>
      <c r="J177" s="166">
        <f>ROUND(I177*H177,2)</f>
        <v>0</v>
      </c>
      <c r="K177" s="162" t="s">
        <v>19</v>
      </c>
      <c r="L177" s="25"/>
      <c r="M177" s="167" t="s">
        <v>19</v>
      </c>
      <c r="N177" s="168" t="s">
        <v>43</v>
      </c>
      <c r="O177" s="22"/>
      <c r="P177" s="169">
        <f>O177*H177</f>
        <v>0</v>
      </c>
      <c r="Q177" s="169">
        <v>0.25</v>
      </c>
      <c r="R177" s="169">
        <f>Q177*H177</f>
        <v>0.25</v>
      </c>
      <c r="S177" s="169">
        <v>0</v>
      </c>
      <c r="T177" s="170">
        <f>S177*H177</f>
        <v>0</v>
      </c>
      <c r="AR177" s="171" t="s">
        <v>132</v>
      </c>
      <c r="AT177" s="171" t="s">
        <v>127</v>
      </c>
      <c r="AU177" s="171" t="s">
        <v>82</v>
      </c>
      <c r="AY177" s="3" t="s">
        <v>125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3" t="s">
        <v>80</v>
      </c>
      <c r="BK177" s="172">
        <f>ROUND(I177*H177,2)</f>
        <v>0</v>
      </c>
      <c r="BL177" s="3" t="s">
        <v>132</v>
      </c>
      <c r="BM177" s="171" t="s">
        <v>583</v>
      </c>
    </row>
    <row r="178" spans="2:65" s="20" customFormat="1" ht="19.5" x14ac:dyDescent="0.2">
      <c r="B178" s="21"/>
      <c r="C178" s="22"/>
      <c r="D178" s="173" t="s">
        <v>134</v>
      </c>
      <c r="E178" s="22"/>
      <c r="F178" s="174" t="s">
        <v>581</v>
      </c>
      <c r="G178" s="22"/>
      <c r="H178" s="22"/>
      <c r="I178" s="175"/>
      <c r="J178" s="22"/>
      <c r="K178" s="22"/>
      <c r="L178" s="25"/>
      <c r="M178" s="176"/>
      <c r="N178" s="22"/>
      <c r="O178" s="22"/>
      <c r="P178" s="22"/>
      <c r="Q178" s="22"/>
      <c r="R178" s="22"/>
      <c r="S178" s="22"/>
      <c r="T178" s="53"/>
      <c r="AT178" s="3" t="s">
        <v>134</v>
      </c>
      <c r="AU178" s="3" t="s">
        <v>82</v>
      </c>
    </row>
    <row r="179" spans="2:65" s="144" customFormat="1" ht="22.9" customHeight="1" x14ac:dyDescent="0.2">
      <c r="B179" s="145"/>
      <c r="C179" s="146"/>
      <c r="D179" s="147" t="s">
        <v>71</v>
      </c>
      <c r="E179" s="158" t="s">
        <v>146</v>
      </c>
      <c r="F179" s="158" t="s">
        <v>584</v>
      </c>
      <c r="G179" s="146"/>
      <c r="H179" s="146"/>
      <c r="I179" s="149"/>
      <c r="J179" s="159">
        <f>BK179</f>
        <v>0</v>
      </c>
      <c r="K179" s="146"/>
      <c r="L179" s="151"/>
      <c r="M179" s="152"/>
      <c r="N179" s="146"/>
      <c r="O179" s="146"/>
      <c r="P179" s="153">
        <f>SUM(P180:P210)</f>
        <v>0</v>
      </c>
      <c r="Q179" s="146"/>
      <c r="R179" s="153">
        <f>SUM(R180:R210)</f>
        <v>0.43107520000000005</v>
      </c>
      <c r="S179" s="146"/>
      <c r="T179" s="154">
        <f>SUM(T180:T210)</f>
        <v>0</v>
      </c>
      <c r="AR179" s="155" t="s">
        <v>80</v>
      </c>
      <c r="AT179" s="156" t="s">
        <v>71</v>
      </c>
      <c r="AU179" s="156" t="s">
        <v>80</v>
      </c>
      <c r="AY179" s="155" t="s">
        <v>125</v>
      </c>
      <c r="BK179" s="157">
        <f>SUM(BK180:BK210)</f>
        <v>0</v>
      </c>
    </row>
    <row r="180" spans="2:65" s="20" customFormat="1" ht="24.2" customHeight="1" x14ac:dyDescent="0.2">
      <c r="B180" s="21"/>
      <c r="C180" s="160" t="s">
        <v>220</v>
      </c>
      <c r="D180" s="160" t="s">
        <v>127</v>
      </c>
      <c r="E180" s="161" t="s">
        <v>585</v>
      </c>
      <c r="F180" s="162" t="s">
        <v>586</v>
      </c>
      <c r="G180" s="163" t="s">
        <v>196</v>
      </c>
      <c r="H180" s="164">
        <v>25</v>
      </c>
      <c r="I180" s="165"/>
      <c r="J180" s="166">
        <f>ROUND(I180*H180,2)</f>
        <v>0</v>
      </c>
      <c r="K180" s="162" t="s">
        <v>131</v>
      </c>
      <c r="L180" s="25"/>
      <c r="M180" s="167" t="s">
        <v>19</v>
      </c>
      <c r="N180" s="168" t="s">
        <v>43</v>
      </c>
      <c r="O180" s="22"/>
      <c r="P180" s="169">
        <f>O180*H180</f>
        <v>0</v>
      </c>
      <c r="Q180" s="169">
        <v>7.0200000000000002E-3</v>
      </c>
      <c r="R180" s="169">
        <f>Q180*H180</f>
        <v>0.17550000000000002</v>
      </c>
      <c r="S180" s="169">
        <v>0</v>
      </c>
      <c r="T180" s="170">
        <f>S180*H180</f>
        <v>0</v>
      </c>
      <c r="AR180" s="171" t="s">
        <v>132</v>
      </c>
      <c r="AT180" s="171" t="s">
        <v>127</v>
      </c>
      <c r="AU180" s="171" t="s">
        <v>82</v>
      </c>
      <c r="AY180" s="3" t="s">
        <v>125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3" t="s">
        <v>80</v>
      </c>
      <c r="BK180" s="172">
        <f>ROUND(I180*H180,2)</f>
        <v>0</v>
      </c>
      <c r="BL180" s="3" t="s">
        <v>132</v>
      </c>
      <c r="BM180" s="171" t="s">
        <v>587</v>
      </c>
    </row>
    <row r="181" spans="2:65" s="20" customFormat="1" ht="29.25" x14ac:dyDescent="0.2">
      <c r="B181" s="21"/>
      <c r="C181" s="22"/>
      <c r="D181" s="173" t="s">
        <v>134</v>
      </c>
      <c r="E181" s="22"/>
      <c r="F181" s="174" t="s">
        <v>588</v>
      </c>
      <c r="G181" s="22"/>
      <c r="H181" s="22"/>
      <c r="I181" s="175"/>
      <c r="J181" s="22"/>
      <c r="K181" s="22"/>
      <c r="L181" s="25"/>
      <c r="M181" s="176"/>
      <c r="N181" s="22"/>
      <c r="O181" s="22"/>
      <c r="P181" s="22"/>
      <c r="Q181" s="22"/>
      <c r="R181" s="22"/>
      <c r="S181" s="22"/>
      <c r="T181" s="53"/>
      <c r="AT181" s="3" t="s">
        <v>134</v>
      </c>
      <c r="AU181" s="3" t="s">
        <v>82</v>
      </c>
    </row>
    <row r="182" spans="2:65" s="20" customFormat="1" x14ac:dyDescent="0.2">
      <c r="B182" s="21"/>
      <c r="C182" s="22"/>
      <c r="D182" s="177" t="s">
        <v>136</v>
      </c>
      <c r="E182" s="22"/>
      <c r="F182" s="178" t="s">
        <v>589</v>
      </c>
      <c r="G182" s="22"/>
      <c r="H182" s="22"/>
      <c r="I182" s="175"/>
      <c r="J182" s="22"/>
      <c r="K182" s="22"/>
      <c r="L182" s="25"/>
      <c r="M182" s="176"/>
      <c r="N182" s="22"/>
      <c r="O182" s="22"/>
      <c r="P182" s="22"/>
      <c r="Q182" s="22"/>
      <c r="R182" s="22"/>
      <c r="S182" s="22"/>
      <c r="T182" s="53"/>
      <c r="AT182" s="3" t="s">
        <v>136</v>
      </c>
      <c r="AU182" s="3" t="s">
        <v>82</v>
      </c>
    </row>
    <row r="183" spans="2:65" s="179" customFormat="1" x14ac:dyDescent="0.2">
      <c r="B183" s="180"/>
      <c r="C183" s="181"/>
      <c r="D183" s="173" t="s">
        <v>138</v>
      </c>
      <c r="E183" s="182" t="s">
        <v>19</v>
      </c>
      <c r="F183" s="183" t="s">
        <v>590</v>
      </c>
      <c r="G183" s="181"/>
      <c r="H183" s="184">
        <v>25</v>
      </c>
      <c r="I183" s="185"/>
      <c r="J183" s="181"/>
      <c r="K183" s="181"/>
      <c r="L183" s="186"/>
      <c r="M183" s="187"/>
      <c r="N183" s="181"/>
      <c r="O183" s="181"/>
      <c r="P183" s="181"/>
      <c r="Q183" s="181"/>
      <c r="R183" s="181"/>
      <c r="S183" s="181"/>
      <c r="T183" s="188"/>
      <c r="AT183" s="189" t="s">
        <v>138</v>
      </c>
      <c r="AU183" s="189" t="s">
        <v>82</v>
      </c>
      <c r="AV183" s="179" t="s">
        <v>82</v>
      </c>
      <c r="AW183" s="179" t="s">
        <v>33</v>
      </c>
      <c r="AX183" s="179" t="s">
        <v>80</v>
      </c>
      <c r="AY183" s="189" t="s">
        <v>125</v>
      </c>
    </row>
    <row r="184" spans="2:65" s="20" customFormat="1" ht="24.2" customHeight="1" x14ac:dyDescent="0.2">
      <c r="B184" s="21"/>
      <c r="C184" s="215" t="s">
        <v>230</v>
      </c>
      <c r="D184" s="215" t="s">
        <v>408</v>
      </c>
      <c r="E184" s="216" t="s">
        <v>591</v>
      </c>
      <c r="F184" s="217" t="s">
        <v>592</v>
      </c>
      <c r="G184" s="218" t="s">
        <v>196</v>
      </c>
      <c r="H184" s="219">
        <v>17</v>
      </c>
      <c r="I184" s="220"/>
      <c r="J184" s="221">
        <f>ROUND(I184*H184,2)</f>
        <v>0</v>
      </c>
      <c r="K184" s="217" t="s">
        <v>19</v>
      </c>
      <c r="L184" s="222"/>
      <c r="M184" s="223" t="s">
        <v>19</v>
      </c>
      <c r="N184" s="224" t="s">
        <v>43</v>
      </c>
      <c r="O184" s="22"/>
      <c r="P184" s="169">
        <f>O184*H184</f>
        <v>0</v>
      </c>
      <c r="Q184" s="169">
        <v>5.7999999999999996E-3</v>
      </c>
      <c r="R184" s="169">
        <f>Q184*H184</f>
        <v>9.8599999999999993E-2</v>
      </c>
      <c r="S184" s="169">
        <v>0</v>
      </c>
      <c r="T184" s="170">
        <f>S184*H184</f>
        <v>0</v>
      </c>
      <c r="AR184" s="171" t="s">
        <v>175</v>
      </c>
      <c r="AT184" s="171" t="s">
        <v>408</v>
      </c>
      <c r="AU184" s="171" t="s">
        <v>82</v>
      </c>
      <c r="AY184" s="3" t="s">
        <v>125</v>
      </c>
      <c r="BE184" s="172">
        <f>IF(N184="základní",J184,0)</f>
        <v>0</v>
      </c>
      <c r="BF184" s="172">
        <f>IF(N184="snížená",J184,0)</f>
        <v>0</v>
      </c>
      <c r="BG184" s="172">
        <f>IF(N184="zákl. přenesená",J184,0)</f>
        <v>0</v>
      </c>
      <c r="BH184" s="172">
        <f>IF(N184="sníž. přenesená",J184,0)</f>
        <v>0</v>
      </c>
      <c r="BI184" s="172">
        <f>IF(N184="nulová",J184,0)</f>
        <v>0</v>
      </c>
      <c r="BJ184" s="3" t="s">
        <v>80</v>
      </c>
      <c r="BK184" s="172">
        <f>ROUND(I184*H184,2)</f>
        <v>0</v>
      </c>
      <c r="BL184" s="3" t="s">
        <v>132</v>
      </c>
      <c r="BM184" s="171" t="s">
        <v>593</v>
      </c>
    </row>
    <row r="185" spans="2:65" s="20" customFormat="1" ht="19.5" x14ac:dyDescent="0.2">
      <c r="B185" s="21"/>
      <c r="C185" s="22"/>
      <c r="D185" s="173" t="s">
        <v>134</v>
      </c>
      <c r="E185" s="22"/>
      <c r="F185" s="174" t="s">
        <v>592</v>
      </c>
      <c r="G185" s="22"/>
      <c r="H185" s="22"/>
      <c r="I185" s="175"/>
      <c r="J185" s="22"/>
      <c r="K185" s="22"/>
      <c r="L185" s="25"/>
      <c r="M185" s="176"/>
      <c r="N185" s="22"/>
      <c r="O185" s="22"/>
      <c r="P185" s="22"/>
      <c r="Q185" s="22"/>
      <c r="R185" s="22"/>
      <c r="S185" s="22"/>
      <c r="T185" s="53"/>
      <c r="AT185" s="3" t="s">
        <v>134</v>
      </c>
      <c r="AU185" s="3" t="s">
        <v>82</v>
      </c>
    </row>
    <row r="186" spans="2:65" s="179" customFormat="1" x14ac:dyDescent="0.2">
      <c r="B186" s="180"/>
      <c r="C186" s="181"/>
      <c r="D186" s="173" t="s">
        <v>138</v>
      </c>
      <c r="E186" s="182" t="s">
        <v>19</v>
      </c>
      <c r="F186" s="183" t="s">
        <v>594</v>
      </c>
      <c r="G186" s="181"/>
      <c r="H186" s="184">
        <v>17</v>
      </c>
      <c r="I186" s="185"/>
      <c r="J186" s="181"/>
      <c r="K186" s="181"/>
      <c r="L186" s="186"/>
      <c r="M186" s="187"/>
      <c r="N186" s="181"/>
      <c r="O186" s="181"/>
      <c r="P186" s="181"/>
      <c r="Q186" s="181"/>
      <c r="R186" s="181"/>
      <c r="S186" s="181"/>
      <c r="T186" s="188"/>
      <c r="AT186" s="189" t="s">
        <v>138</v>
      </c>
      <c r="AU186" s="189" t="s">
        <v>82</v>
      </c>
      <c r="AV186" s="179" t="s">
        <v>82</v>
      </c>
      <c r="AW186" s="179" t="s">
        <v>33</v>
      </c>
      <c r="AX186" s="179" t="s">
        <v>80</v>
      </c>
      <c r="AY186" s="189" t="s">
        <v>125</v>
      </c>
    </row>
    <row r="187" spans="2:65" s="20" customFormat="1" ht="16.5" customHeight="1" x14ac:dyDescent="0.2">
      <c r="B187" s="21"/>
      <c r="C187" s="215" t="s">
        <v>215</v>
      </c>
      <c r="D187" s="215" t="s">
        <v>408</v>
      </c>
      <c r="E187" s="216" t="s">
        <v>595</v>
      </c>
      <c r="F187" s="217" t="s">
        <v>596</v>
      </c>
      <c r="G187" s="218" t="s">
        <v>196</v>
      </c>
      <c r="H187" s="219">
        <v>17</v>
      </c>
      <c r="I187" s="220"/>
      <c r="J187" s="221">
        <f>ROUND(I187*H187,2)</f>
        <v>0</v>
      </c>
      <c r="K187" s="217" t="s">
        <v>19</v>
      </c>
      <c r="L187" s="222"/>
      <c r="M187" s="223" t="s">
        <v>19</v>
      </c>
      <c r="N187" s="224" t="s">
        <v>43</v>
      </c>
      <c r="O187" s="22"/>
      <c r="P187" s="169">
        <f>O187*H187</f>
        <v>0</v>
      </c>
      <c r="Q187" s="169">
        <v>1.0000000000000001E-5</v>
      </c>
      <c r="R187" s="169">
        <f>Q187*H187</f>
        <v>1.7000000000000001E-4</v>
      </c>
      <c r="S187" s="169">
        <v>0</v>
      </c>
      <c r="T187" s="170">
        <f>S187*H187</f>
        <v>0</v>
      </c>
      <c r="AR187" s="171" t="s">
        <v>175</v>
      </c>
      <c r="AT187" s="171" t="s">
        <v>408</v>
      </c>
      <c r="AU187" s="171" t="s">
        <v>82</v>
      </c>
      <c r="AY187" s="3" t="s">
        <v>125</v>
      </c>
      <c r="BE187" s="172">
        <f>IF(N187="základní",J187,0)</f>
        <v>0</v>
      </c>
      <c r="BF187" s="172">
        <f>IF(N187="snížená",J187,0)</f>
        <v>0</v>
      </c>
      <c r="BG187" s="172">
        <f>IF(N187="zákl. přenesená",J187,0)</f>
        <v>0</v>
      </c>
      <c r="BH187" s="172">
        <f>IF(N187="sníž. přenesená",J187,0)</f>
        <v>0</v>
      </c>
      <c r="BI187" s="172">
        <f>IF(N187="nulová",J187,0)</f>
        <v>0</v>
      </c>
      <c r="BJ187" s="3" t="s">
        <v>80</v>
      </c>
      <c r="BK187" s="172">
        <f>ROUND(I187*H187,2)</f>
        <v>0</v>
      </c>
      <c r="BL187" s="3" t="s">
        <v>132</v>
      </c>
      <c r="BM187" s="171" t="s">
        <v>597</v>
      </c>
    </row>
    <row r="188" spans="2:65" s="20" customFormat="1" x14ac:dyDescent="0.2">
      <c r="B188" s="21"/>
      <c r="C188" s="22"/>
      <c r="D188" s="173" t="s">
        <v>134</v>
      </c>
      <c r="E188" s="22"/>
      <c r="F188" s="174" t="s">
        <v>596</v>
      </c>
      <c r="G188" s="22"/>
      <c r="H188" s="22"/>
      <c r="I188" s="175"/>
      <c r="J188" s="22"/>
      <c r="K188" s="22"/>
      <c r="L188" s="25"/>
      <c r="M188" s="176"/>
      <c r="N188" s="22"/>
      <c r="O188" s="22"/>
      <c r="P188" s="22"/>
      <c r="Q188" s="22"/>
      <c r="R188" s="22"/>
      <c r="S188" s="22"/>
      <c r="T188" s="53"/>
      <c r="AT188" s="3" t="s">
        <v>134</v>
      </c>
      <c r="AU188" s="3" t="s">
        <v>82</v>
      </c>
    </row>
    <row r="189" spans="2:65" s="20" customFormat="1" ht="24.2" customHeight="1" x14ac:dyDescent="0.2">
      <c r="B189" s="21"/>
      <c r="C189" s="215" t="s">
        <v>244</v>
      </c>
      <c r="D189" s="215" t="s">
        <v>408</v>
      </c>
      <c r="E189" s="216" t="s">
        <v>598</v>
      </c>
      <c r="F189" s="217" t="s">
        <v>599</v>
      </c>
      <c r="G189" s="218" t="s">
        <v>196</v>
      </c>
      <c r="H189" s="219">
        <v>8</v>
      </c>
      <c r="I189" s="220"/>
      <c r="J189" s="221">
        <f>ROUND(I189*H189,2)</f>
        <v>0</v>
      </c>
      <c r="K189" s="217" t="s">
        <v>19</v>
      </c>
      <c r="L189" s="222"/>
      <c r="M189" s="223" t="s">
        <v>19</v>
      </c>
      <c r="N189" s="224" t="s">
        <v>43</v>
      </c>
      <c r="O189" s="22"/>
      <c r="P189" s="169">
        <f>O189*H189</f>
        <v>0</v>
      </c>
      <c r="Q189" s="169">
        <v>5.7999999999999996E-3</v>
      </c>
      <c r="R189" s="169">
        <f>Q189*H189</f>
        <v>4.6399999999999997E-2</v>
      </c>
      <c r="S189" s="169">
        <v>0</v>
      </c>
      <c r="T189" s="170">
        <f>S189*H189</f>
        <v>0</v>
      </c>
      <c r="AR189" s="171" t="s">
        <v>175</v>
      </c>
      <c r="AT189" s="171" t="s">
        <v>408</v>
      </c>
      <c r="AU189" s="171" t="s">
        <v>82</v>
      </c>
      <c r="AY189" s="3" t="s">
        <v>125</v>
      </c>
      <c r="BE189" s="172">
        <f>IF(N189="základní",J189,0)</f>
        <v>0</v>
      </c>
      <c r="BF189" s="172">
        <f>IF(N189="snížená",J189,0)</f>
        <v>0</v>
      </c>
      <c r="BG189" s="172">
        <f>IF(N189="zákl. přenesená",J189,0)</f>
        <v>0</v>
      </c>
      <c r="BH189" s="172">
        <f>IF(N189="sníž. přenesená",J189,0)</f>
        <v>0</v>
      </c>
      <c r="BI189" s="172">
        <f>IF(N189="nulová",J189,0)</f>
        <v>0</v>
      </c>
      <c r="BJ189" s="3" t="s">
        <v>80</v>
      </c>
      <c r="BK189" s="172">
        <f>ROUND(I189*H189,2)</f>
        <v>0</v>
      </c>
      <c r="BL189" s="3" t="s">
        <v>132</v>
      </c>
      <c r="BM189" s="171" t="s">
        <v>600</v>
      </c>
    </row>
    <row r="190" spans="2:65" s="20" customFormat="1" ht="19.5" x14ac:dyDescent="0.2">
      <c r="B190" s="21"/>
      <c r="C190" s="22"/>
      <c r="D190" s="173" t="s">
        <v>134</v>
      </c>
      <c r="E190" s="22"/>
      <c r="F190" s="174" t="s">
        <v>599</v>
      </c>
      <c r="G190" s="22"/>
      <c r="H190" s="22"/>
      <c r="I190" s="175"/>
      <c r="J190" s="22"/>
      <c r="K190" s="22"/>
      <c r="L190" s="25"/>
      <c r="M190" s="176"/>
      <c r="N190" s="22"/>
      <c r="O190" s="22"/>
      <c r="P190" s="22"/>
      <c r="Q190" s="22"/>
      <c r="R190" s="22"/>
      <c r="S190" s="22"/>
      <c r="T190" s="53"/>
      <c r="AT190" s="3" t="s">
        <v>134</v>
      </c>
      <c r="AU190" s="3" t="s">
        <v>82</v>
      </c>
    </row>
    <row r="191" spans="2:65" s="179" customFormat="1" x14ac:dyDescent="0.2">
      <c r="B191" s="180"/>
      <c r="C191" s="181"/>
      <c r="D191" s="173" t="s">
        <v>138</v>
      </c>
      <c r="E191" s="182" t="s">
        <v>19</v>
      </c>
      <c r="F191" s="183" t="s">
        <v>601</v>
      </c>
      <c r="G191" s="181"/>
      <c r="H191" s="184">
        <v>8</v>
      </c>
      <c r="I191" s="185"/>
      <c r="J191" s="181"/>
      <c r="K191" s="181"/>
      <c r="L191" s="186"/>
      <c r="M191" s="187"/>
      <c r="N191" s="181"/>
      <c r="O191" s="181"/>
      <c r="P191" s="181"/>
      <c r="Q191" s="181"/>
      <c r="R191" s="181"/>
      <c r="S191" s="181"/>
      <c r="T191" s="188"/>
      <c r="AT191" s="189" t="s">
        <v>138</v>
      </c>
      <c r="AU191" s="189" t="s">
        <v>82</v>
      </c>
      <c r="AV191" s="179" t="s">
        <v>82</v>
      </c>
      <c r="AW191" s="179" t="s">
        <v>33</v>
      </c>
      <c r="AX191" s="179" t="s">
        <v>80</v>
      </c>
      <c r="AY191" s="189" t="s">
        <v>125</v>
      </c>
    </row>
    <row r="192" spans="2:65" s="20" customFormat="1" ht="24.2" customHeight="1" x14ac:dyDescent="0.2">
      <c r="B192" s="21"/>
      <c r="C192" s="160" t="s">
        <v>252</v>
      </c>
      <c r="D192" s="160" t="s">
        <v>127</v>
      </c>
      <c r="E192" s="161" t="s">
        <v>602</v>
      </c>
      <c r="F192" s="162" t="s">
        <v>603</v>
      </c>
      <c r="G192" s="163" t="s">
        <v>196</v>
      </c>
      <c r="H192" s="164">
        <v>1</v>
      </c>
      <c r="I192" s="165"/>
      <c r="J192" s="166">
        <f>ROUND(I192*H192,2)</f>
        <v>0</v>
      </c>
      <c r="K192" s="162" t="s">
        <v>131</v>
      </c>
      <c r="L192" s="25"/>
      <c r="M192" s="167" t="s">
        <v>19</v>
      </c>
      <c r="N192" s="168" t="s">
        <v>43</v>
      </c>
      <c r="O192" s="22"/>
      <c r="P192" s="169">
        <f>O192*H192</f>
        <v>0</v>
      </c>
      <c r="Q192" s="169">
        <v>0</v>
      </c>
      <c r="R192" s="169">
        <f>Q192*H192</f>
        <v>0</v>
      </c>
      <c r="S192" s="169">
        <v>0</v>
      </c>
      <c r="T192" s="170">
        <f>S192*H192</f>
        <v>0</v>
      </c>
      <c r="AR192" s="171" t="s">
        <v>132</v>
      </c>
      <c r="AT192" s="171" t="s">
        <v>127</v>
      </c>
      <c r="AU192" s="171" t="s">
        <v>82</v>
      </c>
      <c r="AY192" s="3" t="s">
        <v>125</v>
      </c>
      <c r="BE192" s="172">
        <f>IF(N192="základní",J192,0)</f>
        <v>0</v>
      </c>
      <c r="BF192" s="172">
        <f>IF(N192="snížená",J192,0)</f>
        <v>0</v>
      </c>
      <c r="BG192" s="172">
        <f>IF(N192="zákl. přenesená",J192,0)</f>
        <v>0</v>
      </c>
      <c r="BH192" s="172">
        <f>IF(N192="sníž. přenesená",J192,0)</f>
        <v>0</v>
      </c>
      <c r="BI192" s="172">
        <f>IF(N192="nulová",J192,0)</f>
        <v>0</v>
      </c>
      <c r="BJ192" s="3" t="s">
        <v>80</v>
      </c>
      <c r="BK192" s="172">
        <f>ROUND(I192*H192,2)</f>
        <v>0</v>
      </c>
      <c r="BL192" s="3" t="s">
        <v>132</v>
      </c>
      <c r="BM192" s="171" t="s">
        <v>604</v>
      </c>
    </row>
    <row r="193" spans="2:65" s="20" customFormat="1" ht="19.5" x14ac:dyDescent="0.2">
      <c r="B193" s="21"/>
      <c r="C193" s="22"/>
      <c r="D193" s="173" t="s">
        <v>134</v>
      </c>
      <c r="E193" s="22"/>
      <c r="F193" s="174" t="s">
        <v>605</v>
      </c>
      <c r="G193" s="22"/>
      <c r="H193" s="22"/>
      <c r="I193" s="175"/>
      <c r="J193" s="22"/>
      <c r="K193" s="22"/>
      <c r="L193" s="25"/>
      <c r="M193" s="176"/>
      <c r="N193" s="22"/>
      <c r="O193" s="22"/>
      <c r="P193" s="22"/>
      <c r="Q193" s="22"/>
      <c r="R193" s="22"/>
      <c r="S193" s="22"/>
      <c r="T193" s="53"/>
      <c r="AT193" s="3" t="s">
        <v>134</v>
      </c>
      <c r="AU193" s="3" t="s">
        <v>82</v>
      </c>
    </row>
    <row r="194" spans="2:65" s="20" customFormat="1" x14ac:dyDescent="0.2">
      <c r="B194" s="21"/>
      <c r="C194" s="22"/>
      <c r="D194" s="177" t="s">
        <v>136</v>
      </c>
      <c r="E194" s="22"/>
      <c r="F194" s="178" t="s">
        <v>606</v>
      </c>
      <c r="G194" s="22"/>
      <c r="H194" s="22"/>
      <c r="I194" s="175"/>
      <c r="J194" s="22"/>
      <c r="K194" s="22"/>
      <c r="L194" s="25"/>
      <c r="M194" s="176"/>
      <c r="N194" s="22"/>
      <c r="O194" s="22"/>
      <c r="P194" s="22"/>
      <c r="Q194" s="22"/>
      <c r="R194" s="22"/>
      <c r="S194" s="22"/>
      <c r="T194" s="53"/>
      <c r="AT194" s="3" t="s">
        <v>136</v>
      </c>
      <c r="AU194" s="3" t="s">
        <v>82</v>
      </c>
    </row>
    <row r="195" spans="2:65" s="179" customFormat="1" x14ac:dyDescent="0.2">
      <c r="B195" s="180"/>
      <c r="C195" s="181"/>
      <c r="D195" s="173" t="s">
        <v>138</v>
      </c>
      <c r="E195" s="182" t="s">
        <v>19</v>
      </c>
      <c r="F195" s="183" t="s">
        <v>607</v>
      </c>
      <c r="G195" s="181"/>
      <c r="H195" s="184">
        <v>1</v>
      </c>
      <c r="I195" s="185"/>
      <c r="J195" s="181"/>
      <c r="K195" s="181"/>
      <c r="L195" s="186"/>
      <c r="M195" s="187"/>
      <c r="N195" s="181"/>
      <c r="O195" s="181"/>
      <c r="P195" s="181"/>
      <c r="Q195" s="181"/>
      <c r="R195" s="181"/>
      <c r="S195" s="181"/>
      <c r="T195" s="188"/>
      <c r="AT195" s="189" t="s">
        <v>138</v>
      </c>
      <c r="AU195" s="189" t="s">
        <v>82</v>
      </c>
      <c r="AV195" s="179" t="s">
        <v>82</v>
      </c>
      <c r="AW195" s="179" t="s">
        <v>33</v>
      </c>
      <c r="AX195" s="179" t="s">
        <v>80</v>
      </c>
      <c r="AY195" s="189" t="s">
        <v>125</v>
      </c>
    </row>
    <row r="196" spans="2:65" s="20" customFormat="1" ht="24.2" customHeight="1" x14ac:dyDescent="0.2">
      <c r="B196" s="21"/>
      <c r="C196" s="215" t="s">
        <v>259</v>
      </c>
      <c r="D196" s="215" t="s">
        <v>408</v>
      </c>
      <c r="E196" s="216" t="s">
        <v>608</v>
      </c>
      <c r="F196" s="217" t="s">
        <v>609</v>
      </c>
      <c r="G196" s="218" t="s">
        <v>196</v>
      </c>
      <c r="H196" s="219">
        <v>1</v>
      </c>
      <c r="I196" s="220"/>
      <c r="J196" s="221">
        <f>ROUND(I196*H196,2)</f>
        <v>0</v>
      </c>
      <c r="K196" s="217" t="s">
        <v>19</v>
      </c>
      <c r="L196" s="222"/>
      <c r="M196" s="223" t="s">
        <v>19</v>
      </c>
      <c r="N196" s="224" t="s">
        <v>43</v>
      </c>
      <c r="O196" s="22"/>
      <c r="P196" s="169">
        <f>O196*H196</f>
        <v>0</v>
      </c>
      <c r="Q196" s="169">
        <v>5.28E-2</v>
      </c>
      <c r="R196" s="169">
        <f>Q196*H196</f>
        <v>5.28E-2</v>
      </c>
      <c r="S196" s="169">
        <v>0</v>
      </c>
      <c r="T196" s="170">
        <f>S196*H196</f>
        <v>0</v>
      </c>
      <c r="AR196" s="171" t="s">
        <v>175</v>
      </c>
      <c r="AT196" s="171" t="s">
        <v>408</v>
      </c>
      <c r="AU196" s="171" t="s">
        <v>82</v>
      </c>
      <c r="AY196" s="3" t="s">
        <v>125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3" t="s">
        <v>80</v>
      </c>
      <c r="BK196" s="172">
        <f>ROUND(I196*H196,2)</f>
        <v>0</v>
      </c>
      <c r="BL196" s="3" t="s">
        <v>132</v>
      </c>
      <c r="BM196" s="171" t="s">
        <v>610</v>
      </c>
    </row>
    <row r="197" spans="2:65" s="20" customFormat="1" x14ac:dyDescent="0.2">
      <c r="B197" s="21"/>
      <c r="C197" s="22"/>
      <c r="D197" s="173" t="s">
        <v>134</v>
      </c>
      <c r="E197" s="22"/>
      <c r="F197" s="174" t="s">
        <v>609</v>
      </c>
      <c r="G197" s="22"/>
      <c r="H197" s="22"/>
      <c r="I197" s="175"/>
      <c r="J197" s="22"/>
      <c r="K197" s="22"/>
      <c r="L197" s="25"/>
      <c r="M197" s="176"/>
      <c r="N197" s="22"/>
      <c r="O197" s="22"/>
      <c r="P197" s="22"/>
      <c r="Q197" s="22"/>
      <c r="R197" s="22"/>
      <c r="S197" s="22"/>
      <c r="T197" s="53"/>
      <c r="AT197" s="3" t="s">
        <v>134</v>
      </c>
      <c r="AU197" s="3" t="s">
        <v>82</v>
      </c>
    </row>
    <row r="198" spans="2:65" s="20" customFormat="1" ht="29.25" x14ac:dyDescent="0.2">
      <c r="B198" s="21"/>
      <c r="C198" s="22"/>
      <c r="D198" s="173" t="s">
        <v>611</v>
      </c>
      <c r="E198" s="22"/>
      <c r="F198" s="239" t="s">
        <v>612</v>
      </c>
      <c r="G198" s="22"/>
      <c r="H198" s="22"/>
      <c r="I198" s="175"/>
      <c r="J198" s="22"/>
      <c r="K198" s="22"/>
      <c r="L198" s="25"/>
      <c r="M198" s="176"/>
      <c r="N198" s="22"/>
      <c r="O198" s="22"/>
      <c r="P198" s="22"/>
      <c r="Q198" s="22"/>
      <c r="R198" s="22"/>
      <c r="S198" s="22"/>
      <c r="T198" s="53"/>
      <c r="AT198" s="3" t="s">
        <v>611</v>
      </c>
      <c r="AU198" s="3" t="s">
        <v>82</v>
      </c>
    </row>
    <row r="199" spans="2:65" s="20" customFormat="1" ht="24.2" customHeight="1" x14ac:dyDescent="0.2">
      <c r="B199" s="21"/>
      <c r="C199" s="160" t="s">
        <v>265</v>
      </c>
      <c r="D199" s="160" t="s">
        <v>127</v>
      </c>
      <c r="E199" s="161" t="s">
        <v>613</v>
      </c>
      <c r="F199" s="162" t="s">
        <v>614</v>
      </c>
      <c r="G199" s="163" t="s">
        <v>178</v>
      </c>
      <c r="H199" s="164">
        <v>34.22</v>
      </c>
      <c r="I199" s="165"/>
      <c r="J199" s="166">
        <f>ROUND(I199*H199,2)</f>
        <v>0</v>
      </c>
      <c r="K199" s="162" t="s">
        <v>131</v>
      </c>
      <c r="L199" s="25"/>
      <c r="M199" s="167" t="s">
        <v>19</v>
      </c>
      <c r="N199" s="168" t="s">
        <v>43</v>
      </c>
      <c r="O199" s="22"/>
      <c r="P199" s="169">
        <f>O199*H199</f>
        <v>0</v>
      </c>
      <c r="Q199" s="169">
        <v>0</v>
      </c>
      <c r="R199" s="169">
        <f>Q199*H199</f>
        <v>0</v>
      </c>
      <c r="S199" s="169">
        <v>0</v>
      </c>
      <c r="T199" s="170">
        <f>S199*H199</f>
        <v>0</v>
      </c>
      <c r="AR199" s="171" t="s">
        <v>132</v>
      </c>
      <c r="AT199" s="171" t="s">
        <v>127</v>
      </c>
      <c r="AU199" s="171" t="s">
        <v>82</v>
      </c>
      <c r="AY199" s="3" t="s">
        <v>125</v>
      </c>
      <c r="BE199" s="172">
        <f>IF(N199="základní",J199,0)</f>
        <v>0</v>
      </c>
      <c r="BF199" s="172">
        <f>IF(N199="snížená",J199,0)</f>
        <v>0</v>
      </c>
      <c r="BG199" s="172">
        <f>IF(N199="zákl. přenesená",J199,0)</f>
        <v>0</v>
      </c>
      <c r="BH199" s="172">
        <f>IF(N199="sníž. přenesená",J199,0)</f>
        <v>0</v>
      </c>
      <c r="BI199" s="172">
        <f>IF(N199="nulová",J199,0)</f>
        <v>0</v>
      </c>
      <c r="BJ199" s="3" t="s">
        <v>80</v>
      </c>
      <c r="BK199" s="172">
        <f>ROUND(I199*H199,2)</f>
        <v>0</v>
      </c>
      <c r="BL199" s="3" t="s">
        <v>132</v>
      </c>
      <c r="BM199" s="171" t="s">
        <v>615</v>
      </c>
    </row>
    <row r="200" spans="2:65" s="20" customFormat="1" ht="19.5" x14ac:dyDescent="0.2">
      <c r="B200" s="21"/>
      <c r="C200" s="22"/>
      <c r="D200" s="173" t="s">
        <v>134</v>
      </c>
      <c r="E200" s="22"/>
      <c r="F200" s="174" t="s">
        <v>616</v>
      </c>
      <c r="G200" s="22"/>
      <c r="H200" s="22"/>
      <c r="I200" s="175"/>
      <c r="J200" s="22"/>
      <c r="K200" s="22"/>
      <c r="L200" s="25"/>
      <c r="M200" s="176"/>
      <c r="N200" s="22"/>
      <c r="O200" s="22"/>
      <c r="P200" s="22"/>
      <c r="Q200" s="22"/>
      <c r="R200" s="22"/>
      <c r="S200" s="22"/>
      <c r="T200" s="53"/>
      <c r="AT200" s="3" t="s">
        <v>134</v>
      </c>
      <c r="AU200" s="3" t="s">
        <v>82</v>
      </c>
    </row>
    <row r="201" spans="2:65" s="20" customFormat="1" x14ac:dyDescent="0.2">
      <c r="B201" s="21"/>
      <c r="C201" s="22"/>
      <c r="D201" s="177" t="s">
        <v>136</v>
      </c>
      <c r="E201" s="22"/>
      <c r="F201" s="178" t="s">
        <v>617</v>
      </c>
      <c r="G201" s="22"/>
      <c r="H201" s="22"/>
      <c r="I201" s="175"/>
      <c r="J201" s="22"/>
      <c r="K201" s="22"/>
      <c r="L201" s="25"/>
      <c r="M201" s="176"/>
      <c r="N201" s="22"/>
      <c r="O201" s="22"/>
      <c r="P201" s="22"/>
      <c r="Q201" s="22"/>
      <c r="R201" s="22"/>
      <c r="S201" s="22"/>
      <c r="T201" s="53"/>
      <c r="AT201" s="3" t="s">
        <v>136</v>
      </c>
      <c r="AU201" s="3" t="s">
        <v>82</v>
      </c>
    </row>
    <row r="202" spans="2:65" s="205" customFormat="1" ht="22.5" x14ac:dyDescent="0.2">
      <c r="B202" s="206"/>
      <c r="C202" s="207"/>
      <c r="D202" s="173" t="s">
        <v>138</v>
      </c>
      <c r="E202" s="208" t="s">
        <v>19</v>
      </c>
      <c r="F202" s="209" t="s">
        <v>618</v>
      </c>
      <c r="G202" s="207"/>
      <c r="H202" s="208" t="s">
        <v>19</v>
      </c>
      <c r="I202" s="210"/>
      <c r="J202" s="207"/>
      <c r="K202" s="207"/>
      <c r="L202" s="211"/>
      <c r="M202" s="212"/>
      <c r="N202" s="207"/>
      <c r="O202" s="207"/>
      <c r="P202" s="207"/>
      <c r="Q202" s="207"/>
      <c r="R202" s="207"/>
      <c r="S202" s="207"/>
      <c r="T202" s="213"/>
      <c r="AT202" s="214" t="s">
        <v>138</v>
      </c>
      <c r="AU202" s="214" t="s">
        <v>82</v>
      </c>
      <c r="AV202" s="205" t="s">
        <v>80</v>
      </c>
      <c r="AW202" s="205" t="s">
        <v>33</v>
      </c>
      <c r="AX202" s="205" t="s">
        <v>72</v>
      </c>
      <c r="AY202" s="214" t="s">
        <v>125</v>
      </c>
    </row>
    <row r="203" spans="2:65" s="179" customFormat="1" x14ac:dyDescent="0.2">
      <c r="B203" s="180"/>
      <c r="C203" s="181"/>
      <c r="D203" s="173" t="s">
        <v>138</v>
      </c>
      <c r="E203" s="182" t="s">
        <v>19</v>
      </c>
      <c r="F203" s="183" t="s">
        <v>619</v>
      </c>
      <c r="G203" s="181"/>
      <c r="H203" s="184">
        <v>34.22</v>
      </c>
      <c r="I203" s="185"/>
      <c r="J203" s="181"/>
      <c r="K203" s="181"/>
      <c r="L203" s="186"/>
      <c r="M203" s="187"/>
      <c r="N203" s="181"/>
      <c r="O203" s="181"/>
      <c r="P203" s="181"/>
      <c r="Q203" s="181"/>
      <c r="R203" s="181"/>
      <c r="S203" s="181"/>
      <c r="T203" s="188"/>
      <c r="AT203" s="189" t="s">
        <v>138</v>
      </c>
      <c r="AU203" s="189" t="s">
        <v>82</v>
      </c>
      <c r="AV203" s="179" t="s">
        <v>82</v>
      </c>
      <c r="AW203" s="179" t="s">
        <v>33</v>
      </c>
      <c r="AX203" s="179" t="s">
        <v>80</v>
      </c>
      <c r="AY203" s="189" t="s">
        <v>125</v>
      </c>
    </row>
    <row r="204" spans="2:65" s="20" customFormat="1" ht="16.5" customHeight="1" x14ac:dyDescent="0.2">
      <c r="B204" s="21"/>
      <c r="C204" s="215" t="s">
        <v>7</v>
      </c>
      <c r="D204" s="215" t="s">
        <v>408</v>
      </c>
      <c r="E204" s="216" t="s">
        <v>620</v>
      </c>
      <c r="F204" s="217" t="s">
        <v>621</v>
      </c>
      <c r="G204" s="218" t="s">
        <v>178</v>
      </c>
      <c r="H204" s="219">
        <v>136.88</v>
      </c>
      <c r="I204" s="220"/>
      <c r="J204" s="221">
        <f>ROUND(I204*H204,2)</f>
        <v>0</v>
      </c>
      <c r="K204" s="217" t="s">
        <v>131</v>
      </c>
      <c r="L204" s="222"/>
      <c r="M204" s="223" t="s">
        <v>19</v>
      </c>
      <c r="N204" s="224" t="s">
        <v>43</v>
      </c>
      <c r="O204" s="22"/>
      <c r="P204" s="169">
        <f>O204*H204</f>
        <v>0</v>
      </c>
      <c r="Q204" s="169">
        <v>4.0000000000000003E-5</v>
      </c>
      <c r="R204" s="169">
        <f>Q204*H204</f>
        <v>5.4752000000000004E-3</v>
      </c>
      <c r="S204" s="169">
        <v>0</v>
      </c>
      <c r="T204" s="170">
        <f>S204*H204</f>
        <v>0</v>
      </c>
      <c r="AR204" s="171" t="s">
        <v>175</v>
      </c>
      <c r="AT204" s="171" t="s">
        <v>408</v>
      </c>
      <c r="AU204" s="171" t="s">
        <v>82</v>
      </c>
      <c r="AY204" s="3" t="s">
        <v>125</v>
      </c>
      <c r="BE204" s="172">
        <f>IF(N204="základní",J204,0)</f>
        <v>0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3" t="s">
        <v>80</v>
      </c>
      <c r="BK204" s="172">
        <f>ROUND(I204*H204,2)</f>
        <v>0</v>
      </c>
      <c r="BL204" s="3" t="s">
        <v>132</v>
      </c>
      <c r="BM204" s="171" t="s">
        <v>622</v>
      </c>
    </row>
    <row r="205" spans="2:65" s="20" customFormat="1" x14ac:dyDescent="0.2">
      <c r="B205" s="21"/>
      <c r="C205" s="22"/>
      <c r="D205" s="173" t="s">
        <v>134</v>
      </c>
      <c r="E205" s="22"/>
      <c r="F205" s="174" t="s">
        <v>621</v>
      </c>
      <c r="G205" s="22"/>
      <c r="H205" s="22"/>
      <c r="I205" s="175"/>
      <c r="J205" s="22"/>
      <c r="K205" s="22"/>
      <c r="L205" s="25"/>
      <c r="M205" s="176"/>
      <c r="N205" s="22"/>
      <c r="O205" s="22"/>
      <c r="P205" s="22"/>
      <c r="Q205" s="22"/>
      <c r="R205" s="22"/>
      <c r="S205" s="22"/>
      <c r="T205" s="53"/>
      <c r="AT205" s="3" t="s">
        <v>134</v>
      </c>
      <c r="AU205" s="3" t="s">
        <v>82</v>
      </c>
    </row>
    <row r="206" spans="2:65" s="179" customFormat="1" x14ac:dyDescent="0.2">
      <c r="B206" s="180"/>
      <c r="C206" s="181"/>
      <c r="D206" s="173" t="s">
        <v>138</v>
      </c>
      <c r="E206" s="182" t="s">
        <v>19</v>
      </c>
      <c r="F206" s="183" t="s">
        <v>623</v>
      </c>
      <c r="G206" s="181"/>
      <c r="H206" s="184">
        <v>136.88</v>
      </c>
      <c r="I206" s="185"/>
      <c r="J206" s="181"/>
      <c r="K206" s="181"/>
      <c r="L206" s="186"/>
      <c r="M206" s="187"/>
      <c r="N206" s="181"/>
      <c r="O206" s="181"/>
      <c r="P206" s="181"/>
      <c r="Q206" s="181"/>
      <c r="R206" s="181"/>
      <c r="S206" s="181"/>
      <c r="T206" s="188"/>
      <c r="AT206" s="189" t="s">
        <v>138</v>
      </c>
      <c r="AU206" s="189" t="s">
        <v>82</v>
      </c>
      <c r="AV206" s="179" t="s">
        <v>82</v>
      </c>
      <c r="AW206" s="179" t="s">
        <v>33</v>
      </c>
      <c r="AX206" s="179" t="s">
        <v>80</v>
      </c>
      <c r="AY206" s="189" t="s">
        <v>125</v>
      </c>
    </row>
    <row r="207" spans="2:65" s="20" customFormat="1" ht="24.2" customHeight="1" x14ac:dyDescent="0.2">
      <c r="B207" s="21"/>
      <c r="C207" s="215" t="s">
        <v>278</v>
      </c>
      <c r="D207" s="215" t="s">
        <v>408</v>
      </c>
      <c r="E207" s="216" t="s">
        <v>624</v>
      </c>
      <c r="F207" s="217" t="s">
        <v>625</v>
      </c>
      <c r="G207" s="218" t="s">
        <v>178</v>
      </c>
      <c r="H207" s="219">
        <v>34.22</v>
      </c>
      <c r="I207" s="220"/>
      <c r="J207" s="221">
        <f>ROUND(I207*H207,2)</f>
        <v>0</v>
      </c>
      <c r="K207" s="217" t="s">
        <v>131</v>
      </c>
      <c r="L207" s="222"/>
      <c r="M207" s="223" t="s">
        <v>19</v>
      </c>
      <c r="N207" s="224" t="s">
        <v>43</v>
      </c>
      <c r="O207" s="22"/>
      <c r="P207" s="169">
        <f>O207*H207</f>
        <v>0</v>
      </c>
      <c r="Q207" s="169">
        <v>1.5E-3</v>
      </c>
      <c r="R207" s="169">
        <f>Q207*H207</f>
        <v>5.1330000000000001E-2</v>
      </c>
      <c r="S207" s="169">
        <v>0</v>
      </c>
      <c r="T207" s="170">
        <f>S207*H207</f>
        <v>0</v>
      </c>
      <c r="AR207" s="171" t="s">
        <v>175</v>
      </c>
      <c r="AT207" s="171" t="s">
        <v>408</v>
      </c>
      <c r="AU207" s="171" t="s">
        <v>82</v>
      </c>
      <c r="AY207" s="3" t="s">
        <v>125</v>
      </c>
      <c r="BE207" s="172">
        <f>IF(N207="základní",J207,0)</f>
        <v>0</v>
      </c>
      <c r="BF207" s="172">
        <f>IF(N207="snížená",J207,0)</f>
        <v>0</v>
      </c>
      <c r="BG207" s="172">
        <f>IF(N207="zákl. přenesená",J207,0)</f>
        <v>0</v>
      </c>
      <c r="BH207" s="172">
        <f>IF(N207="sníž. přenesená",J207,0)</f>
        <v>0</v>
      </c>
      <c r="BI207" s="172">
        <f>IF(N207="nulová",J207,0)</f>
        <v>0</v>
      </c>
      <c r="BJ207" s="3" t="s">
        <v>80</v>
      </c>
      <c r="BK207" s="172">
        <f>ROUND(I207*H207,2)</f>
        <v>0</v>
      </c>
      <c r="BL207" s="3" t="s">
        <v>132</v>
      </c>
      <c r="BM207" s="171" t="s">
        <v>626</v>
      </c>
    </row>
    <row r="208" spans="2:65" s="20" customFormat="1" ht="19.5" x14ac:dyDescent="0.2">
      <c r="B208" s="21"/>
      <c r="C208" s="22"/>
      <c r="D208" s="173" t="s">
        <v>134</v>
      </c>
      <c r="E208" s="22"/>
      <c r="F208" s="174" t="s">
        <v>625</v>
      </c>
      <c r="G208" s="22"/>
      <c r="H208" s="22"/>
      <c r="I208" s="175"/>
      <c r="J208" s="22"/>
      <c r="K208" s="22"/>
      <c r="L208" s="25"/>
      <c r="M208" s="176"/>
      <c r="N208" s="22"/>
      <c r="O208" s="22"/>
      <c r="P208" s="22"/>
      <c r="Q208" s="22"/>
      <c r="R208" s="22"/>
      <c r="S208" s="22"/>
      <c r="T208" s="53"/>
      <c r="AT208" s="3" t="s">
        <v>134</v>
      </c>
      <c r="AU208" s="3" t="s">
        <v>82</v>
      </c>
    </row>
    <row r="209" spans="2:65" s="20" customFormat="1" ht="21.75" customHeight="1" x14ac:dyDescent="0.2">
      <c r="B209" s="21"/>
      <c r="C209" s="215" t="s">
        <v>285</v>
      </c>
      <c r="D209" s="215" t="s">
        <v>408</v>
      </c>
      <c r="E209" s="216" t="s">
        <v>627</v>
      </c>
      <c r="F209" s="217" t="s">
        <v>628</v>
      </c>
      <c r="G209" s="218" t="s">
        <v>196</v>
      </c>
      <c r="H209" s="219">
        <v>8</v>
      </c>
      <c r="I209" s="220"/>
      <c r="J209" s="221">
        <f>ROUND(I209*H209,2)</f>
        <v>0</v>
      </c>
      <c r="K209" s="217" t="s">
        <v>131</v>
      </c>
      <c r="L209" s="222"/>
      <c r="M209" s="223" t="s">
        <v>19</v>
      </c>
      <c r="N209" s="224" t="s">
        <v>43</v>
      </c>
      <c r="O209" s="22"/>
      <c r="P209" s="169">
        <f>O209*H209</f>
        <v>0</v>
      </c>
      <c r="Q209" s="169">
        <v>1E-4</v>
      </c>
      <c r="R209" s="169">
        <f>Q209*H209</f>
        <v>8.0000000000000004E-4</v>
      </c>
      <c r="S209" s="169">
        <v>0</v>
      </c>
      <c r="T209" s="170">
        <f>S209*H209</f>
        <v>0</v>
      </c>
      <c r="AR209" s="171" t="s">
        <v>175</v>
      </c>
      <c r="AT209" s="171" t="s">
        <v>408</v>
      </c>
      <c r="AU209" s="171" t="s">
        <v>82</v>
      </c>
      <c r="AY209" s="3" t="s">
        <v>125</v>
      </c>
      <c r="BE209" s="172">
        <f>IF(N209="základní",J209,0)</f>
        <v>0</v>
      </c>
      <c r="BF209" s="172">
        <f>IF(N209="snížená",J209,0)</f>
        <v>0</v>
      </c>
      <c r="BG209" s="172">
        <f>IF(N209="zákl. přenesená",J209,0)</f>
        <v>0</v>
      </c>
      <c r="BH209" s="172">
        <f>IF(N209="sníž. přenesená",J209,0)</f>
        <v>0</v>
      </c>
      <c r="BI209" s="172">
        <f>IF(N209="nulová",J209,0)</f>
        <v>0</v>
      </c>
      <c r="BJ209" s="3" t="s">
        <v>80</v>
      </c>
      <c r="BK209" s="172">
        <f>ROUND(I209*H209,2)</f>
        <v>0</v>
      </c>
      <c r="BL209" s="3" t="s">
        <v>132</v>
      </c>
      <c r="BM209" s="171" t="s">
        <v>629</v>
      </c>
    </row>
    <row r="210" spans="2:65" s="20" customFormat="1" x14ac:dyDescent="0.2">
      <c r="B210" s="21"/>
      <c r="C210" s="22"/>
      <c r="D210" s="173" t="s">
        <v>134</v>
      </c>
      <c r="E210" s="22"/>
      <c r="F210" s="174" t="s">
        <v>628</v>
      </c>
      <c r="G210" s="22"/>
      <c r="H210" s="22"/>
      <c r="I210" s="175"/>
      <c r="J210" s="22"/>
      <c r="K210" s="22"/>
      <c r="L210" s="25"/>
      <c r="M210" s="176"/>
      <c r="N210" s="22"/>
      <c r="O210" s="22"/>
      <c r="P210" s="22"/>
      <c r="Q210" s="22"/>
      <c r="R210" s="22"/>
      <c r="S210" s="22"/>
      <c r="T210" s="53"/>
      <c r="AT210" s="3" t="s">
        <v>134</v>
      </c>
      <c r="AU210" s="3" t="s">
        <v>82</v>
      </c>
    </row>
    <row r="211" spans="2:65" s="144" customFormat="1" ht="22.9" customHeight="1" x14ac:dyDescent="0.2">
      <c r="B211" s="145"/>
      <c r="C211" s="146"/>
      <c r="D211" s="147" t="s">
        <v>71</v>
      </c>
      <c r="E211" s="158" t="s">
        <v>159</v>
      </c>
      <c r="F211" s="158" t="s">
        <v>369</v>
      </c>
      <c r="G211" s="146"/>
      <c r="H211" s="146"/>
      <c r="I211" s="149"/>
      <c r="J211" s="159">
        <f>BK211</f>
        <v>0</v>
      </c>
      <c r="K211" s="146"/>
      <c r="L211" s="151"/>
      <c r="M211" s="152"/>
      <c r="N211" s="146"/>
      <c r="O211" s="146"/>
      <c r="P211" s="153">
        <f>SUM(P212:P219)</f>
        <v>0</v>
      </c>
      <c r="Q211" s="146"/>
      <c r="R211" s="153">
        <f>SUM(R212:R219)</f>
        <v>0.4723272</v>
      </c>
      <c r="S211" s="146"/>
      <c r="T211" s="154">
        <f>SUM(T212:T219)</f>
        <v>0</v>
      </c>
      <c r="AR211" s="155" t="s">
        <v>80</v>
      </c>
      <c r="AT211" s="156" t="s">
        <v>71</v>
      </c>
      <c r="AU211" s="156" t="s">
        <v>80</v>
      </c>
      <c r="AY211" s="155" t="s">
        <v>125</v>
      </c>
      <c r="BK211" s="157">
        <f>SUM(BK212:BK219)</f>
        <v>0</v>
      </c>
    </row>
    <row r="212" spans="2:65" s="20" customFormat="1" ht="24.2" customHeight="1" x14ac:dyDescent="0.2">
      <c r="B212" s="21"/>
      <c r="C212" s="160" t="s">
        <v>431</v>
      </c>
      <c r="D212" s="160" t="s">
        <v>127</v>
      </c>
      <c r="E212" s="161" t="s">
        <v>630</v>
      </c>
      <c r="F212" s="162" t="s">
        <v>631</v>
      </c>
      <c r="G212" s="163" t="s">
        <v>130</v>
      </c>
      <c r="H212" s="164">
        <v>1.1200000000000001</v>
      </c>
      <c r="I212" s="165"/>
      <c r="J212" s="166">
        <f>ROUND(I212*H212,2)</f>
        <v>0</v>
      </c>
      <c r="K212" s="162" t="s">
        <v>131</v>
      </c>
      <c r="L212" s="25"/>
      <c r="M212" s="167" t="s">
        <v>19</v>
      </c>
      <c r="N212" s="168" t="s">
        <v>43</v>
      </c>
      <c r="O212" s="22"/>
      <c r="P212" s="169">
        <f>O212*H212</f>
        <v>0</v>
      </c>
      <c r="Q212" s="169">
        <v>0.19536000000000001</v>
      </c>
      <c r="R212" s="169">
        <f>Q212*H212</f>
        <v>0.21880320000000003</v>
      </c>
      <c r="S212" s="169">
        <v>0</v>
      </c>
      <c r="T212" s="170">
        <f>S212*H212</f>
        <v>0</v>
      </c>
      <c r="AR212" s="171" t="s">
        <v>132</v>
      </c>
      <c r="AT212" s="171" t="s">
        <v>127</v>
      </c>
      <c r="AU212" s="171" t="s">
        <v>82</v>
      </c>
      <c r="AY212" s="3" t="s">
        <v>125</v>
      </c>
      <c r="BE212" s="172">
        <f>IF(N212="základní",J212,0)</f>
        <v>0</v>
      </c>
      <c r="BF212" s="172">
        <f>IF(N212="snížená",J212,0)</f>
        <v>0</v>
      </c>
      <c r="BG212" s="172">
        <f>IF(N212="zákl. přenesená",J212,0)</f>
        <v>0</v>
      </c>
      <c r="BH212" s="172">
        <f>IF(N212="sníž. přenesená",J212,0)</f>
        <v>0</v>
      </c>
      <c r="BI212" s="172">
        <f>IF(N212="nulová",J212,0)</f>
        <v>0</v>
      </c>
      <c r="BJ212" s="3" t="s">
        <v>80</v>
      </c>
      <c r="BK212" s="172">
        <f>ROUND(I212*H212,2)</f>
        <v>0</v>
      </c>
      <c r="BL212" s="3" t="s">
        <v>132</v>
      </c>
      <c r="BM212" s="171" t="s">
        <v>632</v>
      </c>
    </row>
    <row r="213" spans="2:65" s="20" customFormat="1" ht="29.25" x14ac:dyDescent="0.2">
      <c r="B213" s="21"/>
      <c r="C213" s="22"/>
      <c r="D213" s="173" t="s">
        <v>134</v>
      </c>
      <c r="E213" s="22"/>
      <c r="F213" s="174" t="s">
        <v>633</v>
      </c>
      <c r="G213" s="22"/>
      <c r="H213" s="22"/>
      <c r="I213" s="175"/>
      <c r="J213" s="22"/>
      <c r="K213" s="22"/>
      <c r="L213" s="25"/>
      <c r="M213" s="176"/>
      <c r="N213" s="22"/>
      <c r="O213" s="22"/>
      <c r="P213" s="22"/>
      <c r="Q213" s="22"/>
      <c r="R213" s="22"/>
      <c r="S213" s="22"/>
      <c r="T213" s="53"/>
      <c r="AT213" s="3" t="s">
        <v>134</v>
      </c>
      <c r="AU213" s="3" t="s">
        <v>82</v>
      </c>
    </row>
    <row r="214" spans="2:65" s="20" customFormat="1" x14ac:dyDescent="0.2">
      <c r="B214" s="21"/>
      <c r="C214" s="22"/>
      <c r="D214" s="177" t="s">
        <v>136</v>
      </c>
      <c r="E214" s="22"/>
      <c r="F214" s="178" t="s">
        <v>634</v>
      </c>
      <c r="G214" s="22"/>
      <c r="H214" s="22"/>
      <c r="I214" s="175"/>
      <c r="J214" s="22"/>
      <c r="K214" s="22"/>
      <c r="L214" s="25"/>
      <c r="M214" s="176"/>
      <c r="N214" s="22"/>
      <c r="O214" s="22"/>
      <c r="P214" s="22"/>
      <c r="Q214" s="22"/>
      <c r="R214" s="22"/>
      <c r="S214" s="22"/>
      <c r="T214" s="53"/>
      <c r="AT214" s="3" t="s">
        <v>136</v>
      </c>
      <c r="AU214" s="3" t="s">
        <v>82</v>
      </c>
    </row>
    <row r="215" spans="2:65" s="179" customFormat="1" ht="22.5" x14ac:dyDescent="0.2">
      <c r="B215" s="180"/>
      <c r="C215" s="181"/>
      <c r="D215" s="173" t="s">
        <v>138</v>
      </c>
      <c r="E215" s="182" t="s">
        <v>19</v>
      </c>
      <c r="F215" s="183" t="s">
        <v>635</v>
      </c>
      <c r="G215" s="181"/>
      <c r="H215" s="184">
        <v>1.1200000000000001</v>
      </c>
      <c r="I215" s="185"/>
      <c r="J215" s="181"/>
      <c r="K215" s="181"/>
      <c r="L215" s="186"/>
      <c r="M215" s="187"/>
      <c r="N215" s="181"/>
      <c r="O215" s="181"/>
      <c r="P215" s="181"/>
      <c r="Q215" s="181"/>
      <c r="R215" s="181"/>
      <c r="S215" s="181"/>
      <c r="T215" s="188"/>
      <c r="AT215" s="189" t="s">
        <v>138</v>
      </c>
      <c r="AU215" s="189" t="s">
        <v>82</v>
      </c>
      <c r="AV215" s="179" t="s">
        <v>82</v>
      </c>
      <c r="AW215" s="179" t="s">
        <v>33</v>
      </c>
      <c r="AX215" s="179" t="s">
        <v>80</v>
      </c>
      <c r="AY215" s="189" t="s">
        <v>125</v>
      </c>
    </row>
    <row r="216" spans="2:65" s="20" customFormat="1" ht="24.2" customHeight="1" x14ac:dyDescent="0.2">
      <c r="B216" s="21"/>
      <c r="C216" s="215" t="s">
        <v>436</v>
      </c>
      <c r="D216" s="215" t="s">
        <v>408</v>
      </c>
      <c r="E216" s="216" t="s">
        <v>636</v>
      </c>
      <c r="F216" s="217" t="s">
        <v>637</v>
      </c>
      <c r="G216" s="218" t="s">
        <v>130</v>
      </c>
      <c r="H216" s="219">
        <v>1.1419999999999999</v>
      </c>
      <c r="I216" s="220"/>
      <c r="J216" s="221">
        <f>ROUND(I216*H216,2)</f>
        <v>0</v>
      </c>
      <c r="K216" s="217" t="s">
        <v>19</v>
      </c>
      <c r="L216" s="222"/>
      <c r="M216" s="223" t="s">
        <v>19</v>
      </c>
      <c r="N216" s="224" t="s">
        <v>43</v>
      </c>
      <c r="O216" s="22"/>
      <c r="P216" s="169">
        <f>O216*H216</f>
        <v>0</v>
      </c>
      <c r="Q216" s="169">
        <v>0.222</v>
      </c>
      <c r="R216" s="169">
        <f>Q216*H216</f>
        <v>0.25352399999999997</v>
      </c>
      <c r="S216" s="169">
        <v>0</v>
      </c>
      <c r="T216" s="170">
        <f>S216*H216</f>
        <v>0</v>
      </c>
      <c r="AR216" s="171" t="s">
        <v>175</v>
      </c>
      <c r="AT216" s="171" t="s">
        <v>408</v>
      </c>
      <c r="AU216" s="171" t="s">
        <v>82</v>
      </c>
      <c r="AY216" s="3" t="s">
        <v>125</v>
      </c>
      <c r="BE216" s="172">
        <f>IF(N216="základní",J216,0)</f>
        <v>0</v>
      </c>
      <c r="BF216" s="172">
        <f>IF(N216="snížená",J216,0)</f>
        <v>0</v>
      </c>
      <c r="BG216" s="172">
        <f>IF(N216="zákl. přenesená",J216,0)</f>
        <v>0</v>
      </c>
      <c r="BH216" s="172">
        <f>IF(N216="sníž. přenesená",J216,0)</f>
        <v>0</v>
      </c>
      <c r="BI216" s="172">
        <f>IF(N216="nulová",J216,0)</f>
        <v>0</v>
      </c>
      <c r="BJ216" s="3" t="s">
        <v>80</v>
      </c>
      <c r="BK216" s="172">
        <f>ROUND(I216*H216,2)</f>
        <v>0</v>
      </c>
      <c r="BL216" s="3" t="s">
        <v>132</v>
      </c>
      <c r="BM216" s="171" t="s">
        <v>638</v>
      </c>
    </row>
    <row r="217" spans="2:65" s="20" customFormat="1" x14ac:dyDescent="0.2">
      <c r="B217" s="21"/>
      <c r="C217" s="22"/>
      <c r="D217" s="173" t="s">
        <v>134</v>
      </c>
      <c r="E217" s="22"/>
      <c r="F217" s="174" t="s">
        <v>637</v>
      </c>
      <c r="G217" s="22"/>
      <c r="H217" s="22"/>
      <c r="I217" s="175"/>
      <c r="J217" s="22"/>
      <c r="K217" s="22"/>
      <c r="L217" s="25"/>
      <c r="M217" s="176"/>
      <c r="N217" s="22"/>
      <c r="O217" s="22"/>
      <c r="P217" s="22"/>
      <c r="Q217" s="22"/>
      <c r="R217" s="22"/>
      <c r="S217" s="22"/>
      <c r="T217" s="53"/>
      <c r="AT217" s="3" t="s">
        <v>134</v>
      </c>
      <c r="AU217" s="3" t="s">
        <v>82</v>
      </c>
    </row>
    <row r="218" spans="2:65" s="179" customFormat="1" ht="22.5" x14ac:dyDescent="0.2">
      <c r="B218" s="180"/>
      <c r="C218" s="181"/>
      <c r="D218" s="173" t="s">
        <v>138</v>
      </c>
      <c r="E218" s="182" t="s">
        <v>19</v>
      </c>
      <c r="F218" s="183" t="s">
        <v>635</v>
      </c>
      <c r="G218" s="181"/>
      <c r="H218" s="184">
        <v>1.1200000000000001</v>
      </c>
      <c r="I218" s="185"/>
      <c r="J218" s="181"/>
      <c r="K218" s="181"/>
      <c r="L218" s="186"/>
      <c r="M218" s="187"/>
      <c r="N218" s="181"/>
      <c r="O218" s="181"/>
      <c r="P218" s="181"/>
      <c r="Q218" s="181"/>
      <c r="R218" s="181"/>
      <c r="S218" s="181"/>
      <c r="T218" s="188"/>
      <c r="AT218" s="189" t="s">
        <v>138</v>
      </c>
      <c r="AU218" s="189" t="s">
        <v>82</v>
      </c>
      <c r="AV218" s="179" t="s">
        <v>82</v>
      </c>
      <c r="AW218" s="179" t="s">
        <v>33</v>
      </c>
      <c r="AX218" s="179" t="s">
        <v>80</v>
      </c>
      <c r="AY218" s="189" t="s">
        <v>125</v>
      </c>
    </row>
    <row r="219" spans="2:65" s="179" customFormat="1" x14ac:dyDescent="0.2">
      <c r="B219" s="180"/>
      <c r="C219" s="181"/>
      <c r="D219" s="173" t="s">
        <v>138</v>
      </c>
      <c r="E219" s="181"/>
      <c r="F219" s="183" t="s">
        <v>639</v>
      </c>
      <c r="G219" s="181"/>
      <c r="H219" s="184">
        <v>1.1419999999999999</v>
      </c>
      <c r="I219" s="185"/>
      <c r="J219" s="181"/>
      <c r="K219" s="181"/>
      <c r="L219" s="186"/>
      <c r="M219" s="187"/>
      <c r="N219" s="181"/>
      <c r="O219" s="181"/>
      <c r="P219" s="181"/>
      <c r="Q219" s="181"/>
      <c r="R219" s="181"/>
      <c r="S219" s="181"/>
      <c r="T219" s="188"/>
      <c r="AT219" s="189" t="s">
        <v>138</v>
      </c>
      <c r="AU219" s="189" t="s">
        <v>82</v>
      </c>
      <c r="AV219" s="179" t="s">
        <v>82</v>
      </c>
      <c r="AW219" s="179" t="s">
        <v>4</v>
      </c>
      <c r="AX219" s="179" t="s">
        <v>80</v>
      </c>
      <c r="AY219" s="189" t="s">
        <v>125</v>
      </c>
    </row>
    <row r="220" spans="2:65" s="144" customFormat="1" ht="22.9" customHeight="1" x14ac:dyDescent="0.2">
      <c r="B220" s="145"/>
      <c r="C220" s="146"/>
      <c r="D220" s="147" t="s">
        <v>71</v>
      </c>
      <c r="E220" s="158" t="s">
        <v>640</v>
      </c>
      <c r="F220" s="158" t="s">
        <v>641</v>
      </c>
      <c r="G220" s="146"/>
      <c r="H220" s="146"/>
      <c r="I220" s="149"/>
      <c r="J220" s="159">
        <f>BK220</f>
        <v>0</v>
      </c>
      <c r="K220" s="146"/>
      <c r="L220" s="151"/>
      <c r="M220" s="152"/>
      <c r="N220" s="146"/>
      <c r="O220" s="146"/>
      <c r="P220" s="153">
        <f>SUM(P221:P251)</f>
        <v>0</v>
      </c>
      <c r="Q220" s="146"/>
      <c r="R220" s="153">
        <f>SUM(R221:R251)</f>
        <v>1.7398</v>
      </c>
      <c r="S220" s="146"/>
      <c r="T220" s="154">
        <f>SUM(T221:T251)</f>
        <v>0</v>
      </c>
      <c r="AR220" s="155" t="s">
        <v>80</v>
      </c>
      <c r="AT220" s="156" t="s">
        <v>71</v>
      </c>
      <c r="AU220" s="156" t="s">
        <v>80</v>
      </c>
      <c r="AY220" s="155" t="s">
        <v>125</v>
      </c>
      <c r="BK220" s="157">
        <f>SUM(BK221:BK251)</f>
        <v>0</v>
      </c>
    </row>
    <row r="221" spans="2:65" s="20" customFormat="1" ht="66.75" customHeight="1" x14ac:dyDescent="0.2">
      <c r="B221" s="21"/>
      <c r="C221" s="160" t="s">
        <v>442</v>
      </c>
      <c r="D221" s="160" t="s">
        <v>127</v>
      </c>
      <c r="E221" s="161" t="s">
        <v>642</v>
      </c>
      <c r="F221" s="162" t="s">
        <v>643</v>
      </c>
      <c r="G221" s="163" t="s">
        <v>582</v>
      </c>
      <c r="H221" s="164">
        <v>3</v>
      </c>
      <c r="I221" s="165"/>
      <c r="J221" s="166">
        <f>ROUND(I221*H221,2)</f>
        <v>0</v>
      </c>
      <c r="K221" s="162" t="s">
        <v>19</v>
      </c>
      <c r="L221" s="25"/>
      <c r="M221" s="167" t="s">
        <v>19</v>
      </c>
      <c r="N221" s="168" t="s">
        <v>43</v>
      </c>
      <c r="O221" s="22"/>
      <c r="P221" s="169">
        <f>O221*H221</f>
        <v>0</v>
      </c>
      <c r="Q221" s="169">
        <v>0</v>
      </c>
      <c r="R221" s="169">
        <f>Q221*H221</f>
        <v>0</v>
      </c>
      <c r="S221" s="169">
        <v>0</v>
      </c>
      <c r="T221" s="170">
        <f>S221*H221</f>
        <v>0</v>
      </c>
      <c r="AR221" s="171" t="s">
        <v>132</v>
      </c>
      <c r="AT221" s="171" t="s">
        <v>127</v>
      </c>
      <c r="AU221" s="171" t="s">
        <v>82</v>
      </c>
      <c r="AY221" s="3" t="s">
        <v>125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3" t="s">
        <v>80</v>
      </c>
      <c r="BK221" s="172">
        <f>ROUND(I221*H221,2)</f>
        <v>0</v>
      </c>
      <c r="BL221" s="3" t="s">
        <v>132</v>
      </c>
      <c r="BM221" s="171" t="s">
        <v>644</v>
      </c>
    </row>
    <row r="222" spans="2:65" s="20" customFormat="1" ht="48.75" x14ac:dyDescent="0.2">
      <c r="B222" s="21"/>
      <c r="C222" s="22"/>
      <c r="D222" s="173" t="s">
        <v>134</v>
      </c>
      <c r="E222" s="22"/>
      <c r="F222" s="174" t="s">
        <v>645</v>
      </c>
      <c r="G222" s="22"/>
      <c r="H222" s="22"/>
      <c r="I222" s="175"/>
      <c r="J222" s="22"/>
      <c r="K222" s="22"/>
      <c r="L222" s="25"/>
      <c r="M222" s="176"/>
      <c r="N222" s="22"/>
      <c r="O222" s="22"/>
      <c r="P222" s="22"/>
      <c r="Q222" s="22"/>
      <c r="R222" s="22"/>
      <c r="S222" s="22"/>
      <c r="T222" s="53"/>
      <c r="AT222" s="3" t="s">
        <v>134</v>
      </c>
      <c r="AU222" s="3" t="s">
        <v>82</v>
      </c>
    </row>
    <row r="223" spans="2:65" s="20" customFormat="1" ht="44.25" customHeight="1" x14ac:dyDescent="0.2">
      <c r="B223" s="21"/>
      <c r="C223" s="160" t="s">
        <v>449</v>
      </c>
      <c r="D223" s="160" t="s">
        <v>127</v>
      </c>
      <c r="E223" s="161" t="s">
        <v>646</v>
      </c>
      <c r="F223" s="162" t="s">
        <v>647</v>
      </c>
      <c r="G223" s="163" t="s">
        <v>582</v>
      </c>
      <c r="H223" s="164">
        <v>2</v>
      </c>
      <c r="I223" s="165"/>
      <c r="J223" s="166">
        <f>ROUND(I223*H223,2)</f>
        <v>0</v>
      </c>
      <c r="K223" s="162" t="s">
        <v>19</v>
      </c>
      <c r="L223" s="25"/>
      <c r="M223" s="167" t="s">
        <v>19</v>
      </c>
      <c r="N223" s="168" t="s">
        <v>43</v>
      </c>
      <c r="O223" s="22"/>
      <c r="P223" s="169">
        <f>O223*H223</f>
        <v>0</v>
      </c>
      <c r="Q223" s="169">
        <v>0.155</v>
      </c>
      <c r="R223" s="169">
        <f>Q223*H223</f>
        <v>0.31</v>
      </c>
      <c r="S223" s="169">
        <v>0</v>
      </c>
      <c r="T223" s="170">
        <f>S223*H223</f>
        <v>0</v>
      </c>
      <c r="AR223" s="171" t="s">
        <v>132</v>
      </c>
      <c r="AT223" s="171" t="s">
        <v>127</v>
      </c>
      <c r="AU223" s="171" t="s">
        <v>82</v>
      </c>
      <c r="AY223" s="3" t="s">
        <v>125</v>
      </c>
      <c r="BE223" s="172">
        <f>IF(N223="základní",J223,0)</f>
        <v>0</v>
      </c>
      <c r="BF223" s="172">
        <f>IF(N223="snížená",J223,0)</f>
        <v>0</v>
      </c>
      <c r="BG223" s="172">
        <f>IF(N223="zákl. přenesená",J223,0)</f>
        <v>0</v>
      </c>
      <c r="BH223" s="172">
        <f>IF(N223="sníž. přenesená",J223,0)</f>
        <v>0</v>
      </c>
      <c r="BI223" s="172">
        <f>IF(N223="nulová",J223,0)</f>
        <v>0</v>
      </c>
      <c r="BJ223" s="3" t="s">
        <v>80</v>
      </c>
      <c r="BK223" s="172">
        <f>ROUND(I223*H223,2)</f>
        <v>0</v>
      </c>
      <c r="BL223" s="3" t="s">
        <v>132</v>
      </c>
      <c r="BM223" s="171" t="s">
        <v>648</v>
      </c>
    </row>
    <row r="224" spans="2:65" s="20" customFormat="1" ht="29.25" x14ac:dyDescent="0.2">
      <c r="B224" s="21"/>
      <c r="C224" s="22"/>
      <c r="D224" s="173" t="s">
        <v>134</v>
      </c>
      <c r="E224" s="22"/>
      <c r="F224" s="174" t="s">
        <v>647</v>
      </c>
      <c r="G224" s="22"/>
      <c r="H224" s="22"/>
      <c r="I224" s="175"/>
      <c r="J224" s="22"/>
      <c r="K224" s="22"/>
      <c r="L224" s="25"/>
      <c r="M224" s="176"/>
      <c r="N224" s="22"/>
      <c r="O224" s="22"/>
      <c r="P224" s="22"/>
      <c r="Q224" s="22"/>
      <c r="R224" s="22"/>
      <c r="S224" s="22"/>
      <c r="T224" s="53"/>
      <c r="AT224" s="3" t="s">
        <v>134</v>
      </c>
      <c r="AU224" s="3" t="s">
        <v>82</v>
      </c>
    </row>
    <row r="225" spans="2:65" s="179" customFormat="1" x14ac:dyDescent="0.2">
      <c r="B225" s="180"/>
      <c r="C225" s="181"/>
      <c r="D225" s="173" t="s">
        <v>138</v>
      </c>
      <c r="E225" s="182" t="s">
        <v>19</v>
      </c>
      <c r="F225" s="183" t="s">
        <v>649</v>
      </c>
      <c r="G225" s="181"/>
      <c r="H225" s="184">
        <v>2</v>
      </c>
      <c r="I225" s="185"/>
      <c r="J225" s="181"/>
      <c r="K225" s="181"/>
      <c r="L225" s="186"/>
      <c r="M225" s="187"/>
      <c r="N225" s="181"/>
      <c r="O225" s="181"/>
      <c r="P225" s="181"/>
      <c r="Q225" s="181"/>
      <c r="R225" s="181"/>
      <c r="S225" s="181"/>
      <c r="T225" s="188"/>
      <c r="AT225" s="189" t="s">
        <v>138</v>
      </c>
      <c r="AU225" s="189" t="s">
        <v>82</v>
      </c>
      <c r="AV225" s="179" t="s">
        <v>82</v>
      </c>
      <c r="AW225" s="179" t="s">
        <v>33</v>
      </c>
      <c r="AX225" s="179" t="s">
        <v>80</v>
      </c>
      <c r="AY225" s="189" t="s">
        <v>125</v>
      </c>
    </row>
    <row r="226" spans="2:65" s="20" customFormat="1" ht="37.9" customHeight="1" x14ac:dyDescent="0.2">
      <c r="B226" s="21"/>
      <c r="C226" s="160" t="s">
        <v>457</v>
      </c>
      <c r="D226" s="160" t="s">
        <v>127</v>
      </c>
      <c r="E226" s="161" t="s">
        <v>650</v>
      </c>
      <c r="F226" s="162" t="s">
        <v>651</v>
      </c>
      <c r="G226" s="163" t="s">
        <v>582</v>
      </c>
      <c r="H226" s="164">
        <v>2</v>
      </c>
      <c r="I226" s="165"/>
      <c r="J226" s="166">
        <f>ROUND(I226*H226,2)</f>
        <v>0</v>
      </c>
      <c r="K226" s="162" t="s">
        <v>19</v>
      </c>
      <c r="L226" s="25"/>
      <c r="M226" s="167" t="s">
        <v>19</v>
      </c>
      <c r="N226" s="168" t="s">
        <v>43</v>
      </c>
      <c r="O226" s="22"/>
      <c r="P226" s="169">
        <f>O226*H226</f>
        <v>0</v>
      </c>
      <c r="Q226" s="169">
        <v>7.4999999999999997E-2</v>
      </c>
      <c r="R226" s="169">
        <f>Q226*H226</f>
        <v>0.15</v>
      </c>
      <c r="S226" s="169">
        <v>0</v>
      </c>
      <c r="T226" s="170">
        <f>S226*H226</f>
        <v>0</v>
      </c>
      <c r="AR226" s="171" t="s">
        <v>132</v>
      </c>
      <c r="AT226" s="171" t="s">
        <v>127</v>
      </c>
      <c r="AU226" s="171" t="s">
        <v>82</v>
      </c>
      <c r="AY226" s="3" t="s">
        <v>125</v>
      </c>
      <c r="BE226" s="172">
        <f>IF(N226="základní",J226,0)</f>
        <v>0</v>
      </c>
      <c r="BF226" s="172">
        <f>IF(N226="snížená",J226,0)</f>
        <v>0</v>
      </c>
      <c r="BG226" s="172">
        <f>IF(N226="zákl. přenesená",J226,0)</f>
        <v>0</v>
      </c>
      <c r="BH226" s="172">
        <f>IF(N226="sníž. přenesená",J226,0)</f>
        <v>0</v>
      </c>
      <c r="BI226" s="172">
        <f>IF(N226="nulová",J226,0)</f>
        <v>0</v>
      </c>
      <c r="BJ226" s="3" t="s">
        <v>80</v>
      </c>
      <c r="BK226" s="172">
        <f>ROUND(I226*H226,2)</f>
        <v>0</v>
      </c>
      <c r="BL226" s="3" t="s">
        <v>132</v>
      </c>
      <c r="BM226" s="171" t="s">
        <v>652</v>
      </c>
    </row>
    <row r="227" spans="2:65" s="20" customFormat="1" ht="29.25" x14ac:dyDescent="0.2">
      <c r="B227" s="21"/>
      <c r="C227" s="22"/>
      <c r="D227" s="173" t="s">
        <v>134</v>
      </c>
      <c r="E227" s="22"/>
      <c r="F227" s="174" t="s">
        <v>651</v>
      </c>
      <c r="G227" s="22"/>
      <c r="H227" s="22"/>
      <c r="I227" s="175"/>
      <c r="J227" s="22"/>
      <c r="K227" s="22"/>
      <c r="L227" s="25"/>
      <c r="M227" s="176"/>
      <c r="N227" s="22"/>
      <c r="O227" s="22"/>
      <c r="P227" s="22"/>
      <c r="Q227" s="22"/>
      <c r="R227" s="22"/>
      <c r="S227" s="22"/>
      <c r="T227" s="53"/>
      <c r="AT227" s="3" t="s">
        <v>134</v>
      </c>
      <c r="AU227" s="3" t="s">
        <v>82</v>
      </c>
    </row>
    <row r="228" spans="2:65" s="179" customFormat="1" x14ac:dyDescent="0.2">
      <c r="B228" s="180"/>
      <c r="C228" s="181"/>
      <c r="D228" s="173" t="s">
        <v>138</v>
      </c>
      <c r="E228" s="182" t="s">
        <v>19</v>
      </c>
      <c r="F228" s="183" t="s">
        <v>653</v>
      </c>
      <c r="G228" s="181"/>
      <c r="H228" s="184">
        <v>2</v>
      </c>
      <c r="I228" s="185"/>
      <c r="J228" s="181"/>
      <c r="K228" s="181"/>
      <c r="L228" s="186"/>
      <c r="M228" s="187"/>
      <c r="N228" s="181"/>
      <c r="O228" s="181"/>
      <c r="P228" s="181"/>
      <c r="Q228" s="181"/>
      <c r="R228" s="181"/>
      <c r="S228" s="181"/>
      <c r="T228" s="188"/>
      <c r="AT228" s="189" t="s">
        <v>138</v>
      </c>
      <c r="AU228" s="189" t="s">
        <v>82</v>
      </c>
      <c r="AV228" s="179" t="s">
        <v>82</v>
      </c>
      <c r="AW228" s="179" t="s">
        <v>33</v>
      </c>
      <c r="AX228" s="179" t="s">
        <v>80</v>
      </c>
      <c r="AY228" s="189" t="s">
        <v>125</v>
      </c>
    </row>
    <row r="229" spans="2:65" s="20" customFormat="1" ht="49.15" customHeight="1" x14ac:dyDescent="0.2">
      <c r="B229" s="21"/>
      <c r="C229" s="160" t="s">
        <v>463</v>
      </c>
      <c r="D229" s="160" t="s">
        <v>127</v>
      </c>
      <c r="E229" s="161" t="s">
        <v>654</v>
      </c>
      <c r="F229" s="162" t="s">
        <v>655</v>
      </c>
      <c r="G229" s="163" t="s">
        <v>196</v>
      </c>
      <c r="H229" s="164">
        <v>1</v>
      </c>
      <c r="I229" s="165"/>
      <c r="J229" s="166">
        <f>ROUND(I229*H229,2)</f>
        <v>0</v>
      </c>
      <c r="K229" s="162" t="s">
        <v>19</v>
      </c>
      <c r="L229" s="25"/>
      <c r="M229" s="167" t="s">
        <v>19</v>
      </c>
      <c r="N229" s="168" t="s">
        <v>43</v>
      </c>
      <c r="O229" s="22"/>
      <c r="P229" s="169">
        <f>O229*H229</f>
        <v>0</v>
      </c>
      <c r="Q229" s="169">
        <v>0.12</v>
      </c>
      <c r="R229" s="169">
        <f>Q229*H229</f>
        <v>0.12</v>
      </c>
      <c r="S229" s="169">
        <v>0</v>
      </c>
      <c r="T229" s="170">
        <f>S229*H229</f>
        <v>0</v>
      </c>
      <c r="AR229" s="171" t="s">
        <v>132</v>
      </c>
      <c r="AT229" s="171" t="s">
        <v>127</v>
      </c>
      <c r="AU229" s="171" t="s">
        <v>82</v>
      </c>
      <c r="AY229" s="3" t="s">
        <v>125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3" t="s">
        <v>80</v>
      </c>
      <c r="BK229" s="172">
        <f>ROUND(I229*H229,2)</f>
        <v>0</v>
      </c>
      <c r="BL229" s="3" t="s">
        <v>132</v>
      </c>
      <c r="BM229" s="171" t="s">
        <v>656</v>
      </c>
    </row>
    <row r="230" spans="2:65" s="20" customFormat="1" ht="29.25" x14ac:dyDescent="0.2">
      <c r="B230" s="21"/>
      <c r="C230" s="22"/>
      <c r="D230" s="173" t="s">
        <v>134</v>
      </c>
      <c r="E230" s="22"/>
      <c r="F230" s="174" t="s">
        <v>655</v>
      </c>
      <c r="G230" s="22"/>
      <c r="H230" s="22"/>
      <c r="I230" s="175"/>
      <c r="J230" s="22"/>
      <c r="K230" s="22"/>
      <c r="L230" s="25"/>
      <c r="M230" s="176"/>
      <c r="N230" s="22"/>
      <c r="O230" s="22"/>
      <c r="P230" s="22"/>
      <c r="Q230" s="22"/>
      <c r="R230" s="22"/>
      <c r="S230" s="22"/>
      <c r="T230" s="53"/>
      <c r="AT230" s="3" t="s">
        <v>134</v>
      </c>
      <c r="AU230" s="3" t="s">
        <v>82</v>
      </c>
    </row>
    <row r="231" spans="2:65" s="179" customFormat="1" x14ac:dyDescent="0.2">
      <c r="B231" s="180"/>
      <c r="C231" s="181"/>
      <c r="D231" s="173" t="s">
        <v>138</v>
      </c>
      <c r="E231" s="182" t="s">
        <v>19</v>
      </c>
      <c r="F231" s="183" t="s">
        <v>657</v>
      </c>
      <c r="G231" s="181"/>
      <c r="H231" s="184">
        <v>1</v>
      </c>
      <c r="I231" s="185"/>
      <c r="J231" s="181"/>
      <c r="K231" s="181"/>
      <c r="L231" s="186"/>
      <c r="M231" s="187"/>
      <c r="N231" s="181"/>
      <c r="O231" s="181"/>
      <c r="P231" s="181"/>
      <c r="Q231" s="181"/>
      <c r="R231" s="181"/>
      <c r="S231" s="181"/>
      <c r="T231" s="188"/>
      <c r="AT231" s="189" t="s">
        <v>138</v>
      </c>
      <c r="AU231" s="189" t="s">
        <v>82</v>
      </c>
      <c r="AV231" s="179" t="s">
        <v>82</v>
      </c>
      <c r="AW231" s="179" t="s">
        <v>33</v>
      </c>
      <c r="AX231" s="179" t="s">
        <v>80</v>
      </c>
      <c r="AY231" s="189" t="s">
        <v>125</v>
      </c>
    </row>
    <row r="232" spans="2:65" s="20" customFormat="1" ht="49.15" customHeight="1" x14ac:dyDescent="0.2">
      <c r="B232" s="21"/>
      <c r="C232" s="160" t="s">
        <v>292</v>
      </c>
      <c r="D232" s="160" t="s">
        <v>127</v>
      </c>
      <c r="E232" s="161" t="s">
        <v>658</v>
      </c>
      <c r="F232" s="162" t="s">
        <v>659</v>
      </c>
      <c r="G232" s="163" t="s">
        <v>196</v>
      </c>
      <c r="H232" s="164">
        <v>7</v>
      </c>
      <c r="I232" s="165"/>
      <c r="J232" s="166">
        <f>ROUND(I232*H232,2)</f>
        <v>0</v>
      </c>
      <c r="K232" s="162" t="s">
        <v>19</v>
      </c>
      <c r="L232" s="25"/>
      <c r="M232" s="167" t="s">
        <v>19</v>
      </c>
      <c r="N232" s="168" t="s">
        <v>43</v>
      </c>
      <c r="O232" s="22"/>
      <c r="P232" s="169">
        <f>O232*H232</f>
        <v>0</v>
      </c>
      <c r="Q232" s="169">
        <v>0.01</v>
      </c>
      <c r="R232" s="169">
        <f>Q232*H232</f>
        <v>7.0000000000000007E-2</v>
      </c>
      <c r="S232" s="169">
        <v>0</v>
      </c>
      <c r="T232" s="170">
        <f>S232*H232</f>
        <v>0</v>
      </c>
      <c r="AR232" s="171" t="s">
        <v>132</v>
      </c>
      <c r="AT232" s="171" t="s">
        <v>127</v>
      </c>
      <c r="AU232" s="171" t="s">
        <v>82</v>
      </c>
      <c r="AY232" s="3" t="s">
        <v>125</v>
      </c>
      <c r="BE232" s="172">
        <f>IF(N232="základní",J232,0)</f>
        <v>0</v>
      </c>
      <c r="BF232" s="172">
        <f>IF(N232="snížená",J232,0)</f>
        <v>0</v>
      </c>
      <c r="BG232" s="172">
        <f>IF(N232="zákl. přenesená",J232,0)</f>
        <v>0</v>
      </c>
      <c r="BH232" s="172">
        <f>IF(N232="sníž. přenesená",J232,0)</f>
        <v>0</v>
      </c>
      <c r="BI232" s="172">
        <f>IF(N232="nulová",J232,0)</f>
        <v>0</v>
      </c>
      <c r="BJ232" s="3" t="s">
        <v>80</v>
      </c>
      <c r="BK232" s="172">
        <f>ROUND(I232*H232,2)</f>
        <v>0</v>
      </c>
      <c r="BL232" s="3" t="s">
        <v>132</v>
      </c>
      <c r="BM232" s="171" t="s">
        <v>660</v>
      </c>
    </row>
    <row r="233" spans="2:65" s="20" customFormat="1" ht="29.25" x14ac:dyDescent="0.2">
      <c r="B233" s="21"/>
      <c r="C233" s="22"/>
      <c r="D233" s="173" t="s">
        <v>134</v>
      </c>
      <c r="E233" s="22"/>
      <c r="F233" s="174" t="s">
        <v>659</v>
      </c>
      <c r="G233" s="22"/>
      <c r="H233" s="22"/>
      <c r="I233" s="175"/>
      <c r="J233" s="22"/>
      <c r="K233" s="22"/>
      <c r="L233" s="25"/>
      <c r="M233" s="176"/>
      <c r="N233" s="22"/>
      <c r="O233" s="22"/>
      <c r="P233" s="22"/>
      <c r="Q233" s="22"/>
      <c r="R233" s="22"/>
      <c r="S233" s="22"/>
      <c r="T233" s="53"/>
      <c r="AT233" s="3" t="s">
        <v>134</v>
      </c>
      <c r="AU233" s="3" t="s">
        <v>82</v>
      </c>
    </row>
    <row r="234" spans="2:65" s="179" customFormat="1" x14ac:dyDescent="0.2">
      <c r="B234" s="180"/>
      <c r="C234" s="181"/>
      <c r="D234" s="173" t="s">
        <v>138</v>
      </c>
      <c r="E234" s="182" t="s">
        <v>19</v>
      </c>
      <c r="F234" s="183" t="s">
        <v>661</v>
      </c>
      <c r="G234" s="181"/>
      <c r="H234" s="184">
        <v>7</v>
      </c>
      <c r="I234" s="185"/>
      <c r="J234" s="181"/>
      <c r="K234" s="181"/>
      <c r="L234" s="186"/>
      <c r="M234" s="187"/>
      <c r="N234" s="181"/>
      <c r="O234" s="181"/>
      <c r="P234" s="181"/>
      <c r="Q234" s="181"/>
      <c r="R234" s="181"/>
      <c r="S234" s="181"/>
      <c r="T234" s="188"/>
      <c r="AT234" s="189" t="s">
        <v>138</v>
      </c>
      <c r="AU234" s="189" t="s">
        <v>82</v>
      </c>
      <c r="AV234" s="179" t="s">
        <v>82</v>
      </c>
      <c r="AW234" s="179" t="s">
        <v>33</v>
      </c>
      <c r="AX234" s="179" t="s">
        <v>80</v>
      </c>
      <c r="AY234" s="189" t="s">
        <v>125</v>
      </c>
    </row>
    <row r="235" spans="2:65" s="20" customFormat="1" ht="24.2" customHeight="1" x14ac:dyDescent="0.2">
      <c r="B235" s="21"/>
      <c r="C235" s="160" t="s">
        <v>468</v>
      </c>
      <c r="D235" s="160" t="s">
        <v>127</v>
      </c>
      <c r="E235" s="161" t="s">
        <v>662</v>
      </c>
      <c r="F235" s="162" t="s">
        <v>663</v>
      </c>
      <c r="G235" s="163" t="s">
        <v>196</v>
      </c>
      <c r="H235" s="164">
        <v>17</v>
      </c>
      <c r="I235" s="165"/>
      <c r="J235" s="166">
        <f>ROUND(I235*H235,2)</f>
        <v>0</v>
      </c>
      <c r="K235" s="162" t="s">
        <v>131</v>
      </c>
      <c r="L235" s="25"/>
      <c r="M235" s="167" t="s">
        <v>19</v>
      </c>
      <c r="N235" s="168" t="s">
        <v>43</v>
      </c>
      <c r="O235" s="22"/>
      <c r="P235" s="169">
        <f>O235*H235</f>
        <v>0</v>
      </c>
      <c r="Q235" s="169">
        <v>1E-3</v>
      </c>
      <c r="R235" s="169">
        <f>Q235*H235</f>
        <v>1.7000000000000001E-2</v>
      </c>
      <c r="S235" s="169">
        <v>0</v>
      </c>
      <c r="T235" s="170">
        <f>S235*H235</f>
        <v>0</v>
      </c>
      <c r="AR235" s="171" t="s">
        <v>132</v>
      </c>
      <c r="AT235" s="171" t="s">
        <v>127</v>
      </c>
      <c r="AU235" s="171" t="s">
        <v>82</v>
      </c>
      <c r="AY235" s="3" t="s">
        <v>125</v>
      </c>
      <c r="BE235" s="172">
        <f>IF(N235="základní",J235,0)</f>
        <v>0</v>
      </c>
      <c r="BF235" s="172">
        <f>IF(N235="snížená",J235,0)</f>
        <v>0</v>
      </c>
      <c r="BG235" s="172">
        <f>IF(N235="zákl. přenesená",J235,0)</f>
        <v>0</v>
      </c>
      <c r="BH235" s="172">
        <f>IF(N235="sníž. přenesená",J235,0)</f>
        <v>0</v>
      </c>
      <c r="BI235" s="172">
        <f>IF(N235="nulová",J235,0)</f>
        <v>0</v>
      </c>
      <c r="BJ235" s="3" t="s">
        <v>80</v>
      </c>
      <c r="BK235" s="172">
        <f>ROUND(I235*H235,2)</f>
        <v>0</v>
      </c>
      <c r="BL235" s="3" t="s">
        <v>132</v>
      </c>
      <c r="BM235" s="171" t="s">
        <v>664</v>
      </c>
    </row>
    <row r="236" spans="2:65" s="20" customFormat="1" x14ac:dyDescent="0.2">
      <c r="B236" s="21"/>
      <c r="C236" s="22"/>
      <c r="D236" s="173" t="s">
        <v>134</v>
      </c>
      <c r="E236" s="22"/>
      <c r="F236" s="174" t="s">
        <v>665</v>
      </c>
      <c r="G236" s="22"/>
      <c r="H236" s="22"/>
      <c r="I236" s="175"/>
      <c r="J236" s="22"/>
      <c r="K236" s="22"/>
      <c r="L236" s="25"/>
      <c r="M236" s="176"/>
      <c r="N236" s="22"/>
      <c r="O236" s="22"/>
      <c r="P236" s="22"/>
      <c r="Q236" s="22"/>
      <c r="R236" s="22"/>
      <c r="S236" s="22"/>
      <c r="T236" s="53"/>
      <c r="AT236" s="3" t="s">
        <v>134</v>
      </c>
      <c r="AU236" s="3" t="s">
        <v>82</v>
      </c>
    </row>
    <row r="237" spans="2:65" s="20" customFormat="1" x14ac:dyDescent="0.2">
      <c r="B237" s="21"/>
      <c r="C237" s="22"/>
      <c r="D237" s="177" t="s">
        <v>136</v>
      </c>
      <c r="E237" s="22"/>
      <c r="F237" s="178" t="s">
        <v>666</v>
      </c>
      <c r="G237" s="22"/>
      <c r="H237" s="22"/>
      <c r="I237" s="175"/>
      <c r="J237" s="22"/>
      <c r="K237" s="22"/>
      <c r="L237" s="25"/>
      <c r="M237" s="176"/>
      <c r="N237" s="22"/>
      <c r="O237" s="22"/>
      <c r="P237" s="22"/>
      <c r="Q237" s="22"/>
      <c r="R237" s="22"/>
      <c r="S237" s="22"/>
      <c r="T237" s="53"/>
      <c r="AT237" s="3" t="s">
        <v>136</v>
      </c>
      <c r="AU237" s="3" t="s">
        <v>82</v>
      </c>
    </row>
    <row r="238" spans="2:65" s="179" customFormat="1" x14ac:dyDescent="0.2">
      <c r="B238" s="180"/>
      <c r="C238" s="181"/>
      <c r="D238" s="173" t="s">
        <v>138</v>
      </c>
      <c r="E238" s="182" t="s">
        <v>19</v>
      </c>
      <c r="F238" s="183" t="s">
        <v>667</v>
      </c>
      <c r="G238" s="181"/>
      <c r="H238" s="184">
        <v>17</v>
      </c>
      <c r="I238" s="185"/>
      <c r="J238" s="181"/>
      <c r="K238" s="181"/>
      <c r="L238" s="186"/>
      <c r="M238" s="187"/>
      <c r="N238" s="181"/>
      <c r="O238" s="181"/>
      <c r="P238" s="181"/>
      <c r="Q238" s="181"/>
      <c r="R238" s="181"/>
      <c r="S238" s="181"/>
      <c r="T238" s="188"/>
      <c r="AT238" s="189" t="s">
        <v>138</v>
      </c>
      <c r="AU238" s="189" t="s">
        <v>82</v>
      </c>
      <c r="AV238" s="179" t="s">
        <v>82</v>
      </c>
      <c r="AW238" s="179" t="s">
        <v>33</v>
      </c>
      <c r="AX238" s="179" t="s">
        <v>80</v>
      </c>
      <c r="AY238" s="189" t="s">
        <v>125</v>
      </c>
    </row>
    <row r="239" spans="2:65" s="20" customFormat="1" ht="33" customHeight="1" x14ac:dyDescent="0.2">
      <c r="B239" s="21"/>
      <c r="C239" s="215" t="s">
        <v>471</v>
      </c>
      <c r="D239" s="215" t="s">
        <v>408</v>
      </c>
      <c r="E239" s="216" t="s">
        <v>668</v>
      </c>
      <c r="F239" s="217" t="s">
        <v>669</v>
      </c>
      <c r="G239" s="218" t="s">
        <v>196</v>
      </c>
      <c r="H239" s="219">
        <v>17</v>
      </c>
      <c r="I239" s="220"/>
      <c r="J239" s="221">
        <f>ROUND(I239*H239,2)</f>
        <v>0</v>
      </c>
      <c r="K239" s="217" t="s">
        <v>19</v>
      </c>
      <c r="L239" s="222"/>
      <c r="M239" s="223" t="s">
        <v>19</v>
      </c>
      <c r="N239" s="224" t="s">
        <v>43</v>
      </c>
      <c r="O239" s="22"/>
      <c r="P239" s="169">
        <f>O239*H239</f>
        <v>0</v>
      </c>
      <c r="Q239" s="169">
        <v>5.6599999999999998E-2</v>
      </c>
      <c r="R239" s="169">
        <f>Q239*H239</f>
        <v>0.96219999999999994</v>
      </c>
      <c r="S239" s="169">
        <v>0</v>
      </c>
      <c r="T239" s="170">
        <f>S239*H239</f>
        <v>0</v>
      </c>
      <c r="AR239" s="171" t="s">
        <v>175</v>
      </c>
      <c r="AT239" s="171" t="s">
        <v>408</v>
      </c>
      <c r="AU239" s="171" t="s">
        <v>82</v>
      </c>
      <c r="AY239" s="3" t="s">
        <v>125</v>
      </c>
      <c r="BE239" s="172">
        <f>IF(N239="základní",J239,0)</f>
        <v>0</v>
      </c>
      <c r="BF239" s="172">
        <f>IF(N239="snížená",J239,0)</f>
        <v>0</v>
      </c>
      <c r="BG239" s="172">
        <f>IF(N239="zákl. přenesená",J239,0)</f>
        <v>0</v>
      </c>
      <c r="BH239" s="172">
        <f>IF(N239="sníž. přenesená",J239,0)</f>
        <v>0</v>
      </c>
      <c r="BI239" s="172">
        <f>IF(N239="nulová",J239,0)</f>
        <v>0</v>
      </c>
      <c r="BJ239" s="3" t="s">
        <v>80</v>
      </c>
      <c r="BK239" s="172">
        <f>ROUND(I239*H239,2)</f>
        <v>0</v>
      </c>
      <c r="BL239" s="3" t="s">
        <v>132</v>
      </c>
      <c r="BM239" s="171" t="s">
        <v>670</v>
      </c>
    </row>
    <row r="240" spans="2:65" s="20" customFormat="1" ht="19.5" x14ac:dyDescent="0.2">
      <c r="B240" s="21"/>
      <c r="C240" s="22"/>
      <c r="D240" s="173" t="s">
        <v>134</v>
      </c>
      <c r="E240" s="22"/>
      <c r="F240" s="174" t="s">
        <v>669</v>
      </c>
      <c r="G240" s="22"/>
      <c r="H240" s="22"/>
      <c r="I240" s="175"/>
      <c r="J240" s="22"/>
      <c r="K240" s="22"/>
      <c r="L240" s="25"/>
      <c r="M240" s="176"/>
      <c r="N240" s="22"/>
      <c r="O240" s="22"/>
      <c r="P240" s="22"/>
      <c r="Q240" s="22"/>
      <c r="R240" s="22"/>
      <c r="S240" s="22"/>
      <c r="T240" s="53"/>
      <c r="AT240" s="3" t="s">
        <v>134</v>
      </c>
      <c r="AU240" s="3" t="s">
        <v>82</v>
      </c>
    </row>
    <row r="241" spans="2:65" s="179" customFormat="1" x14ac:dyDescent="0.2">
      <c r="B241" s="180"/>
      <c r="C241" s="181"/>
      <c r="D241" s="173" t="s">
        <v>138</v>
      </c>
      <c r="E241" s="182" t="s">
        <v>19</v>
      </c>
      <c r="F241" s="183" t="s">
        <v>667</v>
      </c>
      <c r="G241" s="181"/>
      <c r="H241" s="184">
        <v>17</v>
      </c>
      <c r="I241" s="185"/>
      <c r="J241" s="181"/>
      <c r="K241" s="181"/>
      <c r="L241" s="186"/>
      <c r="M241" s="187"/>
      <c r="N241" s="181"/>
      <c r="O241" s="181"/>
      <c r="P241" s="181"/>
      <c r="Q241" s="181"/>
      <c r="R241" s="181"/>
      <c r="S241" s="181"/>
      <c r="T241" s="188"/>
      <c r="AT241" s="189" t="s">
        <v>138</v>
      </c>
      <c r="AU241" s="189" t="s">
        <v>82</v>
      </c>
      <c r="AV241" s="179" t="s">
        <v>82</v>
      </c>
      <c r="AW241" s="179" t="s">
        <v>33</v>
      </c>
      <c r="AX241" s="179" t="s">
        <v>80</v>
      </c>
      <c r="AY241" s="189" t="s">
        <v>125</v>
      </c>
    </row>
    <row r="242" spans="2:65" s="20" customFormat="1" ht="24.2" customHeight="1" x14ac:dyDescent="0.2">
      <c r="B242" s="21"/>
      <c r="C242" s="160" t="s">
        <v>474</v>
      </c>
      <c r="D242" s="160" t="s">
        <v>127</v>
      </c>
      <c r="E242" s="161" t="s">
        <v>671</v>
      </c>
      <c r="F242" s="162" t="s">
        <v>672</v>
      </c>
      <c r="G242" s="163" t="s">
        <v>196</v>
      </c>
      <c r="H242" s="164">
        <v>7</v>
      </c>
      <c r="I242" s="165"/>
      <c r="J242" s="166">
        <f>ROUND(I242*H242,2)</f>
        <v>0</v>
      </c>
      <c r="K242" s="162" t="s">
        <v>131</v>
      </c>
      <c r="L242" s="25"/>
      <c r="M242" s="167" t="s">
        <v>19</v>
      </c>
      <c r="N242" s="168" t="s">
        <v>43</v>
      </c>
      <c r="O242" s="22"/>
      <c r="P242" s="169">
        <f>O242*H242</f>
        <v>0</v>
      </c>
      <c r="Q242" s="169">
        <v>8.0000000000000004E-4</v>
      </c>
      <c r="R242" s="169">
        <f>Q242*H242</f>
        <v>5.5999999999999999E-3</v>
      </c>
      <c r="S242" s="169">
        <v>0</v>
      </c>
      <c r="T242" s="170">
        <f>S242*H242</f>
        <v>0</v>
      </c>
      <c r="AR242" s="171" t="s">
        <v>132</v>
      </c>
      <c r="AT242" s="171" t="s">
        <v>127</v>
      </c>
      <c r="AU242" s="171" t="s">
        <v>82</v>
      </c>
      <c r="AY242" s="3" t="s">
        <v>125</v>
      </c>
      <c r="BE242" s="172">
        <f>IF(N242="základní",J242,0)</f>
        <v>0</v>
      </c>
      <c r="BF242" s="172">
        <f>IF(N242="snížená",J242,0)</f>
        <v>0</v>
      </c>
      <c r="BG242" s="172">
        <f>IF(N242="zákl. přenesená",J242,0)</f>
        <v>0</v>
      </c>
      <c r="BH242" s="172">
        <f>IF(N242="sníž. přenesená",J242,0)</f>
        <v>0</v>
      </c>
      <c r="BI242" s="172">
        <f>IF(N242="nulová",J242,0)</f>
        <v>0</v>
      </c>
      <c r="BJ242" s="3" t="s">
        <v>80</v>
      </c>
      <c r="BK242" s="172">
        <f>ROUND(I242*H242,2)</f>
        <v>0</v>
      </c>
      <c r="BL242" s="3" t="s">
        <v>132</v>
      </c>
      <c r="BM242" s="171" t="s">
        <v>673</v>
      </c>
    </row>
    <row r="243" spans="2:65" s="20" customFormat="1" x14ac:dyDescent="0.2">
      <c r="B243" s="21"/>
      <c r="C243" s="22"/>
      <c r="D243" s="173" t="s">
        <v>134</v>
      </c>
      <c r="E243" s="22"/>
      <c r="F243" s="174" t="s">
        <v>674</v>
      </c>
      <c r="G243" s="22"/>
      <c r="H243" s="22"/>
      <c r="I243" s="175"/>
      <c r="J243" s="22"/>
      <c r="K243" s="22"/>
      <c r="L243" s="25"/>
      <c r="M243" s="176"/>
      <c r="N243" s="22"/>
      <c r="O243" s="22"/>
      <c r="P243" s="22"/>
      <c r="Q243" s="22"/>
      <c r="R243" s="22"/>
      <c r="S243" s="22"/>
      <c r="T243" s="53"/>
      <c r="AT243" s="3" t="s">
        <v>134</v>
      </c>
      <c r="AU243" s="3" t="s">
        <v>82</v>
      </c>
    </row>
    <row r="244" spans="2:65" s="20" customFormat="1" x14ac:dyDescent="0.2">
      <c r="B244" s="21"/>
      <c r="C244" s="22"/>
      <c r="D244" s="177" t="s">
        <v>136</v>
      </c>
      <c r="E244" s="22"/>
      <c r="F244" s="178" t="s">
        <v>675</v>
      </c>
      <c r="G244" s="22"/>
      <c r="H244" s="22"/>
      <c r="I244" s="175"/>
      <c r="J244" s="22"/>
      <c r="K244" s="22"/>
      <c r="L244" s="25"/>
      <c r="M244" s="176"/>
      <c r="N244" s="22"/>
      <c r="O244" s="22"/>
      <c r="P244" s="22"/>
      <c r="Q244" s="22"/>
      <c r="R244" s="22"/>
      <c r="S244" s="22"/>
      <c r="T244" s="53"/>
      <c r="AT244" s="3" t="s">
        <v>136</v>
      </c>
      <c r="AU244" s="3" t="s">
        <v>82</v>
      </c>
    </row>
    <row r="245" spans="2:65" s="179" customFormat="1" x14ac:dyDescent="0.2">
      <c r="B245" s="180"/>
      <c r="C245" s="181"/>
      <c r="D245" s="173" t="s">
        <v>138</v>
      </c>
      <c r="E245" s="182" t="s">
        <v>19</v>
      </c>
      <c r="F245" s="183" t="s">
        <v>676</v>
      </c>
      <c r="G245" s="181"/>
      <c r="H245" s="184">
        <v>7</v>
      </c>
      <c r="I245" s="185"/>
      <c r="J245" s="181"/>
      <c r="K245" s="181"/>
      <c r="L245" s="186"/>
      <c r="M245" s="187"/>
      <c r="N245" s="181"/>
      <c r="O245" s="181"/>
      <c r="P245" s="181"/>
      <c r="Q245" s="181"/>
      <c r="R245" s="181"/>
      <c r="S245" s="181"/>
      <c r="T245" s="188"/>
      <c r="AT245" s="189" t="s">
        <v>138</v>
      </c>
      <c r="AU245" s="189" t="s">
        <v>82</v>
      </c>
      <c r="AV245" s="179" t="s">
        <v>82</v>
      </c>
      <c r="AW245" s="179" t="s">
        <v>33</v>
      </c>
      <c r="AX245" s="179" t="s">
        <v>72</v>
      </c>
      <c r="AY245" s="189" t="s">
        <v>125</v>
      </c>
    </row>
    <row r="246" spans="2:65" s="190" customFormat="1" x14ac:dyDescent="0.2">
      <c r="B246" s="191"/>
      <c r="C246" s="192"/>
      <c r="D246" s="173" t="s">
        <v>138</v>
      </c>
      <c r="E246" s="193" t="s">
        <v>19</v>
      </c>
      <c r="F246" s="194" t="s">
        <v>158</v>
      </c>
      <c r="G246" s="192"/>
      <c r="H246" s="195">
        <v>7</v>
      </c>
      <c r="I246" s="196"/>
      <c r="J246" s="192"/>
      <c r="K246" s="192"/>
      <c r="L246" s="197"/>
      <c r="M246" s="198"/>
      <c r="N246" s="192"/>
      <c r="O246" s="192"/>
      <c r="P246" s="192"/>
      <c r="Q246" s="192"/>
      <c r="R246" s="192"/>
      <c r="S246" s="192"/>
      <c r="T246" s="199"/>
      <c r="AT246" s="200" t="s">
        <v>138</v>
      </c>
      <c r="AU246" s="200" t="s">
        <v>82</v>
      </c>
      <c r="AV246" s="190" t="s">
        <v>132</v>
      </c>
      <c r="AW246" s="190" t="s">
        <v>33</v>
      </c>
      <c r="AX246" s="190" t="s">
        <v>80</v>
      </c>
      <c r="AY246" s="200" t="s">
        <v>125</v>
      </c>
    </row>
    <row r="247" spans="2:65" s="20" customFormat="1" ht="24.2" customHeight="1" x14ac:dyDescent="0.2">
      <c r="B247" s="21"/>
      <c r="C247" s="215" t="s">
        <v>476</v>
      </c>
      <c r="D247" s="215" t="s">
        <v>408</v>
      </c>
      <c r="E247" s="216" t="s">
        <v>677</v>
      </c>
      <c r="F247" s="217" t="s">
        <v>678</v>
      </c>
      <c r="G247" s="218" t="s">
        <v>196</v>
      </c>
      <c r="H247" s="219">
        <v>7</v>
      </c>
      <c r="I247" s="220"/>
      <c r="J247" s="221">
        <f>ROUND(I247*H247,2)</f>
        <v>0</v>
      </c>
      <c r="K247" s="217" t="s">
        <v>19</v>
      </c>
      <c r="L247" s="222"/>
      <c r="M247" s="223" t="s">
        <v>19</v>
      </c>
      <c r="N247" s="224" t="s">
        <v>43</v>
      </c>
      <c r="O247" s="22"/>
      <c r="P247" s="169">
        <f>O247*H247</f>
        <v>0</v>
      </c>
      <c r="Q247" s="169">
        <v>1.4999999999999999E-2</v>
      </c>
      <c r="R247" s="169">
        <f>Q247*H247</f>
        <v>0.105</v>
      </c>
      <c r="S247" s="169">
        <v>0</v>
      </c>
      <c r="T247" s="170">
        <f>S247*H247</f>
        <v>0</v>
      </c>
      <c r="AR247" s="171" t="s">
        <v>175</v>
      </c>
      <c r="AT247" s="171" t="s">
        <v>408</v>
      </c>
      <c r="AU247" s="171" t="s">
        <v>82</v>
      </c>
      <c r="AY247" s="3" t="s">
        <v>125</v>
      </c>
      <c r="BE247" s="172">
        <f>IF(N247="základní",J247,0)</f>
        <v>0</v>
      </c>
      <c r="BF247" s="172">
        <f>IF(N247="snížená",J247,0)</f>
        <v>0</v>
      </c>
      <c r="BG247" s="172">
        <f>IF(N247="zákl. přenesená",J247,0)</f>
        <v>0</v>
      </c>
      <c r="BH247" s="172">
        <f>IF(N247="sníž. přenesená",J247,0)</f>
        <v>0</v>
      </c>
      <c r="BI247" s="172">
        <f>IF(N247="nulová",J247,0)</f>
        <v>0</v>
      </c>
      <c r="BJ247" s="3" t="s">
        <v>80</v>
      </c>
      <c r="BK247" s="172">
        <f>ROUND(I247*H247,2)</f>
        <v>0</v>
      </c>
      <c r="BL247" s="3" t="s">
        <v>132</v>
      </c>
      <c r="BM247" s="171" t="s">
        <v>679</v>
      </c>
    </row>
    <row r="248" spans="2:65" s="20" customFormat="1" ht="19.5" x14ac:dyDescent="0.2">
      <c r="B248" s="21"/>
      <c r="C248" s="22"/>
      <c r="D248" s="173" t="s">
        <v>134</v>
      </c>
      <c r="E248" s="22"/>
      <c r="F248" s="174" t="s">
        <v>678</v>
      </c>
      <c r="G248" s="22"/>
      <c r="H248" s="22"/>
      <c r="I248" s="175"/>
      <c r="J248" s="22"/>
      <c r="K248" s="22"/>
      <c r="L248" s="25"/>
      <c r="M248" s="176"/>
      <c r="N248" s="22"/>
      <c r="O248" s="22"/>
      <c r="P248" s="22"/>
      <c r="Q248" s="22"/>
      <c r="R248" s="22"/>
      <c r="S248" s="22"/>
      <c r="T248" s="53"/>
      <c r="AT248" s="3" t="s">
        <v>134</v>
      </c>
      <c r="AU248" s="3" t="s">
        <v>82</v>
      </c>
    </row>
    <row r="249" spans="2:65" s="179" customFormat="1" x14ac:dyDescent="0.2">
      <c r="B249" s="180"/>
      <c r="C249" s="181"/>
      <c r="D249" s="173" t="s">
        <v>138</v>
      </c>
      <c r="E249" s="182" t="s">
        <v>19</v>
      </c>
      <c r="F249" s="183" t="s">
        <v>676</v>
      </c>
      <c r="G249" s="181"/>
      <c r="H249" s="184">
        <v>7</v>
      </c>
      <c r="I249" s="185"/>
      <c r="J249" s="181"/>
      <c r="K249" s="181"/>
      <c r="L249" s="186"/>
      <c r="M249" s="187"/>
      <c r="N249" s="181"/>
      <c r="O249" s="181"/>
      <c r="P249" s="181"/>
      <c r="Q249" s="181"/>
      <c r="R249" s="181"/>
      <c r="S249" s="181"/>
      <c r="T249" s="188"/>
      <c r="AT249" s="189" t="s">
        <v>138</v>
      </c>
      <c r="AU249" s="189" t="s">
        <v>82</v>
      </c>
      <c r="AV249" s="179" t="s">
        <v>82</v>
      </c>
      <c r="AW249" s="179" t="s">
        <v>33</v>
      </c>
      <c r="AX249" s="179" t="s">
        <v>80</v>
      </c>
      <c r="AY249" s="189" t="s">
        <v>125</v>
      </c>
    </row>
    <row r="250" spans="2:65" s="20" customFormat="1" ht="49.15" customHeight="1" x14ac:dyDescent="0.2">
      <c r="B250" s="21"/>
      <c r="C250" s="160" t="s">
        <v>480</v>
      </c>
      <c r="D250" s="160" t="s">
        <v>127</v>
      </c>
      <c r="E250" s="161" t="s">
        <v>680</v>
      </c>
      <c r="F250" s="162" t="s">
        <v>681</v>
      </c>
      <c r="G250" s="163" t="s">
        <v>196</v>
      </c>
      <c r="H250" s="164">
        <v>1</v>
      </c>
      <c r="I250" s="165"/>
      <c r="J250" s="166">
        <f>ROUND(I250*H250,2)</f>
        <v>0</v>
      </c>
      <c r="K250" s="162" t="s">
        <v>19</v>
      </c>
      <c r="L250" s="25"/>
      <c r="M250" s="167" t="s">
        <v>19</v>
      </c>
      <c r="N250" s="168" t="s">
        <v>43</v>
      </c>
      <c r="O250" s="22"/>
      <c r="P250" s="169">
        <f>O250*H250</f>
        <v>0</v>
      </c>
      <c r="Q250" s="169">
        <v>0</v>
      </c>
      <c r="R250" s="169">
        <f>Q250*H250</f>
        <v>0</v>
      </c>
      <c r="S250" s="169">
        <v>0</v>
      </c>
      <c r="T250" s="170">
        <f>S250*H250</f>
        <v>0</v>
      </c>
      <c r="AR250" s="171" t="s">
        <v>132</v>
      </c>
      <c r="AT250" s="171" t="s">
        <v>127</v>
      </c>
      <c r="AU250" s="171" t="s">
        <v>82</v>
      </c>
      <c r="AY250" s="3" t="s">
        <v>125</v>
      </c>
      <c r="BE250" s="172">
        <f>IF(N250="základní",J250,0)</f>
        <v>0</v>
      </c>
      <c r="BF250" s="172">
        <f>IF(N250="snížená",J250,0)</f>
        <v>0</v>
      </c>
      <c r="BG250" s="172">
        <f>IF(N250="zákl. přenesená",J250,0)</f>
        <v>0</v>
      </c>
      <c r="BH250" s="172">
        <f>IF(N250="sníž. přenesená",J250,0)</f>
        <v>0</v>
      </c>
      <c r="BI250" s="172">
        <f>IF(N250="nulová",J250,0)</f>
        <v>0</v>
      </c>
      <c r="BJ250" s="3" t="s">
        <v>80</v>
      </c>
      <c r="BK250" s="172">
        <f>ROUND(I250*H250,2)</f>
        <v>0</v>
      </c>
      <c r="BL250" s="3" t="s">
        <v>132</v>
      </c>
      <c r="BM250" s="171" t="s">
        <v>682</v>
      </c>
    </row>
    <row r="251" spans="2:65" s="20" customFormat="1" ht="29.25" x14ac:dyDescent="0.2">
      <c r="B251" s="21"/>
      <c r="C251" s="22"/>
      <c r="D251" s="173" t="s">
        <v>134</v>
      </c>
      <c r="E251" s="22"/>
      <c r="F251" s="174" t="s">
        <v>681</v>
      </c>
      <c r="G251" s="22"/>
      <c r="H251" s="22"/>
      <c r="I251" s="175"/>
      <c r="J251" s="22"/>
      <c r="K251" s="22"/>
      <c r="L251" s="25"/>
      <c r="M251" s="176"/>
      <c r="N251" s="22"/>
      <c r="O251" s="22"/>
      <c r="P251" s="22"/>
      <c r="Q251" s="22"/>
      <c r="R251" s="22"/>
      <c r="S251" s="22"/>
      <c r="T251" s="53"/>
      <c r="AT251" s="3" t="s">
        <v>134</v>
      </c>
      <c r="AU251" s="3" t="s">
        <v>82</v>
      </c>
    </row>
    <row r="252" spans="2:65" s="144" customFormat="1" ht="22.9" customHeight="1" x14ac:dyDescent="0.2">
      <c r="B252" s="145"/>
      <c r="C252" s="146"/>
      <c r="D252" s="147" t="s">
        <v>71</v>
      </c>
      <c r="E252" s="158" t="s">
        <v>478</v>
      </c>
      <c r="F252" s="158" t="s">
        <v>479</v>
      </c>
      <c r="G252" s="146"/>
      <c r="H252" s="146"/>
      <c r="I252" s="149"/>
      <c r="J252" s="159">
        <f>BK252</f>
        <v>0</v>
      </c>
      <c r="K252" s="146"/>
      <c r="L252" s="151"/>
      <c r="M252" s="152"/>
      <c r="N252" s="146"/>
      <c r="O252" s="146"/>
      <c r="P252" s="153">
        <f>SUM(P253:P255)</f>
        <v>0</v>
      </c>
      <c r="Q252" s="146"/>
      <c r="R252" s="153">
        <f>SUM(R253:R255)</f>
        <v>0</v>
      </c>
      <c r="S252" s="146"/>
      <c r="T252" s="154">
        <f>SUM(T253:T255)</f>
        <v>0</v>
      </c>
      <c r="AR252" s="155" t="s">
        <v>80</v>
      </c>
      <c r="AT252" s="156" t="s">
        <v>71</v>
      </c>
      <c r="AU252" s="156" t="s">
        <v>80</v>
      </c>
      <c r="AY252" s="155" t="s">
        <v>125</v>
      </c>
      <c r="BK252" s="157">
        <f>SUM(BK253:BK255)</f>
        <v>0</v>
      </c>
    </row>
    <row r="253" spans="2:65" s="20" customFormat="1" ht="24.2" customHeight="1" x14ac:dyDescent="0.2">
      <c r="B253" s="21"/>
      <c r="C253" s="160" t="s">
        <v>683</v>
      </c>
      <c r="D253" s="160" t="s">
        <v>127</v>
      </c>
      <c r="E253" s="161" t="s">
        <v>684</v>
      </c>
      <c r="F253" s="162" t="s">
        <v>685</v>
      </c>
      <c r="G253" s="163" t="s">
        <v>233</v>
      </c>
      <c r="H253" s="164">
        <v>50.039000000000001</v>
      </c>
      <c r="I253" s="165"/>
      <c r="J253" s="166">
        <f>ROUND(I253*H253,2)</f>
        <v>0</v>
      </c>
      <c r="K253" s="162" t="s">
        <v>131</v>
      </c>
      <c r="L253" s="25"/>
      <c r="M253" s="167" t="s">
        <v>19</v>
      </c>
      <c r="N253" s="168" t="s">
        <v>43</v>
      </c>
      <c r="O253" s="22"/>
      <c r="P253" s="169">
        <f>O253*H253</f>
        <v>0</v>
      </c>
      <c r="Q253" s="169">
        <v>0</v>
      </c>
      <c r="R253" s="169">
        <f>Q253*H253</f>
        <v>0</v>
      </c>
      <c r="S253" s="169">
        <v>0</v>
      </c>
      <c r="T253" s="170">
        <f>S253*H253</f>
        <v>0</v>
      </c>
      <c r="AR253" s="171" t="s">
        <v>132</v>
      </c>
      <c r="AT253" s="171" t="s">
        <v>127</v>
      </c>
      <c r="AU253" s="171" t="s">
        <v>82</v>
      </c>
      <c r="AY253" s="3" t="s">
        <v>125</v>
      </c>
      <c r="BE253" s="172">
        <f>IF(N253="základní",J253,0)</f>
        <v>0</v>
      </c>
      <c r="BF253" s="172">
        <f>IF(N253="snížená",J253,0)</f>
        <v>0</v>
      </c>
      <c r="BG253" s="172">
        <f>IF(N253="zákl. přenesená",J253,0)</f>
        <v>0</v>
      </c>
      <c r="BH253" s="172">
        <f>IF(N253="sníž. přenesená",J253,0)</f>
        <v>0</v>
      </c>
      <c r="BI253" s="172">
        <f>IF(N253="nulová",J253,0)</f>
        <v>0</v>
      </c>
      <c r="BJ253" s="3" t="s">
        <v>80</v>
      </c>
      <c r="BK253" s="172">
        <f>ROUND(I253*H253,2)</f>
        <v>0</v>
      </c>
      <c r="BL253" s="3" t="s">
        <v>132</v>
      </c>
      <c r="BM253" s="171" t="s">
        <v>686</v>
      </c>
    </row>
    <row r="254" spans="2:65" s="20" customFormat="1" ht="19.5" x14ac:dyDescent="0.2">
      <c r="B254" s="21"/>
      <c r="C254" s="22"/>
      <c r="D254" s="173" t="s">
        <v>134</v>
      </c>
      <c r="E254" s="22"/>
      <c r="F254" s="174" t="s">
        <v>687</v>
      </c>
      <c r="G254" s="22"/>
      <c r="H254" s="22"/>
      <c r="I254" s="175"/>
      <c r="J254" s="22"/>
      <c r="K254" s="22"/>
      <c r="L254" s="25"/>
      <c r="M254" s="176"/>
      <c r="N254" s="22"/>
      <c r="O254" s="22"/>
      <c r="P254" s="22"/>
      <c r="Q254" s="22"/>
      <c r="R254" s="22"/>
      <c r="S254" s="22"/>
      <c r="T254" s="53"/>
      <c r="AT254" s="3" t="s">
        <v>134</v>
      </c>
      <c r="AU254" s="3" t="s">
        <v>82</v>
      </c>
    </row>
    <row r="255" spans="2:65" s="20" customFormat="1" x14ac:dyDescent="0.2">
      <c r="B255" s="21"/>
      <c r="C255" s="22"/>
      <c r="D255" s="177" t="s">
        <v>136</v>
      </c>
      <c r="E255" s="22"/>
      <c r="F255" s="178" t="s">
        <v>688</v>
      </c>
      <c r="G255" s="22"/>
      <c r="H255" s="22"/>
      <c r="I255" s="175"/>
      <c r="J255" s="22"/>
      <c r="K255" s="22"/>
      <c r="L255" s="25"/>
      <c r="M255" s="176"/>
      <c r="N255" s="22"/>
      <c r="O255" s="22"/>
      <c r="P255" s="22"/>
      <c r="Q255" s="22"/>
      <c r="R255" s="22"/>
      <c r="S255" s="22"/>
      <c r="T255" s="53"/>
      <c r="AT255" s="3" t="s">
        <v>136</v>
      </c>
      <c r="AU255" s="3" t="s">
        <v>82</v>
      </c>
    </row>
    <row r="256" spans="2:65" s="144" customFormat="1" ht="25.9" customHeight="1" x14ac:dyDescent="0.2">
      <c r="B256" s="145"/>
      <c r="C256" s="146"/>
      <c r="D256" s="147" t="s">
        <v>71</v>
      </c>
      <c r="E256" s="148" t="s">
        <v>689</v>
      </c>
      <c r="F256" s="148" t="s">
        <v>690</v>
      </c>
      <c r="G256" s="146"/>
      <c r="H256" s="146"/>
      <c r="I256" s="149"/>
      <c r="J256" s="150">
        <f t="shared" ref="J256:J257" si="5">BK256</f>
        <v>0</v>
      </c>
      <c r="K256" s="146"/>
      <c r="L256" s="151"/>
      <c r="M256" s="152"/>
      <c r="N256" s="146"/>
      <c r="O256" s="146"/>
      <c r="P256" s="153">
        <f>P257+P308+P319+P398+P406+P413</f>
        <v>0</v>
      </c>
      <c r="Q256" s="146"/>
      <c r="R256" s="153">
        <f>R257+R308+R319+R398+R406+R413</f>
        <v>8.1663642799999998</v>
      </c>
      <c r="S256" s="146"/>
      <c r="T256" s="154">
        <f>T257+T308+T319+T398+T406+T413</f>
        <v>0</v>
      </c>
      <c r="AR256" s="155" t="s">
        <v>82</v>
      </c>
      <c r="AT256" s="156" t="s">
        <v>71</v>
      </c>
      <c r="AU256" s="156" t="s">
        <v>72</v>
      </c>
      <c r="AY256" s="155" t="s">
        <v>125</v>
      </c>
      <c r="BK256" s="157">
        <f>BK257+BK308+BK319+BK398+BK406+BK413</f>
        <v>0</v>
      </c>
    </row>
    <row r="257" spans="2:65" s="144" customFormat="1" ht="22.9" customHeight="1" x14ac:dyDescent="0.2">
      <c r="B257" s="145"/>
      <c r="C257" s="146"/>
      <c r="D257" s="147" t="s">
        <v>71</v>
      </c>
      <c r="E257" s="158" t="s">
        <v>691</v>
      </c>
      <c r="F257" s="158" t="s">
        <v>692</v>
      </c>
      <c r="G257" s="146"/>
      <c r="H257" s="146"/>
      <c r="I257" s="149"/>
      <c r="J257" s="159">
        <f t="shared" si="5"/>
        <v>0</v>
      </c>
      <c r="K257" s="146"/>
      <c r="L257" s="151"/>
      <c r="M257" s="152"/>
      <c r="N257" s="146"/>
      <c r="O257" s="146"/>
      <c r="P257" s="153">
        <f>SUM(P258:P307)</f>
        <v>0</v>
      </c>
      <c r="Q257" s="146"/>
      <c r="R257" s="153">
        <f>SUM(R258:R307)</f>
        <v>3.7526656099999998</v>
      </c>
      <c r="S257" s="146"/>
      <c r="T257" s="154">
        <f>SUM(T258:T307)</f>
        <v>0</v>
      </c>
      <c r="AR257" s="155" t="s">
        <v>82</v>
      </c>
      <c r="AT257" s="156" t="s">
        <v>71</v>
      </c>
      <c r="AU257" s="156" t="s">
        <v>80</v>
      </c>
      <c r="AY257" s="155" t="s">
        <v>125</v>
      </c>
      <c r="BK257" s="157">
        <f>SUM(BK258:BK307)</f>
        <v>0</v>
      </c>
    </row>
    <row r="258" spans="2:65" s="20" customFormat="1" ht="24.2" customHeight="1" x14ac:dyDescent="0.2">
      <c r="B258" s="21"/>
      <c r="C258" s="160" t="s">
        <v>693</v>
      </c>
      <c r="D258" s="160" t="s">
        <v>127</v>
      </c>
      <c r="E258" s="161" t="s">
        <v>694</v>
      </c>
      <c r="F258" s="162" t="s">
        <v>695</v>
      </c>
      <c r="G258" s="163" t="s">
        <v>130</v>
      </c>
      <c r="H258" s="164">
        <v>70.400999999999996</v>
      </c>
      <c r="I258" s="165"/>
      <c r="J258" s="166">
        <f>ROUND(I258*H258,2)</f>
        <v>0</v>
      </c>
      <c r="K258" s="162" t="s">
        <v>131</v>
      </c>
      <c r="L258" s="25"/>
      <c r="M258" s="167" t="s">
        <v>19</v>
      </c>
      <c r="N258" s="168" t="s">
        <v>43</v>
      </c>
      <c r="O258" s="22"/>
      <c r="P258" s="169">
        <f>O258*H258</f>
        <v>0</v>
      </c>
      <c r="Q258" s="169">
        <v>4.6000000000000001E-4</v>
      </c>
      <c r="R258" s="169">
        <f>Q258*H258</f>
        <v>3.2384459999999997E-2</v>
      </c>
      <c r="S258" s="169">
        <v>0</v>
      </c>
      <c r="T258" s="170">
        <f>S258*H258</f>
        <v>0</v>
      </c>
      <c r="AR258" s="171" t="s">
        <v>215</v>
      </c>
      <c r="AT258" s="171" t="s">
        <v>127</v>
      </c>
      <c r="AU258" s="171" t="s">
        <v>82</v>
      </c>
      <c r="AY258" s="3" t="s">
        <v>125</v>
      </c>
      <c r="BE258" s="172">
        <f>IF(N258="základní",J258,0)</f>
        <v>0</v>
      </c>
      <c r="BF258" s="172">
        <f>IF(N258="snížená",J258,0)</f>
        <v>0</v>
      </c>
      <c r="BG258" s="172">
        <f>IF(N258="zákl. přenesená",J258,0)</f>
        <v>0</v>
      </c>
      <c r="BH258" s="172">
        <f>IF(N258="sníž. přenesená",J258,0)</f>
        <v>0</v>
      </c>
      <c r="BI258" s="172">
        <f>IF(N258="nulová",J258,0)</f>
        <v>0</v>
      </c>
      <c r="BJ258" s="3" t="s">
        <v>80</v>
      </c>
      <c r="BK258" s="172">
        <f>ROUND(I258*H258,2)</f>
        <v>0</v>
      </c>
      <c r="BL258" s="3" t="s">
        <v>215</v>
      </c>
      <c r="BM258" s="171" t="s">
        <v>696</v>
      </c>
    </row>
    <row r="259" spans="2:65" s="20" customFormat="1" ht="19.5" x14ac:dyDescent="0.2">
      <c r="B259" s="21"/>
      <c r="C259" s="22"/>
      <c r="D259" s="173" t="s">
        <v>134</v>
      </c>
      <c r="E259" s="22"/>
      <c r="F259" s="174" t="s">
        <v>697</v>
      </c>
      <c r="G259" s="22"/>
      <c r="H259" s="22"/>
      <c r="I259" s="175"/>
      <c r="J259" s="22"/>
      <c r="K259" s="22"/>
      <c r="L259" s="25"/>
      <c r="M259" s="176"/>
      <c r="N259" s="22"/>
      <c r="O259" s="22"/>
      <c r="P259" s="22"/>
      <c r="Q259" s="22"/>
      <c r="R259" s="22"/>
      <c r="S259" s="22"/>
      <c r="T259" s="53"/>
      <c r="AT259" s="3" t="s">
        <v>134</v>
      </c>
      <c r="AU259" s="3" t="s">
        <v>82</v>
      </c>
    </row>
    <row r="260" spans="2:65" s="20" customFormat="1" x14ac:dyDescent="0.2">
      <c r="B260" s="21"/>
      <c r="C260" s="22"/>
      <c r="D260" s="177" t="s">
        <v>136</v>
      </c>
      <c r="E260" s="22"/>
      <c r="F260" s="178" t="s">
        <v>698</v>
      </c>
      <c r="G260" s="22"/>
      <c r="H260" s="22"/>
      <c r="I260" s="175"/>
      <c r="J260" s="22"/>
      <c r="K260" s="22"/>
      <c r="L260" s="25"/>
      <c r="M260" s="176"/>
      <c r="N260" s="22"/>
      <c r="O260" s="22"/>
      <c r="P260" s="22"/>
      <c r="Q260" s="22"/>
      <c r="R260" s="22"/>
      <c r="S260" s="22"/>
      <c r="T260" s="53"/>
      <c r="AT260" s="3" t="s">
        <v>136</v>
      </c>
      <c r="AU260" s="3" t="s">
        <v>82</v>
      </c>
    </row>
    <row r="261" spans="2:65" s="179" customFormat="1" ht="22.5" x14ac:dyDescent="0.2">
      <c r="B261" s="180"/>
      <c r="C261" s="181"/>
      <c r="D261" s="173" t="s">
        <v>138</v>
      </c>
      <c r="E261" s="182" t="s">
        <v>19</v>
      </c>
      <c r="F261" s="183" t="s">
        <v>699</v>
      </c>
      <c r="G261" s="181"/>
      <c r="H261" s="184">
        <v>70.400999999999996</v>
      </c>
      <c r="I261" s="185"/>
      <c r="J261" s="181"/>
      <c r="K261" s="181"/>
      <c r="L261" s="186"/>
      <c r="M261" s="187"/>
      <c r="N261" s="181"/>
      <c r="O261" s="181"/>
      <c r="P261" s="181"/>
      <c r="Q261" s="181"/>
      <c r="R261" s="181"/>
      <c r="S261" s="181"/>
      <c r="T261" s="188"/>
      <c r="AT261" s="189" t="s">
        <v>138</v>
      </c>
      <c r="AU261" s="189" t="s">
        <v>82</v>
      </c>
      <c r="AV261" s="179" t="s">
        <v>82</v>
      </c>
      <c r="AW261" s="179" t="s">
        <v>33</v>
      </c>
      <c r="AX261" s="179" t="s">
        <v>80</v>
      </c>
      <c r="AY261" s="189" t="s">
        <v>125</v>
      </c>
    </row>
    <row r="262" spans="2:65" s="20" customFormat="1" ht="33" customHeight="1" x14ac:dyDescent="0.2">
      <c r="B262" s="21"/>
      <c r="C262" s="215" t="s">
        <v>700</v>
      </c>
      <c r="D262" s="215" t="s">
        <v>408</v>
      </c>
      <c r="E262" s="216" t="s">
        <v>701</v>
      </c>
      <c r="F262" s="217" t="s">
        <v>702</v>
      </c>
      <c r="G262" s="218" t="s">
        <v>130</v>
      </c>
      <c r="H262" s="219">
        <v>77.441000000000003</v>
      </c>
      <c r="I262" s="220"/>
      <c r="J262" s="221">
        <f>ROUND(I262*H262,2)</f>
        <v>0</v>
      </c>
      <c r="K262" s="217" t="s">
        <v>131</v>
      </c>
      <c r="L262" s="222"/>
      <c r="M262" s="223" t="s">
        <v>19</v>
      </c>
      <c r="N262" s="224" t="s">
        <v>43</v>
      </c>
      <c r="O262" s="22"/>
      <c r="P262" s="169">
        <f>O262*H262</f>
        <v>0</v>
      </c>
      <c r="Q262" s="169">
        <v>1.9E-3</v>
      </c>
      <c r="R262" s="169">
        <f>Q262*H262</f>
        <v>0.14713790000000002</v>
      </c>
      <c r="S262" s="169">
        <v>0</v>
      </c>
      <c r="T262" s="170">
        <f>S262*H262</f>
        <v>0</v>
      </c>
      <c r="AR262" s="171" t="s">
        <v>471</v>
      </c>
      <c r="AT262" s="171" t="s">
        <v>408</v>
      </c>
      <c r="AU262" s="171" t="s">
        <v>82</v>
      </c>
      <c r="AY262" s="3" t="s">
        <v>125</v>
      </c>
      <c r="BE262" s="172">
        <f>IF(N262="základní",J262,0)</f>
        <v>0</v>
      </c>
      <c r="BF262" s="172">
        <f>IF(N262="snížená",J262,0)</f>
        <v>0</v>
      </c>
      <c r="BG262" s="172">
        <f>IF(N262="zákl. přenesená",J262,0)</f>
        <v>0</v>
      </c>
      <c r="BH262" s="172">
        <f>IF(N262="sníž. přenesená",J262,0)</f>
        <v>0</v>
      </c>
      <c r="BI262" s="172">
        <f>IF(N262="nulová",J262,0)</f>
        <v>0</v>
      </c>
      <c r="BJ262" s="3" t="s">
        <v>80</v>
      </c>
      <c r="BK262" s="172">
        <f>ROUND(I262*H262,2)</f>
        <v>0</v>
      </c>
      <c r="BL262" s="3" t="s">
        <v>215</v>
      </c>
      <c r="BM262" s="171" t="s">
        <v>703</v>
      </c>
    </row>
    <row r="263" spans="2:65" s="20" customFormat="1" ht="19.5" x14ac:dyDescent="0.2">
      <c r="B263" s="21"/>
      <c r="C263" s="22"/>
      <c r="D263" s="173" t="s">
        <v>134</v>
      </c>
      <c r="E263" s="22"/>
      <c r="F263" s="174" t="s">
        <v>702</v>
      </c>
      <c r="G263" s="22"/>
      <c r="H263" s="22"/>
      <c r="I263" s="175"/>
      <c r="J263" s="22"/>
      <c r="K263" s="22"/>
      <c r="L263" s="25"/>
      <c r="M263" s="176"/>
      <c r="N263" s="22"/>
      <c r="O263" s="22"/>
      <c r="P263" s="22"/>
      <c r="Q263" s="22"/>
      <c r="R263" s="22"/>
      <c r="S263" s="22"/>
      <c r="T263" s="53"/>
      <c r="AT263" s="3" t="s">
        <v>134</v>
      </c>
      <c r="AU263" s="3" t="s">
        <v>82</v>
      </c>
    </row>
    <row r="264" spans="2:65" s="179" customFormat="1" ht="22.5" x14ac:dyDescent="0.2">
      <c r="B264" s="180"/>
      <c r="C264" s="181"/>
      <c r="D264" s="173" t="s">
        <v>138</v>
      </c>
      <c r="E264" s="182" t="s">
        <v>19</v>
      </c>
      <c r="F264" s="183" t="s">
        <v>704</v>
      </c>
      <c r="G264" s="181"/>
      <c r="H264" s="184">
        <v>77.441000000000003</v>
      </c>
      <c r="I264" s="185"/>
      <c r="J264" s="181"/>
      <c r="K264" s="181"/>
      <c r="L264" s="186"/>
      <c r="M264" s="187"/>
      <c r="N264" s="181"/>
      <c r="O264" s="181"/>
      <c r="P264" s="181"/>
      <c r="Q264" s="181"/>
      <c r="R264" s="181"/>
      <c r="S264" s="181"/>
      <c r="T264" s="188"/>
      <c r="AT264" s="189" t="s">
        <v>138</v>
      </c>
      <c r="AU264" s="189" t="s">
        <v>82</v>
      </c>
      <c r="AV264" s="179" t="s">
        <v>82</v>
      </c>
      <c r="AW264" s="179" t="s">
        <v>33</v>
      </c>
      <c r="AX264" s="179" t="s">
        <v>80</v>
      </c>
      <c r="AY264" s="189" t="s">
        <v>125</v>
      </c>
    </row>
    <row r="265" spans="2:65" s="20" customFormat="1" ht="24.2" customHeight="1" x14ac:dyDescent="0.2">
      <c r="B265" s="21"/>
      <c r="C265" s="160" t="s">
        <v>705</v>
      </c>
      <c r="D265" s="160" t="s">
        <v>127</v>
      </c>
      <c r="E265" s="161" t="s">
        <v>706</v>
      </c>
      <c r="F265" s="162" t="s">
        <v>707</v>
      </c>
      <c r="G265" s="163" t="s">
        <v>130</v>
      </c>
      <c r="H265" s="164">
        <v>70.400999999999996</v>
      </c>
      <c r="I265" s="165"/>
      <c r="J265" s="166">
        <f>ROUND(I265*H265,2)</f>
        <v>0</v>
      </c>
      <c r="K265" s="162" t="s">
        <v>131</v>
      </c>
      <c r="L265" s="25"/>
      <c r="M265" s="167" t="s">
        <v>19</v>
      </c>
      <c r="N265" s="168" t="s">
        <v>43</v>
      </c>
      <c r="O265" s="22"/>
      <c r="P265" s="169">
        <f>O265*H265</f>
        <v>0</v>
      </c>
      <c r="Q265" s="169">
        <v>0</v>
      </c>
      <c r="R265" s="169">
        <f>Q265*H265</f>
        <v>0</v>
      </c>
      <c r="S265" s="169">
        <v>0</v>
      </c>
      <c r="T265" s="170">
        <f>S265*H265</f>
        <v>0</v>
      </c>
      <c r="AR265" s="171" t="s">
        <v>215</v>
      </c>
      <c r="AT265" s="171" t="s">
        <v>127</v>
      </c>
      <c r="AU265" s="171" t="s">
        <v>82</v>
      </c>
      <c r="AY265" s="3" t="s">
        <v>125</v>
      </c>
      <c r="BE265" s="172">
        <f>IF(N265="základní",J265,0)</f>
        <v>0</v>
      </c>
      <c r="BF265" s="172">
        <f>IF(N265="snížená",J265,0)</f>
        <v>0</v>
      </c>
      <c r="BG265" s="172">
        <f>IF(N265="zákl. přenesená",J265,0)</f>
        <v>0</v>
      </c>
      <c r="BH265" s="172">
        <f>IF(N265="sníž. přenesená",J265,0)</f>
        <v>0</v>
      </c>
      <c r="BI265" s="172">
        <f>IF(N265="nulová",J265,0)</f>
        <v>0</v>
      </c>
      <c r="BJ265" s="3" t="s">
        <v>80</v>
      </c>
      <c r="BK265" s="172">
        <f>ROUND(I265*H265,2)</f>
        <v>0</v>
      </c>
      <c r="BL265" s="3" t="s">
        <v>215</v>
      </c>
      <c r="BM265" s="171" t="s">
        <v>708</v>
      </c>
    </row>
    <row r="266" spans="2:65" s="20" customFormat="1" ht="19.5" x14ac:dyDescent="0.2">
      <c r="B266" s="21"/>
      <c r="C266" s="22"/>
      <c r="D266" s="173" t="s">
        <v>134</v>
      </c>
      <c r="E266" s="22"/>
      <c r="F266" s="174" t="s">
        <v>709</v>
      </c>
      <c r="G266" s="22"/>
      <c r="H266" s="22"/>
      <c r="I266" s="175"/>
      <c r="J266" s="22"/>
      <c r="K266" s="22"/>
      <c r="L266" s="25"/>
      <c r="M266" s="176"/>
      <c r="N266" s="22"/>
      <c r="O266" s="22"/>
      <c r="P266" s="22"/>
      <c r="Q266" s="22"/>
      <c r="R266" s="22"/>
      <c r="S266" s="22"/>
      <c r="T266" s="53"/>
      <c r="AT266" s="3" t="s">
        <v>134</v>
      </c>
      <c r="AU266" s="3" t="s">
        <v>82</v>
      </c>
    </row>
    <row r="267" spans="2:65" s="20" customFormat="1" x14ac:dyDescent="0.2">
      <c r="B267" s="21"/>
      <c r="C267" s="22"/>
      <c r="D267" s="177" t="s">
        <v>136</v>
      </c>
      <c r="E267" s="22"/>
      <c r="F267" s="178" t="s">
        <v>710</v>
      </c>
      <c r="G267" s="22"/>
      <c r="H267" s="22"/>
      <c r="I267" s="175"/>
      <c r="J267" s="22"/>
      <c r="K267" s="22"/>
      <c r="L267" s="25"/>
      <c r="M267" s="176"/>
      <c r="N267" s="22"/>
      <c r="O267" s="22"/>
      <c r="P267" s="22"/>
      <c r="Q267" s="22"/>
      <c r="R267" s="22"/>
      <c r="S267" s="22"/>
      <c r="T267" s="53"/>
      <c r="AT267" s="3" t="s">
        <v>136</v>
      </c>
      <c r="AU267" s="3" t="s">
        <v>82</v>
      </c>
    </row>
    <row r="268" spans="2:65" s="179" customFormat="1" ht="22.5" x14ac:dyDescent="0.2">
      <c r="B268" s="180"/>
      <c r="C268" s="181"/>
      <c r="D268" s="173" t="s">
        <v>138</v>
      </c>
      <c r="E268" s="182" t="s">
        <v>19</v>
      </c>
      <c r="F268" s="183" t="s">
        <v>699</v>
      </c>
      <c r="G268" s="181"/>
      <c r="H268" s="184">
        <v>70.400999999999996</v>
      </c>
      <c r="I268" s="185"/>
      <c r="J268" s="181"/>
      <c r="K268" s="181"/>
      <c r="L268" s="186"/>
      <c r="M268" s="187"/>
      <c r="N268" s="181"/>
      <c r="O268" s="181"/>
      <c r="P268" s="181"/>
      <c r="Q268" s="181"/>
      <c r="R268" s="181"/>
      <c r="S268" s="181"/>
      <c r="T268" s="188"/>
      <c r="AT268" s="189" t="s">
        <v>138</v>
      </c>
      <c r="AU268" s="189" t="s">
        <v>82</v>
      </c>
      <c r="AV268" s="179" t="s">
        <v>82</v>
      </c>
      <c r="AW268" s="179" t="s">
        <v>33</v>
      </c>
      <c r="AX268" s="179" t="s">
        <v>80</v>
      </c>
      <c r="AY268" s="189" t="s">
        <v>125</v>
      </c>
    </row>
    <row r="269" spans="2:65" s="20" customFormat="1" ht="24.2" customHeight="1" x14ac:dyDescent="0.2">
      <c r="B269" s="21"/>
      <c r="C269" s="160" t="s">
        <v>711</v>
      </c>
      <c r="D269" s="160" t="s">
        <v>127</v>
      </c>
      <c r="E269" s="161" t="s">
        <v>712</v>
      </c>
      <c r="F269" s="162" t="s">
        <v>713</v>
      </c>
      <c r="G269" s="163" t="s">
        <v>130</v>
      </c>
      <c r="H269" s="164">
        <v>70.400999999999996</v>
      </c>
      <c r="I269" s="165"/>
      <c r="J269" s="166">
        <f>ROUND(I269*H269,2)</f>
        <v>0</v>
      </c>
      <c r="K269" s="162" t="s">
        <v>131</v>
      </c>
      <c r="L269" s="25"/>
      <c r="M269" s="167" t="s">
        <v>19</v>
      </c>
      <c r="N269" s="168" t="s">
        <v>43</v>
      </c>
      <c r="O269" s="22"/>
      <c r="P269" s="169">
        <f>O269*H269</f>
        <v>0</v>
      </c>
      <c r="Q269" s="169">
        <v>0</v>
      </c>
      <c r="R269" s="169">
        <f>Q269*H269</f>
        <v>0</v>
      </c>
      <c r="S269" s="169">
        <v>0</v>
      </c>
      <c r="T269" s="170">
        <f>S269*H269</f>
        <v>0</v>
      </c>
      <c r="AR269" s="171" t="s">
        <v>215</v>
      </c>
      <c r="AT269" s="171" t="s">
        <v>127</v>
      </c>
      <c r="AU269" s="171" t="s">
        <v>82</v>
      </c>
      <c r="AY269" s="3" t="s">
        <v>125</v>
      </c>
      <c r="BE269" s="172">
        <f>IF(N269="základní",J269,0)</f>
        <v>0</v>
      </c>
      <c r="BF269" s="172">
        <f>IF(N269="snížená",J269,0)</f>
        <v>0</v>
      </c>
      <c r="BG269" s="172">
        <f>IF(N269="zákl. přenesená",J269,0)</f>
        <v>0</v>
      </c>
      <c r="BH269" s="172">
        <f>IF(N269="sníž. přenesená",J269,0)</f>
        <v>0</v>
      </c>
      <c r="BI269" s="172">
        <f>IF(N269="nulová",J269,0)</f>
        <v>0</v>
      </c>
      <c r="BJ269" s="3" t="s">
        <v>80</v>
      </c>
      <c r="BK269" s="172">
        <f>ROUND(I269*H269,2)</f>
        <v>0</v>
      </c>
      <c r="BL269" s="3" t="s">
        <v>215</v>
      </c>
      <c r="BM269" s="171" t="s">
        <v>714</v>
      </c>
    </row>
    <row r="270" spans="2:65" s="20" customFormat="1" ht="19.5" x14ac:dyDescent="0.2">
      <c r="B270" s="21"/>
      <c r="C270" s="22"/>
      <c r="D270" s="173" t="s">
        <v>134</v>
      </c>
      <c r="E270" s="22"/>
      <c r="F270" s="174" t="s">
        <v>715</v>
      </c>
      <c r="G270" s="22"/>
      <c r="H270" s="22"/>
      <c r="I270" s="175"/>
      <c r="J270" s="22"/>
      <c r="K270" s="22"/>
      <c r="L270" s="25"/>
      <c r="M270" s="176"/>
      <c r="N270" s="22"/>
      <c r="O270" s="22"/>
      <c r="P270" s="22"/>
      <c r="Q270" s="22"/>
      <c r="R270" s="22"/>
      <c r="S270" s="22"/>
      <c r="T270" s="53"/>
      <c r="AT270" s="3" t="s">
        <v>134</v>
      </c>
      <c r="AU270" s="3" t="s">
        <v>82</v>
      </c>
    </row>
    <row r="271" spans="2:65" s="20" customFormat="1" x14ac:dyDescent="0.2">
      <c r="B271" s="21"/>
      <c r="C271" s="22"/>
      <c r="D271" s="177" t="s">
        <v>136</v>
      </c>
      <c r="E271" s="22"/>
      <c r="F271" s="178" t="s">
        <v>716</v>
      </c>
      <c r="G271" s="22"/>
      <c r="H271" s="22"/>
      <c r="I271" s="175"/>
      <c r="J271" s="22"/>
      <c r="K271" s="22"/>
      <c r="L271" s="25"/>
      <c r="M271" s="176"/>
      <c r="N271" s="22"/>
      <c r="O271" s="22"/>
      <c r="P271" s="22"/>
      <c r="Q271" s="22"/>
      <c r="R271" s="22"/>
      <c r="S271" s="22"/>
      <c r="T271" s="53"/>
      <c r="AT271" s="3" t="s">
        <v>136</v>
      </c>
      <c r="AU271" s="3" t="s">
        <v>82</v>
      </c>
    </row>
    <row r="272" spans="2:65" s="20" customFormat="1" ht="16.5" customHeight="1" x14ac:dyDescent="0.2">
      <c r="B272" s="21"/>
      <c r="C272" s="215" t="s">
        <v>717</v>
      </c>
      <c r="D272" s="215" t="s">
        <v>408</v>
      </c>
      <c r="E272" s="216" t="s">
        <v>718</v>
      </c>
      <c r="F272" s="217" t="s">
        <v>719</v>
      </c>
      <c r="G272" s="218" t="s">
        <v>130</v>
      </c>
      <c r="H272" s="219">
        <v>161.922</v>
      </c>
      <c r="I272" s="220"/>
      <c r="J272" s="221">
        <f>ROUND(I272*H272,2)</f>
        <v>0</v>
      </c>
      <c r="K272" s="217" t="s">
        <v>131</v>
      </c>
      <c r="L272" s="222"/>
      <c r="M272" s="223" t="s">
        <v>19</v>
      </c>
      <c r="N272" s="224" t="s">
        <v>43</v>
      </c>
      <c r="O272" s="22"/>
      <c r="P272" s="169">
        <f>O272*H272</f>
        <v>0</v>
      </c>
      <c r="Q272" s="169">
        <v>1E-4</v>
      </c>
      <c r="R272" s="169">
        <f>Q272*H272</f>
        <v>1.61922E-2</v>
      </c>
      <c r="S272" s="169">
        <v>0</v>
      </c>
      <c r="T272" s="170">
        <f>S272*H272</f>
        <v>0</v>
      </c>
      <c r="AR272" s="171" t="s">
        <v>471</v>
      </c>
      <c r="AT272" s="171" t="s">
        <v>408</v>
      </c>
      <c r="AU272" s="171" t="s">
        <v>82</v>
      </c>
      <c r="AY272" s="3" t="s">
        <v>125</v>
      </c>
      <c r="BE272" s="172">
        <f>IF(N272="základní",J272,0)</f>
        <v>0</v>
      </c>
      <c r="BF272" s="172">
        <f>IF(N272="snížená",J272,0)</f>
        <v>0</v>
      </c>
      <c r="BG272" s="172">
        <f>IF(N272="zákl. přenesená",J272,0)</f>
        <v>0</v>
      </c>
      <c r="BH272" s="172">
        <f>IF(N272="sníž. přenesená",J272,0)</f>
        <v>0</v>
      </c>
      <c r="BI272" s="172">
        <f>IF(N272="nulová",J272,0)</f>
        <v>0</v>
      </c>
      <c r="BJ272" s="3" t="s">
        <v>80</v>
      </c>
      <c r="BK272" s="172">
        <f>ROUND(I272*H272,2)</f>
        <v>0</v>
      </c>
      <c r="BL272" s="3" t="s">
        <v>215</v>
      </c>
      <c r="BM272" s="171" t="s">
        <v>720</v>
      </c>
    </row>
    <row r="273" spans="2:65" s="20" customFormat="1" x14ac:dyDescent="0.2">
      <c r="B273" s="21"/>
      <c r="C273" s="22"/>
      <c r="D273" s="173" t="s">
        <v>134</v>
      </c>
      <c r="E273" s="22"/>
      <c r="F273" s="174" t="s">
        <v>719</v>
      </c>
      <c r="G273" s="22"/>
      <c r="H273" s="22"/>
      <c r="I273" s="175"/>
      <c r="J273" s="22"/>
      <c r="K273" s="22"/>
      <c r="L273" s="25"/>
      <c r="M273" s="176"/>
      <c r="N273" s="22"/>
      <c r="O273" s="22"/>
      <c r="P273" s="22"/>
      <c r="Q273" s="22"/>
      <c r="R273" s="22"/>
      <c r="S273" s="22"/>
      <c r="T273" s="53"/>
      <c r="AT273" s="3" t="s">
        <v>134</v>
      </c>
      <c r="AU273" s="3" t="s">
        <v>82</v>
      </c>
    </row>
    <row r="274" spans="2:65" s="179" customFormat="1" ht="22.5" x14ac:dyDescent="0.2">
      <c r="B274" s="180"/>
      <c r="C274" s="181"/>
      <c r="D274" s="173" t="s">
        <v>138</v>
      </c>
      <c r="E274" s="182" t="s">
        <v>19</v>
      </c>
      <c r="F274" s="183" t="s">
        <v>721</v>
      </c>
      <c r="G274" s="181"/>
      <c r="H274" s="184">
        <v>161.922</v>
      </c>
      <c r="I274" s="185"/>
      <c r="J274" s="181"/>
      <c r="K274" s="181"/>
      <c r="L274" s="186"/>
      <c r="M274" s="187"/>
      <c r="N274" s="181"/>
      <c r="O274" s="181"/>
      <c r="P274" s="181"/>
      <c r="Q274" s="181"/>
      <c r="R274" s="181"/>
      <c r="S274" s="181"/>
      <c r="T274" s="188"/>
      <c r="AT274" s="189" t="s">
        <v>138</v>
      </c>
      <c r="AU274" s="189" t="s">
        <v>82</v>
      </c>
      <c r="AV274" s="179" t="s">
        <v>82</v>
      </c>
      <c r="AW274" s="179" t="s">
        <v>33</v>
      </c>
      <c r="AX274" s="179" t="s">
        <v>80</v>
      </c>
      <c r="AY274" s="189" t="s">
        <v>125</v>
      </c>
    </row>
    <row r="275" spans="2:65" s="20" customFormat="1" ht="24.2" customHeight="1" x14ac:dyDescent="0.2">
      <c r="B275" s="21"/>
      <c r="C275" s="160" t="s">
        <v>722</v>
      </c>
      <c r="D275" s="160" t="s">
        <v>127</v>
      </c>
      <c r="E275" s="161" t="s">
        <v>723</v>
      </c>
      <c r="F275" s="162" t="s">
        <v>724</v>
      </c>
      <c r="G275" s="163" t="s">
        <v>196</v>
      </c>
      <c r="H275" s="164">
        <v>3</v>
      </c>
      <c r="I275" s="165"/>
      <c r="J275" s="166">
        <f>ROUND(I275*H275,2)</f>
        <v>0</v>
      </c>
      <c r="K275" s="162" t="s">
        <v>131</v>
      </c>
      <c r="L275" s="25"/>
      <c r="M275" s="167" t="s">
        <v>19</v>
      </c>
      <c r="N275" s="168" t="s">
        <v>43</v>
      </c>
      <c r="O275" s="22"/>
      <c r="P275" s="169">
        <f>O275*H275</f>
        <v>0</v>
      </c>
      <c r="Q275" s="169">
        <v>0</v>
      </c>
      <c r="R275" s="169">
        <f>Q275*H275</f>
        <v>0</v>
      </c>
      <c r="S275" s="169">
        <v>0</v>
      </c>
      <c r="T275" s="170">
        <f>S275*H275</f>
        <v>0</v>
      </c>
      <c r="AR275" s="171" t="s">
        <v>215</v>
      </c>
      <c r="AT275" s="171" t="s">
        <v>127</v>
      </c>
      <c r="AU275" s="171" t="s">
        <v>82</v>
      </c>
      <c r="AY275" s="3" t="s">
        <v>125</v>
      </c>
      <c r="BE275" s="172">
        <f>IF(N275="základní",J275,0)</f>
        <v>0</v>
      </c>
      <c r="BF275" s="172">
        <f>IF(N275="snížená",J275,0)</f>
        <v>0</v>
      </c>
      <c r="BG275" s="172">
        <f>IF(N275="zákl. přenesená",J275,0)</f>
        <v>0</v>
      </c>
      <c r="BH275" s="172">
        <f>IF(N275="sníž. přenesená",J275,0)</f>
        <v>0</v>
      </c>
      <c r="BI275" s="172">
        <f>IF(N275="nulová",J275,0)</f>
        <v>0</v>
      </c>
      <c r="BJ275" s="3" t="s">
        <v>80</v>
      </c>
      <c r="BK275" s="172">
        <f>ROUND(I275*H275,2)</f>
        <v>0</v>
      </c>
      <c r="BL275" s="3" t="s">
        <v>215</v>
      </c>
      <c r="BM275" s="171" t="s">
        <v>725</v>
      </c>
    </row>
    <row r="276" spans="2:65" s="20" customFormat="1" ht="19.5" x14ac:dyDescent="0.2">
      <c r="B276" s="21"/>
      <c r="C276" s="22"/>
      <c r="D276" s="173" t="s">
        <v>134</v>
      </c>
      <c r="E276" s="22"/>
      <c r="F276" s="174" t="s">
        <v>726</v>
      </c>
      <c r="G276" s="22"/>
      <c r="H276" s="22"/>
      <c r="I276" s="175"/>
      <c r="J276" s="22"/>
      <c r="K276" s="22"/>
      <c r="L276" s="25"/>
      <c r="M276" s="176"/>
      <c r="N276" s="22"/>
      <c r="O276" s="22"/>
      <c r="P276" s="22"/>
      <c r="Q276" s="22"/>
      <c r="R276" s="22"/>
      <c r="S276" s="22"/>
      <c r="T276" s="53"/>
      <c r="AT276" s="3" t="s">
        <v>134</v>
      </c>
      <c r="AU276" s="3" t="s">
        <v>82</v>
      </c>
    </row>
    <row r="277" spans="2:65" s="20" customFormat="1" x14ac:dyDescent="0.2">
      <c r="B277" s="21"/>
      <c r="C277" s="22"/>
      <c r="D277" s="177" t="s">
        <v>136</v>
      </c>
      <c r="E277" s="22"/>
      <c r="F277" s="178" t="s">
        <v>727</v>
      </c>
      <c r="G277" s="22"/>
      <c r="H277" s="22"/>
      <c r="I277" s="175"/>
      <c r="J277" s="22"/>
      <c r="K277" s="22"/>
      <c r="L277" s="25"/>
      <c r="M277" s="176"/>
      <c r="N277" s="22"/>
      <c r="O277" s="22"/>
      <c r="P277" s="22"/>
      <c r="Q277" s="22"/>
      <c r="R277" s="22"/>
      <c r="S277" s="22"/>
      <c r="T277" s="53"/>
      <c r="AT277" s="3" t="s">
        <v>136</v>
      </c>
      <c r="AU277" s="3" t="s">
        <v>82</v>
      </c>
    </row>
    <row r="278" spans="2:65" s="20" customFormat="1" ht="24.2" customHeight="1" x14ac:dyDescent="0.2">
      <c r="B278" s="21"/>
      <c r="C278" s="215" t="s">
        <v>728</v>
      </c>
      <c r="D278" s="215" t="s">
        <v>408</v>
      </c>
      <c r="E278" s="216" t="s">
        <v>729</v>
      </c>
      <c r="F278" s="217" t="s">
        <v>730</v>
      </c>
      <c r="G278" s="218" t="s">
        <v>196</v>
      </c>
      <c r="H278" s="219">
        <v>3</v>
      </c>
      <c r="I278" s="220"/>
      <c r="J278" s="221">
        <f>ROUND(I278*H278,2)</f>
        <v>0</v>
      </c>
      <c r="K278" s="217" t="s">
        <v>131</v>
      </c>
      <c r="L278" s="222"/>
      <c r="M278" s="223" t="s">
        <v>19</v>
      </c>
      <c r="N278" s="224" t="s">
        <v>43</v>
      </c>
      <c r="O278" s="22"/>
      <c r="P278" s="169">
        <f>O278*H278</f>
        <v>0</v>
      </c>
      <c r="Q278" s="169">
        <v>2.5000000000000001E-3</v>
      </c>
      <c r="R278" s="169">
        <f>Q278*H278</f>
        <v>7.4999999999999997E-3</v>
      </c>
      <c r="S278" s="169">
        <v>0</v>
      </c>
      <c r="T278" s="170">
        <f>S278*H278</f>
        <v>0</v>
      </c>
      <c r="AR278" s="171" t="s">
        <v>471</v>
      </c>
      <c r="AT278" s="171" t="s">
        <v>408</v>
      </c>
      <c r="AU278" s="171" t="s">
        <v>82</v>
      </c>
      <c r="AY278" s="3" t="s">
        <v>125</v>
      </c>
      <c r="BE278" s="172">
        <f>IF(N278="základní",J278,0)</f>
        <v>0</v>
      </c>
      <c r="BF278" s="172">
        <f>IF(N278="snížená",J278,0)</f>
        <v>0</v>
      </c>
      <c r="BG278" s="172">
        <f>IF(N278="zákl. přenesená",J278,0)</f>
        <v>0</v>
      </c>
      <c r="BH278" s="172">
        <f>IF(N278="sníž. přenesená",J278,0)</f>
        <v>0</v>
      </c>
      <c r="BI278" s="172">
        <f>IF(N278="nulová",J278,0)</f>
        <v>0</v>
      </c>
      <c r="BJ278" s="3" t="s">
        <v>80</v>
      </c>
      <c r="BK278" s="172">
        <f>ROUND(I278*H278,2)</f>
        <v>0</v>
      </c>
      <c r="BL278" s="3" t="s">
        <v>215</v>
      </c>
      <c r="BM278" s="171" t="s">
        <v>731</v>
      </c>
    </row>
    <row r="279" spans="2:65" s="20" customFormat="1" ht="19.5" x14ac:dyDescent="0.2">
      <c r="B279" s="21"/>
      <c r="C279" s="22"/>
      <c r="D279" s="173" t="s">
        <v>134</v>
      </c>
      <c r="E279" s="22"/>
      <c r="F279" s="174" t="s">
        <v>730</v>
      </c>
      <c r="G279" s="22"/>
      <c r="H279" s="22"/>
      <c r="I279" s="175"/>
      <c r="J279" s="22"/>
      <c r="K279" s="22"/>
      <c r="L279" s="25"/>
      <c r="M279" s="176"/>
      <c r="N279" s="22"/>
      <c r="O279" s="22"/>
      <c r="P279" s="22"/>
      <c r="Q279" s="22"/>
      <c r="R279" s="22"/>
      <c r="S279" s="22"/>
      <c r="T279" s="53"/>
      <c r="AT279" s="3" t="s">
        <v>134</v>
      </c>
      <c r="AU279" s="3" t="s">
        <v>82</v>
      </c>
    </row>
    <row r="280" spans="2:65" s="20" customFormat="1" ht="33" customHeight="1" x14ac:dyDescent="0.2">
      <c r="B280" s="21"/>
      <c r="C280" s="160" t="s">
        <v>732</v>
      </c>
      <c r="D280" s="160" t="s">
        <v>127</v>
      </c>
      <c r="E280" s="161" t="s">
        <v>733</v>
      </c>
      <c r="F280" s="162" t="s">
        <v>734</v>
      </c>
      <c r="G280" s="163" t="s">
        <v>130</v>
      </c>
      <c r="H280" s="164">
        <v>70.400999999999996</v>
      </c>
      <c r="I280" s="165"/>
      <c r="J280" s="166">
        <f>ROUND(I280*H280,2)</f>
        <v>0</v>
      </c>
      <c r="K280" s="162" t="s">
        <v>131</v>
      </c>
      <c r="L280" s="25"/>
      <c r="M280" s="167" t="s">
        <v>19</v>
      </c>
      <c r="N280" s="168" t="s">
        <v>43</v>
      </c>
      <c r="O280" s="22"/>
      <c r="P280" s="169">
        <f>O280*H280</f>
        <v>0</v>
      </c>
      <c r="Q280" s="169">
        <v>0</v>
      </c>
      <c r="R280" s="169">
        <f>Q280*H280</f>
        <v>0</v>
      </c>
      <c r="S280" s="169">
        <v>0</v>
      </c>
      <c r="T280" s="170">
        <f>S280*H280</f>
        <v>0</v>
      </c>
      <c r="AR280" s="171" t="s">
        <v>215</v>
      </c>
      <c r="AT280" s="171" t="s">
        <v>127</v>
      </c>
      <c r="AU280" s="171" t="s">
        <v>82</v>
      </c>
      <c r="AY280" s="3" t="s">
        <v>125</v>
      </c>
      <c r="BE280" s="172">
        <f>IF(N280="základní",J280,0)</f>
        <v>0</v>
      </c>
      <c r="BF280" s="172">
        <f>IF(N280="snížená",J280,0)</f>
        <v>0</v>
      </c>
      <c r="BG280" s="172">
        <f>IF(N280="zákl. přenesená",J280,0)</f>
        <v>0</v>
      </c>
      <c r="BH280" s="172">
        <f>IF(N280="sníž. přenesená",J280,0)</f>
        <v>0</v>
      </c>
      <c r="BI280" s="172">
        <f>IF(N280="nulová",J280,0)</f>
        <v>0</v>
      </c>
      <c r="BJ280" s="3" t="s">
        <v>80</v>
      </c>
      <c r="BK280" s="172">
        <f>ROUND(I280*H280,2)</f>
        <v>0</v>
      </c>
      <c r="BL280" s="3" t="s">
        <v>215</v>
      </c>
      <c r="BM280" s="171" t="s">
        <v>735</v>
      </c>
    </row>
    <row r="281" spans="2:65" s="20" customFormat="1" ht="19.5" x14ac:dyDescent="0.2">
      <c r="B281" s="21"/>
      <c r="C281" s="22"/>
      <c r="D281" s="173" t="s">
        <v>134</v>
      </c>
      <c r="E281" s="22"/>
      <c r="F281" s="174" t="s">
        <v>736</v>
      </c>
      <c r="G281" s="22"/>
      <c r="H281" s="22"/>
      <c r="I281" s="175"/>
      <c r="J281" s="22"/>
      <c r="K281" s="22"/>
      <c r="L281" s="25"/>
      <c r="M281" s="176"/>
      <c r="N281" s="22"/>
      <c r="O281" s="22"/>
      <c r="P281" s="22"/>
      <c r="Q281" s="22"/>
      <c r="R281" s="22"/>
      <c r="S281" s="22"/>
      <c r="T281" s="53"/>
      <c r="AT281" s="3" t="s">
        <v>134</v>
      </c>
      <c r="AU281" s="3" t="s">
        <v>82</v>
      </c>
    </row>
    <row r="282" spans="2:65" s="20" customFormat="1" x14ac:dyDescent="0.2">
      <c r="B282" s="21"/>
      <c r="C282" s="22"/>
      <c r="D282" s="177" t="s">
        <v>136</v>
      </c>
      <c r="E282" s="22"/>
      <c r="F282" s="178" t="s">
        <v>737</v>
      </c>
      <c r="G282" s="22"/>
      <c r="H282" s="22"/>
      <c r="I282" s="175"/>
      <c r="J282" s="22"/>
      <c r="K282" s="22"/>
      <c r="L282" s="25"/>
      <c r="M282" s="176"/>
      <c r="N282" s="22"/>
      <c r="O282" s="22"/>
      <c r="P282" s="22"/>
      <c r="Q282" s="22"/>
      <c r="R282" s="22"/>
      <c r="S282" s="22"/>
      <c r="T282" s="53"/>
      <c r="AT282" s="3" t="s">
        <v>136</v>
      </c>
      <c r="AU282" s="3" t="s">
        <v>82</v>
      </c>
    </row>
    <row r="283" spans="2:65" s="179" customFormat="1" ht="22.5" x14ac:dyDescent="0.2">
      <c r="B283" s="180"/>
      <c r="C283" s="181"/>
      <c r="D283" s="173" t="s">
        <v>138</v>
      </c>
      <c r="E283" s="182" t="s">
        <v>19</v>
      </c>
      <c r="F283" s="183" t="s">
        <v>699</v>
      </c>
      <c r="G283" s="181"/>
      <c r="H283" s="184">
        <v>70.400999999999996</v>
      </c>
      <c r="I283" s="185"/>
      <c r="J283" s="181"/>
      <c r="K283" s="181"/>
      <c r="L283" s="186"/>
      <c r="M283" s="187"/>
      <c r="N283" s="181"/>
      <c r="O283" s="181"/>
      <c r="P283" s="181"/>
      <c r="Q283" s="181"/>
      <c r="R283" s="181"/>
      <c r="S283" s="181"/>
      <c r="T283" s="188"/>
      <c r="AT283" s="189" t="s">
        <v>138</v>
      </c>
      <c r="AU283" s="189" t="s">
        <v>82</v>
      </c>
      <c r="AV283" s="179" t="s">
        <v>82</v>
      </c>
      <c r="AW283" s="179" t="s">
        <v>33</v>
      </c>
      <c r="AX283" s="179" t="s">
        <v>80</v>
      </c>
      <c r="AY283" s="189" t="s">
        <v>125</v>
      </c>
    </row>
    <row r="284" spans="2:65" s="20" customFormat="1" ht="24.2" customHeight="1" x14ac:dyDescent="0.2">
      <c r="B284" s="21"/>
      <c r="C284" s="215" t="s">
        <v>738</v>
      </c>
      <c r="D284" s="215" t="s">
        <v>408</v>
      </c>
      <c r="E284" s="216" t="s">
        <v>739</v>
      </c>
      <c r="F284" s="217" t="s">
        <v>740</v>
      </c>
      <c r="G284" s="218" t="s">
        <v>130</v>
      </c>
      <c r="H284" s="219">
        <v>77.617000000000004</v>
      </c>
      <c r="I284" s="220"/>
      <c r="J284" s="221">
        <f>ROUND(I284*H284,2)</f>
        <v>0</v>
      </c>
      <c r="K284" s="217" t="s">
        <v>131</v>
      </c>
      <c r="L284" s="222"/>
      <c r="M284" s="223" t="s">
        <v>19</v>
      </c>
      <c r="N284" s="224" t="s">
        <v>43</v>
      </c>
      <c r="O284" s="22"/>
      <c r="P284" s="169">
        <f>O284*H284</f>
        <v>0</v>
      </c>
      <c r="Q284" s="169">
        <v>6.4999999999999997E-4</v>
      </c>
      <c r="R284" s="169">
        <f>Q284*H284</f>
        <v>5.0451049999999997E-2</v>
      </c>
      <c r="S284" s="169">
        <v>0</v>
      </c>
      <c r="T284" s="170">
        <f>S284*H284</f>
        <v>0</v>
      </c>
      <c r="AR284" s="171" t="s">
        <v>471</v>
      </c>
      <c r="AT284" s="171" t="s">
        <v>408</v>
      </c>
      <c r="AU284" s="171" t="s">
        <v>82</v>
      </c>
      <c r="AY284" s="3" t="s">
        <v>125</v>
      </c>
      <c r="BE284" s="172">
        <f>IF(N284="základní",J284,0)</f>
        <v>0</v>
      </c>
      <c r="BF284" s="172">
        <f>IF(N284="snížená",J284,0)</f>
        <v>0</v>
      </c>
      <c r="BG284" s="172">
        <f>IF(N284="zákl. přenesená",J284,0)</f>
        <v>0</v>
      </c>
      <c r="BH284" s="172">
        <f>IF(N284="sníž. přenesená",J284,0)</f>
        <v>0</v>
      </c>
      <c r="BI284" s="172">
        <f>IF(N284="nulová",J284,0)</f>
        <v>0</v>
      </c>
      <c r="BJ284" s="3" t="s">
        <v>80</v>
      </c>
      <c r="BK284" s="172">
        <f>ROUND(I284*H284,2)</f>
        <v>0</v>
      </c>
      <c r="BL284" s="3" t="s">
        <v>215</v>
      </c>
      <c r="BM284" s="171" t="s">
        <v>741</v>
      </c>
    </row>
    <row r="285" spans="2:65" s="20" customFormat="1" ht="19.5" x14ac:dyDescent="0.2">
      <c r="B285" s="21"/>
      <c r="C285" s="22"/>
      <c r="D285" s="173" t="s">
        <v>134</v>
      </c>
      <c r="E285" s="22"/>
      <c r="F285" s="174" t="s">
        <v>740</v>
      </c>
      <c r="G285" s="22"/>
      <c r="H285" s="22"/>
      <c r="I285" s="175"/>
      <c r="J285" s="22"/>
      <c r="K285" s="22"/>
      <c r="L285" s="25"/>
      <c r="M285" s="176"/>
      <c r="N285" s="22"/>
      <c r="O285" s="22"/>
      <c r="P285" s="22"/>
      <c r="Q285" s="22"/>
      <c r="R285" s="22"/>
      <c r="S285" s="22"/>
      <c r="T285" s="53"/>
      <c r="AT285" s="3" t="s">
        <v>134</v>
      </c>
      <c r="AU285" s="3" t="s">
        <v>82</v>
      </c>
    </row>
    <row r="286" spans="2:65" s="179" customFormat="1" ht="22.5" x14ac:dyDescent="0.2">
      <c r="B286" s="180"/>
      <c r="C286" s="181"/>
      <c r="D286" s="173" t="s">
        <v>138</v>
      </c>
      <c r="E286" s="182" t="s">
        <v>19</v>
      </c>
      <c r="F286" s="183" t="s">
        <v>742</v>
      </c>
      <c r="G286" s="181"/>
      <c r="H286" s="184">
        <v>77.617000000000004</v>
      </c>
      <c r="I286" s="185"/>
      <c r="J286" s="181"/>
      <c r="K286" s="181"/>
      <c r="L286" s="186"/>
      <c r="M286" s="187"/>
      <c r="N286" s="181"/>
      <c r="O286" s="181"/>
      <c r="P286" s="181"/>
      <c r="Q286" s="181"/>
      <c r="R286" s="181"/>
      <c r="S286" s="181"/>
      <c r="T286" s="188"/>
      <c r="AT286" s="189" t="s">
        <v>138</v>
      </c>
      <c r="AU286" s="189" t="s">
        <v>82</v>
      </c>
      <c r="AV286" s="179" t="s">
        <v>82</v>
      </c>
      <c r="AW286" s="179" t="s">
        <v>33</v>
      </c>
      <c r="AX286" s="179" t="s">
        <v>80</v>
      </c>
      <c r="AY286" s="189" t="s">
        <v>125</v>
      </c>
    </row>
    <row r="287" spans="2:65" s="20" customFormat="1" ht="24.2" customHeight="1" x14ac:dyDescent="0.2">
      <c r="B287" s="21"/>
      <c r="C287" s="160" t="s">
        <v>743</v>
      </c>
      <c r="D287" s="160" t="s">
        <v>127</v>
      </c>
      <c r="E287" s="161" t="s">
        <v>744</v>
      </c>
      <c r="F287" s="162" t="s">
        <v>745</v>
      </c>
      <c r="G287" s="163" t="s">
        <v>130</v>
      </c>
      <c r="H287" s="164">
        <v>59.427999999999997</v>
      </c>
      <c r="I287" s="165"/>
      <c r="J287" s="166">
        <f>ROUND(I287*H287,2)</f>
        <v>0</v>
      </c>
      <c r="K287" s="162" t="s">
        <v>131</v>
      </c>
      <c r="L287" s="25"/>
      <c r="M287" s="167" t="s">
        <v>19</v>
      </c>
      <c r="N287" s="168" t="s">
        <v>43</v>
      </c>
      <c r="O287" s="22"/>
      <c r="P287" s="169">
        <f>O287*H287</f>
        <v>0</v>
      </c>
      <c r="Q287" s="169">
        <v>0</v>
      </c>
      <c r="R287" s="169">
        <f>Q287*H287</f>
        <v>0</v>
      </c>
      <c r="S287" s="169">
        <v>0</v>
      </c>
      <c r="T287" s="170">
        <f>S287*H287</f>
        <v>0</v>
      </c>
      <c r="AR287" s="171" t="s">
        <v>215</v>
      </c>
      <c r="AT287" s="171" t="s">
        <v>127</v>
      </c>
      <c r="AU287" s="171" t="s">
        <v>82</v>
      </c>
      <c r="AY287" s="3" t="s">
        <v>125</v>
      </c>
      <c r="BE287" s="172">
        <f>IF(N287="základní",J287,0)</f>
        <v>0</v>
      </c>
      <c r="BF287" s="172">
        <f>IF(N287="snížená",J287,0)</f>
        <v>0</v>
      </c>
      <c r="BG287" s="172">
        <f>IF(N287="zákl. přenesená",J287,0)</f>
        <v>0</v>
      </c>
      <c r="BH287" s="172">
        <f>IF(N287="sníž. přenesená",J287,0)</f>
        <v>0</v>
      </c>
      <c r="BI287" s="172">
        <f>IF(N287="nulová",J287,0)</f>
        <v>0</v>
      </c>
      <c r="BJ287" s="3" t="s">
        <v>80</v>
      </c>
      <c r="BK287" s="172">
        <f>ROUND(I287*H287,2)</f>
        <v>0</v>
      </c>
      <c r="BL287" s="3" t="s">
        <v>215</v>
      </c>
      <c r="BM287" s="171" t="s">
        <v>746</v>
      </c>
    </row>
    <row r="288" spans="2:65" s="20" customFormat="1" ht="19.5" x14ac:dyDescent="0.2">
      <c r="B288" s="21"/>
      <c r="C288" s="22"/>
      <c r="D288" s="173" t="s">
        <v>134</v>
      </c>
      <c r="E288" s="22"/>
      <c r="F288" s="174" t="s">
        <v>747</v>
      </c>
      <c r="G288" s="22"/>
      <c r="H288" s="22"/>
      <c r="I288" s="175"/>
      <c r="J288" s="22"/>
      <c r="K288" s="22"/>
      <c r="L288" s="25"/>
      <c r="M288" s="176"/>
      <c r="N288" s="22"/>
      <c r="O288" s="22"/>
      <c r="P288" s="22"/>
      <c r="Q288" s="22"/>
      <c r="R288" s="22"/>
      <c r="S288" s="22"/>
      <c r="T288" s="53"/>
      <c r="AT288" s="3" t="s">
        <v>134</v>
      </c>
      <c r="AU288" s="3" t="s">
        <v>82</v>
      </c>
    </row>
    <row r="289" spans="2:65" s="20" customFormat="1" x14ac:dyDescent="0.2">
      <c r="B289" s="21"/>
      <c r="C289" s="22"/>
      <c r="D289" s="177" t="s">
        <v>136</v>
      </c>
      <c r="E289" s="22"/>
      <c r="F289" s="178" t="s">
        <v>748</v>
      </c>
      <c r="G289" s="22"/>
      <c r="H289" s="22"/>
      <c r="I289" s="175"/>
      <c r="J289" s="22"/>
      <c r="K289" s="22"/>
      <c r="L289" s="25"/>
      <c r="M289" s="176"/>
      <c r="N289" s="22"/>
      <c r="O289" s="22"/>
      <c r="P289" s="22"/>
      <c r="Q289" s="22"/>
      <c r="R289" s="22"/>
      <c r="S289" s="22"/>
      <c r="T289" s="53"/>
      <c r="AT289" s="3" t="s">
        <v>136</v>
      </c>
      <c r="AU289" s="3" t="s">
        <v>82</v>
      </c>
    </row>
    <row r="290" spans="2:65" s="179" customFormat="1" x14ac:dyDescent="0.2">
      <c r="B290" s="180"/>
      <c r="C290" s="181"/>
      <c r="D290" s="173" t="s">
        <v>138</v>
      </c>
      <c r="E290" s="182" t="s">
        <v>19</v>
      </c>
      <c r="F290" s="183" t="s">
        <v>749</v>
      </c>
      <c r="G290" s="181"/>
      <c r="H290" s="184">
        <v>59.427999999999997</v>
      </c>
      <c r="I290" s="185"/>
      <c r="J290" s="181"/>
      <c r="K290" s="181"/>
      <c r="L290" s="186"/>
      <c r="M290" s="187"/>
      <c r="N290" s="181"/>
      <c r="O290" s="181"/>
      <c r="P290" s="181"/>
      <c r="Q290" s="181"/>
      <c r="R290" s="181"/>
      <c r="S290" s="181"/>
      <c r="T290" s="188"/>
      <c r="AT290" s="189" t="s">
        <v>138</v>
      </c>
      <c r="AU290" s="189" t="s">
        <v>82</v>
      </c>
      <c r="AV290" s="179" t="s">
        <v>82</v>
      </c>
      <c r="AW290" s="179" t="s">
        <v>33</v>
      </c>
      <c r="AX290" s="179" t="s">
        <v>80</v>
      </c>
      <c r="AY290" s="189" t="s">
        <v>125</v>
      </c>
    </row>
    <row r="291" spans="2:65" s="20" customFormat="1" ht="24.2" customHeight="1" x14ac:dyDescent="0.2">
      <c r="B291" s="21"/>
      <c r="C291" s="215" t="s">
        <v>750</v>
      </c>
      <c r="D291" s="215" t="s">
        <v>408</v>
      </c>
      <c r="E291" s="216" t="s">
        <v>751</v>
      </c>
      <c r="F291" s="217" t="s">
        <v>752</v>
      </c>
      <c r="G291" s="218" t="s">
        <v>187</v>
      </c>
      <c r="H291" s="219">
        <v>4.6520000000000001</v>
      </c>
      <c r="I291" s="220"/>
      <c r="J291" s="221">
        <f>ROUND(I291*H291,2)</f>
        <v>0</v>
      </c>
      <c r="K291" s="217" t="s">
        <v>131</v>
      </c>
      <c r="L291" s="222"/>
      <c r="M291" s="223" t="s">
        <v>19</v>
      </c>
      <c r="N291" s="224" t="s">
        <v>43</v>
      </c>
      <c r="O291" s="22"/>
      <c r="P291" s="169">
        <f>O291*H291</f>
        <v>0</v>
      </c>
      <c r="Q291" s="169">
        <v>0.75</v>
      </c>
      <c r="R291" s="169">
        <f>Q291*H291</f>
        <v>3.4889999999999999</v>
      </c>
      <c r="S291" s="169">
        <v>0</v>
      </c>
      <c r="T291" s="170">
        <f>S291*H291</f>
        <v>0</v>
      </c>
      <c r="AR291" s="171" t="s">
        <v>471</v>
      </c>
      <c r="AT291" s="171" t="s">
        <v>408</v>
      </c>
      <c r="AU291" s="171" t="s">
        <v>82</v>
      </c>
      <c r="AY291" s="3" t="s">
        <v>125</v>
      </c>
      <c r="BE291" s="172">
        <f>IF(N291="základní",J291,0)</f>
        <v>0</v>
      </c>
      <c r="BF291" s="172">
        <f>IF(N291="snížená",J291,0)</f>
        <v>0</v>
      </c>
      <c r="BG291" s="172">
        <f>IF(N291="zákl. přenesená",J291,0)</f>
        <v>0</v>
      </c>
      <c r="BH291" s="172">
        <f>IF(N291="sníž. přenesená",J291,0)</f>
        <v>0</v>
      </c>
      <c r="BI291" s="172">
        <f>IF(N291="nulová",J291,0)</f>
        <v>0</v>
      </c>
      <c r="BJ291" s="3" t="s">
        <v>80</v>
      </c>
      <c r="BK291" s="172">
        <f>ROUND(I291*H291,2)</f>
        <v>0</v>
      </c>
      <c r="BL291" s="3" t="s">
        <v>215</v>
      </c>
      <c r="BM291" s="171" t="s">
        <v>753</v>
      </c>
    </row>
    <row r="292" spans="2:65" s="20" customFormat="1" ht="19.5" x14ac:dyDescent="0.2">
      <c r="B292" s="21"/>
      <c r="C292" s="22"/>
      <c r="D292" s="173" t="s">
        <v>134</v>
      </c>
      <c r="E292" s="22"/>
      <c r="F292" s="174" t="s">
        <v>752</v>
      </c>
      <c r="G292" s="22"/>
      <c r="H292" s="22"/>
      <c r="I292" s="175"/>
      <c r="J292" s="22"/>
      <c r="K292" s="22"/>
      <c r="L292" s="25"/>
      <c r="M292" s="176"/>
      <c r="N292" s="22"/>
      <c r="O292" s="22"/>
      <c r="P292" s="22"/>
      <c r="Q292" s="22"/>
      <c r="R292" s="22"/>
      <c r="S292" s="22"/>
      <c r="T292" s="53"/>
      <c r="AT292" s="3" t="s">
        <v>134</v>
      </c>
      <c r="AU292" s="3" t="s">
        <v>82</v>
      </c>
    </row>
    <row r="293" spans="2:65" s="179" customFormat="1" ht="22.5" x14ac:dyDescent="0.2">
      <c r="B293" s="180"/>
      <c r="C293" s="181"/>
      <c r="D293" s="173" t="s">
        <v>138</v>
      </c>
      <c r="E293" s="182" t="s">
        <v>19</v>
      </c>
      <c r="F293" s="183" t="s">
        <v>754</v>
      </c>
      <c r="G293" s="181"/>
      <c r="H293" s="184">
        <v>4.6520000000000001</v>
      </c>
      <c r="I293" s="185"/>
      <c r="J293" s="181"/>
      <c r="K293" s="181"/>
      <c r="L293" s="186"/>
      <c r="M293" s="187"/>
      <c r="N293" s="181"/>
      <c r="O293" s="181"/>
      <c r="P293" s="181"/>
      <c r="Q293" s="181"/>
      <c r="R293" s="181"/>
      <c r="S293" s="181"/>
      <c r="T293" s="188"/>
      <c r="AT293" s="189" t="s">
        <v>138</v>
      </c>
      <c r="AU293" s="189" t="s">
        <v>82</v>
      </c>
      <c r="AV293" s="179" t="s">
        <v>82</v>
      </c>
      <c r="AW293" s="179" t="s">
        <v>33</v>
      </c>
      <c r="AX293" s="179" t="s">
        <v>80</v>
      </c>
      <c r="AY293" s="189" t="s">
        <v>125</v>
      </c>
    </row>
    <row r="294" spans="2:65" s="20" customFormat="1" ht="24.2" customHeight="1" x14ac:dyDescent="0.2">
      <c r="B294" s="21"/>
      <c r="C294" s="160" t="s">
        <v>755</v>
      </c>
      <c r="D294" s="160" t="s">
        <v>127</v>
      </c>
      <c r="E294" s="161" t="s">
        <v>756</v>
      </c>
      <c r="F294" s="162" t="s">
        <v>757</v>
      </c>
      <c r="G294" s="163" t="s">
        <v>130</v>
      </c>
      <c r="H294" s="164">
        <v>59.427999999999997</v>
      </c>
      <c r="I294" s="165"/>
      <c r="J294" s="166">
        <f>ROUND(I294*H294,2)</f>
        <v>0</v>
      </c>
      <c r="K294" s="162" t="s">
        <v>131</v>
      </c>
      <c r="L294" s="25"/>
      <c r="M294" s="167" t="s">
        <v>19</v>
      </c>
      <c r="N294" s="168" t="s">
        <v>43</v>
      </c>
      <c r="O294" s="22"/>
      <c r="P294" s="169">
        <f>O294*H294</f>
        <v>0</v>
      </c>
      <c r="Q294" s="169">
        <v>0</v>
      </c>
      <c r="R294" s="169">
        <f>Q294*H294</f>
        <v>0</v>
      </c>
      <c r="S294" s="169">
        <v>0</v>
      </c>
      <c r="T294" s="170">
        <f>S294*H294</f>
        <v>0</v>
      </c>
      <c r="AR294" s="171" t="s">
        <v>215</v>
      </c>
      <c r="AT294" s="171" t="s">
        <v>127</v>
      </c>
      <c r="AU294" s="171" t="s">
        <v>82</v>
      </c>
      <c r="AY294" s="3" t="s">
        <v>125</v>
      </c>
      <c r="BE294" s="172">
        <f>IF(N294="základní",J294,0)</f>
        <v>0</v>
      </c>
      <c r="BF294" s="172">
        <f>IF(N294="snížená",J294,0)</f>
        <v>0</v>
      </c>
      <c r="BG294" s="172">
        <f>IF(N294="zákl. přenesená",J294,0)</f>
        <v>0</v>
      </c>
      <c r="BH294" s="172">
        <f>IF(N294="sníž. přenesená",J294,0)</f>
        <v>0</v>
      </c>
      <c r="BI294" s="172">
        <f>IF(N294="nulová",J294,0)</f>
        <v>0</v>
      </c>
      <c r="BJ294" s="3" t="s">
        <v>80</v>
      </c>
      <c r="BK294" s="172">
        <f>ROUND(I294*H294,2)</f>
        <v>0</v>
      </c>
      <c r="BL294" s="3" t="s">
        <v>215</v>
      </c>
      <c r="BM294" s="171" t="s">
        <v>758</v>
      </c>
    </row>
    <row r="295" spans="2:65" s="20" customFormat="1" ht="19.5" x14ac:dyDescent="0.2">
      <c r="B295" s="21"/>
      <c r="C295" s="22"/>
      <c r="D295" s="173" t="s">
        <v>134</v>
      </c>
      <c r="E295" s="22"/>
      <c r="F295" s="174" t="s">
        <v>759</v>
      </c>
      <c r="G295" s="22"/>
      <c r="H295" s="22"/>
      <c r="I295" s="175"/>
      <c r="J295" s="22"/>
      <c r="K295" s="22"/>
      <c r="L295" s="25"/>
      <c r="M295" s="176"/>
      <c r="N295" s="22"/>
      <c r="O295" s="22"/>
      <c r="P295" s="22"/>
      <c r="Q295" s="22"/>
      <c r="R295" s="22"/>
      <c r="S295" s="22"/>
      <c r="T295" s="53"/>
      <c r="AT295" s="3" t="s">
        <v>134</v>
      </c>
      <c r="AU295" s="3" t="s">
        <v>82</v>
      </c>
    </row>
    <row r="296" spans="2:65" s="20" customFormat="1" x14ac:dyDescent="0.2">
      <c r="B296" s="21"/>
      <c r="C296" s="22"/>
      <c r="D296" s="177" t="s">
        <v>136</v>
      </c>
      <c r="E296" s="22"/>
      <c r="F296" s="178" t="s">
        <v>760</v>
      </c>
      <c r="G296" s="22"/>
      <c r="H296" s="22"/>
      <c r="I296" s="175"/>
      <c r="J296" s="22"/>
      <c r="K296" s="22"/>
      <c r="L296" s="25"/>
      <c r="M296" s="176"/>
      <c r="N296" s="22"/>
      <c r="O296" s="22"/>
      <c r="P296" s="22"/>
      <c r="Q296" s="22"/>
      <c r="R296" s="22"/>
      <c r="S296" s="22"/>
      <c r="T296" s="53"/>
      <c r="AT296" s="3" t="s">
        <v>136</v>
      </c>
      <c r="AU296" s="3" t="s">
        <v>82</v>
      </c>
    </row>
    <row r="297" spans="2:65" s="179" customFormat="1" x14ac:dyDescent="0.2">
      <c r="B297" s="180"/>
      <c r="C297" s="181"/>
      <c r="D297" s="173" t="s">
        <v>138</v>
      </c>
      <c r="E297" s="182" t="s">
        <v>19</v>
      </c>
      <c r="F297" s="183" t="s">
        <v>749</v>
      </c>
      <c r="G297" s="181"/>
      <c r="H297" s="184">
        <v>59.427999999999997</v>
      </c>
      <c r="I297" s="185"/>
      <c r="J297" s="181"/>
      <c r="K297" s="181"/>
      <c r="L297" s="186"/>
      <c r="M297" s="187"/>
      <c r="N297" s="181"/>
      <c r="O297" s="181"/>
      <c r="P297" s="181"/>
      <c r="Q297" s="181"/>
      <c r="R297" s="181"/>
      <c r="S297" s="181"/>
      <c r="T297" s="188"/>
      <c r="AT297" s="189" t="s">
        <v>138</v>
      </c>
      <c r="AU297" s="189" t="s">
        <v>82</v>
      </c>
      <c r="AV297" s="179" t="s">
        <v>82</v>
      </c>
      <c r="AW297" s="179" t="s">
        <v>33</v>
      </c>
      <c r="AX297" s="179" t="s">
        <v>80</v>
      </c>
      <c r="AY297" s="189" t="s">
        <v>125</v>
      </c>
    </row>
    <row r="298" spans="2:65" s="20" customFormat="1" ht="21.75" customHeight="1" x14ac:dyDescent="0.2">
      <c r="B298" s="21"/>
      <c r="C298" s="215" t="s">
        <v>761</v>
      </c>
      <c r="D298" s="215" t="s">
        <v>408</v>
      </c>
      <c r="E298" s="216" t="s">
        <v>762</v>
      </c>
      <c r="F298" s="217" t="s">
        <v>763</v>
      </c>
      <c r="G298" s="218" t="s">
        <v>223</v>
      </c>
      <c r="H298" s="219">
        <v>10</v>
      </c>
      <c r="I298" s="220"/>
      <c r="J298" s="221">
        <f>ROUND(I298*H298,2)</f>
        <v>0</v>
      </c>
      <c r="K298" s="217" t="s">
        <v>131</v>
      </c>
      <c r="L298" s="222"/>
      <c r="M298" s="223" t="s">
        <v>19</v>
      </c>
      <c r="N298" s="224" t="s">
        <v>43</v>
      </c>
      <c r="O298" s="22"/>
      <c r="P298" s="169">
        <f>O298*H298</f>
        <v>0</v>
      </c>
      <c r="Q298" s="169">
        <v>1E-3</v>
      </c>
      <c r="R298" s="169">
        <f>Q298*H298</f>
        <v>0.01</v>
      </c>
      <c r="S298" s="169">
        <v>0</v>
      </c>
      <c r="T298" s="170">
        <f>S298*H298</f>
        <v>0</v>
      </c>
      <c r="AR298" s="171" t="s">
        <v>471</v>
      </c>
      <c r="AT298" s="171" t="s">
        <v>408</v>
      </c>
      <c r="AU298" s="171" t="s">
        <v>82</v>
      </c>
      <c r="AY298" s="3" t="s">
        <v>125</v>
      </c>
      <c r="BE298" s="172">
        <f>IF(N298="základní",J298,0)</f>
        <v>0</v>
      </c>
      <c r="BF298" s="172">
        <f>IF(N298="snížená",J298,0)</f>
        <v>0</v>
      </c>
      <c r="BG298" s="172">
        <f>IF(N298="zákl. přenesená",J298,0)</f>
        <v>0</v>
      </c>
      <c r="BH298" s="172">
        <f>IF(N298="sníž. přenesená",J298,0)</f>
        <v>0</v>
      </c>
      <c r="BI298" s="172">
        <f>IF(N298="nulová",J298,0)</f>
        <v>0</v>
      </c>
      <c r="BJ298" s="3" t="s">
        <v>80</v>
      </c>
      <c r="BK298" s="172">
        <f>ROUND(I298*H298,2)</f>
        <v>0</v>
      </c>
      <c r="BL298" s="3" t="s">
        <v>215</v>
      </c>
      <c r="BM298" s="171" t="s">
        <v>764</v>
      </c>
    </row>
    <row r="299" spans="2:65" s="20" customFormat="1" x14ac:dyDescent="0.2">
      <c r="B299" s="21"/>
      <c r="C299" s="22"/>
      <c r="D299" s="173" t="s">
        <v>134</v>
      </c>
      <c r="E299" s="22"/>
      <c r="F299" s="174" t="s">
        <v>763</v>
      </c>
      <c r="G299" s="22"/>
      <c r="H299" s="22"/>
      <c r="I299" s="175"/>
      <c r="J299" s="22"/>
      <c r="K299" s="22"/>
      <c r="L299" s="25"/>
      <c r="M299" s="176"/>
      <c r="N299" s="22"/>
      <c r="O299" s="22"/>
      <c r="P299" s="22"/>
      <c r="Q299" s="22"/>
      <c r="R299" s="22"/>
      <c r="S299" s="22"/>
      <c r="T299" s="53"/>
      <c r="AT299" s="3" t="s">
        <v>134</v>
      </c>
      <c r="AU299" s="3" t="s">
        <v>82</v>
      </c>
    </row>
    <row r="300" spans="2:65" s="179" customFormat="1" x14ac:dyDescent="0.2">
      <c r="B300" s="180"/>
      <c r="C300" s="181"/>
      <c r="D300" s="173" t="s">
        <v>138</v>
      </c>
      <c r="E300" s="182" t="s">
        <v>19</v>
      </c>
      <c r="F300" s="183" t="s">
        <v>765</v>
      </c>
      <c r="G300" s="181"/>
      <c r="H300" s="184">
        <v>10</v>
      </c>
      <c r="I300" s="185"/>
      <c r="J300" s="181"/>
      <c r="K300" s="181"/>
      <c r="L300" s="186"/>
      <c r="M300" s="187"/>
      <c r="N300" s="181"/>
      <c r="O300" s="181"/>
      <c r="P300" s="181"/>
      <c r="Q300" s="181"/>
      <c r="R300" s="181"/>
      <c r="S300" s="181"/>
      <c r="T300" s="188"/>
      <c r="AT300" s="189" t="s">
        <v>138</v>
      </c>
      <c r="AU300" s="189" t="s">
        <v>82</v>
      </c>
      <c r="AV300" s="179" t="s">
        <v>82</v>
      </c>
      <c r="AW300" s="179" t="s">
        <v>33</v>
      </c>
      <c r="AX300" s="179" t="s">
        <v>80</v>
      </c>
      <c r="AY300" s="189" t="s">
        <v>125</v>
      </c>
    </row>
    <row r="301" spans="2:65" s="20" customFormat="1" ht="16.5" customHeight="1" x14ac:dyDescent="0.2">
      <c r="B301" s="21"/>
      <c r="C301" s="160" t="s">
        <v>766</v>
      </c>
      <c r="D301" s="160" t="s">
        <v>127</v>
      </c>
      <c r="E301" s="161" t="s">
        <v>767</v>
      </c>
      <c r="F301" s="162" t="s">
        <v>768</v>
      </c>
      <c r="G301" s="163" t="s">
        <v>187</v>
      </c>
      <c r="H301" s="164">
        <v>6.3</v>
      </c>
      <c r="I301" s="165"/>
      <c r="J301" s="166">
        <f>ROUND(I301*H301,2)</f>
        <v>0</v>
      </c>
      <c r="K301" s="162" t="s">
        <v>131</v>
      </c>
      <c r="L301" s="25"/>
      <c r="M301" s="167" t="s">
        <v>19</v>
      </c>
      <c r="N301" s="168" t="s">
        <v>43</v>
      </c>
      <c r="O301" s="22"/>
      <c r="P301" s="169">
        <f>O301*H301</f>
        <v>0</v>
      </c>
      <c r="Q301" s="169">
        <v>0</v>
      </c>
      <c r="R301" s="169">
        <f>Q301*H301</f>
        <v>0</v>
      </c>
      <c r="S301" s="169">
        <v>0</v>
      </c>
      <c r="T301" s="170">
        <f>S301*H301</f>
        <v>0</v>
      </c>
      <c r="AR301" s="171" t="s">
        <v>215</v>
      </c>
      <c r="AT301" s="171" t="s">
        <v>127</v>
      </c>
      <c r="AU301" s="171" t="s">
        <v>82</v>
      </c>
      <c r="AY301" s="3" t="s">
        <v>125</v>
      </c>
      <c r="BE301" s="172">
        <f>IF(N301="základní",J301,0)</f>
        <v>0</v>
      </c>
      <c r="BF301" s="172">
        <f>IF(N301="snížená",J301,0)</f>
        <v>0</v>
      </c>
      <c r="BG301" s="172">
        <f>IF(N301="zákl. přenesená",J301,0)</f>
        <v>0</v>
      </c>
      <c r="BH301" s="172">
        <f>IF(N301="sníž. přenesená",J301,0)</f>
        <v>0</v>
      </c>
      <c r="BI301" s="172">
        <f>IF(N301="nulová",J301,0)</f>
        <v>0</v>
      </c>
      <c r="BJ301" s="3" t="s">
        <v>80</v>
      </c>
      <c r="BK301" s="172">
        <f>ROUND(I301*H301,2)</f>
        <v>0</v>
      </c>
      <c r="BL301" s="3" t="s">
        <v>215</v>
      </c>
      <c r="BM301" s="171" t="s">
        <v>769</v>
      </c>
    </row>
    <row r="302" spans="2:65" s="20" customFormat="1" x14ac:dyDescent="0.2">
      <c r="B302" s="21"/>
      <c r="C302" s="22"/>
      <c r="D302" s="173" t="s">
        <v>134</v>
      </c>
      <c r="E302" s="22"/>
      <c r="F302" s="174" t="s">
        <v>770</v>
      </c>
      <c r="G302" s="22"/>
      <c r="H302" s="22"/>
      <c r="I302" s="175"/>
      <c r="J302" s="22"/>
      <c r="K302" s="22"/>
      <c r="L302" s="25"/>
      <c r="M302" s="176"/>
      <c r="N302" s="22"/>
      <c r="O302" s="22"/>
      <c r="P302" s="22"/>
      <c r="Q302" s="22"/>
      <c r="R302" s="22"/>
      <c r="S302" s="22"/>
      <c r="T302" s="53"/>
      <c r="AT302" s="3" t="s">
        <v>134</v>
      </c>
      <c r="AU302" s="3" t="s">
        <v>82</v>
      </c>
    </row>
    <row r="303" spans="2:65" s="20" customFormat="1" x14ac:dyDescent="0.2">
      <c r="B303" s="21"/>
      <c r="C303" s="22"/>
      <c r="D303" s="177" t="s">
        <v>136</v>
      </c>
      <c r="E303" s="22"/>
      <c r="F303" s="178" t="s">
        <v>771</v>
      </c>
      <c r="G303" s="22"/>
      <c r="H303" s="22"/>
      <c r="I303" s="175"/>
      <c r="J303" s="22"/>
      <c r="K303" s="22"/>
      <c r="L303" s="25"/>
      <c r="M303" s="176"/>
      <c r="N303" s="22"/>
      <c r="O303" s="22"/>
      <c r="P303" s="22"/>
      <c r="Q303" s="22"/>
      <c r="R303" s="22"/>
      <c r="S303" s="22"/>
      <c r="T303" s="53"/>
      <c r="AT303" s="3" t="s">
        <v>136</v>
      </c>
      <c r="AU303" s="3" t="s">
        <v>82</v>
      </c>
    </row>
    <row r="304" spans="2:65" s="179" customFormat="1" x14ac:dyDescent="0.2">
      <c r="B304" s="180"/>
      <c r="C304" s="181"/>
      <c r="D304" s="173" t="s">
        <v>138</v>
      </c>
      <c r="E304" s="182" t="s">
        <v>19</v>
      </c>
      <c r="F304" s="183" t="s">
        <v>772</v>
      </c>
      <c r="G304" s="181"/>
      <c r="H304" s="184">
        <v>6.3</v>
      </c>
      <c r="I304" s="185"/>
      <c r="J304" s="181"/>
      <c r="K304" s="181"/>
      <c r="L304" s="186"/>
      <c r="M304" s="187"/>
      <c r="N304" s="181"/>
      <c r="O304" s="181"/>
      <c r="P304" s="181"/>
      <c r="Q304" s="181"/>
      <c r="R304" s="181"/>
      <c r="S304" s="181"/>
      <c r="T304" s="188"/>
      <c r="AT304" s="189" t="s">
        <v>138</v>
      </c>
      <c r="AU304" s="189" t="s">
        <v>82</v>
      </c>
      <c r="AV304" s="179" t="s">
        <v>82</v>
      </c>
      <c r="AW304" s="179" t="s">
        <v>33</v>
      </c>
      <c r="AX304" s="179" t="s">
        <v>80</v>
      </c>
      <c r="AY304" s="189" t="s">
        <v>125</v>
      </c>
    </row>
    <row r="305" spans="2:65" s="20" customFormat="1" ht="24.2" customHeight="1" x14ac:dyDescent="0.2">
      <c r="B305" s="21"/>
      <c r="C305" s="160" t="s">
        <v>773</v>
      </c>
      <c r="D305" s="160" t="s">
        <v>127</v>
      </c>
      <c r="E305" s="161" t="s">
        <v>774</v>
      </c>
      <c r="F305" s="162" t="s">
        <v>775</v>
      </c>
      <c r="G305" s="163" t="s">
        <v>233</v>
      </c>
      <c r="H305" s="164">
        <v>3.7530000000000001</v>
      </c>
      <c r="I305" s="165"/>
      <c r="J305" s="166">
        <f>ROUND(I305*H305,2)</f>
        <v>0</v>
      </c>
      <c r="K305" s="162" t="s">
        <v>131</v>
      </c>
      <c r="L305" s="25"/>
      <c r="M305" s="167" t="s">
        <v>19</v>
      </c>
      <c r="N305" s="168" t="s">
        <v>43</v>
      </c>
      <c r="O305" s="22"/>
      <c r="P305" s="169">
        <f>O305*H305</f>
        <v>0</v>
      </c>
      <c r="Q305" s="169">
        <v>0</v>
      </c>
      <c r="R305" s="169">
        <f>Q305*H305</f>
        <v>0</v>
      </c>
      <c r="S305" s="169">
        <v>0</v>
      </c>
      <c r="T305" s="170">
        <f>S305*H305</f>
        <v>0</v>
      </c>
      <c r="AR305" s="171" t="s">
        <v>215</v>
      </c>
      <c r="AT305" s="171" t="s">
        <v>127</v>
      </c>
      <c r="AU305" s="171" t="s">
        <v>82</v>
      </c>
      <c r="AY305" s="3" t="s">
        <v>125</v>
      </c>
      <c r="BE305" s="172">
        <f>IF(N305="základní",J305,0)</f>
        <v>0</v>
      </c>
      <c r="BF305" s="172">
        <f>IF(N305="snížená",J305,0)</f>
        <v>0</v>
      </c>
      <c r="BG305" s="172">
        <f>IF(N305="zákl. přenesená",J305,0)</f>
        <v>0</v>
      </c>
      <c r="BH305" s="172">
        <f>IF(N305="sníž. přenesená",J305,0)</f>
        <v>0</v>
      </c>
      <c r="BI305" s="172">
        <f>IF(N305="nulová",J305,0)</f>
        <v>0</v>
      </c>
      <c r="BJ305" s="3" t="s">
        <v>80</v>
      </c>
      <c r="BK305" s="172">
        <f>ROUND(I305*H305,2)</f>
        <v>0</v>
      </c>
      <c r="BL305" s="3" t="s">
        <v>215</v>
      </c>
      <c r="BM305" s="171" t="s">
        <v>776</v>
      </c>
    </row>
    <row r="306" spans="2:65" s="20" customFormat="1" ht="29.25" x14ac:dyDescent="0.2">
      <c r="B306" s="21"/>
      <c r="C306" s="22"/>
      <c r="D306" s="173" t="s">
        <v>134</v>
      </c>
      <c r="E306" s="22"/>
      <c r="F306" s="174" t="s">
        <v>777</v>
      </c>
      <c r="G306" s="22"/>
      <c r="H306" s="22"/>
      <c r="I306" s="175"/>
      <c r="J306" s="22"/>
      <c r="K306" s="22"/>
      <c r="L306" s="25"/>
      <c r="M306" s="176"/>
      <c r="N306" s="22"/>
      <c r="O306" s="22"/>
      <c r="P306" s="22"/>
      <c r="Q306" s="22"/>
      <c r="R306" s="22"/>
      <c r="S306" s="22"/>
      <c r="T306" s="53"/>
      <c r="AT306" s="3" t="s">
        <v>134</v>
      </c>
      <c r="AU306" s="3" t="s">
        <v>82</v>
      </c>
    </row>
    <row r="307" spans="2:65" s="20" customFormat="1" x14ac:dyDescent="0.2">
      <c r="B307" s="21"/>
      <c r="C307" s="22"/>
      <c r="D307" s="177" t="s">
        <v>136</v>
      </c>
      <c r="E307" s="22"/>
      <c r="F307" s="178" t="s">
        <v>778</v>
      </c>
      <c r="G307" s="22"/>
      <c r="H307" s="22"/>
      <c r="I307" s="175"/>
      <c r="J307" s="22"/>
      <c r="K307" s="22"/>
      <c r="L307" s="25"/>
      <c r="M307" s="176"/>
      <c r="N307" s="22"/>
      <c r="O307" s="22"/>
      <c r="P307" s="22"/>
      <c r="Q307" s="22"/>
      <c r="R307" s="22"/>
      <c r="S307" s="22"/>
      <c r="T307" s="53"/>
      <c r="AT307" s="3" t="s">
        <v>136</v>
      </c>
      <c r="AU307" s="3" t="s">
        <v>82</v>
      </c>
    </row>
    <row r="308" spans="2:65" s="144" customFormat="1" ht="22.9" customHeight="1" x14ac:dyDescent="0.2">
      <c r="B308" s="145"/>
      <c r="C308" s="146"/>
      <c r="D308" s="147" t="s">
        <v>71</v>
      </c>
      <c r="E308" s="158" t="s">
        <v>779</v>
      </c>
      <c r="F308" s="158" t="s">
        <v>780</v>
      </c>
      <c r="G308" s="146"/>
      <c r="H308" s="146"/>
      <c r="I308" s="149"/>
      <c r="J308" s="159">
        <f>BK308</f>
        <v>0</v>
      </c>
      <c r="K308" s="146"/>
      <c r="L308" s="151"/>
      <c r="M308" s="152"/>
      <c r="N308" s="146"/>
      <c r="O308" s="146"/>
      <c r="P308" s="153">
        <f>SUM(P309:P318)</f>
        <v>0</v>
      </c>
      <c r="Q308" s="146"/>
      <c r="R308" s="153">
        <f>SUM(R309:R318)</f>
        <v>2.3550000000000001E-2</v>
      </c>
      <c r="S308" s="146"/>
      <c r="T308" s="154">
        <f>SUM(T309:T318)</f>
        <v>0</v>
      </c>
      <c r="AR308" s="155" t="s">
        <v>82</v>
      </c>
      <c r="AT308" s="156" t="s">
        <v>71</v>
      </c>
      <c r="AU308" s="156" t="s">
        <v>80</v>
      </c>
      <c r="AY308" s="155" t="s">
        <v>125</v>
      </c>
      <c r="BK308" s="157">
        <f>SUM(BK309:BK318)</f>
        <v>0</v>
      </c>
    </row>
    <row r="309" spans="2:65" s="20" customFormat="1" ht="44.25" customHeight="1" x14ac:dyDescent="0.2">
      <c r="B309" s="21"/>
      <c r="C309" s="160" t="s">
        <v>781</v>
      </c>
      <c r="D309" s="160" t="s">
        <v>127</v>
      </c>
      <c r="E309" s="161" t="s">
        <v>782</v>
      </c>
      <c r="F309" s="162" t="s">
        <v>783</v>
      </c>
      <c r="G309" s="163" t="s">
        <v>178</v>
      </c>
      <c r="H309" s="164">
        <v>8.25</v>
      </c>
      <c r="I309" s="165"/>
      <c r="J309" s="166">
        <f>ROUND(I309*H309,2)</f>
        <v>0</v>
      </c>
      <c r="K309" s="162" t="s">
        <v>19</v>
      </c>
      <c r="L309" s="25"/>
      <c r="M309" s="167" t="s">
        <v>19</v>
      </c>
      <c r="N309" s="168" t="s">
        <v>43</v>
      </c>
      <c r="O309" s="22"/>
      <c r="P309" s="169">
        <f>O309*H309</f>
        <v>0</v>
      </c>
      <c r="Q309" s="169">
        <v>1.6800000000000001E-3</v>
      </c>
      <c r="R309" s="169">
        <f>Q309*H309</f>
        <v>1.3860000000000001E-2</v>
      </c>
      <c r="S309" s="169">
        <v>0</v>
      </c>
      <c r="T309" s="170">
        <f>S309*H309</f>
        <v>0</v>
      </c>
      <c r="AR309" s="171" t="s">
        <v>215</v>
      </c>
      <c r="AT309" s="171" t="s">
        <v>127</v>
      </c>
      <c r="AU309" s="171" t="s">
        <v>82</v>
      </c>
      <c r="AY309" s="3" t="s">
        <v>125</v>
      </c>
      <c r="BE309" s="172">
        <f>IF(N309="základní",J309,0)</f>
        <v>0</v>
      </c>
      <c r="BF309" s="172">
        <f>IF(N309="snížená",J309,0)</f>
        <v>0</v>
      </c>
      <c r="BG309" s="172">
        <f>IF(N309="zákl. přenesená",J309,0)</f>
        <v>0</v>
      </c>
      <c r="BH309" s="172">
        <f>IF(N309="sníž. přenesená",J309,0)</f>
        <v>0</v>
      </c>
      <c r="BI309" s="172">
        <f>IF(N309="nulová",J309,0)</f>
        <v>0</v>
      </c>
      <c r="BJ309" s="3" t="s">
        <v>80</v>
      </c>
      <c r="BK309" s="172">
        <f>ROUND(I309*H309,2)</f>
        <v>0</v>
      </c>
      <c r="BL309" s="3" t="s">
        <v>215</v>
      </c>
      <c r="BM309" s="171" t="s">
        <v>784</v>
      </c>
    </row>
    <row r="310" spans="2:65" s="20" customFormat="1" ht="29.25" x14ac:dyDescent="0.2">
      <c r="B310" s="21"/>
      <c r="C310" s="22"/>
      <c r="D310" s="173" t="s">
        <v>134</v>
      </c>
      <c r="E310" s="22"/>
      <c r="F310" s="174" t="s">
        <v>783</v>
      </c>
      <c r="G310" s="22"/>
      <c r="H310" s="22"/>
      <c r="I310" s="175"/>
      <c r="J310" s="22"/>
      <c r="K310" s="22"/>
      <c r="L310" s="25"/>
      <c r="M310" s="176"/>
      <c r="N310" s="22"/>
      <c r="O310" s="22"/>
      <c r="P310" s="22"/>
      <c r="Q310" s="22"/>
      <c r="R310" s="22"/>
      <c r="S310" s="22"/>
      <c r="T310" s="53"/>
      <c r="AT310" s="3" t="s">
        <v>134</v>
      </c>
      <c r="AU310" s="3" t="s">
        <v>82</v>
      </c>
    </row>
    <row r="311" spans="2:65" s="179" customFormat="1" x14ac:dyDescent="0.2">
      <c r="B311" s="180"/>
      <c r="C311" s="181"/>
      <c r="D311" s="173" t="s">
        <v>138</v>
      </c>
      <c r="E311" s="182" t="s">
        <v>19</v>
      </c>
      <c r="F311" s="183" t="s">
        <v>785</v>
      </c>
      <c r="G311" s="181"/>
      <c r="H311" s="184">
        <v>8.25</v>
      </c>
      <c r="I311" s="185"/>
      <c r="J311" s="181"/>
      <c r="K311" s="181"/>
      <c r="L311" s="186"/>
      <c r="M311" s="187"/>
      <c r="N311" s="181"/>
      <c r="O311" s="181"/>
      <c r="P311" s="181"/>
      <c r="Q311" s="181"/>
      <c r="R311" s="181"/>
      <c r="S311" s="181"/>
      <c r="T311" s="188"/>
      <c r="AT311" s="189" t="s">
        <v>138</v>
      </c>
      <c r="AU311" s="189" t="s">
        <v>82</v>
      </c>
      <c r="AV311" s="179" t="s">
        <v>82</v>
      </c>
      <c r="AW311" s="179" t="s">
        <v>33</v>
      </c>
      <c r="AX311" s="179" t="s">
        <v>80</v>
      </c>
      <c r="AY311" s="189" t="s">
        <v>125</v>
      </c>
    </row>
    <row r="312" spans="2:65" s="20" customFormat="1" ht="37.9" customHeight="1" x14ac:dyDescent="0.2">
      <c r="B312" s="21"/>
      <c r="C312" s="160" t="s">
        <v>786</v>
      </c>
      <c r="D312" s="160" t="s">
        <v>127</v>
      </c>
      <c r="E312" s="161" t="s">
        <v>787</v>
      </c>
      <c r="F312" s="162" t="s">
        <v>788</v>
      </c>
      <c r="G312" s="163" t="s">
        <v>196</v>
      </c>
      <c r="H312" s="164">
        <v>3</v>
      </c>
      <c r="I312" s="165"/>
      <c r="J312" s="166">
        <f>ROUND(I312*H312,2)</f>
        <v>0</v>
      </c>
      <c r="K312" s="162" t="s">
        <v>131</v>
      </c>
      <c r="L312" s="25"/>
      <c r="M312" s="167" t="s">
        <v>19</v>
      </c>
      <c r="N312" s="168" t="s">
        <v>43</v>
      </c>
      <c r="O312" s="22"/>
      <c r="P312" s="169">
        <f>O312*H312</f>
        <v>0</v>
      </c>
      <c r="Q312" s="169">
        <v>3.2299999999999998E-3</v>
      </c>
      <c r="R312" s="169">
        <f>Q312*H312</f>
        <v>9.689999999999999E-3</v>
      </c>
      <c r="S312" s="169">
        <v>0</v>
      </c>
      <c r="T312" s="170">
        <f>S312*H312</f>
        <v>0</v>
      </c>
      <c r="AR312" s="171" t="s">
        <v>215</v>
      </c>
      <c r="AT312" s="171" t="s">
        <v>127</v>
      </c>
      <c r="AU312" s="171" t="s">
        <v>82</v>
      </c>
      <c r="AY312" s="3" t="s">
        <v>125</v>
      </c>
      <c r="BE312" s="172">
        <f>IF(N312="základní",J312,0)</f>
        <v>0</v>
      </c>
      <c r="BF312" s="172">
        <f>IF(N312="snížená",J312,0)</f>
        <v>0</v>
      </c>
      <c r="BG312" s="172">
        <f>IF(N312="zákl. přenesená",J312,0)</f>
        <v>0</v>
      </c>
      <c r="BH312" s="172">
        <f>IF(N312="sníž. přenesená",J312,0)</f>
        <v>0</v>
      </c>
      <c r="BI312" s="172">
        <f>IF(N312="nulová",J312,0)</f>
        <v>0</v>
      </c>
      <c r="BJ312" s="3" t="s">
        <v>80</v>
      </c>
      <c r="BK312" s="172">
        <f>ROUND(I312*H312,2)</f>
        <v>0</v>
      </c>
      <c r="BL312" s="3" t="s">
        <v>215</v>
      </c>
      <c r="BM312" s="171" t="s">
        <v>789</v>
      </c>
    </row>
    <row r="313" spans="2:65" s="20" customFormat="1" ht="29.25" x14ac:dyDescent="0.2">
      <c r="B313" s="21"/>
      <c r="C313" s="22"/>
      <c r="D313" s="173" t="s">
        <v>134</v>
      </c>
      <c r="E313" s="22"/>
      <c r="F313" s="174" t="s">
        <v>790</v>
      </c>
      <c r="G313" s="22"/>
      <c r="H313" s="22"/>
      <c r="I313" s="175"/>
      <c r="J313" s="22"/>
      <c r="K313" s="22"/>
      <c r="L313" s="25"/>
      <c r="M313" s="176"/>
      <c r="N313" s="22"/>
      <c r="O313" s="22"/>
      <c r="P313" s="22"/>
      <c r="Q313" s="22"/>
      <c r="R313" s="22"/>
      <c r="S313" s="22"/>
      <c r="T313" s="53"/>
      <c r="AT313" s="3" t="s">
        <v>134</v>
      </c>
      <c r="AU313" s="3" t="s">
        <v>82</v>
      </c>
    </row>
    <row r="314" spans="2:65" s="20" customFormat="1" x14ac:dyDescent="0.2">
      <c r="B314" s="21"/>
      <c r="C314" s="22"/>
      <c r="D314" s="177" t="s">
        <v>136</v>
      </c>
      <c r="E314" s="22"/>
      <c r="F314" s="178" t="s">
        <v>791</v>
      </c>
      <c r="G314" s="22"/>
      <c r="H314" s="22"/>
      <c r="I314" s="175"/>
      <c r="J314" s="22"/>
      <c r="K314" s="22"/>
      <c r="L314" s="25"/>
      <c r="M314" s="176"/>
      <c r="N314" s="22"/>
      <c r="O314" s="22"/>
      <c r="P314" s="22"/>
      <c r="Q314" s="22"/>
      <c r="R314" s="22"/>
      <c r="S314" s="22"/>
      <c r="T314" s="53"/>
      <c r="AT314" s="3" t="s">
        <v>136</v>
      </c>
      <c r="AU314" s="3" t="s">
        <v>82</v>
      </c>
    </row>
    <row r="315" spans="2:65" s="179" customFormat="1" x14ac:dyDescent="0.2">
      <c r="B315" s="180"/>
      <c r="C315" s="181"/>
      <c r="D315" s="173" t="s">
        <v>138</v>
      </c>
      <c r="E315" s="182" t="s">
        <v>19</v>
      </c>
      <c r="F315" s="183" t="s">
        <v>792</v>
      </c>
      <c r="G315" s="181"/>
      <c r="H315" s="184">
        <v>3</v>
      </c>
      <c r="I315" s="185"/>
      <c r="J315" s="181"/>
      <c r="K315" s="181"/>
      <c r="L315" s="186"/>
      <c r="M315" s="187"/>
      <c r="N315" s="181"/>
      <c r="O315" s="181"/>
      <c r="P315" s="181"/>
      <c r="Q315" s="181"/>
      <c r="R315" s="181"/>
      <c r="S315" s="181"/>
      <c r="T315" s="188"/>
      <c r="AT315" s="189" t="s">
        <v>138</v>
      </c>
      <c r="AU315" s="189" t="s">
        <v>82</v>
      </c>
      <c r="AV315" s="179" t="s">
        <v>82</v>
      </c>
      <c r="AW315" s="179" t="s">
        <v>33</v>
      </c>
      <c r="AX315" s="179" t="s">
        <v>80</v>
      </c>
      <c r="AY315" s="189" t="s">
        <v>125</v>
      </c>
    </row>
    <row r="316" spans="2:65" s="20" customFormat="1" ht="24.2" customHeight="1" x14ac:dyDescent="0.2">
      <c r="B316" s="21"/>
      <c r="C316" s="160" t="s">
        <v>793</v>
      </c>
      <c r="D316" s="160" t="s">
        <v>127</v>
      </c>
      <c r="E316" s="161" t="s">
        <v>794</v>
      </c>
      <c r="F316" s="162" t="s">
        <v>795</v>
      </c>
      <c r="G316" s="163" t="s">
        <v>233</v>
      </c>
      <c r="H316" s="164">
        <v>2.4E-2</v>
      </c>
      <c r="I316" s="165"/>
      <c r="J316" s="166">
        <f>ROUND(I316*H316,2)</f>
        <v>0</v>
      </c>
      <c r="K316" s="162" t="s">
        <v>131</v>
      </c>
      <c r="L316" s="25"/>
      <c r="M316" s="167" t="s">
        <v>19</v>
      </c>
      <c r="N316" s="168" t="s">
        <v>43</v>
      </c>
      <c r="O316" s="22"/>
      <c r="P316" s="169">
        <f>O316*H316</f>
        <v>0</v>
      </c>
      <c r="Q316" s="169">
        <v>0</v>
      </c>
      <c r="R316" s="169">
        <f>Q316*H316</f>
        <v>0</v>
      </c>
      <c r="S316" s="169">
        <v>0</v>
      </c>
      <c r="T316" s="170">
        <f>S316*H316</f>
        <v>0</v>
      </c>
      <c r="AR316" s="171" t="s">
        <v>215</v>
      </c>
      <c r="AT316" s="171" t="s">
        <v>127</v>
      </c>
      <c r="AU316" s="171" t="s">
        <v>82</v>
      </c>
      <c r="AY316" s="3" t="s">
        <v>125</v>
      </c>
      <c r="BE316" s="172">
        <f>IF(N316="základní",J316,0)</f>
        <v>0</v>
      </c>
      <c r="BF316" s="172">
        <f>IF(N316="snížená",J316,0)</f>
        <v>0</v>
      </c>
      <c r="BG316" s="172">
        <f>IF(N316="zákl. přenesená",J316,0)</f>
        <v>0</v>
      </c>
      <c r="BH316" s="172">
        <f>IF(N316="sníž. přenesená",J316,0)</f>
        <v>0</v>
      </c>
      <c r="BI316" s="172">
        <f>IF(N316="nulová",J316,0)</f>
        <v>0</v>
      </c>
      <c r="BJ316" s="3" t="s">
        <v>80</v>
      </c>
      <c r="BK316" s="172">
        <f>ROUND(I316*H316,2)</f>
        <v>0</v>
      </c>
      <c r="BL316" s="3" t="s">
        <v>215</v>
      </c>
      <c r="BM316" s="171" t="s">
        <v>796</v>
      </c>
    </row>
    <row r="317" spans="2:65" s="20" customFormat="1" ht="29.25" x14ac:dyDescent="0.2">
      <c r="B317" s="21"/>
      <c r="C317" s="22"/>
      <c r="D317" s="173" t="s">
        <v>134</v>
      </c>
      <c r="E317" s="22"/>
      <c r="F317" s="174" t="s">
        <v>797</v>
      </c>
      <c r="G317" s="22"/>
      <c r="H317" s="22"/>
      <c r="I317" s="175"/>
      <c r="J317" s="22"/>
      <c r="K317" s="22"/>
      <c r="L317" s="25"/>
      <c r="M317" s="176"/>
      <c r="N317" s="22"/>
      <c r="O317" s="22"/>
      <c r="P317" s="22"/>
      <c r="Q317" s="22"/>
      <c r="R317" s="22"/>
      <c r="S317" s="22"/>
      <c r="T317" s="53"/>
      <c r="AT317" s="3" t="s">
        <v>134</v>
      </c>
      <c r="AU317" s="3" t="s">
        <v>82</v>
      </c>
    </row>
    <row r="318" spans="2:65" s="20" customFormat="1" x14ac:dyDescent="0.2">
      <c r="B318" s="21"/>
      <c r="C318" s="22"/>
      <c r="D318" s="177" t="s">
        <v>136</v>
      </c>
      <c r="E318" s="22"/>
      <c r="F318" s="178" t="s">
        <v>798</v>
      </c>
      <c r="G318" s="22"/>
      <c r="H318" s="22"/>
      <c r="I318" s="175"/>
      <c r="J318" s="22"/>
      <c r="K318" s="22"/>
      <c r="L318" s="25"/>
      <c r="M318" s="176"/>
      <c r="N318" s="22"/>
      <c r="O318" s="22"/>
      <c r="P318" s="22"/>
      <c r="Q318" s="22"/>
      <c r="R318" s="22"/>
      <c r="S318" s="22"/>
      <c r="T318" s="53"/>
      <c r="AT318" s="3" t="s">
        <v>136</v>
      </c>
      <c r="AU318" s="3" t="s">
        <v>82</v>
      </c>
    </row>
    <row r="319" spans="2:65" s="144" customFormat="1" ht="22.9" customHeight="1" x14ac:dyDescent="0.2">
      <c r="B319" s="145"/>
      <c r="C319" s="146"/>
      <c r="D319" s="147" t="s">
        <v>71</v>
      </c>
      <c r="E319" s="158" t="s">
        <v>799</v>
      </c>
      <c r="F319" s="158" t="s">
        <v>800</v>
      </c>
      <c r="G319" s="146"/>
      <c r="H319" s="146"/>
      <c r="I319" s="149"/>
      <c r="J319" s="159">
        <f>BK319</f>
        <v>0</v>
      </c>
      <c r="K319" s="146"/>
      <c r="L319" s="151"/>
      <c r="M319" s="152"/>
      <c r="N319" s="146"/>
      <c r="O319" s="146"/>
      <c r="P319" s="153">
        <f>SUM(P320:P397)</f>
        <v>0</v>
      </c>
      <c r="Q319" s="146"/>
      <c r="R319" s="153">
        <f>SUM(R320:R397)</f>
        <v>3.7004535499999998</v>
      </c>
      <c r="S319" s="146"/>
      <c r="T319" s="154">
        <f>SUM(T320:T397)</f>
        <v>0</v>
      </c>
      <c r="AR319" s="155" t="s">
        <v>82</v>
      </c>
      <c r="AT319" s="156" t="s">
        <v>71</v>
      </c>
      <c r="AU319" s="156" t="s">
        <v>80</v>
      </c>
      <c r="AY319" s="155" t="s">
        <v>125</v>
      </c>
      <c r="BK319" s="157">
        <f>SUM(BK320:BK397)</f>
        <v>0</v>
      </c>
    </row>
    <row r="320" spans="2:65" s="20" customFormat="1" ht="24.2" customHeight="1" x14ac:dyDescent="0.2">
      <c r="B320" s="21"/>
      <c r="C320" s="160" t="s">
        <v>801</v>
      </c>
      <c r="D320" s="160" t="s">
        <v>127</v>
      </c>
      <c r="E320" s="161" t="s">
        <v>802</v>
      </c>
      <c r="F320" s="162" t="s">
        <v>803</v>
      </c>
      <c r="G320" s="163" t="s">
        <v>130</v>
      </c>
      <c r="H320" s="164">
        <v>20.02</v>
      </c>
      <c r="I320" s="165"/>
      <c r="J320" s="166">
        <f>ROUND(I320*H320,2)</f>
        <v>0</v>
      </c>
      <c r="K320" s="162" t="s">
        <v>131</v>
      </c>
      <c r="L320" s="25"/>
      <c r="M320" s="167" t="s">
        <v>19</v>
      </c>
      <c r="N320" s="168" t="s">
        <v>43</v>
      </c>
      <c r="O320" s="22"/>
      <c r="P320" s="169">
        <f>O320*H320</f>
        <v>0</v>
      </c>
      <c r="Q320" s="169">
        <v>0</v>
      </c>
      <c r="R320" s="169">
        <f>Q320*H320</f>
        <v>0</v>
      </c>
      <c r="S320" s="169">
        <v>0</v>
      </c>
      <c r="T320" s="170">
        <f>S320*H320</f>
        <v>0</v>
      </c>
      <c r="AR320" s="171" t="s">
        <v>215</v>
      </c>
      <c r="AT320" s="171" t="s">
        <v>127</v>
      </c>
      <c r="AU320" s="171" t="s">
        <v>82</v>
      </c>
      <c r="AY320" s="3" t="s">
        <v>125</v>
      </c>
      <c r="BE320" s="172">
        <f>IF(N320="základní",J320,0)</f>
        <v>0</v>
      </c>
      <c r="BF320" s="172">
        <f>IF(N320="snížená",J320,0)</f>
        <v>0</v>
      </c>
      <c r="BG320" s="172">
        <f>IF(N320="zákl. přenesená",J320,0)</f>
        <v>0</v>
      </c>
      <c r="BH320" s="172">
        <f>IF(N320="sníž. přenesená",J320,0)</f>
        <v>0</v>
      </c>
      <c r="BI320" s="172">
        <f>IF(N320="nulová",J320,0)</f>
        <v>0</v>
      </c>
      <c r="BJ320" s="3" t="s">
        <v>80</v>
      </c>
      <c r="BK320" s="172">
        <f>ROUND(I320*H320,2)</f>
        <v>0</v>
      </c>
      <c r="BL320" s="3" t="s">
        <v>215</v>
      </c>
      <c r="BM320" s="171" t="s">
        <v>804</v>
      </c>
    </row>
    <row r="321" spans="2:65" s="20" customFormat="1" x14ac:dyDescent="0.2">
      <c r="B321" s="21"/>
      <c r="C321" s="22"/>
      <c r="D321" s="173" t="s">
        <v>134</v>
      </c>
      <c r="E321" s="22"/>
      <c r="F321" s="174" t="s">
        <v>805</v>
      </c>
      <c r="G321" s="22"/>
      <c r="H321" s="22"/>
      <c r="I321" s="175"/>
      <c r="J321" s="22"/>
      <c r="K321" s="22"/>
      <c r="L321" s="25"/>
      <c r="M321" s="176"/>
      <c r="N321" s="22"/>
      <c r="O321" s="22"/>
      <c r="P321" s="22"/>
      <c r="Q321" s="22"/>
      <c r="R321" s="22"/>
      <c r="S321" s="22"/>
      <c r="T321" s="53"/>
      <c r="AT321" s="3" t="s">
        <v>134</v>
      </c>
      <c r="AU321" s="3" t="s">
        <v>82</v>
      </c>
    </row>
    <row r="322" spans="2:65" s="20" customFormat="1" x14ac:dyDescent="0.2">
      <c r="B322" s="21"/>
      <c r="C322" s="22"/>
      <c r="D322" s="177" t="s">
        <v>136</v>
      </c>
      <c r="E322" s="22"/>
      <c r="F322" s="178" t="s">
        <v>806</v>
      </c>
      <c r="G322" s="22"/>
      <c r="H322" s="22"/>
      <c r="I322" s="175"/>
      <c r="J322" s="22"/>
      <c r="K322" s="22"/>
      <c r="L322" s="25"/>
      <c r="M322" s="176"/>
      <c r="N322" s="22"/>
      <c r="O322" s="22"/>
      <c r="P322" s="22"/>
      <c r="Q322" s="22"/>
      <c r="R322" s="22"/>
      <c r="S322" s="22"/>
      <c r="T322" s="53"/>
      <c r="AT322" s="3" t="s">
        <v>136</v>
      </c>
      <c r="AU322" s="3" t="s">
        <v>82</v>
      </c>
    </row>
    <row r="323" spans="2:65" s="179" customFormat="1" ht="22.5" x14ac:dyDescent="0.2">
      <c r="B323" s="180"/>
      <c r="C323" s="181"/>
      <c r="D323" s="173" t="s">
        <v>138</v>
      </c>
      <c r="E323" s="182" t="s">
        <v>19</v>
      </c>
      <c r="F323" s="183" t="s">
        <v>807</v>
      </c>
      <c r="G323" s="181"/>
      <c r="H323" s="184">
        <v>20.02</v>
      </c>
      <c r="I323" s="185"/>
      <c r="J323" s="181"/>
      <c r="K323" s="181"/>
      <c r="L323" s="186"/>
      <c r="M323" s="187"/>
      <c r="N323" s="181"/>
      <c r="O323" s="181"/>
      <c r="P323" s="181"/>
      <c r="Q323" s="181"/>
      <c r="R323" s="181"/>
      <c r="S323" s="181"/>
      <c r="T323" s="188"/>
      <c r="AT323" s="189" t="s">
        <v>138</v>
      </c>
      <c r="AU323" s="189" t="s">
        <v>82</v>
      </c>
      <c r="AV323" s="179" t="s">
        <v>82</v>
      </c>
      <c r="AW323" s="179" t="s">
        <v>33</v>
      </c>
      <c r="AX323" s="179" t="s">
        <v>80</v>
      </c>
      <c r="AY323" s="189" t="s">
        <v>125</v>
      </c>
    </row>
    <row r="324" spans="2:65" s="20" customFormat="1" ht="21.75" customHeight="1" x14ac:dyDescent="0.2">
      <c r="B324" s="21"/>
      <c r="C324" s="215" t="s">
        <v>808</v>
      </c>
      <c r="D324" s="215" t="s">
        <v>408</v>
      </c>
      <c r="E324" s="216" t="s">
        <v>809</v>
      </c>
      <c r="F324" s="217" t="s">
        <v>810</v>
      </c>
      <c r="G324" s="218" t="s">
        <v>130</v>
      </c>
      <c r="H324" s="219">
        <v>24.224</v>
      </c>
      <c r="I324" s="220"/>
      <c r="J324" s="221">
        <f>ROUND(I324*H324,2)</f>
        <v>0</v>
      </c>
      <c r="K324" s="217" t="s">
        <v>19</v>
      </c>
      <c r="L324" s="222"/>
      <c r="M324" s="223" t="s">
        <v>19</v>
      </c>
      <c r="N324" s="224" t="s">
        <v>43</v>
      </c>
      <c r="O324" s="22"/>
      <c r="P324" s="169">
        <f>O324*H324</f>
        <v>0</v>
      </c>
      <c r="Q324" s="169">
        <v>1.32E-2</v>
      </c>
      <c r="R324" s="169">
        <f>Q324*H324</f>
        <v>0.31975680000000001</v>
      </c>
      <c r="S324" s="169">
        <v>0</v>
      </c>
      <c r="T324" s="170">
        <f>S324*H324</f>
        <v>0</v>
      </c>
      <c r="AR324" s="171" t="s">
        <v>471</v>
      </c>
      <c r="AT324" s="171" t="s">
        <v>408</v>
      </c>
      <c r="AU324" s="171" t="s">
        <v>82</v>
      </c>
      <c r="AY324" s="3" t="s">
        <v>125</v>
      </c>
      <c r="BE324" s="172">
        <f>IF(N324="základní",J324,0)</f>
        <v>0</v>
      </c>
      <c r="BF324" s="172">
        <f>IF(N324="snížená",J324,0)</f>
        <v>0</v>
      </c>
      <c r="BG324" s="172">
        <f>IF(N324="zákl. přenesená",J324,0)</f>
        <v>0</v>
      </c>
      <c r="BH324" s="172">
        <f>IF(N324="sníž. přenesená",J324,0)</f>
        <v>0</v>
      </c>
      <c r="BI324" s="172">
        <f>IF(N324="nulová",J324,0)</f>
        <v>0</v>
      </c>
      <c r="BJ324" s="3" t="s">
        <v>80</v>
      </c>
      <c r="BK324" s="172">
        <f>ROUND(I324*H324,2)</f>
        <v>0</v>
      </c>
      <c r="BL324" s="3" t="s">
        <v>215</v>
      </c>
      <c r="BM324" s="171" t="s">
        <v>811</v>
      </c>
    </row>
    <row r="325" spans="2:65" s="20" customFormat="1" x14ac:dyDescent="0.2">
      <c r="B325" s="21"/>
      <c r="C325" s="22"/>
      <c r="D325" s="173" t="s">
        <v>134</v>
      </c>
      <c r="E325" s="22"/>
      <c r="F325" s="174" t="s">
        <v>810</v>
      </c>
      <c r="G325" s="22"/>
      <c r="H325" s="22"/>
      <c r="I325" s="175"/>
      <c r="J325" s="22"/>
      <c r="K325" s="22"/>
      <c r="L325" s="25"/>
      <c r="M325" s="176"/>
      <c r="N325" s="22"/>
      <c r="O325" s="22"/>
      <c r="P325" s="22"/>
      <c r="Q325" s="22"/>
      <c r="R325" s="22"/>
      <c r="S325" s="22"/>
      <c r="T325" s="53"/>
      <c r="AT325" s="3" t="s">
        <v>134</v>
      </c>
      <c r="AU325" s="3" t="s">
        <v>82</v>
      </c>
    </row>
    <row r="326" spans="2:65" s="179" customFormat="1" ht="22.5" x14ac:dyDescent="0.2">
      <c r="B326" s="180"/>
      <c r="C326" s="181"/>
      <c r="D326" s="173" t="s">
        <v>138</v>
      </c>
      <c r="E326" s="182" t="s">
        <v>19</v>
      </c>
      <c r="F326" s="183" t="s">
        <v>812</v>
      </c>
      <c r="G326" s="181"/>
      <c r="H326" s="184">
        <v>22.021999999999998</v>
      </c>
      <c r="I326" s="185"/>
      <c r="J326" s="181"/>
      <c r="K326" s="181"/>
      <c r="L326" s="186"/>
      <c r="M326" s="187"/>
      <c r="N326" s="181"/>
      <c r="O326" s="181"/>
      <c r="P326" s="181"/>
      <c r="Q326" s="181"/>
      <c r="R326" s="181"/>
      <c r="S326" s="181"/>
      <c r="T326" s="188"/>
      <c r="AT326" s="189" t="s">
        <v>138</v>
      </c>
      <c r="AU326" s="189" t="s">
        <v>82</v>
      </c>
      <c r="AV326" s="179" t="s">
        <v>82</v>
      </c>
      <c r="AW326" s="179" t="s">
        <v>33</v>
      </c>
      <c r="AX326" s="179" t="s">
        <v>80</v>
      </c>
      <c r="AY326" s="189" t="s">
        <v>125</v>
      </c>
    </row>
    <row r="327" spans="2:65" s="179" customFormat="1" x14ac:dyDescent="0.2">
      <c r="B327" s="180"/>
      <c r="C327" s="181"/>
      <c r="D327" s="173" t="s">
        <v>138</v>
      </c>
      <c r="E327" s="181"/>
      <c r="F327" s="183" t="s">
        <v>813</v>
      </c>
      <c r="G327" s="181"/>
      <c r="H327" s="184">
        <v>24.224</v>
      </c>
      <c r="I327" s="185"/>
      <c r="J327" s="181"/>
      <c r="K327" s="181"/>
      <c r="L327" s="186"/>
      <c r="M327" s="187"/>
      <c r="N327" s="181"/>
      <c r="O327" s="181"/>
      <c r="P327" s="181"/>
      <c r="Q327" s="181"/>
      <c r="R327" s="181"/>
      <c r="S327" s="181"/>
      <c r="T327" s="188"/>
      <c r="AT327" s="189" t="s">
        <v>138</v>
      </c>
      <c r="AU327" s="189" t="s">
        <v>82</v>
      </c>
      <c r="AV327" s="179" t="s">
        <v>82</v>
      </c>
      <c r="AW327" s="179" t="s">
        <v>4</v>
      </c>
      <c r="AX327" s="179" t="s">
        <v>80</v>
      </c>
      <c r="AY327" s="189" t="s">
        <v>125</v>
      </c>
    </row>
    <row r="328" spans="2:65" s="20" customFormat="1" ht="24.2" customHeight="1" x14ac:dyDescent="0.2">
      <c r="B328" s="21"/>
      <c r="C328" s="160" t="s">
        <v>814</v>
      </c>
      <c r="D328" s="160" t="s">
        <v>127</v>
      </c>
      <c r="E328" s="161" t="s">
        <v>815</v>
      </c>
      <c r="F328" s="162" t="s">
        <v>816</v>
      </c>
      <c r="G328" s="163" t="s">
        <v>187</v>
      </c>
      <c r="H328" s="164">
        <v>0.42</v>
      </c>
      <c r="I328" s="165"/>
      <c r="J328" s="166">
        <f>ROUND(I328*H328,2)</f>
        <v>0</v>
      </c>
      <c r="K328" s="162" t="s">
        <v>131</v>
      </c>
      <c r="L328" s="25"/>
      <c r="M328" s="167" t="s">
        <v>19</v>
      </c>
      <c r="N328" s="168" t="s">
        <v>43</v>
      </c>
      <c r="O328" s="22"/>
      <c r="P328" s="169">
        <f>O328*H328</f>
        <v>0</v>
      </c>
      <c r="Q328" s="169">
        <v>1.192E-2</v>
      </c>
      <c r="R328" s="169">
        <f>Q328*H328</f>
        <v>5.0064000000000003E-3</v>
      </c>
      <c r="S328" s="169">
        <v>0</v>
      </c>
      <c r="T328" s="170">
        <f>S328*H328</f>
        <v>0</v>
      </c>
      <c r="AR328" s="171" t="s">
        <v>215</v>
      </c>
      <c r="AT328" s="171" t="s">
        <v>127</v>
      </c>
      <c r="AU328" s="171" t="s">
        <v>82</v>
      </c>
      <c r="AY328" s="3" t="s">
        <v>125</v>
      </c>
      <c r="BE328" s="172">
        <f>IF(N328="základní",J328,0)</f>
        <v>0</v>
      </c>
      <c r="BF328" s="172">
        <f>IF(N328="snížená",J328,0)</f>
        <v>0</v>
      </c>
      <c r="BG328" s="172">
        <f>IF(N328="zákl. přenesená",J328,0)</f>
        <v>0</v>
      </c>
      <c r="BH328" s="172">
        <f>IF(N328="sníž. přenesená",J328,0)</f>
        <v>0</v>
      </c>
      <c r="BI328" s="172">
        <f>IF(N328="nulová",J328,0)</f>
        <v>0</v>
      </c>
      <c r="BJ328" s="3" t="s">
        <v>80</v>
      </c>
      <c r="BK328" s="172">
        <f>ROUND(I328*H328,2)</f>
        <v>0</v>
      </c>
      <c r="BL328" s="3" t="s">
        <v>215</v>
      </c>
      <c r="BM328" s="171" t="s">
        <v>817</v>
      </c>
    </row>
    <row r="329" spans="2:65" s="20" customFormat="1" x14ac:dyDescent="0.2">
      <c r="B329" s="21"/>
      <c r="C329" s="22"/>
      <c r="D329" s="173" t="s">
        <v>134</v>
      </c>
      <c r="E329" s="22"/>
      <c r="F329" s="174" t="s">
        <v>818</v>
      </c>
      <c r="G329" s="22"/>
      <c r="H329" s="22"/>
      <c r="I329" s="175"/>
      <c r="J329" s="22"/>
      <c r="K329" s="22"/>
      <c r="L329" s="25"/>
      <c r="M329" s="176"/>
      <c r="N329" s="22"/>
      <c r="O329" s="22"/>
      <c r="P329" s="22"/>
      <c r="Q329" s="22"/>
      <c r="R329" s="22"/>
      <c r="S329" s="22"/>
      <c r="T329" s="53"/>
      <c r="AT329" s="3" t="s">
        <v>134</v>
      </c>
      <c r="AU329" s="3" t="s">
        <v>82</v>
      </c>
    </row>
    <row r="330" spans="2:65" s="20" customFormat="1" x14ac:dyDescent="0.2">
      <c r="B330" s="21"/>
      <c r="C330" s="22"/>
      <c r="D330" s="177" t="s">
        <v>136</v>
      </c>
      <c r="E330" s="22"/>
      <c r="F330" s="178" t="s">
        <v>819</v>
      </c>
      <c r="G330" s="22"/>
      <c r="H330" s="22"/>
      <c r="I330" s="175"/>
      <c r="J330" s="22"/>
      <c r="K330" s="22"/>
      <c r="L330" s="25"/>
      <c r="M330" s="176"/>
      <c r="N330" s="22"/>
      <c r="O330" s="22"/>
      <c r="P330" s="22"/>
      <c r="Q330" s="22"/>
      <c r="R330" s="22"/>
      <c r="S330" s="22"/>
      <c r="T330" s="53"/>
      <c r="AT330" s="3" t="s">
        <v>136</v>
      </c>
      <c r="AU330" s="3" t="s">
        <v>82</v>
      </c>
    </row>
    <row r="331" spans="2:65" s="179" customFormat="1" ht="22.5" x14ac:dyDescent="0.2">
      <c r="B331" s="180"/>
      <c r="C331" s="181"/>
      <c r="D331" s="173" t="s">
        <v>138</v>
      </c>
      <c r="E331" s="182" t="s">
        <v>19</v>
      </c>
      <c r="F331" s="183" t="s">
        <v>820</v>
      </c>
      <c r="G331" s="181"/>
      <c r="H331" s="184">
        <v>0.42</v>
      </c>
      <c r="I331" s="185"/>
      <c r="J331" s="181"/>
      <c r="K331" s="181"/>
      <c r="L331" s="186"/>
      <c r="M331" s="187"/>
      <c r="N331" s="181"/>
      <c r="O331" s="181"/>
      <c r="P331" s="181"/>
      <c r="Q331" s="181"/>
      <c r="R331" s="181"/>
      <c r="S331" s="181"/>
      <c r="T331" s="188"/>
      <c r="AT331" s="189" t="s">
        <v>138</v>
      </c>
      <c r="AU331" s="189" t="s">
        <v>82</v>
      </c>
      <c r="AV331" s="179" t="s">
        <v>82</v>
      </c>
      <c r="AW331" s="179" t="s">
        <v>33</v>
      </c>
      <c r="AX331" s="179" t="s">
        <v>80</v>
      </c>
      <c r="AY331" s="189" t="s">
        <v>125</v>
      </c>
    </row>
    <row r="332" spans="2:65" s="20" customFormat="1" ht="33" customHeight="1" x14ac:dyDescent="0.2">
      <c r="B332" s="21"/>
      <c r="C332" s="160" t="s">
        <v>821</v>
      </c>
      <c r="D332" s="160" t="s">
        <v>127</v>
      </c>
      <c r="E332" s="161" t="s">
        <v>822</v>
      </c>
      <c r="F332" s="162" t="s">
        <v>823</v>
      </c>
      <c r="G332" s="163" t="s">
        <v>178</v>
      </c>
      <c r="H332" s="164">
        <v>211.78</v>
      </c>
      <c r="I332" s="165"/>
      <c r="J332" s="166">
        <f>ROUND(I332*H332,2)</f>
        <v>0</v>
      </c>
      <c r="K332" s="162" t="s">
        <v>131</v>
      </c>
      <c r="L332" s="25"/>
      <c r="M332" s="167" t="s">
        <v>19</v>
      </c>
      <c r="N332" s="168" t="s">
        <v>43</v>
      </c>
      <c r="O332" s="22"/>
      <c r="P332" s="169">
        <f>O332*H332</f>
        <v>0</v>
      </c>
      <c r="Q332" s="169">
        <v>0</v>
      </c>
      <c r="R332" s="169">
        <f>Q332*H332</f>
        <v>0</v>
      </c>
      <c r="S332" s="169">
        <v>0</v>
      </c>
      <c r="T332" s="170">
        <f>S332*H332</f>
        <v>0</v>
      </c>
      <c r="AR332" s="171" t="s">
        <v>215</v>
      </c>
      <c r="AT332" s="171" t="s">
        <v>127</v>
      </c>
      <c r="AU332" s="171" t="s">
        <v>82</v>
      </c>
      <c r="AY332" s="3" t="s">
        <v>125</v>
      </c>
      <c r="BE332" s="172">
        <f>IF(N332="základní",J332,0)</f>
        <v>0</v>
      </c>
      <c r="BF332" s="172">
        <f>IF(N332="snížená",J332,0)</f>
        <v>0</v>
      </c>
      <c r="BG332" s="172">
        <f>IF(N332="zákl. přenesená",J332,0)</f>
        <v>0</v>
      </c>
      <c r="BH332" s="172">
        <f>IF(N332="sníž. přenesená",J332,0)</f>
        <v>0</v>
      </c>
      <c r="BI332" s="172">
        <f>IF(N332="nulová",J332,0)</f>
        <v>0</v>
      </c>
      <c r="BJ332" s="3" t="s">
        <v>80</v>
      </c>
      <c r="BK332" s="172">
        <f>ROUND(I332*H332,2)</f>
        <v>0</v>
      </c>
      <c r="BL332" s="3" t="s">
        <v>215</v>
      </c>
      <c r="BM332" s="171" t="s">
        <v>824</v>
      </c>
    </row>
    <row r="333" spans="2:65" s="20" customFormat="1" ht="39" x14ac:dyDescent="0.2">
      <c r="B333" s="21"/>
      <c r="C333" s="22"/>
      <c r="D333" s="173" t="s">
        <v>134</v>
      </c>
      <c r="E333" s="22"/>
      <c r="F333" s="174" t="s">
        <v>825</v>
      </c>
      <c r="G333" s="22"/>
      <c r="H333" s="22"/>
      <c r="I333" s="175"/>
      <c r="J333" s="22"/>
      <c r="K333" s="22"/>
      <c r="L333" s="25"/>
      <c r="M333" s="176"/>
      <c r="N333" s="22"/>
      <c r="O333" s="22"/>
      <c r="P333" s="22"/>
      <c r="Q333" s="22"/>
      <c r="R333" s="22"/>
      <c r="S333" s="22"/>
      <c r="T333" s="53"/>
      <c r="AT333" s="3" t="s">
        <v>134</v>
      </c>
      <c r="AU333" s="3" t="s">
        <v>82</v>
      </c>
    </row>
    <row r="334" spans="2:65" s="20" customFormat="1" x14ac:dyDescent="0.2">
      <c r="B334" s="21"/>
      <c r="C334" s="22"/>
      <c r="D334" s="177" t="s">
        <v>136</v>
      </c>
      <c r="E334" s="22"/>
      <c r="F334" s="178" t="s">
        <v>826</v>
      </c>
      <c r="G334" s="22"/>
      <c r="H334" s="22"/>
      <c r="I334" s="175"/>
      <c r="J334" s="22"/>
      <c r="K334" s="22"/>
      <c r="L334" s="25"/>
      <c r="M334" s="176"/>
      <c r="N334" s="22"/>
      <c r="O334" s="22"/>
      <c r="P334" s="22"/>
      <c r="Q334" s="22"/>
      <c r="R334" s="22"/>
      <c r="S334" s="22"/>
      <c r="T334" s="53"/>
      <c r="AT334" s="3" t="s">
        <v>136</v>
      </c>
      <c r="AU334" s="3" t="s">
        <v>82</v>
      </c>
    </row>
    <row r="335" spans="2:65" s="179" customFormat="1" x14ac:dyDescent="0.2">
      <c r="B335" s="180"/>
      <c r="C335" s="181"/>
      <c r="D335" s="173" t="s">
        <v>138</v>
      </c>
      <c r="E335" s="182" t="s">
        <v>19</v>
      </c>
      <c r="F335" s="183" t="s">
        <v>827</v>
      </c>
      <c r="G335" s="181"/>
      <c r="H335" s="184">
        <v>125.3</v>
      </c>
      <c r="I335" s="185"/>
      <c r="J335" s="181"/>
      <c r="K335" s="181"/>
      <c r="L335" s="186"/>
      <c r="M335" s="187"/>
      <c r="N335" s="181"/>
      <c r="O335" s="181"/>
      <c r="P335" s="181"/>
      <c r="Q335" s="181"/>
      <c r="R335" s="181"/>
      <c r="S335" s="181"/>
      <c r="T335" s="188"/>
      <c r="AT335" s="189" t="s">
        <v>138</v>
      </c>
      <c r="AU335" s="189" t="s">
        <v>82</v>
      </c>
      <c r="AV335" s="179" t="s">
        <v>82</v>
      </c>
      <c r="AW335" s="179" t="s">
        <v>33</v>
      </c>
      <c r="AX335" s="179" t="s">
        <v>72</v>
      </c>
      <c r="AY335" s="189" t="s">
        <v>125</v>
      </c>
    </row>
    <row r="336" spans="2:65" s="179" customFormat="1" x14ac:dyDescent="0.2">
      <c r="B336" s="180"/>
      <c r="C336" s="181"/>
      <c r="D336" s="173" t="s">
        <v>138</v>
      </c>
      <c r="E336" s="182" t="s">
        <v>19</v>
      </c>
      <c r="F336" s="183" t="s">
        <v>828</v>
      </c>
      <c r="G336" s="181"/>
      <c r="H336" s="184">
        <v>86.48</v>
      </c>
      <c r="I336" s="185"/>
      <c r="J336" s="181"/>
      <c r="K336" s="181"/>
      <c r="L336" s="186"/>
      <c r="M336" s="187"/>
      <c r="N336" s="181"/>
      <c r="O336" s="181"/>
      <c r="P336" s="181"/>
      <c r="Q336" s="181"/>
      <c r="R336" s="181"/>
      <c r="S336" s="181"/>
      <c r="T336" s="188"/>
      <c r="AT336" s="189" t="s">
        <v>138</v>
      </c>
      <c r="AU336" s="189" t="s">
        <v>82</v>
      </c>
      <c r="AV336" s="179" t="s">
        <v>82</v>
      </c>
      <c r="AW336" s="179" t="s">
        <v>33</v>
      </c>
      <c r="AX336" s="179" t="s">
        <v>72</v>
      </c>
      <c r="AY336" s="189" t="s">
        <v>125</v>
      </c>
    </row>
    <row r="337" spans="2:65" s="190" customFormat="1" x14ac:dyDescent="0.2">
      <c r="B337" s="191"/>
      <c r="C337" s="192"/>
      <c r="D337" s="173" t="s">
        <v>138</v>
      </c>
      <c r="E337" s="193" t="s">
        <v>19</v>
      </c>
      <c r="F337" s="194" t="s">
        <v>158</v>
      </c>
      <c r="G337" s="192"/>
      <c r="H337" s="195">
        <v>211.78</v>
      </c>
      <c r="I337" s="196"/>
      <c r="J337" s="192"/>
      <c r="K337" s="192"/>
      <c r="L337" s="197"/>
      <c r="M337" s="198"/>
      <c r="N337" s="192"/>
      <c r="O337" s="192"/>
      <c r="P337" s="192"/>
      <c r="Q337" s="192"/>
      <c r="R337" s="192"/>
      <c r="S337" s="192"/>
      <c r="T337" s="199"/>
      <c r="AT337" s="200" t="s">
        <v>138</v>
      </c>
      <c r="AU337" s="200" t="s">
        <v>82</v>
      </c>
      <c r="AV337" s="190" t="s">
        <v>132</v>
      </c>
      <c r="AW337" s="190" t="s">
        <v>33</v>
      </c>
      <c r="AX337" s="190" t="s">
        <v>80</v>
      </c>
      <c r="AY337" s="200" t="s">
        <v>125</v>
      </c>
    </row>
    <row r="338" spans="2:65" s="20" customFormat="1" ht="37.9" customHeight="1" x14ac:dyDescent="0.2">
      <c r="B338" s="21"/>
      <c r="C338" s="160" t="s">
        <v>829</v>
      </c>
      <c r="D338" s="160" t="s">
        <v>127</v>
      </c>
      <c r="E338" s="161" t="s">
        <v>830</v>
      </c>
      <c r="F338" s="162" t="s">
        <v>831</v>
      </c>
      <c r="G338" s="163" t="s">
        <v>178</v>
      </c>
      <c r="H338" s="164">
        <v>69.400000000000006</v>
      </c>
      <c r="I338" s="165"/>
      <c r="J338" s="166">
        <f>ROUND(I338*H338,2)</f>
        <v>0</v>
      </c>
      <c r="K338" s="162" t="s">
        <v>131</v>
      </c>
      <c r="L338" s="25"/>
      <c r="M338" s="167" t="s">
        <v>19</v>
      </c>
      <c r="N338" s="168" t="s">
        <v>43</v>
      </c>
      <c r="O338" s="22"/>
      <c r="P338" s="169">
        <f>O338*H338</f>
        <v>0</v>
      </c>
      <c r="Q338" s="169">
        <v>0</v>
      </c>
      <c r="R338" s="169">
        <f>Q338*H338</f>
        <v>0</v>
      </c>
      <c r="S338" s="169">
        <v>0</v>
      </c>
      <c r="T338" s="170">
        <f>S338*H338</f>
        <v>0</v>
      </c>
      <c r="AR338" s="171" t="s">
        <v>215</v>
      </c>
      <c r="AT338" s="171" t="s">
        <v>127</v>
      </c>
      <c r="AU338" s="171" t="s">
        <v>82</v>
      </c>
      <c r="AY338" s="3" t="s">
        <v>125</v>
      </c>
      <c r="BE338" s="172">
        <f>IF(N338="základní",J338,0)</f>
        <v>0</v>
      </c>
      <c r="BF338" s="172">
        <f>IF(N338="snížená",J338,0)</f>
        <v>0</v>
      </c>
      <c r="BG338" s="172">
        <f>IF(N338="zákl. přenesená",J338,0)</f>
        <v>0</v>
      </c>
      <c r="BH338" s="172">
        <f>IF(N338="sníž. přenesená",J338,0)</f>
        <v>0</v>
      </c>
      <c r="BI338" s="172">
        <f>IF(N338="nulová",J338,0)</f>
        <v>0</v>
      </c>
      <c r="BJ338" s="3" t="s">
        <v>80</v>
      </c>
      <c r="BK338" s="172">
        <f>ROUND(I338*H338,2)</f>
        <v>0</v>
      </c>
      <c r="BL338" s="3" t="s">
        <v>215</v>
      </c>
      <c r="BM338" s="171" t="s">
        <v>832</v>
      </c>
    </row>
    <row r="339" spans="2:65" s="20" customFormat="1" ht="39" x14ac:dyDescent="0.2">
      <c r="B339" s="21"/>
      <c r="C339" s="22"/>
      <c r="D339" s="173" t="s">
        <v>134</v>
      </c>
      <c r="E339" s="22"/>
      <c r="F339" s="174" t="s">
        <v>833</v>
      </c>
      <c r="G339" s="22"/>
      <c r="H339" s="22"/>
      <c r="I339" s="175"/>
      <c r="J339" s="22"/>
      <c r="K339" s="22"/>
      <c r="L339" s="25"/>
      <c r="M339" s="176"/>
      <c r="N339" s="22"/>
      <c r="O339" s="22"/>
      <c r="P339" s="22"/>
      <c r="Q339" s="22"/>
      <c r="R339" s="22"/>
      <c r="S339" s="22"/>
      <c r="T339" s="53"/>
      <c r="AT339" s="3" t="s">
        <v>134</v>
      </c>
      <c r="AU339" s="3" t="s">
        <v>82</v>
      </c>
    </row>
    <row r="340" spans="2:65" s="20" customFormat="1" x14ac:dyDescent="0.2">
      <c r="B340" s="21"/>
      <c r="C340" s="22"/>
      <c r="D340" s="177" t="s">
        <v>136</v>
      </c>
      <c r="E340" s="22"/>
      <c r="F340" s="178" t="s">
        <v>834</v>
      </c>
      <c r="G340" s="22"/>
      <c r="H340" s="22"/>
      <c r="I340" s="175"/>
      <c r="J340" s="22"/>
      <c r="K340" s="22"/>
      <c r="L340" s="25"/>
      <c r="M340" s="176"/>
      <c r="N340" s="22"/>
      <c r="O340" s="22"/>
      <c r="P340" s="22"/>
      <c r="Q340" s="22"/>
      <c r="R340" s="22"/>
      <c r="S340" s="22"/>
      <c r="T340" s="53"/>
      <c r="AT340" s="3" t="s">
        <v>136</v>
      </c>
      <c r="AU340" s="3" t="s">
        <v>82</v>
      </c>
    </row>
    <row r="341" spans="2:65" s="179" customFormat="1" x14ac:dyDescent="0.2">
      <c r="B341" s="180"/>
      <c r="C341" s="181"/>
      <c r="D341" s="173" t="s">
        <v>138</v>
      </c>
      <c r="E341" s="182" t="s">
        <v>19</v>
      </c>
      <c r="F341" s="183" t="s">
        <v>835</v>
      </c>
      <c r="G341" s="181"/>
      <c r="H341" s="184">
        <v>69.400000000000006</v>
      </c>
      <c r="I341" s="185"/>
      <c r="J341" s="181"/>
      <c r="K341" s="181"/>
      <c r="L341" s="186"/>
      <c r="M341" s="187"/>
      <c r="N341" s="181"/>
      <c r="O341" s="181"/>
      <c r="P341" s="181"/>
      <c r="Q341" s="181"/>
      <c r="R341" s="181"/>
      <c r="S341" s="181"/>
      <c r="T341" s="188"/>
      <c r="AT341" s="189" t="s">
        <v>138</v>
      </c>
      <c r="AU341" s="189" t="s">
        <v>82</v>
      </c>
      <c r="AV341" s="179" t="s">
        <v>82</v>
      </c>
      <c r="AW341" s="179" t="s">
        <v>33</v>
      </c>
      <c r="AX341" s="179" t="s">
        <v>80</v>
      </c>
      <c r="AY341" s="189" t="s">
        <v>125</v>
      </c>
    </row>
    <row r="342" spans="2:65" s="20" customFormat="1" ht="21.75" customHeight="1" x14ac:dyDescent="0.2">
      <c r="B342" s="21"/>
      <c r="C342" s="215" t="s">
        <v>836</v>
      </c>
      <c r="D342" s="215" t="s">
        <v>408</v>
      </c>
      <c r="E342" s="216" t="s">
        <v>837</v>
      </c>
      <c r="F342" s="217" t="s">
        <v>838</v>
      </c>
      <c r="G342" s="218" t="s">
        <v>187</v>
      </c>
      <c r="H342" s="219">
        <v>1.349</v>
      </c>
      <c r="I342" s="220"/>
      <c r="J342" s="221">
        <f>ROUND(I342*H342,2)</f>
        <v>0</v>
      </c>
      <c r="K342" s="217" t="s">
        <v>131</v>
      </c>
      <c r="L342" s="222"/>
      <c r="M342" s="223" t="s">
        <v>19</v>
      </c>
      <c r="N342" s="224" t="s">
        <v>43</v>
      </c>
      <c r="O342" s="22"/>
      <c r="P342" s="169">
        <f>O342*H342</f>
        <v>0</v>
      </c>
      <c r="Q342" s="169">
        <v>0.44</v>
      </c>
      <c r="R342" s="169">
        <f>Q342*H342</f>
        <v>0.59355999999999998</v>
      </c>
      <c r="S342" s="169">
        <v>0</v>
      </c>
      <c r="T342" s="170">
        <f>S342*H342</f>
        <v>0</v>
      </c>
      <c r="AR342" s="171" t="s">
        <v>471</v>
      </c>
      <c r="AT342" s="171" t="s">
        <v>408</v>
      </c>
      <c r="AU342" s="171" t="s">
        <v>82</v>
      </c>
      <c r="AY342" s="3" t="s">
        <v>125</v>
      </c>
      <c r="BE342" s="172">
        <f>IF(N342="základní",J342,0)</f>
        <v>0</v>
      </c>
      <c r="BF342" s="172">
        <f>IF(N342="snížená",J342,0)</f>
        <v>0</v>
      </c>
      <c r="BG342" s="172">
        <f>IF(N342="zákl. přenesená",J342,0)</f>
        <v>0</v>
      </c>
      <c r="BH342" s="172">
        <f>IF(N342="sníž. přenesená",J342,0)</f>
        <v>0</v>
      </c>
      <c r="BI342" s="172">
        <f>IF(N342="nulová",J342,0)</f>
        <v>0</v>
      </c>
      <c r="BJ342" s="3" t="s">
        <v>80</v>
      </c>
      <c r="BK342" s="172">
        <f>ROUND(I342*H342,2)</f>
        <v>0</v>
      </c>
      <c r="BL342" s="3" t="s">
        <v>215</v>
      </c>
      <c r="BM342" s="171" t="s">
        <v>839</v>
      </c>
    </row>
    <row r="343" spans="2:65" s="20" customFormat="1" x14ac:dyDescent="0.2">
      <c r="B343" s="21"/>
      <c r="C343" s="22"/>
      <c r="D343" s="173" t="s">
        <v>134</v>
      </c>
      <c r="E343" s="22"/>
      <c r="F343" s="174" t="s">
        <v>838</v>
      </c>
      <c r="G343" s="22"/>
      <c r="H343" s="22"/>
      <c r="I343" s="175"/>
      <c r="J343" s="22"/>
      <c r="K343" s="22"/>
      <c r="L343" s="25"/>
      <c r="M343" s="176"/>
      <c r="N343" s="22"/>
      <c r="O343" s="22"/>
      <c r="P343" s="22"/>
      <c r="Q343" s="22"/>
      <c r="R343" s="22"/>
      <c r="S343" s="22"/>
      <c r="T343" s="53"/>
      <c r="AT343" s="3" t="s">
        <v>134</v>
      </c>
      <c r="AU343" s="3" t="s">
        <v>82</v>
      </c>
    </row>
    <row r="344" spans="2:65" s="20" customFormat="1" ht="19.5" x14ac:dyDescent="0.2">
      <c r="B344" s="21"/>
      <c r="C344" s="22"/>
      <c r="D344" s="173" t="s">
        <v>611</v>
      </c>
      <c r="E344" s="22"/>
      <c r="F344" s="239" t="s">
        <v>840</v>
      </c>
      <c r="G344" s="22"/>
      <c r="H344" s="22"/>
      <c r="I344" s="175"/>
      <c r="J344" s="22"/>
      <c r="K344" s="22"/>
      <c r="L344" s="25"/>
      <c r="M344" s="176"/>
      <c r="N344" s="22"/>
      <c r="O344" s="22"/>
      <c r="P344" s="22"/>
      <c r="Q344" s="22"/>
      <c r="R344" s="22"/>
      <c r="S344" s="22"/>
      <c r="T344" s="53"/>
      <c r="AT344" s="3" t="s">
        <v>611</v>
      </c>
      <c r="AU344" s="3" t="s">
        <v>82</v>
      </c>
    </row>
    <row r="345" spans="2:65" s="179" customFormat="1" x14ac:dyDescent="0.2">
      <c r="B345" s="180"/>
      <c r="C345" s="181"/>
      <c r="D345" s="173" t="s">
        <v>138</v>
      </c>
      <c r="E345" s="182" t="s">
        <v>19</v>
      </c>
      <c r="F345" s="183" t="s">
        <v>841</v>
      </c>
      <c r="G345" s="181"/>
      <c r="H345" s="184">
        <v>1.349</v>
      </c>
      <c r="I345" s="185"/>
      <c r="J345" s="181"/>
      <c r="K345" s="181"/>
      <c r="L345" s="186"/>
      <c r="M345" s="187"/>
      <c r="N345" s="181"/>
      <c r="O345" s="181"/>
      <c r="P345" s="181"/>
      <c r="Q345" s="181"/>
      <c r="R345" s="181"/>
      <c r="S345" s="181"/>
      <c r="T345" s="188"/>
      <c r="AT345" s="189" t="s">
        <v>138</v>
      </c>
      <c r="AU345" s="189" t="s">
        <v>82</v>
      </c>
      <c r="AV345" s="179" t="s">
        <v>82</v>
      </c>
      <c r="AW345" s="179" t="s">
        <v>33</v>
      </c>
      <c r="AX345" s="179" t="s">
        <v>80</v>
      </c>
      <c r="AY345" s="189" t="s">
        <v>125</v>
      </c>
    </row>
    <row r="346" spans="2:65" s="20" customFormat="1" ht="21.75" customHeight="1" x14ac:dyDescent="0.2">
      <c r="B346" s="21"/>
      <c r="C346" s="215" t="s">
        <v>842</v>
      </c>
      <c r="D346" s="215" t="s">
        <v>408</v>
      </c>
      <c r="E346" s="216" t="s">
        <v>843</v>
      </c>
      <c r="F346" s="217" t="s">
        <v>844</v>
      </c>
      <c r="G346" s="218" t="s">
        <v>187</v>
      </c>
      <c r="H346" s="219">
        <v>0.67700000000000005</v>
      </c>
      <c r="I346" s="220"/>
      <c r="J346" s="221">
        <f>ROUND(I346*H346,2)</f>
        <v>0</v>
      </c>
      <c r="K346" s="217" t="s">
        <v>131</v>
      </c>
      <c r="L346" s="222"/>
      <c r="M346" s="223" t="s">
        <v>19</v>
      </c>
      <c r="N346" s="224" t="s">
        <v>43</v>
      </c>
      <c r="O346" s="22"/>
      <c r="P346" s="169">
        <f>O346*H346</f>
        <v>0</v>
      </c>
      <c r="Q346" s="169">
        <v>0.55000000000000004</v>
      </c>
      <c r="R346" s="169">
        <f>Q346*H346</f>
        <v>0.37235000000000007</v>
      </c>
      <c r="S346" s="169">
        <v>0</v>
      </c>
      <c r="T346" s="170">
        <f>S346*H346</f>
        <v>0</v>
      </c>
      <c r="AR346" s="171" t="s">
        <v>471</v>
      </c>
      <c r="AT346" s="171" t="s">
        <v>408</v>
      </c>
      <c r="AU346" s="171" t="s">
        <v>82</v>
      </c>
      <c r="AY346" s="3" t="s">
        <v>125</v>
      </c>
      <c r="BE346" s="172">
        <f>IF(N346="základní",J346,0)</f>
        <v>0</v>
      </c>
      <c r="BF346" s="172">
        <f>IF(N346="snížená",J346,0)</f>
        <v>0</v>
      </c>
      <c r="BG346" s="172">
        <f>IF(N346="zákl. přenesená",J346,0)</f>
        <v>0</v>
      </c>
      <c r="BH346" s="172">
        <f>IF(N346="sníž. přenesená",J346,0)</f>
        <v>0</v>
      </c>
      <c r="BI346" s="172">
        <f>IF(N346="nulová",J346,0)</f>
        <v>0</v>
      </c>
      <c r="BJ346" s="3" t="s">
        <v>80</v>
      </c>
      <c r="BK346" s="172">
        <f>ROUND(I346*H346,2)</f>
        <v>0</v>
      </c>
      <c r="BL346" s="3" t="s">
        <v>215</v>
      </c>
      <c r="BM346" s="171" t="s">
        <v>845</v>
      </c>
    </row>
    <row r="347" spans="2:65" s="20" customFormat="1" x14ac:dyDescent="0.2">
      <c r="B347" s="21"/>
      <c r="C347" s="22"/>
      <c r="D347" s="173" t="s">
        <v>134</v>
      </c>
      <c r="E347" s="22"/>
      <c r="F347" s="174" t="s">
        <v>844</v>
      </c>
      <c r="G347" s="22"/>
      <c r="H347" s="22"/>
      <c r="I347" s="175"/>
      <c r="J347" s="22"/>
      <c r="K347" s="22"/>
      <c r="L347" s="25"/>
      <c r="M347" s="176"/>
      <c r="N347" s="22"/>
      <c r="O347" s="22"/>
      <c r="P347" s="22"/>
      <c r="Q347" s="22"/>
      <c r="R347" s="22"/>
      <c r="S347" s="22"/>
      <c r="T347" s="53"/>
      <c r="AT347" s="3" t="s">
        <v>134</v>
      </c>
      <c r="AU347" s="3" t="s">
        <v>82</v>
      </c>
    </row>
    <row r="348" spans="2:65" s="20" customFormat="1" ht="19.5" x14ac:dyDescent="0.2">
      <c r="B348" s="21"/>
      <c r="C348" s="22"/>
      <c r="D348" s="173" t="s">
        <v>611</v>
      </c>
      <c r="E348" s="22"/>
      <c r="F348" s="239" t="s">
        <v>840</v>
      </c>
      <c r="G348" s="22"/>
      <c r="H348" s="22"/>
      <c r="I348" s="175"/>
      <c r="J348" s="22"/>
      <c r="K348" s="22"/>
      <c r="L348" s="25"/>
      <c r="M348" s="176"/>
      <c r="N348" s="22"/>
      <c r="O348" s="22"/>
      <c r="P348" s="22"/>
      <c r="Q348" s="22"/>
      <c r="R348" s="22"/>
      <c r="S348" s="22"/>
      <c r="T348" s="53"/>
      <c r="AT348" s="3" t="s">
        <v>611</v>
      </c>
      <c r="AU348" s="3" t="s">
        <v>82</v>
      </c>
    </row>
    <row r="349" spans="2:65" s="179" customFormat="1" x14ac:dyDescent="0.2">
      <c r="B349" s="180"/>
      <c r="C349" s="181"/>
      <c r="D349" s="173" t="s">
        <v>138</v>
      </c>
      <c r="E349" s="182" t="s">
        <v>19</v>
      </c>
      <c r="F349" s="183" t="s">
        <v>846</v>
      </c>
      <c r="G349" s="181"/>
      <c r="H349" s="184">
        <v>0.67700000000000005</v>
      </c>
      <c r="I349" s="185"/>
      <c r="J349" s="181"/>
      <c r="K349" s="181"/>
      <c r="L349" s="186"/>
      <c r="M349" s="187"/>
      <c r="N349" s="181"/>
      <c r="O349" s="181"/>
      <c r="P349" s="181"/>
      <c r="Q349" s="181"/>
      <c r="R349" s="181"/>
      <c r="S349" s="181"/>
      <c r="T349" s="188"/>
      <c r="AT349" s="189" t="s">
        <v>138</v>
      </c>
      <c r="AU349" s="189" t="s">
        <v>82</v>
      </c>
      <c r="AV349" s="179" t="s">
        <v>82</v>
      </c>
      <c r="AW349" s="179" t="s">
        <v>33</v>
      </c>
      <c r="AX349" s="179" t="s">
        <v>80</v>
      </c>
      <c r="AY349" s="189" t="s">
        <v>125</v>
      </c>
    </row>
    <row r="350" spans="2:65" s="20" customFormat="1" ht="21.75" customHeight="1" x14ac:dyDescent="0.2">
      <c r="B350" s="21"/>
      <c r="C350" s="215" t="s">
        <v>847</v>
      </c>
      <c r="D350" s="215" t="s">
        <v>408</v>
      </c>
      <c r="E350" s="216" t="s">
        <v>848</v>
      </c>
      <c r="F350" s="217" t="s">
        <v>849</v>
      </c>
      <c r="G350" s="218" t="s">
        <v>187</v>
      </c>
      <c r="H350" s="219">
        <v>0.63200000000000001</v>
      </c>
      <c r="I350" s="220"/>
      <c r="J350" s="221">
        <f>ROUND(I350*H350,2)</f>
        <v>0</v>
      </c>
      <c r="K350" s="217" t="s">
        <v>131</v>
      </c>
      <c r="L350" s="222"/>
      <c r="M350" s="223" t="s">
        <v>19</v>
      </c>
      <c r="N350" s="224" t="s">
        <v>43</v>
      </c>
      <c r="O350" s="22"/>
      <c r="P350" s="169">
        <f>O350*H350</f>
        <v>0</v>
      </c>
      <c r="Q350" s="169">
        <v>0.55000000000000004</v>
      </c>
      <c r="R350" s="169">
        <f>Q350*H350</f>
        <v>0.34760000000000002</v>
      </c>
      <c r="S350" s="169">
        <v>0</v>
      </c>
      <c r="T350" s="170">
        <f>S350*H350</f>
        <v>0</v>
      </c>
      <c r="AR350" s="171" t="s">
        <v>471</v>
      </c>
      <c r="AT350" s="171" t="s">
        <v>408</v>
      </c>
      <c r="AU350" s="171" t="s">
        <v>82</v>
      </c>
      <c r="AY350" s="3" t="s">
        <v>125</v>
      </c>
      <c r="BE350" s="172">
        <f>IF(N350="základní",J350,0)</f>
        <v>0</v>
      </c>
      <c r="BF350" s="172">
        <f>IF(N350="snížená",J350,0)</f>
        <v>0</v>
      </c>
      <c r="BG350" s="172">
        <f>IF(N350="zákl. přenesená",J350,0)</f>
        <v>0</v>
      </c>
      <c r="BH350" s="172">
        <f>IF(N350="sníž. přenesená",J350,0)</f>
        <v>0</v>
      </c>
      <c r="BI350" s="172">
        <f>IF(N350="nulová",J350,0)</f>
        <v>0</v>
      </c>
      <c r="BJ350" s="3" t="s">
        <v>80</v>
      </c>
      <c r="BK350" s="172">
        <f>ROUND(I350*H350,2)</f>
        <v>0</v>
      </c>
      <c r="BL350" s="3" t="s">
        <v>215</v>
      </c>
      <c r="BM350" s="171" t="s">
        <v>850</v>
      </c>
    </row>
    <row r="351" spans="2:65" s="20" customFormat="1" x14ac:dyDescent="0.2">
      <c r="B351" s="21"/>
      <c r="C351" s="22"/>
      <c r="D351" s="173" t="s">
        <v>134</v>
      </c>
      <c r="E351" s="22"/>
      <c r="F351" s="174" t="s">
        <v>849</v>
      </c>
      <c r="G351" s="22"/>
      <c r="H351" s="22"/>
      <c r="I351" s="175"/>
      <c r="J351" s="22"/>
      <c r="K351" s="22"/>
      <c r="L351" s="25"/>
      <c r="M351" s="176"/>
      <c r="N351" s="22"/>
      <c r="O351" s="22"/>
      <c r="P351" s="22"/>
      <c r="Q351" s="22"/>
      <c r="R351" s="22"/>
      <c r="S351" s="22"/>
      <c r="T351" s="53"/>
      <c r="AT351" s="3" t="s">
        <v>134</v>
      </c>
      <c r="AU351" s="3" t="s">
        <v>82</v>
      </c>
    </row>
    <row r="352" spans="2:65" s="20" customFormat="1" ht="19.5" x14ac:dyDescent="0.2">
      <c r="B352" s="21"/>
      <c r="C352" s="22"/>
      <c r="D352" s="173" t="s">
        <v>611</v>
      </c>
      <c r="E352" s="22"/>
      <c r="F352" s="239" t="s">
        <v>840</v>
      </c>
      <c r="G352" s="22"/>
      <c r="H352" s="22"/>
      <c r="I352" s="175"/>
      <c r="J352" s="22"/>
      <c r="K352" s="22"/>
      <c r="L352" s="25"/>
      <c r="M352" s="176"/>
      <c r="N352" s="22"/>
      <c r="O352" s="22"/>
      <c r="P352" s="22"/>
      <c r="Q352" s="22"/>
      <c r="R352" s="22"/>
      <c r="S352" s="22"/>
      <c r="T352" s="53"/>
      <c r="AT352" s="3" t="s">
        <v>611</v>
      </c>
      <c r="AU352" s="3" t="s">
        <v>82</v>
      </c>
    </row>
    <row r="353" spans="2:65" s="179" customFormat="1" ht="22.5" x14ac:dyDescent="0.2">
      <c r="B353" s="180"/>
      <c r="C353" s="181"/>
      <c r="D353" s="173" t="s">
        <v>138</v>
      </c>
      <c r="E353" s="182" t="s">
        <v>19</v>
      </c>
      <c r="F353" s="183" t="s">
        <v>851</v>
      </c>
      <c r="G353" s="181"/>
      <c r="H353" s="184">
        <v>0.44500000000000001</v>
      </c>
      <c r="I353" s="185"/>
      <c r="J353" s="181"/>
      <c r="K353" s="181"/>
      <c r="L353" s="186"/>
      <c r="M353" s="187"/>
      <c r="N353" s="181"/>
      <c r="O353" s="181"/>
      <c r="P353" s="181"/>
      <c r="Q353" s="181"/>
      <c r="R353" s="181"/>
      <c r="S353" s="181"/>
      <c r="T353" s="188"/>
      <c r="AT353" s="189" t="s">
        <v>138</v>
      </c>
      <c r="AU353" s="189" t="s">
        <v>82</v>
      </c>
      <c r="AV353" s="179" t="s">
        <v>82</v>
      </c>
      <c r="AW353" s="179" t="s">
        <v>33</v>
      </c>
      <c r="AX353" s="179" t="s">
        <v>72</v>
      </c>
      <c r="AY353" s="189" t="s">
        <v>125</v>
      </c>
    </row>
    <row r="354" spans="2:65" s="179" customFormat="1" ht="22.5" x14ac:dyDescent="0.2">
      <c r="B354" s="180"/>
      <c r="C354" s="181"/>
      <c r="D354" s="173" t="s">
        <v>138</v>
      </c>
      <c r="E354" s="182" t="s">
        <v>19</v>
      </c>
      <c r="F354" s="183" t="s">
        <v>852</v>
      </c>
      <c r="G354" s="181"/>
      <c r="H354" s="184">
        <v>0.187</v>
      </c>
      <c r="I354" s="185"/>
      <c r="J354" s="181"/>
      <c r="K354" s="181"/>
      <c r="L354" s="186"/>
      <c r="M354" s="187"/>
      <c r="N354" s="181"/>
      <c r="O354" s="181"/>
      <c r="P354" s="181"/>
      <c r="Q354" s="181"/>
      <c r="R354" s="181"/>
      <c r="S354" s="181"/>
      <c r="T354" s="188"/>
      <c r="AT354" s="189" t="s">
        <v>138</v>
      </c>
      <c r="AU354" s="189" t="s">
        <v>82</v>
      </c>
      <c r="AV354" s="179" t="s">
        <v>82</v>
      </c>
      <c r="AW354" s="179" t="s">
        <v>33</v>
      </c>
      <c r="AX354" s="179" t="s">
        <v>72</v>
      </c>
      <c r="AY354" s="189" t="s">
        <v>125</v>
      </c>
    </row>
    <row r="355" spans="2:65" s="190" customFormat="1" x14ac:dyDescent="0.2">
      <c r="B355" s="191"/>
      <c r="C355" s="192"/>
      <c r="D355" s="173" t="s">
        <v>138</v>
      </c>
      <c r="E355" s="193" t="s">
        <v>19</v>
      </c>
      <c r="F355" s="194" t="s">
        <v>158</v>
      </c>
      <c r="G355" s="192"/>
      <c r="H355" s="195">
        <v>0.63200000000000001</v>
      </c>
      <c r="I355" s="196"/>
      <c r="J355" s="192"/>
      <c r="K355" s="192"/>
      <c r="L355" s="197"/>
      <c r="M355" s="198"/>
      <c r="N355" s="192"/>
      <c r="O355" s="192"/>
      <c r="P355" s="192"/>
      <c r="Q355" s="192"/>
      <c r="R355" s="192"/>
      <c r="S355" s="192"/>
      <c r="T355" s="199"/>
      <c r="AT355" s="200" t="s">
        <v>138</v>
      </c>
      <c r="AU355" s="200" t="s">
        <v>82</v>
      </c>
      <c r="AV355" s="190" t="s">
        <v>132</v>
      </c>
      <c r="AW355" s="190" t="s">
        <v>33</v>
      </c>
      <c r="AX355" s="190" t="s">
        <v>80</v>
      </c>
      <c r="AY355" s="200" t="s">
        <v>125</v>
      </c>
    </row>
    <row r="356" spans="2:65" s="20" customFormat="1" ht="33" customHeight="1" x14ac:dyDescent="0.2">
      <c r="B356" s="21"/>
      <c r="C356" s="160" t="s">
        <v>853</v>
      </c>
      <c r="D356" s="160" t="s">
        <v>127</v>
      </c>
      <c r="E356" s="161" t="s">
        <v>854</v>
      </c>
      <c r="F356" s="162" t="s">
        <v>855</v>
      </c>
      <c r="G356" s="163" t="s">
        <v>130</v>
      </c>
      <c r="H356" s="164">
        <v>83.902000000000001</v>
      </c>
      <c r="I356" s="165"/>
      <c r="J356" s="166">
        <f>ROUND(I356*H356,2)</f>
        <v>0</v>
      </c>
      <c r="K356" s="162" t="s">
        <v>131</v>
      </c>
      <c r="L356" s="25"/>
      <c r="M356" s="167" t="s">
        <v>19</v>
      </c>
      <c r="N356" s="168" t="s">
        <v>43</v>
      </c>
      <c r="O356" s="22"/>
      <c r="P356" s="169">
        <f>O356*H356</f>
        <v>0</v>
      </c>
      <c r="Q356" s="169">
        <v>0</v>
      </c>
      <c r="R356" s="169">
        <f>Q356*H356</f>
        <v>0</v>
      </c>
      <c r="S356" s="169">
        <v>0</v>
      </c>
      <c r="T356" s="170">
        <f>S356*H356</f>
        <v>0</v>
      </c>
      <c r="AR356" s="171" t="s">
        <v>215</v>
      </c>
      <c r="AT356" s="171" t="s">
        <v>127</v>
      </c>
      <c r="AU356" s="171" t="s">
        <v>82</v>
      </c>
      <c r="AY356" s="3" t="s">
        <v>125</v>
      </c>
      <c r="BE356" s="172">
        <f>IF(N356="základní",J356,0)</f>
        <v>0</v>
      </c>
      <c r="BF356" s="172">
        <f>IF(N356="snížená",J356,0)</f>
        <v>0</v>
      </c>
      <c r="BG356" s="172">
        <f>IF(N356="zákl. přenesená",J356,0)</f>
        <v>0</v>
      </c>
      <c r="BH356" s="172">
        <f>IF(N356="sníž. přenesená",J356,0)</f>
        <v>0</v>
      </c>
      <c r="BI356" s="172">
        <f>IF(N356="nulová",J356,0)</f>
        <v>0</v>
      </c>
      <c r="BJ356" s="3" t="s">
        <v>80</v>
      </c>
      <c r="BK356" s="172">
        <f>ROUND(I356*H356,2)</f>
        <v>0</v>
      </c>
      <c r="BL356" s="3" t="s">
        <v>215</v>
      </c>
      <c r="BM356" s="171" t="s">
        <v>856</v>
      </c>
    </row>
    <row r="357" spans="2:65" s="20" customFormat="1" ht="29.25" x14ac:dyDescent="0.2">
      <c r="B357" s="21"/>
      <c r="C357" s="22"/>
      <c r="D357" s="173" t="s">
        <v>134</v>
      </c>
      <c r="E357" s="22"/>
      <c r="F357" s="174" t="s">
        <v>857</v>
      </c>
      <c r="G357" s="22"/>
      <c r="H357" s="22"/>
      <c r="I357" s="175"/>
      <c r="J357" s="22"/>
      <c r="K357" s="22"/>
      <c r="L357" s="25"/>
      <c r="M357" s="176"/>
      <c r="N357" s="22"/>
      <c r="O357" s="22"/>
      <c r="P357" s="22"/>
      <c r="Q357" s="22"/>
      <c r="R357" s="22"/>
      <c r="S357" s="22"/>
      <c r="T357" s="53"/>
      <c r="AT357" s="3" t="s">
        <v>134</v>
      </c>
      <c r="AU357" s="3" t="s">
        <v>82</v>
      </c>
    </row>
    <row r="358" spans="2:65" s="20" customFormat="1" x14ac:dyDescent="0.2">
      <c r="B358" s="21"/>
      <c r="C358" s="22"/>
      <c r="D358" s="177" t="s">
        <v>136</v>
      </c>
      <c r="E358" s="22"/>
      <c r="F358" s="178" t="s">
        <v>858</v>
      </c>
      <c r="G358" s="22"/>
      <c r="H358" s="22"/>
      <c r="I358" s="175"/>
      <c r="J358" s="22"/>
      <c r="K358" s="22"/>
      <c r="L358" s="25"/>
      <c r="M358" s="176"/>
      <c r="N358" s="22"/>
      <c r="O358" s="22"/>
      <c r="P358" s="22"/>
      <c r="Q358" s="22"/>
      <c r="R358" s="22"/>
      <c r="S358" s="22"/>
      <c r="T358" s="53"/>
      <c r="AT358" s="3" t="s">
        <v>136</v>
      </c>
      <c r="AU358" s="3" t="s">
        <v>82</v>
      </c>
    </row>
    <row r="359" spans="2:65" s="179" customFormat="1" x14ac:dyDescent="0.2">
      <c r="B359" s="180"/>
      <c r="C359" s="181"/>
      <c r="D359" s="173" t="s">
        <v>138</v>
      </c>
      <c r="E359" s="182" t="s">
        <v>19</v>
      </c>
      <c r="F359" s="183" t="s">
        <v>749</v>
      </c>
      <c r="G359" s="181"/>
      <c r="H359" s="184">
        <v>59.427999999999997</v>
      </c>
      <c r="I359" s="185"/>
      <c r="J359" s="181"/>
      <c r="K359" s="181"/>
      <c r="L359" s="186"/>
      <c r="M359" s="187"/>
      <c r="N359" s="181"/>
      <c r="O359" s="181"/>
      <c r="P359" s="181"/>
      <c r="Q359" s="181"/>
      <c r="R359" s="181"/>
      <c r="S359" s="181"/>
      <c r="T359" s="188"/>
      <c r="AT359" s="189" t="s">
        <v>138</v>
      </c>
      <c r="AU359" s="189" t="s">
        <v>82</v>
      </c>
      <c r="AV359" s="179" t="s">
        <v>82</v>
      </c>
      <c r="AW359" s="179" t="s">
        <v>33</v>
      </c>
      <c r="AX359" s="179" t="s">
        <v>72</v>
      </c>
      <c r="AY359" s="189" t="s">
        <v>125</v>
      </c>
    </row>
    <row r="360" spans="2:65" s="179" customFormat="1" x14ac:dyDescent="0.2">
      <c r="B360" s="180"/>
      <c r="C360" s="181"/>
      <c r="D360" s="173" t="s">
        <v>138</v>
      </c>
      <c r="E360" s="182" t="s">
        <v>19</v>
      </c>
      <c r="F360" s="183" t="s">
        <v>859</v>
      </c>
      <c r="G360" s="181"/>
      <c r="H360" s="184">
        <v>24.474</v>
      </c>
      <c r="I360" s="185"/>
      <c r="J360" s="181"/>
      <c r="K360" s="181"/>
      <c r="L360" s="186"/>
      <c r="M360" s="187"/>
      <c r="N360" s="181"/>
      <c r="O360" s="181"/>
      <c r="P360" s="181"/>
      <c r="Q360" s="181"/>
      <c r="R360" s="181"/>
      <c r="S360" s="181"/>
      <c r="T360" s="188"/>
      <c r="AT360" s="189" t="s">
        <v>138</v>
      </c>
      <c r="AU360" s="189" t="s">
        <v>82</v>
      </c>
      <c r="AV360" s="179" t="s">
        <v>82</v>
      </c>
      <c r="AW360" s="179" t="s">
        <v>33</v>
      </c>
      <c r="AX360" s="179" t="s">
        <v>72</v>
      </c>
      <c r="AY360" s="189" t="s">
        <v>125</v>
      </c>
    </row>
    <row r="361" spans="2:65" s="190" customFormat="1" x14ac:dyDescent="0.2">
      <c r="B361" s="191"/>
      <c r="C361" s="192"/>
      <c r="D361" s="173" t="s">
        <v>138</v>
      </c>
      <c r="E361" s="193" t="s">
        <v>19</v>
      </c>
      <c r="F361" s="194" t="s">
        <v>158</v>
      </c>
      <c r="G361" s="192"/>
      <c r="H361" s="195">
        <v>83.902000000000001</v>
      </c>
      <c r="I361" s="196"/>
      <c r="J361" s="192"/>
      <c r="K361" s="192"/>
      <c r="L361" s="197"/>
      <c r="M361" s="198"/>
      <c r="N361" s="192"/>
      <c r="O361" s="192"/>
      <c r="P361" s="192"/>
      <c r="Q361" s="192"/>
      <c r="R361" s="192"/>
      <c r="S361" s="192"/>
      <c r="T361" s="199"/>
      <c r="AT361" s="200" t="s">
        <v>138</v>
      </c>
      <c r="AU361" s="200" t="s">
        <v>82</v>
      </c>
      <c r="AV361" s="190" t="s">
        <v>132</v>
      </c>
      <c r="AW361" s="190" t="s">
        <v>33</v>
      </c>
      <c r="AX361" s="190" t="s">
        <v>80</v>
      </c>
      <c r="AY361" s="200" t="s">
        <v>125</v>
      </c>
    </row>
    <row r="362" spans="2:65" s="20" customFormat="1" ht="24.2" customHeight="1" x14ac:dyDescent="0.2">
      <c r="B362" s="21"/>
      <c r="C362" s="215" t="s">
        <v>860</v>
      </c>
      <c r="D362" s="215" t="s">
        <v>408</v>
      </c>
      <c r="E362" s="216" t="s">
        <v>861</v>
      </c>
      <c r="F362" s="217" t="s">
        <v>862</v>
      </c>
      <c r="G362" s="218" t="s">
        <v>130</v>
      </c>
      <c r="H362" s="219">
        <v>92.292000000000002</v>
      </c>
      <c r="I362" s="220"/>
      <c r="J362" s="221">
        <f>ROUND(I362*H362,2)</f>
        <v>0</v>
      </c>
      <c r="K362" s="217" t="s">
        <v>19</v>
      </c>
      <c r="L362" s="222"/>
      <c r="M362" s="223" t="s">
        <v>19</v>
      </c>
      <c r="N362" s="224" t="s">
        <v>43</v>
      </c>
      <c r="O362" s="22"/>
      <c r="P362" s="169">
        <f>O362*H362</f>
        <v>0</v>
      </c>
      <c r="Q362" s="169">
        <v>1.6199999999999999E-2</v>
      </c>
      <c r="R362" s="169">
        <f>Q362*H362</f>
        <v>1.4951303999999999</v>
      </c>
      <c r="S362" s="169">
        <v>0</v>
      </c>
      <c r="T362" s="170">
        <f>S362*H362</f>
        <v>0</v>
      </c>
      <c r="AR362" s="171" t="s">
        <v>471</v>
      </c>
      <c r="AT362" s="171" t="s">
        <v>408</v>
      </c>
      <c r="AU362" s="171" t="s">
        <v>82</v>
      </c>
      <c r="AY362" s="3" t="s">
        <v>125</v>
      </c>
      <c r="BE362" s="172">
        <f>IF(N362="základní",J362,0)</f>
        <v>0</v>
      </c>
      <c r="BF362" s="172">
        <f>IF(N362="snížená",J362,0)</f>
        <v>0</v>
      </c>
      <c r="BG362" s="172">
        <f>IF(N362="zákl. přenesená",J362,0)</f>
        <v>0</v>
      </c>
      <c r="BH362" s="172">
        <f>IF(N362="sníž. přenesená",J362,0)</f>
        <v>0</v>
      </c>
      <c r="BI362" s="172">
        <f>IF(N362="nulová",J362,0)</f>
        <v>0</v>
      </c>
      <c r="BJ362" s="3" t="s">
        <v>80</v>
      </c>
      <c r="BK362" s="172">
        <f>ROUND(I362*H362,2)</f>
        <v>0</v>
      </c>
      <c r="BL362" s="3" t="s">
        <v>215</v>
      </c>
      <c r="BM362" s="171" t="s">
        <v>863</v>
      </c>
    </row>
    <row r="363" spans="2:65" s="20" customFormat="1" ht="19.5" x14ac:dyDescent="0.2">
      <c r="B363" s="21"/>
      <c r="C363" s="22"/>
      <c r="D363" s="173" t="s">
        <v>134</v>
      </c>
      <c r="E363" s="22"/>
      <c r="F363" s="174" t="s">
        <v>862</v>
      </c>
      <c r="G363" s="22"/>
      <c r="H363" s="22"/>
      <c r="I363" s="175"/>
      <c r="J363" s="22"/>
      <c r="K363" s="22"/>
      <c r="L363" s="25"/>
      <c r="M363" s="176"/>
      <c r="N363" s="22"/>
      <c r="O363" s="22"/>
      <c r="P363" s="22"/>
      <c r="Q363" s="22"/>
      <c r="R363" s="22"/>
      <c r="S363" s="22"/>
      <c r="T363" s="53"/>
      <c r="AT363" s="3" t="s">
        <v>134</v>
      </c>
      <c r="AU363" s="3" t="s">
        <v>82</v>
      </c>
    </row>
    <row r="364" spans="2:65" s="179" customFormat="1" x14ac:dyDescent="0.2">
      <c r="B364" s="180"/>
      <c r="C364" s="181"/>
      <c r="D364" s="173" t="s">
        <v>138</v>
      </c>
      <c r="E364" s="182" t="s">
        <v>19</v>
      </c>
      <c r="F364" s="183" t="s">
        <v>864</v>
      </c>
      <c r="G364" s="181"/>
      <c r="H364" s="184">
        <v>65.370999999999995</v>
      </c>
      <c r="I364" s="185"/>
      <c r="J364" s="181"/>
      <c r="K364" s="181"/>
      <c r="L364" s="186"/>
      <c r="M364" s="187"/>
      <c r="N364" s="181"/>
      <c r="O364" s="181"/>
      <c r="P364" s="181"/>
      <c r="Q364" s="181"/>
      <c r="R364" s="181"/>
      <c r="S364" s="181"/>
      <c r="T364" s="188"/>
      <c r="AT364" s="189" t="s">
        <v>138</v>
      </c>
      <c r="AU364" s="189" t="s">
        <v>82</v>
      </c>
      <c r="AV364" s="179" t="s">
        <v>82</v>
      </c>
      <c r="AW364" s="179" t="s">
        <v>33</v>
      </c>
      <c r="AX364" s="179" t="s">
        <v>72</v>
      </c>
      <c r="AY364" s="189" t="s">
        <v>125</v>
      </c>
    </row>
    <row r="365" spans="2:65" s="179" customFormat="1" ht="22.5" x14ac:dyDescent="0.2">
      <c r="B365" s="180"/>
      <c r="C365" s="181"/>
      <c r="D365" s="173" t="s">
        <v>138</v>
      </c>
      <c r="E365" s="182" t="s">
        <v>19</v>
      </c>
      <c r="F365" s="183" t="s">
        <v>865</v>
      </c>
      <c r="G365" s="181"/>
      <c r="H365" s="184">
        <v>26.920999999999999</v>
      </c>
      <c r="I365" s="185"/>
      <c r="J365" s="181"/>
      <c r="K365" s="181"/>
      <c r="L365" s="186"/>
      <c r="M365" s="187"/>
      <c r="N365" s="181"/>
      <c r="O365" s="181"/>
      <c r="P365" s="181"/>
      <c r="Q365" s="181"/>
      <c r="R365" s="181"/>
      <c r="S365" s="181"/>
      <c r="T365" s="188"/>
      <c r="AT365" s="189" t="s">
        <v>138</v>
      </c>
      <c r="AU365" s="189" t="s">
        <v>82</v>
      </c>
      <c r="AV365" s="179" t="s">
        <v>82</v>
      </c>
      <c r="AW365" s="179" t="s">
        <v>33</v>
      </c>
      <c r="AX365" s="179" t="s">
        <v>72</v>
      </c>
      <c r="AY365" s="189" t="s">
        <v>125</v>
      </c>
    </row>
    <row r="366" spans="2:65" s="190" customFormat="1" x14ac:dyDescent="0.2">
      <c r="B366" s="191"/>
      <c r="C366" s="192"/>
      <c r="D366" s="173" t="s">
        <v>138</v>
      </c>
      <c r="E366" s="193" t="s">
        <v>19</v>
      </c>
      <c r="F366" s="194" t="s">
        <v>158</v>
      </c>
      <c r="G366" s="192"/>
      <c r="H366" s="195">
        <v>92.292000000000002</v>
      </c>
      <c r="I366" s="196"/>
      <c r="J366" s="192"/>
      <c r="K366" s="192"/>
      <c r="L366" s="197"/>
      <c r="M366" s="198"/>
      <c r="N366" s="192"/>
      <c r="O366" s="192"/>
      <c r="P366" s="192"/>
      <c r="Q366" s="192"/>
      <c r="R366" s="192"/>
      <c r="S366" s="192"/>
      <c r="T366" s="199"/>
      <c r="AT366" s="200" t="s">
        <v>138</v>
      </c>
      <c r="AU366" s="200" t="s">
        <v>82</v>
      </c>
      <c r="AV366" s="190" t="s">
        <v>132</v>
      </c>
      <c r="AW366" s="190" t="s">
        <v>33</v>
      </c>
      <c r="AX366" s="190" t="s">
        <v>80</v>
      </c>
      <c r="AY366" s="200" t="s">
        <v>125</v>
      </c>
    </row>
    <row r="367" spans="2:65" s="20" customFormat="1" ht="24.2" customHeight="1" x14ac:dyDescent="0.2">
      <c r="B367" s="21"/>
      <c r="C367" s="160" t="s">
        <v>866</v>
      </c>
      <c r="D367" s="160" t="s">
        <v>127</v>
      </c>
      <c r="E367" s="161" t="s">
        <v>867</v>
      </c>
      <c r="F367" s="162" t="s">
        <v>868</v>
      </c>
      <c r="G367" s="163" t="s">
        <v>178</v>
      </c>
      <c r="H367" s="164">
        <v>102.92</v>
      </c>
      <c r="I367" s="165"/>
      <c r="J367" s="166">
        <f>ROUND(I367*H367,2)</f>
        <v>0</v>
      </c>
      <c r="K367" s="162" t="s">
        <v>131</v>
      </c>
      <c r="L367" s="25"/>
      <c r="M367" s="167" t="s">
        <v>19</v>
      </c>
      <c r="N367" s="168" t="s">
        <v>43</v>
      </c>
      <c r="O367" s="22"/>
      <c r="P367" s="169">
        <f>O367*H367</f>
        <v>0</v>
      </c>
      <c r="Q367" s="169">
        <v>0</v>
      </c>
      <c r="R367" s="169">
        <f>Q367*H367</f>
        <v>0</v>
      </c>
      <c r="S367" s="169">
        <v>0</v>
      </c>
      <c r="T367" s="170">
        <f>S367*H367</f>
        <v>0</v>
      </c>
      <c r="AR367" s="171" t="s">
        <v>215</v>
      </c>
      <c r="AT367" s="171" t="s">
        <v>127</v>
      </c>
      <c r="AU367" s="171" t="s">
        <v>82</v>
      </c>
      <c r="AY367" s="3" t="s">
        <v>125</v>
      </c>
      <c r="BE367" s="172">
        <f>IF(N367="základní",J367,0)</f>
        <v>0</v>
      </c>
      <c r="BF367" s="172">
        <f>IF(N367="snížená",J367,0)</f>
        <v>0</v>
      </c>
      <c r="BG367" s="172">
        <f>IF(N367="zákl. přenesená",J367,0)</f>
        <v>0</v>
      </c>
      <c r="BH367" s="172">
        <f>IF(N367="sníž. přenesená",J367,0)</f>
        <v>0</v>
      </c>
      <c r="BI367" s="172">
        <f>IF(N367="nulová",J367,0)</f>
        <v>0</v>
      </c>
      <c r="BJ367" s="3" t="s">
        <v>80</v>
      </c>
      <c r="BK367" s="172">
        <f>ROUND(I367*H367,2)</f>
        <v>0</v>
      </c>
      <c r="BL367" s="3" t="s">
        <v>215</v>
      </c>
      <c r="BM367" s="171" t="s">
        <v>869</v>
      </c>
    </row>
    <row r="368" spans="2:65" s="20" customFormat="1" ht="19.5" x14ac:dyDescent="0.2">
      <c r="B368" s="21"/>
      <c r="C368" s="22"/>
      <c r="D368" s="173" t="s">
        <v>134</v>
      </c>
      <c r="E368" s="22"/>
      <c r="F368" s="174" t="s">
        <v>870</v>
      </c>
      <c r="G368" s="22"/>
      <c r="H368" s="22"/>
      <c r="I368" s="175"/>
      <c r="J368" s="22"/>
      <c r="K368" s="22"/>
      <c r="L368" s="25"/>
      <c r="M368" s="176"/>
      <c r="N368" s="22"/>
      <c r="O368" s="22"/>
      <c r="P368" s="22"/>
      <c r="Q368" s="22"/>
      <c r="R368" s="22"/>
      <c r="S368" s="22"/>
      <c r="T368" s="53"/>
      <c r="AT368" s="3" t="s">
        <v>134</v>
      </c>
      <c r="AU368" s="3" t="s">
        <v>82</v>
      </c>
    </row>
    <row r="369" spans="2:65" s="20" customFormat="1" x14ac:dyDescent="0.2">
      <c r="B369" s="21"/>
      <c r="C369" s="22"/>
      <c r="D369" s="177" t="s">
        <v>136</v>
      </c>
      <c r="E369" s="22"/>
      <c r="F369" s="178" t="s">
        <v>871</v>
      </c>
      <c r="G369" s="22"/>
      <c r="H369" s="22"/>
      <c r="I369" s="175"/>
      <c r="J369" s="22"/>
      <c r="K369" s="22"/>
      <c r="L369" s="25"/>
      <c r="M369" s="176"/>
      <c r="N369" s="22"/>
      <c r="O369" s="22"/>
      <c r="P369" s="22"/>
      <c r="Q369" s="22"/>
      <c r="R369" s="22"/>
      <c r="S369" s="22"/>
      <c r="T369" s="53"/>
      <c r="AT369" s="3" t="s">
        <v>136</v>
      </c>
      <c r="AU369" s="3" t="s">
        <v>82</v>
      </c>
    </row>
    <row r="370" spans="2:65" s="179" customFormat="1" x14ac:dyDescent="0.2">
      <c r="B370" s="180"/>
      <c r="C370" s="181"/>
      <c r="D370" s="173" t="s">
        <v>138</v>
      </c>
      <c r="E370" s="182" t="s">
        <v>19</v>
      </c>
      <c r="F370" s="183" t="s">
        <v>872</v>
      </c>
      <c r="G370" s="181"/>
      <c r="H370" s="184">
        <v>102.92</v>
      </c>
      <c r="I370" s="185"/>
      <c r="J370" s="181"/>
      <c r="K370" s="181"/>
      <c r="L370" s="186"/>
      <c r="M370" s="187"/>
      <c r="N370" s="181"/>
      <c r="O370" s="181"/>
      <c r="P370" s="181"/>
      <c r="Q370" s="181"/>
      <c r="R370" s="181"/>
      <c r="S370" s="181"/>
      <c r="T370" s="188"/>
      <c r="AT370" s="189" t="s">
        <v>138</v>
      </c>
      <c r="AU370" s="189" t="s">
        <v>82</v>
      </c>
      <c r="AV370" s="179" t="s">
        <v>82</v>
      </c>
      <c r="AW370" s="179" t="s">
        <v>33</v>
      </c>
      <c r="AX370" s="179" t="s">
        <v>80</v>
      </c>
      <c r="AY370" s="189" t="s">
        <v>125</v>
      </c>
    </row>
    <row r="371" spans="2:65" s="20" customFormat="1" ht="24.2" customHeight="1" x14ac:dyDescent="0.2">
      <c r="B371" s="21"/>
      <c r="C371" s="160" t="s">
        <v>873</v>
      </c>
      <c r="D371" s="160" t="s">
        <v>127</v>
      </c>
      <c r="E371" s="161" t="s">
        <v>874</v>
      </c>
      <c r="F371" s="162" t="s">
        <v>875</v>
      </c>
      <c r="G371" s="163" t="s">
        <v>187</v>
      </c>
      <c r="H371" s="164">
        <v>4.5590000000000002</v>
      </c>
      <c r="I371" s="165"/>
      <c r="J371" s="166">
        <f>ROUND(I371*H371,2)</f>
        <v>0</v>
      </c>
      <c r="K371" s="162" t="s">
        <v>131</v>
      </c>
      <c r="L371" s="25"/>
      <c r="M371" s="167" t="s">
        <v>19</v>
      </c>
      <c r="N371" s="168" t="s">
        <v>43</v>
      </c>
      <c r="O371" s="22"/>
      <c r="P371" s="169">
        <f>O371*H371</f>
        <v>0</v>
      </c>
      <c r="Q371" s="169">
        <v>2.2839999999999999E-2</v>
      </c>
      <c r="R371" s="169">
        <f>Q371*H371</f>
        <v>0.10412755999999999</v>
      </c>
      <c r="S371" s="169">
        <v>0</v>
      </c>
      <c r="T371" s="170">
        <f>S371*H371</f>
        <v>0</v>
      </c>
      <c r="AR371" s="171" t="s">
        <v>215</v>
      </c>
      <c r="AT371" s="171" t="s">
        <v>127</v>
      </c>
      <c r="AU371" s="171" t="s">
        <v>82</v>
      </c>
      <c r="AY371" s="3" t="s">
        <v>125</v>
      </c>
      <c r="BE371" s="172">
        <f>IF(N371="základní",J371,0)</f>
        <v>0</v>
      </c>
      <c r="BF371" s="172">
        <f>IF(N371="snížená",J371,0)</f>
        <v>0</v>
      </c>
      <c r="BG371" s="172">
        <f>IF(N371="zákl. přenesená",J371,0)</f>
        <v>0</v>
      </c>
      <c r="BH371" s="172">
        <f>IF(N371="sníž. přenesená",J371,0)</f>
        <v>0</v>
      </c>
      <c r="BI371" s="172">
        <f>IF(N371="nulová",J371,0)</f>
        <v>0</v>
      </c>
      <c r="BJ371" s="3" t="s">
        <v>80</v>
      </c>
      <c r="BK371" s="172">
        <f>ROUND(I371*H371,2)</f>
        <v>0</v>
      </c>
      <c r="BL371" s="3" t="s">
        <v>215</v>
      </c>
      <c r="BM371" s="171" t="s">
        <v>876</v>
      </c>
    </row>
    <row r="372" spans="2:65" s="20" customFormat="1" ht="19.5" x14ac:dyDescent="0.2">
      <c r="B372" s="21"/>
      <c r="C372" s="22"/>
      <c r="D372" s="173" t="s">
        <v>134</v>
      </c>
      <c r="E372" s="22"/>
      <c r="F372" s="174" t="s">
        <v>877</v>
      </c>
      <c r="G372" s="22"/>
      <c r="H372" s="22"/>
      <c r="I372" s="175"/>
      <c r="J372" s="22"/>
      <c r="K372" s="22"/>
      <c r="L372" s="25"/>
      <c r="M372" s="176"/>
      <c r="N372" s="22"/>
      <c r="O372" s="22"/>
      <c r="P372" s="22"/>
      <c r="Q372" s="22"/>
      <c r="R372" s="22"/>
      <c r="S372" s="22"/>
      <c r="T372" s="53"/>
      <c r="AT372" s="3" t="s">
        <v>134</v>
      </c>
      <c r="AU372" s="3" t="s">
        <v>82</v>
      </c>
    </row>
    <row r="373" spans="2:65" s="20" customFormat="1" x14ac:dyDescent="0.2">
      <c r="B373" s="21"/>
      <c r="C373" s="22"/>
      <c r="D373" s="177" t="s">
        <v>136</v>
      </c>
      <c r="E373" s="22"/>
      <c r="F373" s="178" t="s">
        <v>878</v>
      </c>
      <c r="G373" s="22"/>
      <c r="H373" s="22"/>
      <c r="I373" s="175"/>
      <c r="J373" s="22"/>
      <c r="K373" s="22"/>
      <c r="L373" s="25"/>
      <c r="M373" s="176"/>
      <c r="N373" s="22"/>
      <c r="O373" s="22"/>
      <c r="P373" s="22"/>
      <c r="Q373" s="22"/>
      <c r="R373" s="22"/>
      <c r="S373" s="22"/>
      <c r="T373" s="53"/>
      <c r="AT373" s="3" t="s">
        <v>136</v>
      </c>
      <c r="AU373" s="3" t="s">
        <v>82</v>
      </c>
    </row>
    <row r="374" spans="2:65" s="179" customFormat="1" ht="22.5" x14ac:dyDescent="0.2">
      <c r="B374" s="180"/>
      <c r="C374" s="181"/>
      <c r="D374" s="173" t="s">
        <v>138</v>
      </c>
      <c r="E374" s="182" t="s">
        <v>19</v>
      </c>
      <c r="F374" s="183" t="s">
        <v>879</v>
      </c>
      <c r="G374" s="181"/>
      <c r="H374" s="184">
        <v>1.2490000000000001</v>
      </c>
      <c r="I374" s="185"/>
      <c r="J374" s="181"/>
      <c r="K374" s="181"/>
      <c r="L374" s="186"/>
      <c r="M374" s="187"/>
      <c r="N374" s="181"/>
      <c r="O374" s="181"/>
      <c r="P374" s="181"/>
      <c r="Q374" s="181"/>
      <c r="R374" s="181"/>
      <c r="S374" s="181"/>
      <c r="T374" s="188"/>
      <c r="AT374" s="189" t="s">
        <v>138</v>
      </c>
      <c r="AU374" s="189" t="s">
        <v>82</v>
      </c>
      <c r="AV374" s="179" t="s">
        <v>82</v>
      </c>
      <c r="AW374" s="179" t="s">
        <v>33</v>
      </c>
      <c r="AX374" s="179" t="s">
        <v>72</v>
      </c>
      <c r="AY374" s="189" t="s">
        <v>125</v>
      </c>
    </row>
    <row r="375" spans="2:65" s="179" customFormat="1" x14ac:dyDescent="0.2">
      <c r="B375" s="180"/>
      <c r="C375" s="181"/>
      <c r="D375" s="173" t="s">
        <v>138</v>
      </c>
      <c r="E375" s="182" t="s">
        <v>19</v>
      </c>
      <c r="F375" s="183" t="s">
        <v>880</v>
      </c>
      <c r="G375" s="181"/>
      <c r="H375" s="184">
        <v>0.627</v>
      </c>
      <c r="I375" s="185"/>
      <c r="J375" s="181"/>
      <c r="K375" s="181"/>
      <c r="L375" s="186"/>
      <c r="M375" s="187"/>
      <c r="N375" s="181"/>
      <c r="O375" s="181"/>
      <c r="P375" s="181"/>
      <c r="Q375" s="181"/>
      <c r="R375" s="181"/>
      <c r="S375" s="181"/>
      <c r="T375" s="188"/>
      <c r="AT375" s="189" t="s">
        <v>138</v>
      </c>
      <c r="AU375" s="189" t="s">
        <v>82</v>
      </c>
      <c r="AV375" s="179" t="s">
        <v>82</v>
      </c>
      <c r="AW375" s="179" t="s">
        <v>33</v>
      </c>
      <c r="AX375" s="179" t="s">
        <v>72</v>
      </c>
      <c r="AY375" s="189" t="s">
        <v>125</v>
      </c>
    </row>
    <row r="376" spans="2:65" s="179" customFormat="1" ht="22.5" x14ac:dyDescent="0.2">
      <c r="B376" s="180"/>
      <c r="C376" s="181"/>
      <c r="D376" s="173" t="s">
        <v>138</v>
      </c>
      <c r="E376" s="182" t="s">
        <v>19</v>
      </c>
      <c r="F376" s="183" t="s">
        <v>881</v>
      </c>
      <c r="G376" s="181"/>
      <c r="H376" s="184">
        <v>0.41199999999999998</v>
      </c>
      <c r="I376" s="185"/>
      <c r="J376" s="181"/>
      <c r="K376" s="181"/>
      <c r="L376" s="186"/>
      <c r="M376" s="187"/>
      <c r="N376" s="181"/>
      <c r="O376" s="181"/>
      <c r="P376" s="181"/>
      <c r="Q376" s="181"/>
      <c r="R376" s="181"/>
      <c r="S376" s="181"/>
      <c r="T376" s="188"/>
      <c r="AT376" s="189" t="s">
        <v>138</v>
      </c>
      <c r="AU376" s="189" t="s">
        <v>82</v>
      </c>
      <c r="AV376" s="179" t="s">
        <v>82</v>
      </c>
      <c r="AW376" s="179" t="s">
        <v>33</v>
      </c>
      <c r="AX376" s="179" t="s">
        <v>72</v>
      </c>
      <c r="AY376" s="189" t="s">
        <v>125</v>
      </c>
    </row>
    <row r="377" spans="2:65" s="179" customFormat="1" ht="22.5" x14ac:dyDescent="0.2">
      <c r="B377" s="180"/>
      <c r="C377" s="181"/>
      <c r="D377" s="173" t="s">
        <v>138</v>
      </c>
      <c r="E377" s="182" t="s">
        <v>19</v>
      </c>
      <c r="F377" s="183" t="s">
        <v>882</v>
      </c>
      <c r="G377" s="181"/>
      <c r="H377" s="184">
        <v>0.17299999999999999</v>
      </c>
      <c r="I377" s="185"/>
      <c r="J377" s="181"/>
      <c r="K377" s="181"/>
      <c r="L377" s="186"/>
      <c r="M377" s="187"/>
      <c r="N377" s="181"/>
      <c r="O377" s="181"/>
      <c r="P377" s="181"/>
      <c r="Q377" s="181"/>
      <c r="R377" s="181"/>
      <c r="S377" s="181"/>
      <c r="T377" s="188"/>
      <c r="AT377" s="189" t="s">
        <v>138</v>
      </c>
      <c r="AU377" s="189" t="s">
        <v>82</v>
      </c>
      <c r="AV377" s="179" t="s">
        <v>82</v>
      </c>
      <c r="AW377" s="179" t="s">
        <v>33</v>
      </c>
      <c r="AX377" s="179" t="s">
        <v>72</v>
      </c>
      <c r="AY377" s="189" t="s">
        <v>125</v>
      </c>
    </row>
    <row r="378" spans="2:65" s="228" customFormat="1" x14ac:dyDescent="0.2">
      <c r="B378" s="229"/>
      <c r="C378" s="230"/>
      <c r="D378" s="173" t="s">
        <v>138</v>
      </c>
      <c r="E378" s="231" t="s">
        <v>19</v>
      </c>
      <c r="F378" s="232" t="s">
        <v>563</v>
      </c>
      <c r="G378" s="230"/>
      <c r="H378" s="233">
        <v>2.4609999999999999</v>
      </c>
      <c r="I378" s="234"/>
      <c r="J378" s="230"/>
      <c r="K378" s="230"/>
      <c r="L378" s="235"/>
      <c r="M378" s="236"/>
      <c r="N378" s="230"/>
      <c r="O378" s="230"/>
      <c r="P378" s="230"/>
      <c r="Q378" s="230"/>
      <c r="R378" s="230"/>
      <c r="S378" s="230"/>
      <c r="T378" s="237"/>
      <c r="AT378" s="238" t="s">
        <v>138</v>
      </c>
      <c r="AU378" s="238" t="s">
        <v>82</v>
      </c>
      <c r="AV378" s="228" t="s">
        <v>146</v>
      </c>
      <c r="AW378" s="228" t="s">
        <v>33</v>
      </c>
      <c r="AX378" s="228" t="s">
        <v>72</v>
      </c>
      <c r="AY378" s="238" t="s">
        <v>125</v>
      </c>
    </row>
    <row r="379" spans="2:65" s="205" customFormat="1" x14ac:dyDescent="0.2">
      <c r="B379" s="206"/>
      <c r="C379" s="207"/>
      <c r="D379" s="173" t="s">
        <v>138</v>
      </c>
      <c r="E379" s="208" t="s">
        <v>19</v>
      </c>
      <c r="F379" s="209" t="s">
        <v>883</v>
      </c>
      <c r="G379" s="207"/>
      <c r="H379" s="208" t="s">
        <v>19</v>
      </c>
      <c r="I379" s="210"/>
      <c r="J379" s="207"/>
      <c r="K379" s="207"/>
      <c r="L379" s="211"/>
      <c r="M379" s="212"/>
      <c r="N379" s="207"/>
      <c r="O379" s="207"/>
      <c r="P379" s="207"/>
      <c r="Q379" s="207"/>
      <c r="R379" s="207"/>
      <c r="S379" s="207"/>
      <c r="T379" s="213"/>
      <c r="AT379" s="214" t="s">
        <v>138</v>
      </c>
      <c r="AU379" s="214" t="s">
        <v>82</v>
      </c>
      <c r="AV379" s="205" t="s">
        <v>80</v>
      </c>
      <c r="AW379" s="205" t="s">
        <v>33</v>
      </c>
      <c r="AX379" s="205" t="s">
        <v>72</v>
      </c>
      <c r="AY379" s="214" t="s">
        <v>125</v>
      </c>
    </row>
    <row r="380" spans="2:65" s="179" customFormat="1" x14ac:dyDescent="0.2">
      <c r="B380" s="180"/>
      <c r="C380" s="181"/>
      <c r="D380" s="173" t="s">
        <v>138</v>
      </c>
      <c r="E380" s="182" t="s">
        <v>19</v>
      </c>
      <c r="F380" s="183" t="s">
        <v>884</v>
      </c>
      <c r="G380" s="181"/>
      <c r="H380" s="184">
        <v>1.486</v>
      </c>
      <c r="I380" s="185"/>
      <c r="J380" s="181"/>
      <c r="K380" s="181"/>
      <c r="L380" s="186"/>
      <c r="M380" s="187"/>
      <c r="N380" s="181"/>
      <c r="O380" s="181"/>
      <c r="P380" s="181"/>
      <c r="Q380" s="181"/>
      <c r="R380" s="181"/>
      <c r="S380" s="181"/>
      <c r="T380" s="188"/>
      <c r="AT380" s="189" t="s">
        <v>138</v>
      </c>
      <c r="AU380" s="189" t="s">
        <v>82</v>
      </c>
      <c r="AV380" s="179" t="s">
        <v>82</v>
      </c>
      <c r="AW380" s="179" t="s">
        <v>33</v>
      </c>
      <c r="AX380" s="179" t="s">
        <v>72</v>
      </c>
      <c r="AY380" s="189" t="s">
        <v>125</v>
      </c>
    </row>
    <row r="381" spans="2:65" s="179" customFormat="1" ht="22.5" x14ac:dyDescent="0.2">
      <c r="B381" s="180"/>
      <c r="C381" s="181"/>
      <c r="D381" s="173" t="s">
        <v>138</v>
      </c>
      <c r="E381" s="182" t="s">
        <v>19</v>
      </c>
      <c r="F381" s="183" t="s">
        <v>885</v>
      </c>
      <c r="G381" s="181"/>
      <c r="H381" s="184">
        <v>0.61199999999999999</v>
      </c>
      <c r="I381" s="185"/>
      <c r="J381" s="181"/>
      <c r="K381" s="181"/>
      <c r="L381" s="186"/>
      <c r="M381" s="187"/>
      <c r="N381" s="181"/>
      <c r="O381" s="181"/>
      <c r="P381" s="181"/>
      <c r="Q381" s="181"/>
      <c r="R381" s="181"/>
      <c r="S381" s="181"/>
      <c r="T381" s="188"/>
      <c r="AT381" s="189" t="s">
        <v>138</v>
      </c>
      <c r="AU381" s="189" t="s">
        <v>82</v>
      </c>
      <c r="AV381" s="179" t="s">
        <v>82</v>
      </c>
      <c r="AW381" s="179" t="s">
        <v>33</v>
      </c>
      <c r="AX381" s="179" t="s">
        <v>72</v>
      </c>
      <c r="AY381" s="189" t="s">
        <v>125</v>
      </c>
    </row>
    <row r="382" spans="2:65" s="228" customFormat="1" x14ac:dyDescent="0.2">
      <c r="B382" s="229"/>
      <c r="C382" s="230"/>
      <c r="D382" s="173" t="s">
        <v>138</v>
      </c>
      <c r="E382" s="231" t="s">
        <v>19</v>
      </c>
      <c r="F382" s="232" t="s">
        <v>563</v>
      </c>
      <c r="G382" s="230"/>
      <c r="H382" s="233">
        <v>2.0979999999999999</v>
      </c>
      <c r="I382" s="234"/>
      <c r="J382" s="230"/>
      <c r="K382" s="230"/>
      <c r="L382" s="235"/>
      <c r="M382" s="236"/>
      <c r="N382" s="230"/>
      <c r="O382" s="230"/>
      <c r="P382" s="230"/>
      <c r="Q382" s="230"/>
      <c r="R382" s="230"/>
      <c r="S382" s="230"/>
      <c r="T382" s="237"/>
      <c r="AT382" s="238" t="s">
        <v>138</v>
      </c>
      <c r="AU382" s="238" t="s">
        <v>82</v>
      </c>
      <c r="AV382" s="228" t="s">
        <v>146</v>
      </c>
      <c r="AW382" s="228" t="s">
        <v>33</v>
      </c>
      <c r="AX382" s="228" t="s">
        <v>72</v>
      </c>
      <c r="AY382" s="238" t="s">
        <v>125</v>
      </c>
    </row>
    <row r="383" spans="2:65" s="190" customFormat="1" x14ac:dyDescent="0.2">
      <c r="B383" s="191"/>
      <c r="C383" s="192"/>
      <c r="D383" s="173" t="s">
        <v>138</v>
      </c>
      <c r="E383" s="193" t="s">
        <v>19</v>
      </c>
      <c r="F383" s="194" t="s">
        <v>158</v>
      </c>
      <c r="G383" s="192"/>
      <c r="H383" s="195">
        <v>4.5590000000000002</v>
      </c>
      <c r="I383" s="196"/>
      <c r="J383" s="192"/>
      <c r="K383" s="192"/>
      <c r="L383" s="197"/>
      <c r="M383" s="198"/>
      <c r="N383" s="192"/>
      <c r="O383" s="192"/>
      <c r="P383" s="192"/>
      <c r="Q383" s="192"/>
      <c r="R383" s="192"/>
      <c r="S383" s="192"/>
      <c r="T383" s="199"/>
      <c r="AT383" s="200" t="s">
        <v>138</v>
      </c>
      <c r="AU383" s="200" t="s">
        <v>82</v>
      </c>
      <c r="AV383" s="190" t="s">
        <v>132</v>
      </c>
      <c r="AW383" s="190" t="s">
        <v>33</v>
      </c>
      <c r="AX383" s="190" t="s">
        <v>80</v>
      </c>
      <c r="AY383" s="200" t="s">
        <v>125</v>
      </c>
    </row>
    <row r="384" spans="2:65" s="20" customFormat="1" ht="24.2" customHeight="1" x14ac:dyDescent="0.2">
      <c r="B384" s="21"/>
      <c r="C384" s="160" t="s">
        <v>886</v>
      </c>
      <c r="D384" s="160" t="s">
        <v>127</v>
      </c>
      <c r="E384" s="161" t="s">
        <v>887</v>
      </c>
      <c r="F384" s="162" t="s">
        <v>888</v>
      </c>
      <c r="G384" s="163" t="s">
        <v>130</v>
      </c>
      <c r="H384" s="164">
        <v>56.771999999999998</v>
      </c>
      <c r="I384" s="165"/>
      <c r="J384" s="166">
        <f>ROUND(I384*H384,2)</f>
        <v>0</v>
      </c>
      <c r="K384" s="162" t="s">
        <v>131</v>
      </c>
      <c r="L384" s="25"/>
      <c r="M384" s="167" t="s">
        <v>19</v>
      </c>
      <c r="N384" s="168" t="s">
        <v>43</v>
      </c>
      <c r="O384" s="22"/>
      <c r="P384" s="169">
        <f>O384*H384</f>
        <v>0</v>
      </c>
      <c r="Q384" s="169">
        <v>0</v>
      </c>
      <c r="R384" s="169">
        <f>Q384*H384</f>
        <v>0</v>
      </c>
      <c r="S384" s="169">
        <v>0</v>
      </c>
      <c r="T384" s="170">
        <f>S384*H384</f>
        <v>0</v>
      </c>
      <c r="AR384" s="171" t="s">
        <v>215</v>
      </c>
      <c r="AT384" s="171" t="s">
        <v>127</v>
      </c>
      <c r="AU384" s="171" t="s">
        <v>82</v>
      </c>
      <c r="AY384" s="3" t="s">
        <v>125</v>
      </c>
      <c r="BE384" s="172">
        <f>IF(N384="základní",J384,0)</f>
        <v>0</v>
      </c>
      <c r="BF384" s="172">
        <f>IF(N384="snížená",J384,0)</f>
        <v>0</v>
      </c>
      <c r="BG384" s="172">
        <f>IF(N384="zákl. přenesená",J384,0)</f>
        <v>0</v>
      </c>
      <c r="BH384" s="172">
        <f>IF(N384="sníž. přenesená",J384,0)</f>
        <v>0</v>
      </c>
      <c r="BI384" s="172">
        <f>IF(N384="nulová",J384,0)</f>
        <v>0</v>
      </c>
      <c r="BJ384" s="3" t="s">
        <v>80</v>
      </c>
      <c r="BK384" s="172">
        <f>ROUND(I384*H384,2)</f>
        <v>0</v>
      </c>
      <c r="BL384" s="3" t="s">
        <v>215</v>
      </c>
      <c r="BM384" s="171" t="s">
        <v>889</v>
      </c>
    </row>
    <row r="385" spans="2:65" s="20" customFormat="1" ht="19.5" x14ac:dyDescent="0.2">
      <c r="B385" s="21"/>
      <c r="C385" s="22"/>
      <c r="D385" s="173" t="s">
        <v>134</v>
      </c>
      <c r="E385" s="22"/>
      <c r="F385" s="174" t="s">
        <v>890</v>
      </c>
      <c r="G385" s="22"/>
      <c r="H385" s="22"/>
      <c r="I385" s="175"/>
      <c r="J385" s="22"/>
      <c r="K385" s="22"/>
      <c r="L385" s="25"/>
      <c r="M385" s="176"/>
      <c r="N385" s="22"/>
      <c r="O385" s="22"/>
      <c r="P385" s="22"/>
      <c r="Q385" s="22"/>
      <c r="R385" s="22"/>
      <c r="S385" s="22"/>
      <c r="T385" s="53"/>
      <c r="AT385" s="3" t="s">
        <v>134</v>
      </c>
      <c r="AU385" s="3" t="s">
        <v>82</v>
      </c>
    </row>
    <row r="386" spans="2:65" s="20" customFormat="1" x14ac:dyDescent="0.2">
      <c r="B386" s="21"/>
      <c r="C386" s="22"/>
      <c r="D386" s="177" t="s">
        <v>136</v>
      </c>
      <c r="E386" s="22"/>
      <c r="F386" s="178" t="s">
        <v>891</v>
      </c>
      <c r="G386" s="22"/>
      <c r="H386" s="22"/>
      <c r="I386" s="175"/>
      <c r="J386" s="22"/>
      <c r="K386" s="22"/>
      <c r="L386" s="25"/>
      <c r="M386" s="176"/>
      <c r="N386" s="22"/>
      <c r="O386" s="22"/>
      <c r="P386" s="22"/>
      <c r="Q386" s="22"/>
      <c r="R386" s="22"/>
      <c r="S386" s="22"/>
      <c r="T386" s="53"/>
      <c r="AT386" s="3" t="s">
        <v>136</v>
      </c>
      <c r="AU386" s="3" t="s">
        <v>82</v>
      </c>
    </row>
    <row r="387" spans="2:65" s="179" customFormat="1" x14ac:dyDescent="0.2">
      <c r="B387" s="180"/>
      <c r="C387" s="181"/>
      <c r="D387" s="173" t="s">
        <v>138</v>
      </c>
      <c r="E387" s="182" t="s">
        <v>19</v>
      </c>
      <c r="F387" s="183" t="s">
        <v>892</v>
      </c>
      <c r="G387" s="181"/>
      <c r="H387" s="184">
        <v>56.771999999999998</v>
      </c>
      <c r="I387" s="185"/>
      <c r="J387" s="181"/>
      <c r="K387" s="181"/>
      <c r="L387" s="186"/>
      <c r="M387" s="187"/>
      <c r="N387" s="181"/>
      <c r="O387" s="181"/>
      <c r="P387" s="181"/>
      <c r="Q387" s="181"/>
      <c r="R387" s="181"/>
      <c r="S387" s="181"/>
      <c r="T387" s="188"/>
      <c r="AT387" s="189" t="s">
        <v>138</v>
      </c>
      <c r="AU387" s="189" t="s">
        <v>82</v>
      </c>
      <c r="AV387" s="179" t="s">
        <v>82</v>
      </c>
      <c r="AW387" s="179" t="s">
        <v>33</v>
      </c>
      <c r="AX387" s="179" t="s">
        <v>80</v>
      </c>
      <c r="AY387" s="189" t="s">
        <v>125</v>
      </c>
    </row>
    <row r="388" spans="2:65" s="20" customFormat="1" ht="21.75" customHeight="1" x14ac:dyDescent="0.2">
      <c r="B388" s="21"/>
      <c r="C388" s="215" t="s">
        <v>893</v>
      </c>
      <c r="D388" s="215" t="s">
        <v>408</v>
      </c>
      <c r="E388" s="216" t="s">
        <v>894</v>
      </c>
      <c r="F388" s="217" t="s">
        <v>895</v>
      </c>
      <c r="G388" s="218" t="s">
        <v>130</v>
      </c>
      <c r="H388" s="219">
        <v>62.448999999999998</v>
      </c>
      <c r="I388" s="220"/>
      <c r="J388" s="221">
        <f>ROUND(I388*H388,2)</f>
        <v>0</v>
      </c>
      <c r="K388" s="217" t="s">
        <v>19</v>
      </c>
      <c r="L388" s="222"/>
      <c r="M388" s="223" t="s">
        <v>19</v>
      </c>
      <c r="N388" s="224" t="s">
        <v>43</v>
      </c>
      <c r="O388" s="22"/>
      <c r="P388" s="169">
        <f>O388*H388</f>
        <v>0</v>
      </c>
      <c r="Q388" s="169">
        <v>7.3499999999999998E-3</v>
      </c>
      <c r="R388" s="169">
        <f>Q388*H388</f>
        <v>0.45900015</v>
      </c>
      <c r="S388" s="169">
        <v>0</v>
      </c>
      <c r="T388" s="170">
        <f>S388*H388</f>
        <v>0</v>
      </c>
      <c r="AR388" s="171" t="s">
        <v>471</v>
      </c>
      <c r="AT388" s="171" t="s">
        <v>408</v>
      </c>
      <c r="AU388" s="171" t="s">
        <v>82</v>
      </c>
      <c r="AY388" s="3" t="s">
        <v>125</v>
      </c>
      <c r="BE388" s="172">
        <f>IF(N388="základní",J388,0)</f>
        <v>0</v>
      </c>
      <c r="BF388" s="172">
        <f>IF(N388="snížená",J388,0)</f>
        <v>0</v>
      </c>
      <c r="BG388" s="172">
        <f>IF(N388="zákl. přenesená",J388,0)</f>
        <v>0</v>
      </c>
      <c r="BH388" s="172">
        <f>IF(N388="sníž. přenesená",J388,0)</f>
        <v>0</v>
      </c>
      <c r="BI388" s="172">
        <f>IF(N388="nulová",J388,0)</f>
        <v>0</v>
      </c>
      <c r="BJ388" s="3" t="s">
        <v>80</v>
      </c>
      <c r="BK388" s="172">
        <f>ROUND(I388*H388,2)</f>
        <v>0</v>
      </c>
      <c r="BL388" s="3" t="s">
        <v>215</v>
      </c>
      <c r="BM388" s="171" t="s">
        <v>896</v>
      </c>
    </row>
    <row r="389" spans="2:65" s="20" customFormat="1" x14ac:dyDescent="0.2">
      <c r="B389" s="21"/>
      <c r="C389" s="22"/>
      <c r="D389" s="173" t="s">
        <v>134</v>
      </c>
      <c r="E389" s="22"/>
      <c r="F389" s="174" t="s">
        <v>895</v>
      </c>
      <c r="G389" s="22"/>
      <c r="H389" s="22"/>
      <c r="I389" s="175"/>
      <c r="J389" s="22"/>
      <c r="K389" s="22"/>
      <c r="L389" s="25"/>
      <c r="M389" s="176"/>
      <c r="N389" s="22"/>
      <c r="O389" s="22"/>
      <c r="P389" s="22"/>
      <c r="Q389" s="22"/>
      <c r="R389" s="22"/>
      <c r="S389" s="22"/>
      <c r="T389" s="53"/>
      <c r="AT389" s="3" t="s">
        <v>134</v>
      </c>
      <c r="AU389" s="3" t="s">
        <v>82</v>
      </c>
    </row>
    <row r="390" spans="2:65" s="179" customFormat="1" x14ac:dyDescent="0.2">
      <c r="B390" s="180"/>
      <c r="C390" s="181"/>
      <c r="D390" s="173" t="s">
        <v>138</v>
      </c>
      <c r="E390" s="182" t="s">
        <v>19</v>
      </c>
      <c r="F390" s="183" t="s">
        <v>897</v>
      </c>
      <c r="G390" s="181"/>
      <c r="H390" s="184">
        <v>62.448999999999998</v>
      </c>
      <c r="I390" s="185"/>
      <c r="J390" s="181"/>
      <c r="K390" s="181"/>
      <c r="L390" s="186"/>
      <c r="M390" s="187"/>
      <c r="N390" s="181"/>
      <c r="O390" s="181"/>
      <c r="P390" s="181"/>
      <c r="Q390" s="181"/>
      <c r="R390" s="181"/>
      <c r="S390" s="181"/>
      <c r="T390" s="188"/>
      <c r="AT390" s="189" t="s">
        <v>138</v>
      </c>
      <c r="AU390" s="189" t="s">
        <v>82</v>
      </c>
      <c r="AV390" s="179" t="s">
        <v>82</v>
      </c>
      <c r="AW390" s="179" t="s">
        <v>33</v>
      </c>
      <c r="AX390" s="179" t="s">
        <v>80</v>
      </c>
      <c r="AY390" s="189" t="s">
        <v>125</v>
      </c>
    </row>
    <row r="391" spans="2:65" s="20" customFormat="1" ht="24.2" customHeight="1" x14ac:dyDescent="0.2">
      <c r="B391" s="21"/>
      <c r="C391" s="160" t="s">
        <v>898</v>
      </c>
      <c r="D391" s="160" t="s">
        <v>127</v>
      </c>
      <c r="E391" s="161" t="s">
        <v>899</v>
      </c>
      <c r="F391" s="162" t="s">
        <v>900</v>
      </c>
      <c r="G391" s="163" t="s">
        <v>187</v>
      </c>
      <c r="H391" s="164">
        <v>1.4419999999999999</v>
      </c>
      <c r="I391" s="165"/>
      <c r="J391" s="166">
        <f>ROUND(I391*H391,2)</f>
        <v>0</v>
      </c>
      <c r="K391" s="162" t="s">
        <v>131</v>
      </c>
      <c r="L391" s="25"/>
      <c r="M391" s="167" t="s">
        <v>19</v>
      </c>
      <c r="N391" s="168" t="s">
        <v>43</v>
      </c>
      <c r="O391" s="22"/>
      <c r="P391" s="169">
        <f>O391*H391</f>
        <v>0</v>
      </c>
      <c r="Q391" s="169">
        <v>2.7200000000000002E-3</v>
      </c>
      <c r="R391" s="169">
        <f>Q391*H391</f>
        <v>3.9222400000000004E-3</v>
      </c>
      <c r="S391" s="169">
        <v>0</v>
      </c>
      <c r="T391" s="170">
        <f>S391*H391</f>
        <v>0</v>
      </c>
      <c r="AR391" s="171" t="s">
        <v>215</v>
      </c>
      <c r="AT391" s="171" t="s">
        <v>127</v>
      </c>
      <c r="AU391" s="171" t="s">
        <v>82</v>
      </c>
      <c r="AY391" s="3" t="s">
        <v>125</v>
      </c>
      <c r="BE391" s="172">
        <f>IF(N391="základní",J391,0)</f>
        <v>0</v>
      </c>
      <c r="BF391" s="172">
        <f>IF(N391="snížená",J391,0)</f>
        <v>0</v>
      </c>
      <c r="BG391" s="172">
        <f>IF(N391="zákl. přenesená",J391,0)</f>
        <v>0</v>
      </c>
      <c r="BH391" s="172">
        <f>IF(N391="sníž. přenesená",J391,0)</f>
        <v>0</v>
      </c>
      <c r="BI391" s="172">
        <f>IF(N391="nulová",J391,0)</f>
        <v>0</v>
      </c>
      <c r="BJ391" s="3" t="s">
        <v>80</v>
      </c>
      <c r="BK391" s="172">
        <f>ROUND(I391*H391,2)</f>
        <v>0</v>
      </c>
      <c r="BL391" s="3" t="s">
        <v>215</v>
      </c>
      <c r="BM391" s="171" t="s">
        <v>901</v>
      </c>
    </row>
    <row r="392" spans="2:65" s="20" customFormat="1" ht="19.5" x14ac:dyDescent="0.2">
      <c r="B392" s="21"/>
      <c r="C392" s="22"/>
      <c r="D392" s="173" t="s">
        <v>134</v>
      </c>
      <c r="E392" s="22"/>
      <c r="F392" s="174" t="s">
        <v>902</v>
      </c>
      <c r="G392" s="22"/>
      <c r="H392" s="22"/>
      <c r="I392" s="175"/>
      <c r="J392" s="22"/>
      <c r="K392" s="22"/>
      <c r="L392" s="25"/>
      <c r="M392" s="176"/>
      <c r="N392" s="22"/>
      <c r="O392" s="22"/>
      <c r="P392" s="22"/>
      <c r="Q392" s="22"/>
      <c r="R392" s="22"/>
      <c r="S392" s="22"/>
      <c r="T392" s="53"/>
      <c r="AT392" s="3" t="s">
        <v>134</v>
      </c>
      <c r="AU392" s="3" t="s">
        <v>82</v>
      </c>
    </row>
    <row r="393" spans="2:65" s="20" customFormat="1" x14ac:dyDescent="0.2">
      <c r="B393" s="21"/>
      <c r="C393" s="22"/>
      <c r="D393" s="177" t="s">
        <v>136</v>
      </c>
      <c r="E393" s="22"/>
      <c r="F393" s="178" t="s">
        <v>903</v>
      </c>
      <c r="G393" s="22"/>
      <c r="H393" s="22"/>
      <c r="I393" s="175"/>
      <c r="J393" s="22"/>
      <c r="K393" s="22"/>
      <c r="L393" s="25"/>
      <c r="M393" s="176"/>
      <c r="N393" s="22"/>
      <c r="O393" s="22"/>
      <c r="P393" s="22"/>
      <c r="Q393" s="22"/>
      <c r="R393" s="22"/>
      <c r="S393" s="22"/>
      <c r="T393" s="53"/>
      <c r="AT393" s="3" t="s">
        <v>136</v>
      </c>
      <c r="AU393" s="3" t="s">
        <v>82</v>
      </c>
    </row>
    <row r="394" spans="2:65" s="179" customFormat="1" x14ac:dyDescent="0.2">
      <c r="B394" s="180"/>
      <c r="C394" s="181"/>
      <c r="D394" s="173" t="s">
        <v>138</v>
      </c>
      <c r="E394" s="182" t="s">
        <v>19</v>
      </c>
      <c r="F394" s="183" t="s">
        <v>904</v>
      </c>
      <c r="G394" s="181"/>
      <c r="H394" s="184">
        <v>1.4419999999999999</v>
      </c>
      <c r="I394" s="185"/>
      <c r="J394" s="181"/>
      <c r="K394" s="181"/>
      <c r="L394" s="186"/>
      <c r="M394" s="187"/>
      <c r="N394" s="181"/>
      <c r="O394" s="181"/>
      <c r="P394" s="181"/>
      <c r="Q394" s="181"/>
      <c r="R394" s="181"/>
      <c r="S394" s="181"/>
      <c r="T394" s="188"/>
      <c r="AT394" s="189" t="s">
        <v>138</v>
      </c>
      <c r="AU394" s="189" t="s">
        <v>82</v>
      </c>
      <c r="AV394" s="179" t="s">
        <v>82</v>
      </c>
      <c r="AW394" s="179" t="s">
        <v>33</v>
      </c>
      <c r="AX394" s="179" t="s">
        <v>80</v>
      </c>
      <c r="AY394" s="189" t="s">
        <v>125</v>
      </c>
    </row>
    <row r="395" spans="2:65" s="20" customFormat="1" ht="24.2" customHeight="1" x14ac:dyDescent="0.2">
      <c r="B395" s="21"/>
      <c r="C395" s="160" t="s">
        <v>905</v>
      </c>
      <c r="D395" s="160" t="s">
        <v>127</v>
      </c>
      <c r="E395" s="161" t="s">
        <v>906</v>
      </c>
      <c r="F395" s="162" t="s">
        <v>907</v>
      </c>
      <c r="G395" s="163" t="s">
        <v>233</v>
      </c>
      <c r="H395" s="164">
        <v>3.7</v>
      </c>
      <c r="I395" s="165"/>
      <c r="J395" s="166">
        <f>ROUND(I395*H395,2)</f>
        <v>0</v>
      </c>
      <c r="K395" s="162" t="s">
        <v>131</v>
      </c>
      <c r="L395" s="25"/>
      <c r="M395" s="167" t="s">
        <v>19</v>
      </c>
      <c r="N395" s="168" t="s">
        <v>43</v>
      </c>
      <c r="O395" s="22"/>
      <c r="P395" s="169">
        <f>O395*H395</f>
        <v>0</v>
      </c>
      <c r="Q395" s="169">
        <v>0</v>
      </c>
      <c r="R395" s="169">
        <f>Q395*H395</f>
        <v>0</v>
      </c>
      <c r="S395" s="169">
        <v>0</v>
      </c>
      <c r="T395" s="170">
        <f>S395*H395</f>
        <v>0</v>
      </c>
      <c r="AR395" s="171" t="s">
        <v>215</v>
      </c>
      <c r="AT395" s="171" t="s">
        <v>127</v>
      </c>
      <c r="AU395" s="171" t="s">
        <v>82</v>
      </c>
      <c r="AY395" s="3" t="s">
        <v>125</v>
      </c>
      <c r="BE395" s="172">
        <f>IF(N395="základní",J395,0)</f>
        <v>0</v>
      </c>
      <c r="BF395" s="172">
        <f>IF(N395="snížená",J395,0)</f>
        <v>0</v>
      </c>
      <c r="BG395" s="172">
        <f>IF(N395="zákl. přenesená",J395,0)</f>
        <v>0</v>
      </c>
      <c r="BH395" s="172">
        <f>IF(N395="sníž. přenesená",J395,0)</f>
        <v>0</v>
      </c>
      <c r="BI395" s="172">
        <f>IF(N395="nulová",J395,0)</f>
        <v>0</v>
      </c>
      <c r="BJ395" s="3" t="s">
        <v>80</v>
      </c>
      <c r="BK395" s="172">
        <f>ROUND(I395*H395,2)</f>
        <v>0</v>
      </c>
      <c r="BL395" s="3" t="s">
        <v>215</v>
      </c>
      <c r="BM395" s="171" t="s">
        <v>908</v>
      </c>
    </row>
    <row r="396" spans="2:65" s="20" customFormat="1" ht="29.25" x14ac:dyDescent="0.2">
      <c r="B396" s="21"/>
      <c r="C396" s="22"/>
      <c r="D396" s="173" t="s">
        <v>134</v>
      </c>
      <c r="E396" s="22"/>
      <c r="F396" s="174" t="s">
        <v>909</v>
      </c>
      <c r="G396" s="22"/>
      <c r="H396" s="22"/>
      <c r="I396" s="175"/>
      <c r="J396" s="22"/>
      <c r="K396" s="22"/>
      <c r="L396" s="25"/>
      <c r="M396" s="176"/>
      <c r="N396" s="22"/>
      <c r="O396" s="22"/>
      <c r="P396" s="22"/>
      <c r="Q396" s="22"/>
      <c r="R396" s="22"/>
      <c r="S396" s="22"/>
      <c r="T396" s="53"/>
      <c r="AT396" s="3" t="s">
        <v>134</v>
      </c>
      <c r="AU396" s="3" t="s">
        <v>82</v>
      </c>
    </row>
    <row r="397" spans="2:65" s="20" customFormat="1" x14ac:dyDescent="0.2">
      <c r="B397" s="21"/>
      <c r="C397" s="22"/>
      <c r="D397" s="177" t="s">
        <v>136</v>
      </c>
      <c r="E397" s="22"/>
      <c r="F397" s="178" t="s">
        <v>910</v>
      </c>
      <c r="G397" s="22"/>
      <c r="H397" s="22"/>
      <c r="I397" s="175"/>
      <c r="J397" s="22"/>
      <c r="K397" s="22"/>
      <c r="L397" s="25"/>
      <c r="M397" s="176"/>
      <c r="N397" s="22"/>
      <c r="O397" s="22"/>
      <c r="P397" s="22"/>
      <c r="Q397" s="22"/>
      <c r="R397" s="22"/>
      <c r="S397" s="22"/>
      <c r="T397" s="53"/>
      <c r="AT397" s="3" t="s">
        <v>136</v>
      </c>
      <c r="AU397" s="3" t="s">
        <v>82</v>
      </c>
    </row>
    <row r="398" spans="2:65" s="144" customFormat="1" ht="22.9" customHeight="1" x14ac:dyDescent="0.2">
      <c r="B398" s="145"/>
      <c r="C398" s="146"/>
      <c r="D398" s="147" t="s">
        <v>71</v>
      </c>
      <c r="E398" s="158" t="s">
        <v>911</v>
      </c>
      <c r="F398" s="158" t="s">
        <v>912</v>
      </c>
      <c r="G398" s="146"/>
      <c r="H398" s="146"/>
      <c r="I398" s="149"/>
      <c r="J398" s="159">
        <f>BK398</f>
        <v>0</v>
      </c>
      <c r="K398" s="146"/>
      <c r="L398" s="151"/>
      <c r="M398" s="152"/>
      <c r="N398" s="146"/>
      <c r="O398" s="146"/>
      <c r="P398" s="153">
        <f>SUM(P399:P405)</f>
        <v>0</v>
      </c>
      <c r="Q398" s="146"/>
      <c r="R398" s="153">
        <f>SUM(R399:R405)</f>
        <v>7.7831999999999998E-2</v>
      </c>
      <c r="S398" s="146"/>
      <c r="T398" s="154">
        <f>SUM(T399:T405)</f>
        <v>0</v>
      </c>
      <c r="AR398" s="155" t="s">
        <v>82</v>
      </c>
      <c r="AT398" s="156" t="s">
        <v>71</v>
      </c>
      <c r="AU398" s="156" t="s">
        <v>80</v>
      </c>
      <c r="AY398" s="155" t="s">
        <v>125</v>
      </c>
      <c r="BK398" s="157">
        <f>SUM(BK399:BK405)</f>
        <v>0</v>
      </c>
    </row>
    <row r="399" spans="2:65" s="20" customFormat="1" ht="33" customHeight="1" x14ac:dyDescent="0.2">
      <c r="B399" s="21"/>
      <c r="C399" s="160" t="s">
        <v>913</v>
      </c>
      <c r="D399" s="160" t="s">
        <v>127</v>
      </c>
      <c r="E399" s="161" t="s">
        <v>914</v>
      </c>
      <c r="F399" s="162" t="s">
        <v>915</v>
      </c>
      <c r="G399" s="163" t="s">
        <v>178</v>
      </c>
      <c r="H399" s="164">
        <v>43.24</v>
      </c>
      <c r="I399" s="165"/>
      <c r="J399" s="166">
        <f>ROUND(I399*H399,2)</f>
        <v>0</v>
      </c>
      <c r="K399" s="162" t="s">
        <v>131</v>
      </c>
      <c r="L399" s="25"/>
      <c r="M399" s="167" t="s">
        <v>19</v>
      </c>
      <c r="N399" s="168" t="s">
        <v>43</v>
      </c>
      <c r="O399" s="22"/>
      <c r="P399" s="169">
        <f>O399*H399</f>
        <v>0</v>
      </c>
      <c r="Q399" s="169">
        <v>1.8E-3</v>
      </c>
      <c r="R399" s="169">
        <f>Q399*H399</f>
        <v>7.7831999999999998E-2</v>
      </c>
      <c r="S399" s="169">
        <v>0</v>
      </c>
      <c r="T399" s="170">
        <f>S399*H399</f>
        <v>0</v>
      </c>
      <c r="AR399" s="171" t="s">
        <v>215</v>
      </c>
      <c r="AT399" s="171" t="s">
        <v>127</v>
      </c>
      <c r="AU399" s="171" t="s">
        <v>82</v>
      </c>
      <c r="AY399" s="3" t="s">
        <v>125</v>
      </c>
      <c r="BE399" s="172">
        <f>IF(N399="základní",J399,0)</f>
        <v>0</v>
      </c>
      <c r="BF399" s="172">
        <f>IF(N399="snížená",J399,0)</f>
        <v>0</v>
      </c>
      <c r="BG399" s="172">
        <f>IF(N399="zákl. přenesená",J399,0)</f>
        <v>0</v>
      </c>
      <c r="BH399" s="172">
        <f>IF(N399="sníž. přenesená",J399,0)</f>
        <v>0</v>
      </c>
      <c r="BI399" s="172">
        <f>IF(N399="nulová",J399,0)</f>
        <v>0</v>
      </c>
      <c r="BJ399" s="3" t="s">
        <v>80</v>
      </c>
      <c r="BK399" s="172">
        <f>ROUND(I399*H399,2)</f>
        <v>0</v>
      </c>
      <c r="BL399" s="3" t="s">
        <v>215</v>
      </c>
      <c r="BM399" s="171" t="s">
        <v>916</v>
      </c>
    </row>
    <row r="400" spans="2:65" s="20" customFormat="1" ht="19.5" x14ac:dyDescent="0.2">
      <c r="B400" s="21"/>
      <c r="C400" s="22"/>
      <c r="D400" s="173" t="s">
        <v>134</v>
      </c>
      <c r="E400" s="22"/>
      <c r="F400" s="174" t="s">
        <v>917</v>
      </c>
      <c r="G400" s="22"/>
      <c r="H400" s="22"/>
      <c r="I400" s="175"/>
      <c r="J400" s="22"/>
      <c r="K400" s="22"/>
      <c r="L400" s="25"/>
      <c r="M400" s="176"/>
      <c r="N400" s="22"/>
      <c r="O400" s="22"/>
      <c r="P400" s="22"/>
      <c r="Q400" s="22"/>
      <c r="R400" s="22"/>
      <c r="S400" s="22"/>
      <c r="T400" s="53"/>
      <c r="AT400" s="3" t="s">
        <v>134</v>
      </c>
      <c r="AU400" s="3" t="s">
        <v>82</v>
      </c>
    </row>
    <row r="401" spans="2:65" s="20" customFormat="1" x14ac:dyDescent="0.2">
      <c r="B401" s="21"/>
      <c r="C401" s="22"/>
      <c r="D401" s="177" t="s">
        <v>136</v>
      </c>
      <c r="E401" s="22"/>
      <c r="F401" s="178" t="s">
        <v>918</v>
      </c>
      <c r="G401" s="22"/>
      <c r="H401" s="22"/>
      <c r="I401" s="175"/>
      <c r="J401" s="22"/>
      <c r="K401" s="22"/>
      <c r="L401" s="25"/>
      <c r="M401" s="176"/>
      <c r="N401" s="22"/>
      <c r="O401" s="22"/>
      <c r="P401" s="22"/>
      <c r="Q401" s="22"/>
      <c r="R401" s="22"/>
      <c r="S401" s="22"/>
      <c r="T401" s="53"/>
      <c r="AT401" s="3" t="s">
        <v>136</v>
      </c>
      <c r="AU401" s="3" t="s">
        <v>82</v>
      </c>
    </row>
    <row r="402" spans="2:65" s="179" customFormat="1" x14ac:dyDescent="0.2">
      <c r="B402" s="180"/>
      <c r="C402" s="181"/>
      <c r="D402" s="173" t="s">
        <v>138</v>
      </c>
      <c r="E402" s="182" t="s">
        <v>19</v>
      </c>
      <c r="F402" s="183" t="s">
        <v>919</v>
      </c>
      <c r="G402" s="181"/>
      <c r="H402" s="184">
        <v>43.24</v>
      </c>
      <c r="I402" s="185"/>
      <c r="J402" s="181"/>
      <c r="K402" s="181"/>
      <c r="L402" s="186"/>
      <c r="M402" s="187"/>
      <c r="N402" s="181"/>
      <c r="O402" s="181"/>
      <c r="P402" s="181"/>
      <c r="Q402" s="181"/>
      <c r="R402" s="181"/>
      <c r="S402" s="181"/>
      <c r="T402" s="188"/>
      <c r="AT402" s="189" t="s">
        <v>138</v>
      </c>
      <c r="AU402" s="189" t="s">
        <v>82</v>
      </c>
      <c r="AV402" s="179" t="s">
        <v>82</v>
      </c>
      <c r="AW402" s="179" t="s">
        <v>33</v>
      </c>
      <c r="AX402" s="179" t="s">
        <v>80</v>
      </c>
      <c r="AY402" s="189" t="s">
        <v>125</v>
      </c>
    </row>
    <row r="403" spans="2:65" s="20" customFormat="1" ht="24.2" customHeight="1" x14ac:dyDescent="0.2">
      <c r="B403" s="21"/>
      <c r="C403" s="160" t="s">
        <v>920</v>
      </c>
      <c r="D403" s="160" t="s">
        <v>127</v>
      </c>
      <c r="E403" s="161" t="s">
        <v>921</v>
      </c>
      <c r="F403" s="162" t="s">
        <v>922</v>
      </c>
      <c r="G403" s="163" t="s">
        <v>233</v>
      </c>
      <c r="H403" s="164">
        <v>7.8E-2</v>
      </c>
      <c r="I403" s="165"/>
      <c r="J403" s="166">
        <f>ROUND(I403*H403,2)</f>
        <v>0</v>
      </c>
      <c r="K403" s="162" t="s">
        <v>131</v>
      </c>
      <c r="L403" s="25"/>
      <c r="M403" s="167" t="s">
        <v>19</v>
      </c>
      <c r="N403" s="168" t="s">
        <v>43</v>
      </c>
      <c r="O403" s="22"/>
      <c r="P403" s="169">
        <f>O403*H403</f>
        <v>0</v>
      </c>
      <c r="Q403" s="169">
        <v>0</v>
      </c>
      <c r="R403" s="169">
        <f>Q403*H403</f>
        <v>0</v>
      </c>
      <c r="S403" s="169">
        <v>0</v>
      </c>
      <c r="T403" s="170">
        <f>S403*H403</f>
        <v>0</v>
      </c>
      <c r="AR403" s="171" t="s">
        <v>215</v>
      </c>
      <c r="AT403" s="171" t="s">
        <v>127</v>
      </c>
      <c r="AU403" s="171" t="s">
        <v>82</v>
      </c>
      <c r="AY403" s="3" t="s">
        <v>125</v>
      </c>
      <c r="BE403" s="172">
        <f>IF(N403="základní",J403,0)</f>
        <v>0</v>
      </c>
      <c r="BF403" s="172">
        <f>IF(N403="snížená",J403,0)</f>
        <v>0</v>
      </c>
      <c r="BG403" s="172">
        <f>IF(N403="zákl. přenesená",J403,0)</f>
        <v>0</v>
      </c>
      <c r="BH403" s="172">
        <f>IF(N403="sníž. přenesená",J403,0)</f>
        <v>0</v>
      </c>
      <c r="BI403" s="172">
        <f>IF(N403="nulová",J403,0)</f>
        <v>0</v>
      </c>
      <c r="BJ403" s="3" t="s">
        <v>80</v>
      </c>
      <c r="BK403" s="172">
        <f>ROUND(I403*H403,2)</f>
        <v>0</v>
      </c>
      <c r="BL403" s="3" t="s">
        <v>215</v>
      </c>
      <c r="BM403" s="171" t="s">
        <v>923</v>
      </c>
    </row>
    <row r="404" spans="2:65" s="20" customFormat="1" ht="29.25" x14ac:dyDescent="0.2">
      <c r="B404" s="21"/>
      <c r="C404" s="22"/>
      <c r="D404" s="173" t="s">
        <v>134</v>
      </c>
      <c r="E404" s="22"/>
      <c r="F404" s="174" t="s">
        <v>924</v>
      </c>
      <c r="G404" s="22"/>
      <c r="H404" s="22"/>
      <c r="I404" s="175"/>
      <c r="J404" s="22"/>
      <c r="K404" s="22"/>
      <c r="L404" s="25"/>
      <c r="M404" s="176"/>
      <c r="N404" s="22"/>
      <c r="O404" s="22"/>
      <c r="P404" s="22"/>
      <c r="Q404" s="22"/>
      <c r="R404" s="22"/>
      <c r="S404" s="22"/>
      <c r="T404" s="53"/>
      <c r="AT404" s="3" t="s">
        <v>134</v>
      </c>
      <c r="AU404" s="3" t="s">
        <v>82</v>
      </c>
    </row>
    <row r="405" spans="2:65" s="20" customFormat="1" x14ac:dyDescent="0.2">
      <c r="B405" s="21"/>
      <c r="C405" s="22"/>
      <c r="D405" s="177" t="s">
        <v>136</v>
      </c>
      <c r="E405" s="22"/>
      <c r="F405" s="178" t="s">
        <v>925</v>
      </c>
      <c r="G405" s="22"/>
      <c r="H405" s="22"/>
      <c r="I405" s="175"/>
      <c r="J405" s="22"/>
      <c r="K405" s="22"/>
      <c r="L405" s="25"/>
      <c r="M405" s="176"/>
      <c r="N405" s="22"/>
      <c r="O405" s="22"/>
      <c r="P405" s="22"/>
      <c r="Q405" s="22"/>
      <c r="R405" s="22"/>
      <c r="S405" s="22"/>
      <c r="T405" s="53"/>
      <c r="AT405" s="3" t="s">
        <v>136</v>
      </c>
      <c r="AU405" s="3" t="s">
        <v>82</v>
      </c>
    </row>
    <row r="406" spans="2:65" s="144" customFormat="1" ht="22.9" customHeight="1" x14ac:dyDescent="0.2">
      <c r="B406" s="145"/>
      <c r="C406" s="146"/>
      <c r="D406" s="147" t="s">
        <v>71</v>
      </c>
      <c r="E406" s="158" t="s">
        <v>926</v>
      </c>
      <c r="F406" s="158" t="s">
        <v>927</v>
      </c>
      <c r="G406" s="146"/>
      <c r="H406" s="146"/>
      <c r="I406" s="149"/>
      <c r="J406" s="159">
        <f>BK406</f>
        <v>0</v>
      </c>
      <c r="K406" s="146"/>
      <c r="L406" s="151"/>
      <c r="M406" s="152"/>
      <c r="N406" s="146"/>
      <c r="O406" s="146"/>
      <c r="P406" s="153">
        <f>SUM(P407:P412)</f>
        <v>0</v>
      </c>
      <c r="Q406" s="146"/>
      <c r="R406" s="153">
        <f>SUM(R407:R412)</f>
        <v>0.55400000000000005</v>
      </c>
      <c r="S406" s="146"/>
      <c r="T406" s="154">
        <f>SUM(T407:T412)</f>
        <v>0</v>
      </c>
      <c r="AR406" s="155" t="s">
        <v>82</v>
      </c>
      <c r="AT406" s="156" t="s">
        <v>71</v>
      </c>
      <c r="AU406" s="156" t="s">
        <v>80</v>
      </c>
      <c r="AY406" s="155" t="s">
        <v>125</v>
      </c>
      <c r="BK406" s="157">
        <f>SUM(BK407:BK412)</f>
        <v>0</v>
      </c>
    </row>
    <row r="407" spans="2:65" s="20" customFormat="1" ht="66.75" customHeight="1" x14ac:dyDescent="0.2">
      <c r="B407" s="21"/>
      <c r="C407" s="160" t="s">
        <v>928</v>
      </c>
      <c r="D407" s="160" t="s">
        <v>127</v>
      </c>
      <c r="E407" s="161" t="s">
        <v>929</v>
      </c>
      <c r="F407" s="162" t="s">
        <v>930</v>
      </c>
      <c r="G407" s="163" t="s">
        <v>196</v>
      </c>
      <c r="H407" s="164">
        <v>2</v>
      </c>
      <c r="I407" s="165"/>
      <c r="J407" s="166">
        <f>ROUND(I407*H407,2)</f>
        <v>0</v>
      </c>
      <c r="K407" s="162" t="s">
        <v>19</v>
      </c>
      <c r="L407" s="25"/>
      <c r="M407" s="167" t="s">
        <v>19</v>
      </c>
      <c r="N407" s="168" t="s">
        <v>43</v>
      </c>
      <c r="O407" s="22"/>
      <c r="P407" s="169">
        <f>O407*H407</f>
        <v>0</v>
      </c>
      <c r="Q407" s="169">
        <v>0.27700000000000002</v>
      </c>
      <c r="R407" s="169">
        <f>Q407*H407</f>
        <v>0.55400000000000005</v>
      </c>
      <c r="S407" s="169">
        <v>0</v>
      </c>
      <c r="T407" s="170">
        <f>S407*H407</f>
        <v>0</v>
      </c>
      <c r="AR407" s="171" t="s">
        <v>215</v>
      </c>
      <c r="AT407" s="171" t="s">
        <v>127</v>
      </c>
      <c r="AU407" s="171" t="s">
        <v>82</v>
      </c>
      <c r="AY407" s="3" t="s">
        <v>125</v>
      </c>
      <c r="BE407" s="172">
        <f>IF(N407="základní",J407,0)</f>
        <v>0</v>
      </c>
      <c r="BF407" s="172">
        <f>IF(N407="snížená",J407,0)</f>
        <v>0</v>
      </c>
      <c r="BG407" s="172">
        <f>IF(N407="zákl. přenesená",J407,0)</f>
        <v>0</v>
      </c>
      <c r="BH407" s="172">
        <f>IF(N407="sníž. přenesená",J407,0)</f>
        <v>0</v>
      </c>
      <c r="BI407" s="172">
        <f>IF(N407="nulová",J407,0)</f>
        <v>0</v>
      </c>
      <c r="BJ407" s="3" t="s">
        <v>80</v>
      </c>
      <c r="BK407" s="172">
        <f>ROUND(I407*H407,2)</f>
        <v>0</v>
      </c>
      <c r="BL407" s="3" t="s">
        <v>215</v>
      </c>
      <c r="BM407" s="171" t="s">
        <v>931</v>
      </c>
    </row>
    <row r="408" spans="2:65" s="20" customFormat="1" ht="58.5" x14ac:dyDescent="0.2">
      <c r="B408" s="21"/>
      <c r="C408" s="22"/>
      <c r="D408" s="173" t="s">
        <v>134</v>
      </c>
      <c r="E408" s="22"/>
      <c r="F408" s="174" t="s">
        <v>932</v>
      </c>
      <c r="G408" s="22"/>
      <c r="H408" s="22"/>
      <c r="I408" s="175"/>
      <c r="J408" s="22"/>
      <c r="K408" s="22"/>
      <c r="L408" s="25"/>
      <c r="M408" s="176"/>
      <c r="N408" s="22"/>
      <c r="O408" s="22"/>
      <c r="P408" s="22"/>
      <c r="Q408" s="22"/>
      <c r="R408" s="22"/>
      <c r="S408" s="22"/>
      <c r="T408" s="53"/>
      <c r="AT408" s="3" t="s">
        <v>134</v>
      </c>
      <c r="AU408" s="3" t="s">
        <v>82</v>
      </c>
    </row>
    <row r="409" spans="2:65" s="179" customFormat="1" x14ac:dyDescent="0.2">
      <c r="B409" s="180"/>
      <c r="C409" s="181"/>
      <c r="D409" s="173" t="s">
        <v>138</v>
      </c>
      <c r="E409" s="182" t="s">
        <v>19</v>
      </c>
      <c r="F409" s="183" t="s">
        <v>933</v>
      </c>
      <c r="G409" s="181"/>
      <c r="H409" s="184">
        <v>2</v>
      </c>
      <c r="I409" s="185"/>
      <c r="J409" s="181"/>
      <c r="K409" s="181"/>
      <c r="L409" s="186"/>
      <c r="M409" s="187"/>
      <c r="N409" s="181"/>
      <c r="O409" s="181"/>
      <c r="P409" s="181"/>
      <c r="Q409" s="181"/>
      <c r="R409" s="181"/>
      <c r="S409" s="181"/>
      <c r="T409" s="188"/>
      <c r="AT409" s="189" t="s">
        <v>138</v>
      </c>
      <c r="AU409" s="189" t="s">
        <v>82</v>
      </c>
      <c r="AV409" s="179" t="s">
        <v>82</v>
      </c>
      <c r="AW409" s="179" t="s">
        <v>33</v>
      </c>
      <c r="AX409" s="179" t="s">
        <v>80</v>
      </c>
      <c r="AY409" s="189" t="s">
        <v>125</v>
      </c>
    </row>
    <row r="410" spans="2:65" s="20" customFormat="1" ht="24.2" customHeight="1" x14ac:dyDescent="0.2">
      <c r="B410" s="21"/>
      <c r="C410" s="160" t="s">
        <v>934</v>
      </c>
      <c r="D410" s="160" t="s">
        <v>127</v>
      </c>
      <c r="E410" s="161" t="s">
        <v>935</v>
      </c>
      <c r="F410" s="162" t="s">
        <v>936</v>
      </c>
      <c r="G410" s="163" t="s">
        <v>233</v>
      </c>
      <c r="H410" s="164">
        <v>0.55400000000000005</v>
      </c>
      <c r="I410" s="165"/>
      <c r="J410" s="166">
        <f>ROUND(I410*H410,2)</f>
        <v>0</v>
      </c>
      <c r="K410" s="162" t="s">
        <v>131</v>
      </c>
      <c r="L410" s="25"/>
      <c r="M410" s="167" t="s">
        <v>19</v>
      </c>
      <c r="N410" s="168" t="s">
        <v>43</v>
      </c>
      <c r="O410" s="22"/>
      <c r="P410" s="169">
        <f>O410*H410</f>
        <v>0</v>
      </c>
      <c r="Q410" s="169">
        <v>0</v>
      </c>
      <c r="R410" s="169">
        <f>Q410*H410</f>
        <v>0</v>
      </c>
      <c r="S410" s="169">
        <v>0</v>
      </c>
      <c r="T410" s="170">
        <f>S410*H410</f>
        <v>0</v>
      </c>
      <c r="AR410" s="171" t="s">
        <v>215</v>
      </c>
      <c r="AT410" s="171" t="s">
        <v>127</v>
      </c>
      <c r="AU410" s="171" t="s">
        <v>82</v>
      </c>
      <c r="AY410" s="3" t="s">
        <v>125</v>
      </c>
      <c r="BE410" s="172">
        <f>IF(N410="základní",J410,0)</f>
        <v>0</v>
      </c>
      <c r="BF410" s="172">
        <f>IF(N410="snížená",J410,0)</f>
        <v>0</v>
      </c>
      <c r="BG410" s="172">
        <f>IF(N410="zákl. přenesená",J410,0)</f>
        <v>0</v>
      </c>
      <c r="BH410" s="172">
        <f>IF(N410="sníž. přenesená",J410,0)</f>
        <v>0</v>
      </c>
      <c r="BI410" s="172">
        <f>IF(N410="nulová",J410,0)</f>
        <v>0</v>
      </c>
      <c r="BJ410" s="3" t="s">
        <v>80</v>
      </c>
      <c r="BK410" s="172">
        <f>ROUND(I410*H410,2)</f>
        <v>0</v>
      </c>
      <c r="BL410" s="3" t="s">
        <v>215</v>
      </c>
      <c r="BM410" s="171" t="s">
        <v>937</v>
      </c>
    </row>
    <row r="411" spans="2:65" s="20" customFormat="1" ht="29.25" x14ac:dyDescent="0.2">
      <c r="B411" s="21"/>
      <c r="C411" s="22"/>
      <c r="D411" s="173" t="s">
        <v>134</v>
      </c>
      <c r="E411" s="22"/>
      <c r="F411" s="174" t="s">
        <v>938</v>
      </c>
      <c r="G411" s="22"/>
      <c r="H411" s="22"/>
      <c r="I411" s="175"/>
      <c r="J411" s="22"/>
      <c r="K411" s="22"/>
      <c r="L411" s="25"/>
      <c r="M411" s="176"/>
      <c r="N411" s="22"/>
      <c r="O411" s="22"/>
      <c r="P411" s="22"/>
      <c r="Q411" s="22"/>
      <c r="R411" s="22"/>
      <c r="S411" s="22"/>
      <c r="T411" s="53"/>
      <c r="AT411" s="3" t="s">
        <v>134</v>
      </c>
      <c r="AU411" s="3" t="s">
        <v>82</v>
      </c>
    </row>
    <row r="412" spans="2:65" s="20" customFormat="1" x14ac:dyDescent="0.2">
      <c r="B412" s="21"/>
      <c r="C412" s="22"/>
      <c r="D412" s="177" t="s">
        <v>136</v>
      </c>
      <c r="E412" s="22"/>
      <c r="F412" s="178" t="s">
        <v>939</v>
      </c>
      <c r="G412" s="22"/>
      <c r="H412" s="22"/>
      <c r="I412" s="175"/>
      <c r="J412" s="22"/>
      <c r="K412" s="22"/>
      <c r="L412" s="25"/>
      <c r="M412" s="176"/>
      <c r="N412" s="22"/>
      <c r="O412" s="22"/>
      <c r="P412" s="22"/>
      <c r="Q412" s="22"/>
      <c r="R412" s="22"/>
      <c r="S412" s="22"/>
      <c r="T412" s="53"/>
      <c r="AT412" s="3" t="s">
        <v>136</v>
      </c>
      <c r="AU412" s="3" t="s">
        <v>82</v>
      </c>
    </row>
    <row r="413" spans="2:65" s="144" customFormat="1" ht="22.9" customHeight="1" x14ac:dyDescent="0.2">
      <c r="B413" s="145"/>
      <c r="C413" s="146"/>
      <c r="D413" s="147" t="s">
        <v>71</v>
      </c>
      <c r="E413" s="158" t="s">
        <v>940</v>
      </c>
      <c r="F413" s="158" t="s">
        <v>941</v>
      </c>
      <c r="G413" s="146"/>
      <c r="H413" s="146"/>
      <c r="I413" s="149"/>
      <c r="J413" s="159">
        <f>BK413</f>
        <v>0</v>
      </c>
      <c r="K413" s="146"/>
      <c r="L413" s="151"/>
      <c r="M413" s="152"/>
      <c r="N413" s="146"/>
      <c r="O413" s="146"/>
      <c r="P413" s="153">
        <f>SUM(P414:P426)</f>
        <v>0</v>
      </c>
      <c r="Q413" s="146"/>
      <c r="R413" s="153">
        <f>SUM(R414:R426)</f>
        <v>5.7863120000000004E-2</v>
      </c>
      <c r="S413" s="146"/>
      <c r="T413" s="154">
        <f>SUM(T414:T426)</f>
        <v>0</v>
      </c>
      <c r="AR413" s="155" t="s">
        <v>82</v>
      </c>
      <c r="AT413" s="156" t="s">
        <v>71</v>
      </c>
      <c r="AU413" s="156" t="s">
        <v>80</v>
      </c>
      <c r="AY413" s="155" t="s">
        <v>125</v>
      </c>
      <c r="BK413" s="157">
        <f>SUM(BK414:BK426)</f>
        <v>0</v>
      </c>
    </row>
    <row r="414" spans="2:65" s="20" customFormat="1" ht="24.2" customHeight="1" x14ac:dyDescent="0.2">
      <c r="B414" s="21"/>
      <c r="C414" s="160" t="s">
        <v>942</v>
      </c>
      <c r="D414" s="160" t="s">
        <v>127</v>
      </c>
      <c r="E414" s="161" t="s">
        <v>943</v>
      </c>
      <c r="F414" s="162" t="s">
        <v>944</v>
      </c>
      <c r="G414" s="163" t="s">
        <v>130</v>
      </c>
      <c r="H414" s="164">
        <v>66.408000000000001</v>
      </c>
      <c r="I414" s="165"/>
      <c r="J414" s="166">
        <f>ROUND(I414*H414,2)</f>
        <v>0</v>
      </c>
      <c r="K414" s="162" t="s">
        <v>131</v>
      </c>
      <c r="L414" s="25"/>
      <c r="M414" s="167" t="s">
        <v>19</v>
      </c>
      <c r="N414" s="168" t="s">
        <v>43</v>
      </c>
      <c r="O414" s="22"/>
      <c r="P414" s="169">
        <f>O414*H414</f>
        <v>0</v>
      </c>
      <c r="Q414" s="169">
        <v>1.3999999999999999E-4</v>
      </c>
      <c r="R414" s="169">
        <f>Q414*H414</f>
        <v>9.297119999999999E-3</v>
      </c>
      <c r="S414" s="169">
        <v>0</v>
      </c>
      <c r="T414" s="170">
        <f>S414*H414</f>
        <v>0</v>
      </c>
      <c r="AR414" s="171" t="s">
        <v>215</v>
      </c>
      <c r="AT414" s="171" t="s">
        <v>127</v>
      </c>
      <c r="AU414" s="171" t="s">
        <v>82</v>
      </c>
      <c r="AY414" s="3" t="s">
        <v>125</v>
      </c>
      <c r="BE414" s="172">
        <f>IF(N414="základní",J414,0)</f>
        <v>0</v>
      </c>
      <c r="BF414" s="172">
        <f>IF(N414="snížená",J414,0)</f>
        <v>0</v>
      </c>
      <c r="BG414" s="172">
        <f>IF(N414="zákl. přenesená",J414,0)</f>
        <v>0</v>
      </c>
      <c r="BH414" s="172">
        <f>IF(N414="sníž. přenesená",J414,0)</f>
        <v>0</v>
      </c>
      <c r="BI414" s="172">
        <f>IF(N414="nulová",J414,0)</f>
        <v>0</v>
      </c>
      <c r="BJ414" s="3" t="s">
        <v>80</v>
      </c>
      <c r="BK414" s="172">
        <f>ROUND(I414*H414,2)</f>
        <v>0</v>
      </c>
      <c r="BL414" s="3" t="s">
        <v>215</v>
      </c>
      <c r="BM414" s="171" t="s">
        <v>945</v>
      </c>
    </row>
    <row r="415" spans="2:65" s="20" customFormat="1" ht="29.25" x14ac:dyDescent="0.2">
      <c r="B415" s="21"/>
      <c r="C415" s="22"/>
      <c r="D415" s="173" t="s">
        <v>134</v>
      </c>
      <c r="E415" s="22"/>
      <c r="F415" s="174" t="s">
        <v>946</v>
      </c>
      <c r="G415" s="22"/>
      <c r="H415" s="22"/>
      <c r="I415" s="175"/>
      <c r="J415" s="22"/>
      <c r="K415" s="22"/>
      <c r="L415" s="25"/>
      <c r="M415" s="176"/>
      <c r="N415" s="22"/>
      <c r="O415" s="22"/>
      <c r="P415" s="22"/>
      <c r="Q415" s="22"/>
      <c r="R415" s="22"/>
      <c r="S415" s="22"/>
      <c r="T415" s="53"/>
      <c r="AT415" s="3" t="s">
        <v>134</v>
      </c>
      <c r="AU415" s="3" t="s">
        <v>82</v>
      </c>
    </row>
    <row r="416" spans="2:65" s="20" customFormat="1" x14ac:dyDescent="0.2">
      <c r="B416" s="21"/>
      <c r="C416" s="22"/>
      <c r="D416" s="177" t="s">
        <v>136</v>
      </c>
      <c r="E416" s="22"/>
      <c r="F416" s="178" t="s">
        <v>947</v>
      </c>
      <c r="G416" s="22"/>
      <c r="H416" s="22"/>
      <c r="I416" s="175"/>
      <c r="J416" s="22"/>
      <c r="K416" s="22"/>
      <c r="L416" s="25"/>
      <c r="M416" s="176"/>
      <c r="N416" s="22"/>
      <c r="O416" s="22"/>
      <c r="P416" s="22"/>
      <c r="Q416" s="22"/>
      <c r="R416" s="22"/>
      <c r="S416" s="22"/>
      <c r="T416" s="53"/>
      <c r="AT416" s="3" t="s">
        <v>136</v>
      </c>
      <c r="AU416" s="3" t="s">
        <v>82</v>
      </c>
    </row>
    <row r="417" spans="2:65" s="179" customFormat="1" ht="22.5" x14ac:dyDescent="0.2">
      <c r="B417" s="180"/>
      <c r="C417" s="181"/>
      <c r="D417" s="173" t="s">
        <v>138</v>
      </c>
      <c r="E417" s="182" t="s">
        <v>19</v>
      </c>
      <c r="F417" s="183" t="s">
        <v>948</v>
      </c>
      <c r="G417" s="181"/>
      <c r="H417" s="184">
        <v>37.590000000000003</v>
      </c>
      <c r="I417" s="185"/>
      <c r="J417" s="181"/>
      <c r="K417" s="181"/>
      <c r="L417" s="186"/>
      <c r="M417" s="187"/>
      <c r="N417" s="181"/>
      <c r="O417" s="181"/>
      <c r="P417" s="181"/>
      <c r="Q417" s="181"/>
      <c r="R417" s="181"/>
      <c r="S417" s="181"/>
      <c r="T417" s="188"/>
      <c r="AT417" s="189" t="s">
        <v>138</v>
      </c>
      <c r="AU417" s="189" t="s">
        <v>82</v>
      </c>
      <c r="AV417" s="179" t="s">
        <v>82</v>
      </c>
      <c r="AW417" s="179" t="s">
        <v>33</v>
      </c>
      <c r="AX417" s="179" t="s">
        <v>72</v>
      </c>
      <c r="AY417" s="189" t="s">
        <v>125</v>
      </c>
    </row>
    <row r="418" spans="2:65" s="179" customFormat="1" ht="22.5" x14ac:dyDescent="0.2">
      <c r="B418" s="180"/>
      <c r="C418" s="181"/>
      <c r="D418" s="173" t="s">
        <v>138</v>
      </c>
      <c r="E418" s="182" t="s">
        <v>19</v>
      </c>
      <c r="F418" s="183" t="s">
        <v>949</v>
      </c>
      <c r="G418" s="181"/>
      <c r="H418" s="184">
        <v>28.818000000000001</v>
      </c>
      <c r="I418" s="185"/>
      <c r="J418" s="181"/>
      <c r="K418" s="181"/>
      <c r="L418" s="186"/>
      <c r="M418" s="187"/>
      <c r="N418" s="181"/>
      <c r="O418" s="181"/>
      <c r="P418" s="181"/>
      <c r="Q418" s="181"/>
      <c r="R418" s="181"/>
      <c r="S418" s="181"/>
      <c r="T418" s="188"/>
      <c r="AT418" s="189" t="s">
        <v>138</v>
      </c>
      <c r="AU418" s="189" t="s">
        <v>82</v>
      </c>
      <c r="AV418" s="179" t="s">
        <v>82</v>
      </c>
      <c r="AW418" s="179" t="s">
        <v>33</v>
      </c>
      <c r="AX418" s="179" t="s">
        <v>72</v>
      </c>
      <c r="AY418" s="189" t="s">
        <v>125</v>
      </c>
    </row>
    <row r="419" spans="2:65" s="190" customFormat="1" x14ac:dyDescent="0.2">
      <c r="B419" s="191"/>
      <c r="C419" s="192"/>
      <c r="D419" s="173" t="s">
        <v>138</v>
      </c>
      <c r="E419" s="193" t="s">
        <v>19</v>
      </c>
      <c r="F419" s="194" t="s">
        <v>158</v>
      </c>
      <c r="G419" s="192"/>
      <c r="H419" s="195">
        <v>66.408000000000001</v>
      </c>
      <c r="I419" s="196"/>
      <c r="J419" s="192"/>
      <c r="K419" s="192"/>
      <c r="L419" s="197"/>
      <c r="M419" s="198"/>
      <c r="N419" s="192"/>
      <c r="O419" s="192"/>
      <c r="P419" s="192"/>
      <c r="Q419" s="192"/>
      <c r="R419" s="192"/>
      <c r="S419" s="192"/>
      <c r="T419" s="199"/>
      <c r="AT419" s="200" t="s">
        <v>138</v>
      </c>
      <c r="AU419" s="200" t="s">
        <v>82</v>
      </c>
      <c r="AV419" s="190" t="s">
        <v>132</v>
      </c>
      <c r="AW419" s="190" t="s">
        <v>33</v>
      </c>
      <c r="AX419" s="190" t="s">
        <v>80</v>
      </c>
      <c r="AY419" s="200" t="s">
        <v>125</v>
      </c>
    </row>
    <row r="420" spans="2:65" s="20" customFormat="1" ht="24.2" customHeight="1" x14ac:dyDescent="0.2">
      <c r="B420" s="21"/>
      <c r="C420" s="160" t="s">
        <v>950</v>
      </c>
      <c r="D420" s="160" t="s">
        <v>127</v>
      </c>
      <c r="E420" s="161" t="s">
        <v>951</v>
      </c>
      <c r="F420" s="162" t="s">
        <v>952</v>
      </c>
      <c r="G420" s="163" t="s">
        <v>130</v>
      </c>
      <c r="H420" s="164">
        <v>194.26400000000001</v>
      </c>
      <c r="I420" s="165"/>
      <c r="J420" s="166">
        <f>ROUND(I420*H420,2)</f>
        <v>0</v>
      </c>
      <c r="K420" s="162" t="s">
        <v>19</v>
      </c>
      <c r="L420" s="25"/>
      <c r="M420" s="167" t="s">
        <v>19</v>
      </c>
      <c r="N420" s="168" t="s">
        <v>43</v>
      </c>
      <c r="O420" s="22"/>
      <c r="P420" s="169">
        <f>O420*H420</f>
        <v>0</v>
      </c>
      <c r="Q420" s="169">
        <v>2.5000000000000001E-4</v>
      </c>
      <c r="R420" s="169">
        <f>Q420*H420</f>
        <v>4.8566000000000005E-2</v>
      </c>
      <c r="S420" s="169">
        <v>0</v>
      </c>
      <c r="T420" s="170">
        <f>S420*H420</f>
        <v>0</v>
      </c>
      <c r="AR420" s="171" t="s">
        <v>215</v>
      </c>
      <c r="AT420" s="171" t="s">
        <v>127</v>
      </c>
      <c r="AU420" s="171" t="s">
        <v>82</v>
      </c>
      <c r="AY420" s="3" t="s">
        <v>125</v>
      </c>
      <c r="BE420" s="172">
        <f>IF(N420="základní",J420,0)</f>
        <v>0</v>
      </c>
      <c r="BF420" s="172">
        <f>IF(N420="snížená",J420,0)</f>
        <v>0</v>
      </c>
      <c r="BG420" s="172">
        <f>IF(N420="zákl. přenesená",J420,0)</f>
        <v>0</v>
      </c>
      <c r="BH420" s="172">
        <f>IF(N420="sníž. přenesená",J420,0)</f>
        <v>0</v>
      </c>
      <c r="BI420" s="172">
        <f>IF(N420="nulová",J420,0)</f>
        <v>0</v>
      </c>
      <c r="BJ420" s="3" t="s">
        <v>80</v>
      </c>
      <c r="BK420" s="172">
        <f>ROUND(I420*H420,2)</f>
        <v>0</v>
      </c>
      <c r="BL420" s="3" t="s">
        <v>215</v>
      </c>
      <c r="BM420" s="171" t="s">
        <v>953</v>
      </c>
    </row>
    <row r="421" spans="2:65" s="20" customFormat="1" ht="19.5" x14ac:dyDescent="0.2">
      <c r="B421" s="21"/>
      <c r="C421" s="22"/>
      <c r="D421" s="173" t="s">
        <v>134</v>
      </c>
      <c r="E421" s="22"/>
      <c r="F421" s="174" t="s">
        <v>954</v>
      </c>
      <c r="G421" s="22"/>
      <c r="H421" s="22"/>
      <c r="I421" s="175"/>
      <c r="J421" s="22"/>
      <c r="K421" s="22"/>
      <c r="L421" s="25"/>
      <c r="M421" s="176"/>
      <c r="N421" s="22"/>
      <c r="O421" s="22"/>
      <c r="P421" s="22"/>
      <c r="Q421" s="22"/>
      <c r="R421" s="22"/>
      <c r="S421" s="22"/>
      <c r="T421" s="53"/>
      <c r="AT421" s="3" t="s">
        <v>134</v>
      </c>
      <c r="AU421" s="3" t="s">
        <v>82</v>
      </c>
    </row>
    <row r="422" spans="2:65" s="205" customFormat="1" x14ac:dyDescent="0.2">
      <c r="B422" s="206"/>
      <c r="C422" s="207"/>
      <c r="D422" s="173" t="s">
        <v>138</v>
      </c>
      <c r="E422" s="208" t="s">
        <v>19</v>
      </c>
      <c r="F422" s="209" t="s">
        <v>955</v>
      </c>
      <c r="G422" s="207"/>
      <c r="H422" s="208" t="s">
        <v>19</v>
      </c>
      <c r="I422" s="210"/>
      <c r="J422" s="207"/>
      <c r="K422" s="207"/>
      <c r="L422" s="211"/>
      <c r="M422" s="212"/>
      <c r="N422" s="207"/>
      <c r="O422" s="207"/>
      <c r="P422" s="207"/>
      <c r="Q422" s="207"/>
      <c r="R422" s="207"/>
      <c r="S422" s="207"/>
      <c r="T422" s="213"/>
      <c r="AT422" s="214" t="s">
        <v>138</v>
      </c>
      <c r="AU422" s="214" t="s">
        <v>82</v>
      </c>
      <c r="AV422" s="205" t="s">
        <v>80</v>
      </c>
      <c r="AW422" s="205" t="s">
        <v>33</v>
      </c>
      <c r="AX422" s="205" t="s">
        <v>72</v>
      </c>
      <c r="AY422" s="214" t="s">
        <v>125</v>
      </c>
    </row>
    <row r="423" spans="2:65" s="179" customFormat="1" ht="22.5" x14ac:dyDescent="0.2">
      <c r="B423" s="180"/>
      <c r="C423" s="181"/>
      <c r="D423" s="173" t="s">
        <v>138</v>
      </c>
      <c r="E423" s="182" t="s">
        <v>19</v>
      </c>
      <c r="F423" s="183" t="s">
        <v>956</v>
      </c>
      <c r="G423" s="181"/>
      <c r="H423" s="184">
        <v>41.856000000000002</v>
      </c>
      <c r="I423" s="185"/>
      <c r="J423" s="181"/>
      <c r="K423" s="181"/>
      <c r="L423" s="186"/>
      <c r="M423" s="187"/>
      <c r="N423" s="181"/>
      <c r="O423" s="181"/>
      <c r="P423" s="181"/>
      <c r="Q423" s="181"/>
      <c r="R423" s="181"/>
      <c r="S423" s="181"/>
      <c r="T423" s="188"/>
      <c r="AT423" s="189" t="s">
        <v>138</v>
      </c>
      <c r="AU423" s="189" t="s">
        <v>82</v>
      </c>
      <c r="AV423" s="179" t="s">
        <v>82</v>
      </c>
      <c r="AW423" s="179" t="s">
        <v>33</v>
      </c>
      <c r="AX423" s="179" t="s">
        <v>72</v>
      </c>
      <c r="AY423" s="189" t="s">
        <v>125</v>
      </c>
    </row>
    <row r="424" spans="2:65" s="179" customFormat="1" ht="22.5" x14ac:dyDescent="0.2">
      <c r="B424" s="180"/>
      <c r="C424" s="181"/>
      <c r="D424" s="173" t="s">
        <v>138</v>
      </c>
      <c r="E424" s="182" t="s">
        <v>19</v>
      </c>
      <c r="F424" s="183" t="s">
        <v>957</v>
      </c>
      <c r="G424" s="181"/>
      <c r="H424" s="184">
        <v>38.863999999999997</v>
      </c>
      <c r="I424" s="185"/>
      <c r="J424" s="181"/>
      <c r="K424" s="181"/>
      <c r="L424" s="186"/>
      <c r="M424" s="187"/>
      <c r="N424" s="181"/>
      <c r="O424" s="181"/>
      <c r="P424" s="181"/>
      <c r="Q424" s="181"/>
      <c r="R424" s="181"/>
      <c r="S424" s="181"/>
      <c r="T424" s="188"/>
      <c r="AT424" s="189" t="s">
        <v>138</v>
      </c>
      <c r="AU424" s="189" t="s">
        <v>82</v>
      </c>
      <c r="AV424" s="179" t="s">
        <v>82</v>
      </c>
      <c r="AW424" s="179" t="s">
        <v>33</v>
      </c>
      <c r="AX424" s="179" t="s">
        <v>72</v>
      </c>
      <c r="AY424" s="189" t="s">
        <v>125</v>
      </c>
    </row>
    <row r="425" spans="2:65" s="179" customFormat="1" x14ac:dyDescent="0.2">
      <c r="B425" s="180"/>
      <c r="C425" s="181"/>
      <c r="D425" s="173" t="s">
        <v>138</v>
      </c>
      <c r="E425" s="182" t="s">
        <v>19</v>
      </c>
      <c r="F425" s="183" t="s">
        <v>958</v>
      </c>
      <c r="G425" s="181"/>
      <c r="H425" s="184">
        <v>113.544</v>
      </c>
      <c r="I425" s="185"/>
      <c r="J425" s="181"/>
      <c r="K425" s="181"/>
      <c r="L425" s="186"/>
      <c r="M425" s="187"/>
      <c r="N425" s="181"/>
      <c r="O425" s="181"/>
      <c r="P425" s="181"/>
      <c r="Q425" s="181"/>
      <c r="R425" s="181"/>
      <c r="S425" s="181"/>
      <c r="T425" s="188"/>
      <c r="AT425" s="189" t="s">
        <v>138</v>
      </c>
      <c r="AU425" s="189" t="s">
        <v>82</v>
      </c>
      <c r="AV425" s="179" t="s">
        <v>82</v>
      </c>
      <c r="AW425" s="179" t="s">
        <v>33</v>
      </c>
      <c r="AX425" s="179" t="s">
        <v>72</v>
      </c>
      <c r="AY425" s="189" t="s">
        <v>125</v>
      </c>
    </row>
    <row r="426" spans="2:65" s="190" customFormat="1" x14ac:dyDescent="0.2">
      <c r="B426" s="191"/>
      <c r="C426" s="192"/>
      <c r="D426" s="173" t="s">
        <v>138</v>
      </c>
      <c r="E426" s="193" t="s">
        <v>19</v>
      </c>
      <c r="F426" s="194" t="s">
        <v>158</v>
      </c>
      <c r="G426" s="192"/>
      <c r="H426" s="195">
        <v>194.26400000000001</v>
      </c>
      <c r="I426" s="196"/>
      <c r="J426" s="192"/>
      <c r="K426" s="192"/>
      <c r="L426" s="197"/>
      <c r="M426" s="198"/>
      <c r="N426" s="192"/>
      <c r="O426" s="192"/>
      <c r="P426" s="192"/>
      <c r="Q426" s="192"/>
      <c r="R426" s="192"/>
      <c r="S426" s="192"/>
      <c r="T426" s="199"/>
      <c r="AT426" s="200" t="s">
        <v>138</v>
      </c>
      <c r="AU426" s="200" t="s">
        <v>82</v>
      </c>
      <c r="AV426" s="190" t="s">
        <v>132</v>
      </c>
      <c r="AW426" s="190" t="s">
        <v>33</v>
      </c>
      <c r="AX426" s="190" t="s">
        <v>80</v>
      </c>
      <c r="AY426" s="200" t="s">
        <v>125</v>
      </c>
    </row>
    <row r="427" spans="2:65" s="144" customFormat="1" ht="25.9" customHeight="1" x14ac:dyDescent="0.2">
      <c r="B427" s="145"/>
      <c r="C427" s="146"/>
      <c r="D427" s="147" t="s">
        <v>71</v>
      </c>
      <c r="E427" s="148" t="s">
        <v>408</v>
      </c>
      <c r="F427" s="148" t="s">
        <v>959</v>
      </c>
      <c r="G427" s="146"/>
      <c r="H427" s="146"/>
      <c r="I427" s="149"/>
      <c r="J427" s="150">
        <f t="shared" ref="J427:J428" si="6">BK427</f>
        <v>0</v>
      </c>
      <c r="K427" s="146"/>
      <c r="L427" s="151"/>
      <c r="M427" s="152"/>
      <c r="N427" s="146"/>
      <c r="O427" s="146"/>
      <c r="P427" s="153">
        <f>P428</f>
        <v>0</v>
      </c>
      <c r="Q427" s="146"/>
      <c r="R427" s="153">
        <f>R428</f>
        <v>0</v>
      </c>
      <c r="S427" s="146"/>
      <c r="T427" s="154">
        <f>T428</f>
        <v>0</v>
      </c>
      <c r="AR427" s="155" t="s">
        <v>146</v>
      </c>
      <c r="AT427" s="156" t="s">
        <v>71</v>
      </c>
      <c r="AU427" s="156" t="s">
        <v>72</v>
      </c>
      <c r="AY427" s="155" t="s">
        <v>125</v>
      </c>
      <c r="BK427" s="157">
        <f>BK428</f>
        <v>0</v>
      </c>
    </row>
    <row r="428" spans="2:65" s="144" customFormat="1" ht="22.9" customHeight="1" x14ac:dyDescent="0.2">
      <c r="B428" s="145"/>
      <c r="C428" s="146"/>
      <c r="D428" s="147" t="s">
        <v>71</v>
      </c>
      <c r="E428" s="158" t="s">
        <v>960</v>
      </c>
      <c r="F428" s="158" t="s">
        <v>961</v>
      </c>
      <c r="G428" s="146"/>
      <c r="H428" s="146"/>
      <c r="I428" s="149"/>
      <c r="J428" s="159">
        <f t="shared" si="6"/>
        <v>0</v>
      </c>
      <c r="K428" s="146"/>
      <c r="L428" s="151"/>
      <c r="M428" s="152"/>
      <c r="N428" s="146"/>
      <c r="O428" s="146"/>
      <c r="P428" s="153">
        <f>SUM(P429:P434)</f>
        <v>0</v>
      </c>
      <c r="Q428" s="146"/>
      <c r="R428" s="153">
        <f>SUM(R429:R434)</f>
        <v>0</v>
      </c>
      <c r="S428" s="146"/>
      <c r="T428" s="154">
        <f>SUM(T429:T434)</f>
        <v>0</v>
      </c>
      <c r="AR428" s="155" t="s">
        <v>146</v>
      </c>
      <c r="AT428" s="156" t="s">
        <v>71</v>
      </c>
      <c r="AU428" s="156" t="s">
        <v>80</v>
      </c>
      <c r="AY428" s="155" t="s">
        <v>125</v>
      </c>
      <c r="BK428" s="157">
        <f>SUM(BK429:BK434)</f>
        <v>0</v>
      </c>
    </row>
    <row r="429" spans="2:65" s="20" customFormat="1" ht="66.75" customHeight="1" x14ac:dyDescent="0.2">
      <c r="B429" s="21"/>
      <c r="C429" s="160" t="s">
        <v>962</v>
      </c>
      <c r="D429" s="160" t="s">
        <v>127</v>
      </c>
      <c r="E429" s="161" t="s">
        <v>963</v>
      </c>
      <c r="F429" s="162" t="s">
        <v>964</v>
      </c>
      <c r="G429" s="163" t="s">
        <v>223</v>
      </c>
      <c r="H429" s="164">
        <v>987</v>
      </c>
      <c r="I429" s="165"/>
      <c r="J429" s="166">
        <f>ROUND(I429*H429,2)</f>
        <v>0</v>
      </c>
      <c r="K429" s="162" t="s">
        <v>19</v>
      </c>
      <c r="L429" s="25"/>
      <c r="M429" s="167" t="s">
        <v>19</v>
      </c>
      <c r="N429" s="168" t="s">
        <v>43</v>
      </c>
      <c r="O429" s="22"/>
      <c r="P429" s="169">
        <f>O429*H429</f>
        <v>0</v>
      </c>
      <c r="Q429" s="169">
        <v>0</v>
      </c>
      <c r="R429" s="169">
        <f>Q429*H429</f>
        <v>0</v>
      </c>
      <c r="S429" s="169">
        <v>0</v>
      </c>
      <c r="T429" s="170">
        <f>S429*H429</f>
        <v>0</v>
      </c>
      <c r="AR429" s="171" t="s">
        <v>860</v>
      </c>
      <c r="AT429" s="171" t="s">
        <v>127</v>
      </c>
      <c r="AU429" s="171" t="s">
        <v>82</v>
      </c>
      <c r="AY429" s="3" t="s">
        <v>125</v>
      </c>
      <c r="BE429" s="172">
        <f>IF(N429="základní",J429,0)</f>
        <v>0</v>
      </c>
      <c r="BF429" s="172">
        <f>IF(N429="snížená",J429,0)</f>
        <v>0</v>
      </c>
      <c r="BG429" s="172">
        <f>IF(N429="zákl. přenesená",J429,0)</f>
        <v>0</v>
      </c>
      <c r="BH429" s="172">
        <f>IF(N429="sníž. přenesená",J429,0)</f>
        <v>0</v>
      </c>
      <c r="BI429" s="172">
        <f>IF(N429="nulová",J429,0)</f>
        <v>0</v>
      </c>
      <c r="BJ429" s="3" t="s">
        <v>80</v>
      </c>
      <c r="BK429" s="172">
        <f>ROUND(I429*H429,2)</f>
        <v>0</v>
      </c>
      <c r="BL429" s="3" t="s">
        <v>860</v>
      </c>
      <c r="BM429" s="171" t="s">
        <v>965</v>
      </c>
    </row>
    <row r="430" spans="2:65" s="20" customFormat="1" ht="68.25" x14ac:dyDescent="0.2">
      <c r="B430" s="21"/>
      <c r="C430" s="22"/>
      <c r="D430" s="173" t="s">
        <v>134</v>
      </c>
      <c r="E430" s="22"/>
      <c r="F430" s="174" t="s">
        <v>966</v>
      </c>
      <c r="G430" s="22"/>
      <c r="H430" s="22"/>
      <c r="I430" s="175"/>
      <c r="J430" s="22"/>
      <c r="K430" s="22"/>
      <c r="L430" s="25"/>
      <c r="M430" s="176"/>
      <c r="N430" s="22"/>
      <c r="O430" s="22"/>
      <c r="P430" s="22"/>
      <c r="Q430" s="22"/>
      <c r="R430" s="22"/>
      <c r="S430" s="22"/>
      <c r="T430" s="53"/>
      <c r="AT430" s="3" t="s">
        <v>134</v>
      </c>
      <c r="AU430" s="3" t="s">
        <v>82</v>
      </c>
    </row>
    <row r="431" spans="2:65" s="179" customFormat="1" x14ac:dyDescent="0.2">
      <c r="B431" s="180"/>
      <c r="C431" s="181"/>
      <c r="D431" s="173" t="s">
        <v>138</v>
      </c>
      <c r="E431" s="182" t="s">
        <v>19</v>
      </c>
      <c r="F431" s="183" t="s">
        <v>967</v>
      </c>
      <c r="G431" s="181"/>
      <c r="H431" s="184">
        <v>987</v>
      </c>
      <c r="I431" s="185"/>
      <c r="J431" s="181"/>
      <c r="K431" s="181"/>
      <c r="L431" s="186"/>
      <c r="M431" s="187"/>
      <c r="N431" s="181"/>
      <c r="O431" s="181"/>
      <c r="P431" s="181"/>
      <c r="Q431" s="181"/>
      <c r="R431" s="181"/>
      <c r="S431" s="181"/>
      <c r="T431" s="188"/>
      <c r="AT431" s="189" t="s">
        <v>138</v>
      </c>
      <c r="AU431" s="189" t="s">
        <v>82</v>
      </c>
      <c r="AV431" s="179" t="s">
        <v>82</v>
      </c>
      <c r="AW431" s="179" t="s">
        <v>33</v>
      </c>
      <c r="AX431" s="179" t="s">
        <v>80</v>
      </c>
      <c r="AY431" s="189" t="s">
        <v>125</v>
      </c>
    </row>
    <row r="432" spans="2:65" s="20" customFormat="1" ht="49.15" customHeight="1" x14ac:dyDescent="0.2">
      <c r="B432" s="21"/>
      <c r="C432" s="160" t="s">
        <v>968</v>
      </c>
      <c r="D432" s="160" t="s">
        <v>127</v>
      </c>
      <c r="E432" s="161" t="s">
        <v>969</v>
      </c>
      <c r="F432" s="162" t="s">
        <v>970</v>
      </c>
      <c r="G432" s="163" t="s">
        <v>223</v>
      </c>
      <c r="H432" s="164">
        <v>188</v>
      </c>
      <c r="I432" s="165"/>
      <c r="J432" s="166">
        <f>ROUND(I432*H432,2)</f>
        <v>0</v>
      </c>
      <c r="K432" s="162" t="s">
        <v>19</v>
      </c>
      <c r="L432" s="25"/>
      <c r="M432" s="167" t="s">
        <v>19</v>
      </c>
      <c r="N432" s="168" t="s">
        <v>43</v>
      </c>
      <c r="O432" s="22"/>
      <c r="P432" s="169">
        <f>O432*H432</f>
        <v>0</v>
      </c>
      <c r="Q432" s="169">
        <v>0</v>
      </c>
      <c r="R432" s="169">
        <f>Q432*H432</f>
        <v>0</v>
      </c>
      <c r="S432" s="169">
        <v>0</v>
      </c>
      <c r="T432" s="170">
        <f>S432*H432</f>
        <v>0</v>
      </c>
      <c r="AR432" s="171" t="s">
        <v>860</v>
      </c>
      <c r="AT432" s="171" t="s">
        <v>127</v>
      </c>
      <c r="AU432" s="171" t="s">
        <v>82</v>
      </c>
      <c r="AY432" s="3" t="s">
        <v>125</v>
      </c>
      <c r="BE432" s="172">
        <f>IF(N432="základní",J432,0)</f>
        <v>0</v>
      </c>
      <c r="BF432" s="172">
        <f>IF(N432="snížená",J432,0)</f>
        <v>0</v>
      </c>
      <c r="BG432" s="172">
        <f>IF(N432="zákl. přenesená",J432,0)</f>
        <v>0</v>
      </c>
      <c r="BH432" s="172">
        <f>IF(N432="sníž. přenesená",J432,0)</f>
        <v>0</v>
      </c>
      <c r="BI432" s="172">
        <f>IF(N432="nulová",J432,0)</f>
        <v>0</v>
      </c>
      <c r="BJ432" s="3" t="s">
        <v>80</v>
      </c>
      <c r="BK432" s="172">
        <f>ROUND(I432*H432,2)</f>
        <v>0</v>
      </c>
      <c r="BL432" s="3" t="s">
        <v>860</v>
      </c>
      <c r="BM432" s="171" t="s">
        <v>971</v>
      </c>
    </row>
    <row r="433" spans="2:65" s="20" customFormat="1" ht="29.25" x14ac:dyDescent="0.2">
      <c r="B433" s="21"/>
      <c r="C433" s="22"/>
      <c r="D433" s="173" t="s">
        <v>134</v>
      </c>
      <c r="E433" s="22"/>
      <c r="F433" s="174" t="s">
        <v>970</v>
      </c>
      <c r="G433" s="22"/>
      <c r="H433" s="22"/>
      <c r="I433" s="175"/>
      <c r="J433" s="22"/>
      <c r="K433" s="22"/>
      <c r="L433" s="25"/>
      <c r="M433" s="176"/>
      <c r="N433" s="22"/>
      <c r="O433" s="22"/>
      <c r="P433" s="22"/>
      <c r="Q433" s="22"/>
      <c r="R433" s="22"/>
      <c r="S433" s="22"/>
      <c r="T433" s="53"/>
      <c r="AT433" s="3" t="s">
        <v>134</v>
      </c>
      <c r="AU433" s="3" t="s">
        <v>82</v>
      </c>
    </row>
    <row r="434" spans="2:65" s="179" customFormat="1" x14ac:dyDescent="0.2">
      <c r="B434" s="180"/>
      <c r="C434" s="181"/>
      <c r="D434" s="173" t="s">
        <v>138</v>
      </c>
      <c r="E434" s="182" t="s">
        <v>19</v>
      </c>
      <c r="F434" s="183" t="s">
        <v>972</v>
      </c>
      <c r="G434" s="181"/>
      <c r="H434" s="184">
        <v>188</v>
      </c>
      <c r="I434" s="185"/>
      <c r="J434" s="181"/>
      <c r="K434" s="181"/>
      <c r="L434" s="186"/>
      <c r="M434" s="187"/>
      <c r="N434" s="181"/>
      <c r="O434" s="181"/>
      <c r="P434" s="181"/>
      <c r="Q434" s="181"/>
      <c r="R434" s="181"/>
      <c r="S434" s="181"/>
      <c r="T434" s="188"/>
      <c r="AT434" s="189" t="s">
        <v>138</v>
      </c>
      <c r="AU434" s="189" t="s">
        <v>82</v>
      </c>
      <c r="AV434" s="179" t="s">
        <v>82</v>
      </c>
      <c r="AW434" s="179" t="s">
        <v>33</v>
      </c>
      <c r="AX434" s="179" t="s">
        <v>80</v>
      </c>
      <c r="AY434" s="189" t="s">
        <v>125</v>
      </c>
    </row>
    <row r="435" spans="2:65" s="144" customFormat="1" ht="25.9" customHeight="1" x14ac:dyDescent="0.2">
      <c r="B435" s="145"/>
      <c r="C435" s="146"/>
      <c r="D435" s="147" t="s">
        <v>71</v>
      </c>
      <c r="E435" s="148" t="s">
        <v>973</v>
      </c>
      <c r="F435" s="148" t="s">
        <v>974</v>
      </c>
      <c r="G435" s="146"/>
      <c r="H435" s="146"/>
      <c r="I435" s="149"/>
      <c r="J435" s="150">
        <f>BK435</f>
        <v>0</v>
      </c>
      <c r="K435" s="146"/>
      <c r="L435" s="151"/>
      <c r="M435" s="152"/>
      <c r="N435" s="146"/>
      <c r="O435" s="146"/>
      <c r="P435" s="153">
        <f>SUM(P436:P439)</f>
        <v>0</v>
      </c>
      <c r="Q435" s="146"/>
      <c r="R435" s="153">
        <f>SUM(R436:R439)</f>
        <v>0</v>
      </c>
      <c r="S435" s="146"/>
      <c r="T435" s="154">
        <f>SUM(T436:T439)</f>
        <v>0</v>
      </c>
      <c r="AR435" s="155" t="s">
        <v>132</v>
      </c>
      <c r="AT435" s="156" t="s">
        <v>71</v>
      </c>
      <c r="AU435" s="156" t="s">
        <v>72</v>
      </c>
      <c r="AY435" s="155" t="s">
        <v>125</v>
      </c>
      <c r="BK435" s="157">
        <f>SUM(BK436:BK439)</f>
        <v>0</v>
      </c>
    </row>
    <row r="436" spans="2:65" s="20" customFormat="1" ht="24.2" customHeight="1" x14ac:dyDescent="0.2">
      <c r="B436" s="21"/>
      <c r="C436" s="160" t="s">
        <v>975</v>
      </c>
      <c r="D436" s="160" t="s">
        <v>127</v>
      </c>
      <c r="E436" s="161" t="s">
        <v>976</v>
      </c>
      <c r="F436" s="162" t="s">
        <v>977</v>
      </c>
      <c r="G436" s="163" t="s">
        <v>196</v>
      </c>
      <c r="H436" s="164">
        <v>1</v>
      </c>
      <c r="I436" s="165"/>
      <c r="J436" s="166">
        <f>ROUND(I436*H436,2)</f>
        <v>0</v>
      </c>
      <c r="K436" s="162" t="s">
        <v>19</v>
      </c>
      <c r="L436" s="25"/>
      <c r="M436" s="167" t="s">
        <v>19</v>
      </c>
      <c r="N436" s="168" t="s">
        <v>43</v>
      </c>
      <c r="O436" s="22"/>
      <c r="P436" s="169">
        <f>O436*H436</f>
        <v>0</v>
      </c>
      <c r="Q436" s="169">
        <v>0</v>
      </c>
      <c r="R436" s="169">
        <f>Q436*H436</f>
        <v>0</v>
      </c>
      <c r="S436" s="169">
        <v>0</v>
      </c>
      <c r="T436" s="170">
        <f>S436*H436</f>
        <v>0</v>
      </c>
      <c r="AR436" s="171" t="s">
        <v>978</v>
      </c>
      <c r="AT436" s="171" t="s">
        <v>127</v>
      </c>
      <c r="AU436" s="171" t="s">
        <v>80</v>
      </c>
      <c r="AY436" s="3" t="s">
        <v>125</v>
      </c>
      <c r="BE436" s="172">
        <f>IF(N436="základní",J436,0)</f>
        <v>0</v>
      </c>
      <c r="BF436" s="172">
        <f>IF(N436="snížená",J436,0)</f>
        <v>0</v>
      </c>
      <c r="BG436" s="172">
        <f>IF(N436="zákl. přenesená",J436,0)</f>
        <v>0</v>
      </c>
      <c r="BH436" s="172">
        <f>IF(N436="sníž. přenesená",J436,0)</f>
        <v>0</v>
      </c>
      <c r="BI436" s="172">
        <f>IF(N436="nulová",J436,0)</f>
        <v>0</v>
      </c>
      <c r="BJ436" s="3" t="s">
        <v>80</v>
      </c>
      <c r="BK436" s="172">
        <f>ROUND(I436*H436,2)</f>
        <v>0</v>
      </c>
      <c r="BL436" s="3" t="s">
        <v>978</v>
      </c>
      <c r="BM436" s="171" t="s">
        <v>979</v>
      </c>
    </row>
    <row r="437" spans="2:65" s="20" customFormat="1" x14ac:dyDescent="0.2">
      <c r="B437" s="21"/>
      <c r="C437" s="22"/>
      <c r="D437" s="173" t="s">
        <v>134</v>
      </c>
      <c r="E437" s="22"/>
      <c r="F437" s="174" t="s">
        <v>977</v>
      </c>
      <c r="G437" s="22"/>
      <c r="H437" s="22"/>
      <c r="I437" s="175"/>
      <c r="J437" s="22"/>
      <c r="K437" s="22"/>
      <c r="L437" s="25"/>
      <c r="M437" s="176"/>
      <c r="N437" s="22"/>
      <c r="O437" s="22"/>
      <c r="P437" s="22"/>
      <c r="Q437" s="22"/>
      <c r="R437" s="22"/>
      <c r="S437" s="22"/>
      <c r="T437" s="53"/>
      <c r="AT437" s="3" t="s">
        <v>134</v>
      </c>
      <c r="AU437" s="3" t="s">
        <v>80</v>
      </c>
    </row>
    <row r="438" spans="2:65" s="20" customFormat="1" ht="24.2" customHeight="1" x14ac:dyDescent="0.2">
      <c r="B438" s="21"/>
      <c r="C438" s="160" t="s">
        <v>980</v>
      </c>
      <c r="D438" s="160" t="s">
        <v>127</v>
      </c>
      <c r="E438" s="161" t="s">
        <v>981</v>
      </c>
      <c r="F438" s="162" t="s">
        <v>982</v>
      </c>
      <c r="G438" s="163" t="s">
        <v>196</v>
      </c>
      <c r="H438" s="164">
        <v>1</v>
      </c>
      <c r="I438" s="165"/>
      <c r="J438" s="166">
        <f>ROUND(I438*H438,2)</f>
        <v>0</v>
      </c>
      <c r="K438" s="162" t="s">
        <v>19</v>
      </c>
      <c r="L438" s="25"/>
      <c r="M438" s="167" t="s">
        <v>19</v>
      </c>
      <c r="N438" s="168" t="s">
        <v>43</v>
      </c>
      <c r="O438" s="22"/>
      <c r="P438" s="169">
        <f>O438*H438</f>
        <v>0</v>
      </c>
      <c r="Q438" s="169">
        <v>0</v>
      </c>
      <c r="R438" s="169">
        <f>Q438*H438</f>
        <v>0</v>
      </c>
      <c r="S438" s="169">
        <v>0</v>
      </c>
      <c r="T438" s="170">
        <f>S438*H438</f>
        <v>0</v>
      </c>
      <c r="AR438" s="171" t="s">
        <v>978</v>
      </c>
      <c r="AT438" s="171" t="s">
        <v>127</v>
      </c>
      <c r="AU438" s="171" t="s">
        <v>80</v>
      </c>
      <c r="AY438" s="3" t="s">
        <v>125</v>
      </c>
      <c r="BE438" s="172">
        <f>IF(N438="základní",J438,0)</f>
        <v>0</v>
      </c>
      <c r="BF438" s="172">
        <f>IF(N438="snížená",J438,0)</f>
        <v>0</v>
      </c>
      <c r="BG438" s="172">
        <f>IF(N438="zákl. přenesená",J438,0)</f>
        <v>0</v>
      </c>
      <c r="BH438" s="172">
        <f>IF(N438="sníž. přenesená",J438,0)</f>
        <v>0</v>
      </c>
      <c r="BI438" s="172">
        <f>IF(N438="nulová",J438,0)</f>
        <v>0</v>
      </c>
      <c r="BJ438" s="3" t="s">
        <v>80</v>
      </c>
      <c r="BK438" s="172">
        <f>ROUND(I438*H438,2)</f>
        <v>0</v>
      </c>
      <c r="BL438" s="3" t="s">
        <v>978</v>
      </c>
      <c r="BM438" s="171" t="s">
        <v>983</v>
      </c>
    </row>
    <row r="439" spans="2:65" s="20" customFormat="1" ht="19.5" x14ac:dyDescent="0.2">
      <c r="B439" s="21"/>
      <c r="C439" s="22"/>
      <c r="D439" s="173" t="s">
        <v>134</v>
      </c>
      <c r="E439" s="22"/>
      <c r="F439" s="174" t="s">
        <v>982</v>
      </c>
      <c r="G439" s="22"/>
      <c r="H439" s="22"/>
      <c r="I439" s="175"/>
      <c r="J439" s="22"/>
      <c r="K439" s="22"/>
      <c r="L439" s="25"/>
      <c r="M439" s="225"/>
      <c r="N439" s="226"/>
      <c r="O439" s="226"/>
      <c r="P439" s="226"/>
      <c r="Q439" s="226"/>
      <c r="R439" s="226"/>
      <c r="S439" s="226"/>
      <c r="T439" s="227"/>
      <c r="AT439" s="3" t="s">
        <v>134</v>
      </c>
      <c r="AU439" s="3" t="s">
        <v>80</v>
      </c>
    </row>
    <row r="440" spans="2:65" s="20" customFormat="1" ht="6.95" customHeight="1" x14ac:dyDescent="0.2">
      <c r="B440" s="34"/>
      <c r="C440" s="35"/>
      <c r="D440" s="35"/>
      <c r="E440" s="35"/>
      <c r="F440" s="35"/>
      <c r="G440" s="35"/>
      <c r="H440" s="35"/>
      <c r="I440" s="35"/>
      <c r="J440" s="35"/>
      <c r="K440" s="35"/>
      <c r="L440" s="25"/>
    </row>
  </sheetData>
  <sheetProtection algorithmName="SHA-512" hashValue="vR/l465we1AFAhKrz2bP1Em6hy5DrtwKFL2flNwslPHbPMIH0e3w9psXd3xgaEAKrieGSg5VIxy8LkP0+UR2NA==" saltValue="XvWLC4mUk9W2oCw4NYv/6vV+dhE40wkQKiU4c7DHuwKut8CXSuKGWQGRMcqTtgHYYR6d7Q9PVe28vEL5DBVldg==" spinCount="100000" sheet="1" objects="1" scenarios="1" formatColumns="0" formatRows="0" autoFilter="0"/>
  <autoFilter ref="C95:K439" xr:uid="{00000000-0009-0000-0000-000003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300-000000000000}"/>
    <hyperlink ref="F115" r:id="rId2" xr:uid="{00000000-0004-0000-0300-000001000000}"/>
    <hyperlink ref="F119" r:id="rId3" xr:uid="{00000000-0004-0000-0300-000002000000}"/>
    <hyperlink ref="F123" r:id="rId4" xr:uid="{00000000-0004-0000-0300-000003000000}"/>
    <hyperlink ref="F127" r:id="rId5" xr:uid="{00000000-0004-0000-0300-000004000000}"/>
    <hyperlink ref="F134" r:id="rId6" xr:uid="{00000000-0004-0000-0300-000005000000}"/>
    <hyperlink ref="F141" r:id="rId7" xr:uid="{00000000-0004-0000-0300-000006000000}"/>
    <hyperlink ref="F153" r:id="rId8" xr:uid="{00000000-0004-0000-0300-000007000000}"/>
    <hyperlink ref="F160" r:id="rId9" xr:uid="{00000000-0004-0000-0300-000008000000}"/>
    <hyperlink ref="F169" r:id="rId10" xr:uid="{00000000-0004-0000-0300-000009000000}"/>
    <hyperlink ref="F172" r:id="rId11" xr:uid="{00000000-0004-0000-0300-00000A000000}"/>
    <hyperlink ref="F182" r:id="rId12" xr:uid="{00000000-0004-0000-0300-00000B000000}"/>
    <hyperlink ref="F194" r:id="rId13" xr:uid="{00000000-0004-0000-0300-00000C000000}"/>
    <hyperlink ref="F201" r:id="rId14" xr:uid="{00000000-0004-0000-0300-00000D000000}"/>
    <hyperlink ref="F214" r:id="rId15" xr:uid="{00000000-0004-0000-0300-00000E000000}"/>
    <hyperlink ref="F237" r:id="rId16" xr:uid="{00000000-0004-0000-0300-00000F000000}"/>
    <hyperlink ref="F244" r:id="rId17" xr:uid="{00000000-0004-0000-0300-000010000000}"/>
    <hyperlink ref="F255" r:id="rId18" xr:uid="{00000000-0004-0000-0300-000011000000}"/>
    <hyperlink ref="F260" r:id="rId19" xr:uid="{00000000-0004-0000-0300-000012000000}"/>
    <hyperlink ref="F267" r:id="rId20" xr:uid="{00000000-0004-0000-0300-000013000000}"/>
    <hyperlink ref="F271" r:id="rId21" xr:uid="{00000000-0004-0000-0300-000014000000}"/>
    <hyperlink ref="F277" r:id="rId22" xr:uid="{00000000-0004-0000-0300-000015000000}"/>
    <hyperlink ref="F282" r:id="rId23" xr:uid="{00000000-0004-0000-0300-000016000000}"/>
    <hyperlink ref="F289" r:id="rId24" xr:uid="{00000000-0004-0000-0300-000017000000}"/>
    <hyperlink ref="F296" r:id="rId25" xr:uid="{00000000-0004-0000-0300-000018000000}"/>
    <hyperlink ref="F303" r:id="rId26" xr:uid="{00000000-0004-0000-0300-000019000000}"/>
    <hyperlink ref="F307" r:id="rId27" xr:uid="{00000000-0004-0000-0300-00001A000000}"/>
    <hyperlink ref="F314" r:id="rId28" xr:uid="{00000000-0004-0000-0300-00001B000000}"/>
    <hyperlink ref="F318" r:id="rId29" xr:uid="{00000000-0004-0000-0300-00001C000000}"/>
    <hyperlink ref="F322" r:id="rId30" xr:uid="{00000000-0004-0000-0300-00001D000000}"/>
    <hyperlink ref="F330" r:id="rId31" xr:uid="{00000000-0004-0000-0300-00001E000000}"/>
    <hyperlink ref="F334" r:id="rId32" xr:uid="{00000000-0004-0000-0300-00001F000000}"/>
    <hyperlink ref="F340" r:id="rId33" xr:uid="{00000000-0004-0000-0300-000020000000}"/>
    <hyperlink ref="F358" r:id="rId34" xr:uid="{00000000-0004-0000-0300-000021000000}"/>
    <hyperlink ref="F369" r:id="rId35" xr:uid="{00000000-0004-0000-0300-000022000000}"/>
    <hyperlink ref="F373" r:id="rId36" xr:uid="{00000000-0004-0000-0300-000023000000}"/>
    <hyperlink ref="F386" r:id="rId37" xr:uid="{00000000-0004-0000-0300-000024000000}"/>
    <hyperlink ref="F393" r:id="rId38" xr:uid="{00000000-0004-0000-0300-000025000000}"/>
    <hyperlink ref="F397" r:id="rId39" xr:uid="{00000000-0004-0000-0300-000026000000}"/>
    <hyperlink ref="F401" r:id="rId40" xr:uid="{00000000-0004-0000-0300-000027000000}"/>
    <hyperlink ref="F405" r:id="rId41" xr:uid="{00000000-0004-0000-0300-000028000000}"/>
    <hyperlink ref="F412" r:id="rId42" xr:uid="{00000000-0004-0000-0300-000029000000}"/>
    <hyperlink ref="F416" r:id="rId43" xr:uid="{00000000-0004-0000-0300-00002A000000}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5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 x14ac:dyDescent="0.2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3" t="s">
        <v>91</v>
      </c>
    </row>
    <row r="3" spans="2:46" s="1" customFormat="1" ht="6.95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6"/>
      <c r="AT3" s="3" t="s">
        <v>82</v>
      </c>
    </row>
    <row r="4" spans="2:46" s="1" customFormat="1" ht="24.95" customHeight="1" x14ac:dyDescent="0.2">
      <c r="B4" s="6"/>
      <c r="D4" s="93" t="s">
        <v>98</v>
      </c>
      <c r="L4" s="6"/>
      <c r="M4" s="94" t="s">
        <v>10</v>
      </c>
      <c r="AT4" s="3" t="s">
        <v>4</v>
      </c>
    </row>
    <row r="5" spans="2:46" s="1" customFormat="1" ht="6.95" customHeight="1" x14ac:dyDescent="0.2">
      <c r="B5" s="6"/>
      <c r="L5" s="6"/>
    </row>
    <row r="6" spans="2:46" s="1" customFormat="1" ht="12" customHeight="1" x14ac:dyDescent="0.2">
      <c r="B6" s="6"/>
      <c r="D6" s="95" t="s">
        <v>16</v>
      </c>
      <c r="L6" s="6"/>
    </row>
    <row r="7" spans="2:46" s="1" customFormat="1" ht="16.5" customHeight="1" x14ac:dyDescent="0.2">
      <c r="B7" s="6"/>
      <c r="E7" s="380" t="str">
        <f>'Rekapitulace stavby'!K6</f>
        <v>Revitalizace zeleně v parčíku U pramenu v Lounech</v>
      </c>
      <c r="F7" s="381"/>
      <c r="G7" s="381"/>
      <c r="H7" s="381"/>
      <c r="L7" s="6"/>
    </row>
    <row r="8" spans="2:46" s="20" customFormat="1" ht="12" customHeight="1" x14ac:dyDescent="0.2">
      <c r="B8" s="25"/>
      <c r="D8" s="95" t="s">
        <v>99</v>
      </c>
      <c r="L8" s="25"/>
    </row>
    <row r="9" spans="2:46" s="20" customFormat="1" ht="16.5" customHeight="1" x14ac:dyDescent="0.2">
      <c r="B9" s="25"/>
      <c r="E9" s="382" t="s">
        <v>984</v>
      </c>
      <c r="F9" s="383"/>
      <c r="G9" s="383"/>
      <c r="H9" s="383"/>
      <c r="L9" s="25"/>
    </row>
    <row r="10" spans="2:46" s="20" customFormat="1" x14ac:dyDescent="0.2">
      <c r="B10" s="25"/>
      <c r="L10" s="25"/>
    </row>
    <row r="11" spans="2:46" s="20" customFormat="1" ht="12" customHeight="1" x14ac:dyDescent="0.2">
      <c r="B11" s="25"/>
      <c r="D11" s="95" t="s">
        <v>18</v>
      </c>
      <c r="F11" s="96" t="s">
        <v>19</v>
      </c>
      <c r="I11" s="95" t="s">
        <v>20</v>
      </c>
      <c r="J11" s="96" t="s">
        <v>19</v>
      </c>
      <c r="L11" s="25"/>
    </row>
    <row r="12" spans="2:46" s="20" customFormat="1" ht="12" customHeight="1" x14ac:dyDescent="0.2">
      <c r="B12" s="25"/>
      <c r="D12" s="95" t="s">
        <v>21</v>
      </c>
      <c r="F12" s="96" t="s">
        <v>22</v>
      </c>
      <c r="I12" s="95" t="s">
        <v>23</v>
      </c>
      <c r="J12" s="97" t="str">
        <f>'Rekapitulace stavby'!AN8</f>
        <v>19. 8. 2025</v>
      </c>
      <c r="L12" s="25"/>
    </row>
    <row r="13" spans="2:46" s="20" customFormat="1" ht="10.9" customHeight="1" x14ac:dyDescent="0.2">
      <c r="B13" s="25"/>
      <c r="L13" s="25"/>
    </row>
    <row r="14" spans="2:46" s="20" customFormat="1" ht="12" customHeight="1" x14ac:dyDescent="0.2">
      <c r="B14" s="25"/>
      <c r="D14" s="95" t="s">
        <v>25</v>
      </c>
      <c r="I14" s="95" t="s">
        <v>26</v>
      </c>
      <c r="J14" s="96" t="s">
        <v>19</v>
      </c>
      <c r="L14" s="25"/>
    </row>
    <row r="15" spans="2:46" s="20" customFormat="1" ht="18" customHeight="1" x14ac:dyDescent="0.2">
      <c r="B15" s="25"/>
      <c r="E15" s="96" t="s">
        <v>27</v>
      </c>
      <c r="I15" s="95" t="s">
        <v>28</v>
      </c>
      <c r="J15" s="96" t="s">
        <v>19</v>
      </c>
      <c r="L15" s="25"/>
    </row>
    <row r="16" spans="2:46" s="20" customFormat="1" ht="6.95" customHeight="1" x14ac:dyDescent="0.2">
      <c r="B16" s="25"/>
      <c r="L16" s="25"/>
    </row>
    <row r="17" spans="2:12" s="20" customFormat="1" ht="12" customHeight="1" x14ac:dyDescent="0.2">
      <c r="B17" s="25"/>
      <c r="D17" s="95" t="s">
        <v>29</v>
      </c>
      <c r="I17" s="95" t="s">
        <v>26</v>
      </c>
      <c r="J17" s="16" t="str">
        <f>'Rekapitulace stavby'!AN13</f>
        <v>Vyplň údaj</v>
      </c>
      <c r="L17" s="25"/>
    </row>
    <row r="18" spans="2:12" s="20" customFormat="1" ht="18" customHeight="1" x14ac:dyDescent="0.2">
      <c r="B18" s="25"/>
      <c r="E18" s="384" t="str">
        <f>'Rekapitulace stavby'!E14</f>
        <v>Vyplň údaj</v>
      </c>
      <c r="F18" s="385"/>
      <c r="G18" s="385"/>
      <c r="H18" s="385"/>
      <c r="I18" s="95" t="s">
        <v>28</v>
      </c>
      <c r="J18" s="16" t="str">
        <f>'Rekapitulace stavby'!AN14</f>
        <v>Vyplň údaj</v>
      </c>
      <c r="L18" s="25"/>
    </row>
    <row r="19" spans="2:12" s="20" customFormat="1" ht="6.95" customHeight="1" x14ac:dyDescent="0.2">
      <c r="B19" s="25"/>
      <c r="L19" s="25"/>
    </row>
    <row r="20" spans="2:12" s="20" customFormat="1" ht="12" customHeight="1" x14ac:dyDescent="0.2">
      <c r="B20" s="25"/>
      <c r="D20" s="95" t="s">
        <v>31</v>
      </c>
      <c r="I20" s="95" t="s">
        <v>26</v>
      </c>
      <c r="J20" s="96" t="s">
        <v>19</v>
      </c>
      <c r="L20" s="25"/>
    </row>
    <row r="21" spans="2:12" s="20" customFormat="1" ht="18" customHeight="1" x14ac:dyDescent="0.2">
      <c r="B21" s="25"/>
      <c r="E21" s="96" t="s">
        <v>32</v>
      </c>
      <c r="I21" s="95" t="s">
        <v>28</v>
      </c>
      <c r="J21" s="96" t="s">
        <v>19</v>
      </c>
      <c r="L21" s="25"/>
    </row>
    <row r="22" spans="2:12" s="20" customFormat="1" ht="6.95" customHeight="1" x14ac:dyDescent="0.2">
      <c r="B22" s="25"/>
      <c r="L22" s="25"/>
    </row>
    <row r="23" spans="2:12" s="20" customFormat="1" ht="12" customHeight="1" x14ac:dyDescent="0.2">
      <c r="B23" s="25"/>
      <c r="D23" s="95" t="s">
        <v>34</v>
      </c>
      <c r="I23" s="95" t="s">
        <v>26</v>
      </c>
      <c r="J23" s="96" t="s">
        <v>19</v>
      </c>
      <c r="L23" s="25"/>
    </row>
    <row r="24" spans="2:12" s="20" customFormat="1" ht="18" customHeight="1" x14ac:dyDescent="0.2">
      <c r="B24" s="25"/>
      <c r="E24" s="96" t="s">
        <v>35</v>
      </c>
      <c r="I24" s="95" t="s">
        <v>28</v>
      </c>
      <c r="J24" s="96" t="s">
        <v>19</v>
      </c>
      <c r="L24" s="25"/>
    </row>
    <row r="25" spans="2:12" s="20" customFormat="1" ht="6.95" customHeight="1" x14ac:dyDescent="0.2">
      <c r="B25" s="25"/>
      <c r="L25" s="25"/>
    </row>
    <row r="26" spans="2:12" s="20" customFormat="1" ht="12" customHeight="1" x14ac:dyDescent="0.2">
      <c r="B26" s="25"/>
      <c r="D26" s="95" t="s">
        <v>36</v>
      </c>
      <c r="L26" s="25"/>
    </row>
    <row r="27" spans="2:12" s="98" customFormat="1" ht="286.5" customHeight="1" x14ac:dyDescent="0.2">
      <c r="B27" s="99"/>
      <c r="E27" s="386" t="s">
        <v>101</v>
      </c>
      <c r="F27" s="386"/>
      <c r="G27" s="386"/>
      <c r="H27" s="386"/>
      <c r="L27" s="99"/>
    </row>
    <row r="28" spans="2:12" s="20" customFormat="1" ht="6.95" customHeight="1" x14ac:dyDescent="0.2">
      <c r="B28" s="25"/>
      <c r="L28" s="25"/>
    </row>
    <row r="29" spans="2:12" s="20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25.35" customHeight="1" x14ac:dyDescent="0.2">
      <c r="B30" s="25"/>
      <c r="D30" s="100" t="s">
        <v>38</v>
      </c>
      <c r="J30" s="101">
        <f>ROUND(J96, 2)</f>
        <v>0</v>
      </c>
      <c r="L30" s="25"/>
    </row>
    <row r="31" spans="2:12" s="20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20" customFormat="1" ht="14.45" customHeight="1" x14ac:dyDescent="0.2">
      <c r="B32" s="25"/>
      <c r="F32" s="102" t="s">
        <v>40</v>
      </c>
      <c r="I32" s="102" t="s">
        <v>39</v>
      </c>
      <c r="J32" s="102" t="s">
        <v>41</v>
      </c>
      <c r="L32" s="25"/>
    </row>
    <row r="33" spans="2:12" s="20" customFormat="1" ht="14.45" customHeight="1" x14ac:dyDescent="0.2">
      <c r="B33" s="25"/>
      <c r="D33" s="51" t="s">
        <v>42</v>
      </c>
      <c r="E33" s="95" t="s">
        <v>43</v>
      </c>
      <c r="F33" s="103">
        <f>ROUND((SUM(BE96:BE953)),  2)</f>
        <v>0</v>
      </c>
      <c r="I33" s="104">
        <v>0.21</v>
      </c>
      <c r="J33" s="103">
        <f>ROUND(((SUM(BE96:BE953))*I33),  2)</f>
        <v>0</v>
      </c>
      <c r="L33" s="25"/>
    </row>
    <row r="34" spans="2:12" s="20" customFormat="1" ht="14.45" customHeight="1" x14ac:dyDescent="0.2">
      <c r="B34" s="25"/>
      <c r="E34" s="95" t="s">
        <v>44</v>
      </c>
      <c r="F34" s="103">
        <f>ROUND((SUM(BF96:BF953)),  2)</f>
        <v>0</v>
      </c>
      <c r="I34" s="104">
        <v>0.12</v>
      </c>
      <c r="J34" s="103">
        <f>ROUND(((SUM(BF96:BF953))*I34),  2)</f>
        <v>0</v>
      </c>
      <c r="L34" s="25"/>
    </row>
    <row r="35" spans="2:12" s="20" customFormat="1" ht="14.45" hidden="1" customHeight="1" x14ac:dyDescent="0.2">
      <c r="B35" s="25"/>
      <c r="E35" s="95" t="s">
        <v>45</v>
      </c>
      <c r="F35" s="103">
        <f>ROUND((SUM(BG96:BG953)),  2)</f>
        <v>0</v>
      </c>
      <c r="I35" s="104">
        <v>0.21</v>
      </c>
      <c r="J35" s="103">
        <f t="shared" ref="J35:J37" si="0">0</f>
        <v>0</v>
      </c>
      <c r="L35" s="25"/>
    </row>
    <row r="36" spans="2:12" s="20" customFormat="1" ht="14.45" hidden="1" customHeight="1" x14ac:dyDescent="0.2">
      <c r="B36" s="25"/>
      <c r="E36" s="95" t="s">
        <v>46</v>
      </c>
      <c r="F36" s="103">
        <f>ROUND((SUM(BH96:BH953)),  2)</f>
        <v>0</v>
      </c>
      <c r="I36" s="104">
        <v>0.12</v>
      </c>
      <c r="J36" s="103">
        <f t="shared" si="0"/>
        <v>0</v>
      </c>
      <c r="L36" s="25"/>
    </row>
    <row r="37" spans="2:12" s="20" customFormat="1" ht="14.45" hidden="1" customHeight="1" x14ac:dyDescent="0.2">
      <c r="B37" s="25"/>
      <c r="E37" s="95" t="s">
        <v>47</v>
      </c>
      <c r="F37" s="103">
        <f>ROUND((SUM(BI96:BI953)),  2)</f>
        <v>0</v>
      </c>
      <c r="I37" s="104">
        <v>0</v>
      </c>
      <c r="J37" s="103">
        <f t="shared" si="0"/>
        <v>0</v>
      </c>
      <c r="L37" s="25"/>
    </row>
    <row r="38" spans="2:12" s="20" customFormat="1" ht="6.95" customHeight="1" x14ac:dyDescent="0.2">
      <c r="B38" s="25"/>
      <c r="L38" s="25"/>
    </row>
    <row r="39" spans="2:12" s="20" customFormat="1" ht="25.35" customHeight="1" x14ac:dyDescent="0.2">
      <c r="B39" s="25"/>
      <c r="C39" s="105"/>
      <c r="D39" s="106" t="s">
        <v>48</v>
      </c>
      <c r="E39" s="107"/>
      <c r="F39" s="107"/>
      <c r="G39" s="108" t="s">
        <v>49</v>
      </c>
      <c r="H39" s="109" t="s">
        <v>50</v>
      </c>
      <c r="I39" s="107"/>
      <c r="J39" s="110">
        <f>SUM(J30:J37)</f>
        <v>0</v>
      </c>
      <c r="K39" s="111"/>
      <c r="L39" s="25"/>
    </row>
    <row r="40" spans="2:12" s="20" customFormat="1" ht="14.4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25"/>
    </row>
    <row r="44" spans="2:12" s="20" customFormat="1" ht="6.95" customHeight="1" x14ac:dyDescent="0.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25"/>
    </row>
    <row r="45" spans="2:12" s="20" customFormat="1" ht="24.95" customHeight="1" x14ac:dyDescent="0.2">
      <c r="B45" s="21"/>
      <c r="C45" s="9" t="s">
        <v>102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5"/>
    </row>
    <row r="47" spans="2:12" s="20" customFormat="1" ht="12" customHeight="1" x14ac:dyDescent="0.2">
      <c r="B47" s="21"/>
      <c r="C47" s="15" t="s">
        <v>16</v>
      </c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6.5" customHeight="1" x14ac:dyDescent="0.2">
      <c r="B48" s="21"/>
      <c r="C48" s="22"/>
      <c r="D48" s="22"/>
      <c r="E48" s="387" t="str">
        <f>E7</f>
        <v>Revitalizace zeleně v parčíku U pramenu v Lounech</v>
      </c>
      <c r="F48" s="388"/>
      <c r="G48" s="388"/>
      <c r="H48" s="388"/>
      <c r="I48" s="22"/>
      <c r="J48" s="22"/>
      <c r="K48" s="22"/>
      <c r="L48" s="25"/>
    </row>
    <row r="49" spans="2:47" s="20" customFormat="1" ht="12" customHeight="1" x14ac:dyDescent="0.2">
      <c r="B49" s="21"/>
      <c r="C49" s="15" t="s">
        <v>99</v>
      </c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16.5" customHeight="1" x14ac:dyDescent="0.2">
      <c r="B50" s="21"/>
      <c r="C50" s="22"/>
      <c r="D50" s="22"/>
      <c r="E50" s="360" t="str">
        <f>E9</f>
        <v>04 - SO 04 - Krajinářské úpravy</v>
      </c>
      <c r="F50" s="389"/>
      <c r="G50" s="389"/>
      <c r="H50" s="389"/>
      <c r="I50" s="22"/>
      <c r="J50" s="22"/>
      <c r="K50" s="22"/>
      <c r="L50" s="25"/>
    </row>
    <row r="51" spans="2:47" s="20" customFormat="1" ht="6.95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5"/>
    </row>
    <row r="52" spans="2:47" s="20" customFormat="1" ht="12" customHeight="1" x14ac:dyDescent="0.2">
      <c r="B52" s="21"/>
      <c r="C52" s="15" t="s">
        <v>21</v>
      </c>
      <c r="D52" s="22"/>
      <c r="E52" s="22"/>
      <c r="F52" s="13" t="str">
        <f>F12</f>
        <v xml:space="preserve"> </v>
      </c>
      <c r="G52" s="22"/>
      <c r="H52" s="22"/>
      <c r="I52" s="15" t="s">
        <v>23</v>
      </c>
      <c r="J52" s="48" t="str">
        <f>IF(J12="","",J12)</f>
        <v>19. 8. 2025</v>
      </c>
      <c r="K52" s="22"/>
      <c r="L52" s="25"/>
    </row>
    <row r="53" spans="2:47" s="20" customFormat="1" ht="6.95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5"/>
    </row>
    <row r="54" spans="2:47" s="20" customFormat="1" ht="40.15" customHeight="1" x14ac:dyDescent="0.2">
      <c r="B54" s="21"/>
      <c r="C54" s="15" t="s">
        <v>25</v>
      </c>
      <c r="D54" s="22"/>
      <c r="E54" s="22"/>
      <c r="F54" s="13" t="str">
        <f>E15</f>
        <v>Město Louny, Mírové náměnstí 35, Louny</v>
      </c>
      <c r="G54" s="22"/>
      <c r="H54" s="22"/>
      <c r="I54" s="15" t="s">
        <v>31</v>
      </c>
      <c r="J54" s="18" t="str">
        <f>E21</f>
        <v xml:space="preserve">Ing.Radek Prokeš Ph.D, Jihovýchodní VI/3116 Praha </v>
      </c>
      <c r="K54" s="22"/>
      <c r="L54" s="25"/>
    </row>
    <row r="55" spans="2:47" s="20" customFormat="1" ht="15.2" customHeight="1" x14ac:dyDescent="0.2">
      <c r="B55" s="21"/>
      <c r="C55" s="15" t="s">
        <v>29</v>
      </c>
      <c r="D55" s="22"/>
      <c r="E55" s="22"/>
      <c r="F55" s="13" t="str">
        <f>IF(E18="","",E18)</f>
        <v>Vyplň údaj</v>
      </c>
      <c r="G55" s="22"/>
      <c r="H55" s="22"/>
      <c r="I55" s="15" t="s">
        <v>34</v>
      </c>
      <c r="J55" s="18" t="str">
        <f>E24</f>
        <v>Ondřej Gerhart</v>
      </c>
      <c r="K55" s="22"/>
      <c r="L55" s="25"/>
    </row>
    <row r="56" spans="2:47" s="20" customFormat="1" ht="10.35" customHeigh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5"/>
    </row>
    <row r="57" spans="2:47" s="20" customFormat="1" ht="29.25" customHeight="1" x14ac:dyDescent="0.2">
      <c r="B57" s="21"/>
      <c r="C57" s="116" t="s">
        <v>103</v>
      </c>
      <c r="D57" s="117"/>
      <c r="E57" s="117"/>
      <c r="F57" s="117"/>
      <c r="G57" s="117"/>
      <c r="H57" s="117"/>
      <c r="I57" s="117"/>
      <c r="J57" s="118" t="s">
        <v>104</v>
      </c>
      <c r="K57" s="117"/>
      <c r="L57" s="25"/>
    </row>
    <row r="58" spans="2:47" s="20" customFormat="1" ht="10.35" customHeight="1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5"/>
    </row>
    <row r="59" spans="2:47" s="20" customFormat="1" ht="22.9" customHeight="1" x14ac:dyDescent="0.2">
      <c r="B59" s="21"/>
      <c r="C59" s="119" t="s">
        <v>70</v>
      </c>
      <c r="D59" s="22"/>
      <c r="E59" s="22"/>
      <c r="F59" s="22"/>
      <c r="G59" s="22"/>
      <c r="H59" s="22"/>
      <c r="I59" s="22"/>
      <c r="J59" s="66">
        <f t="shared" ref="J59:J61" si="1">J96</f>
        <v>0</v>
      </c>
      <c r="K59" s="22"/>
      <c r="L59" s="25"/>
      <c r="AU59" s="3" t="s">
        <v>105</v>
      </c>
    </row>
    <row r="60" spans="2:47" s="120" customFormat="1" ht="24.95" customHeight="1" x14ac:dyDescent="0.2">
      <c r="B60" s="121"/>
      <c r="C60" s="122"/>
      <c r="D60" s="123" t="s">
        <v>106</v>
      </c>
      <c r="E60" s="124"/>
      <c r="F60" s="124"/>
      <c r="G60" s="124"/>
      <c r="H60" s="124"/>
      <c r="I60" s="124"/>
      <c r="J60" s="125">
        <f t="shared" si="1"/>
        <v>0</v>
      </c>
      <c r="K60" s="122"/>
      <c r="L60" s="126"/>
    </row>
    <row r="61" spans="2:47" s="127" customFormat="1" ht="19.899999999999999" customHeight="1" x14ac:dyDescent="0.2">
      <c r="B61" s="128"/>
      <c r="C61" s="129"/>
      <c r="D61" s="130" t="s">
        <v>107</v>
      </c>
      <c r="E61" s="131"/>
      <c r="F61" s="131"/>
      <c r="G61" s="131"/>
      <c r="H61" s="131"/>
      <c r="I61" s="131"/>
      <c r="J61" s="132">
        <f t="shared" si="1"/>
        <v>0</v>
      </c>
      <c r="K61" s="129"/>
      <c r="L61" s="133"/>
    </row>
    <row r="62" spans="2:47" s="127" customFormat="1" ht="19.899999999999999" customHeight="1" x14ac:dyDescent="0.2">
      <c r="B62" s="128"/>
      <c r="C62" s="129"/>
      <c r="D62" s="130" t="s">
        <v>985</v>
      </c>
      <c r="E62" s="131"/>
      <c r="F62" s="131"/>
      <c r="G62" s="131"/>
      <c r="H62" s="131"/>
      <c r="I62" s="131"/>
      <c r="J62" s="132">
        <f t="shared" ref="J62:J63" si="2">J143</f>
        <v>0</v>
      </c>
      <c r="K62" s="129"/>
      <c r="L62" s="133"/>
    </row>
    <row r="63" spans="2:47" s="127" customFormat="1" ht="14.85" customHeight="1" x14ac:dyDescent="0.2">
      <c r="B63" s="128"/>
      <c r="C63" s="129"/>
      <c r="D63" s="130" t="s">
        <v>986</v>
      </c>
      <c r="E63" s="131"/>
      <c r="F63" s="131"/>
      <c r="G63" s="131"/>
      <c r="H63" s="131"/>
      <c r="I63" s="131"/>
      <c r="J63" s="132">
        <f t="shared" si="2"/>
        <v>0</v>
      </c>
      <c r="K63" s="129"/>
      <c r="L63" s="133"/>
    </row>
    <row r="64" spans="2:47" s="127" customFormat="1" ht="14.85" customHeight="1" x14ac:dyDescent="0.2">
      <c r="B64" s="128"/>
      <c r="C64" s="129"/>
      <c r="D64" s="130" t="s">
        <v>987</v>
      </c>
      <c r="E64" s="131"/>
      <c r="F64" s="131"/>
      <c r="G64" s="131"/>
      <c r="H64" s="131"/>
      <c r="I64" s="131"/>
      <c r="J64" s="132">
        <f>J218</f>
        <v>0</v>
      </c>
      <c r="K64" s="129"/>
      <c r="L64" s="133"/>
    </row>
    <row r="65" spans="2:12" s="127" customFormat="1" ht="14.85" customHeight="1" x14ac:dyDescent="0.2">
      <c r="B65" s="128"/>
      <c r="C65" s="129"/>
      <c r="D65" s="130" t="s">
        <v>988</v>
      </c>
      <c r="E65" s="131"/>
      <c r="F65" s="131"/>
      <c r="G65" s="131"/>
      <c r="H65" s="131"/>
      <c r="I65" s="131"/>
      <c r="J65" s="132">
        <f>J281</f>
        <v>0</v>
      </c>
      <c r="K65" s="129"/>
      <c r="L65" s="133"/>
    </row>
    <row r="66" spans="2:12" s="127" customFormat="1" ht="14.85" customHeight="1" x14ac:dyDescent="0.2">
      <c r="B66" s="128"/>
      <c r="C66" s="129"/>
      <c r="D66" s="130" t="s">
        <v>989</v>
      </c>
      <c r="E66" s="131"/>
      <c r="F66" s="131"/>
      <c r="G66" s="131"/>
      <c r="H66" s="131"/>
      <c r="I66" s="131"/>
      <c r="J66" s="132">
        <f>J314</f>
        <v>0</v>
      </c>
      <c r="K66" s="129"/>
      <c r="L66" s="133"/>
    </row>
    <row r="67" spans="2:12" s="127" customFormat="1" ht="14.85" customHeight="1" x14ac:dyDescent="0.2">
      <c r="B67" s="128"/>
      <c r="C67" s="129"/>
      <c r="D67" s="130" t="s">
        <v>990</v>
      </c>
      <c r="E67" s="131"/>
      <c r="F67" s="131"/>
      <c r="G67" s="131"/>
      <c r="H67" s="131"/>
      <c r="I67" s="131"/>
      <c r="J67" s="132">
        <f>J319</f>
        <v>0</v>
      </c>
      <c r="K67" s="129"/>
      <c r="L67" s="133"/>
    </row>
    <row r="68" spans="2:12" s="127" customFormat="1" ht="14.85" customHeight="1" x14ac:dyDescent="0.2">
      <c r="B68" s="128"/>
      <c r="C68" s="129"/>
      <c r="D68" s="130" t="s">
        <v>991</v>
      </c>
      <c r="E68" s="131"/>
      <c r="F68" s="131"/>
      <c r="G68" s="131"/>
      <c r="H68" s="131"/>
      <c r="I68" s="131"/>
      <c r="J68" s="132">
        <f>J396</f>
        <v>0</v>
      </c>
      <c r="K68" s="129"/>
      <c r="L68" s="133"/>
    </row>
    <row r="69" spans="2:12" s="127" customFormat="1" ht="14.85" customHeight="1" x14ac:dyDescent="0.2">
      <c r="B69" s="128"/>
      <c r="C69" s="129"/>
      <c r="D69" s="130" t="s">
        <v>992</v>
      </c>
      <c r="E69" s="131"/>
      <c r="F69" s="131"/>
      <c r="G69" s="131"/>
      <c r="H69" s="131"/>
      <c r="I69" s="131"/>
      <c r="J69" s="132">
        <f>J560</f>
        <v>0</v>
      </c>
      <c r="K69" s="129"/>
      <c r="L69" s="133"/>
    </row>
    <row r="70" spans="2:12" s="127" customFormat="1" ht="14.85" customHeight="1" x14ac:dyDescent="0.2">
      <c r="B70" s="128"/>
      <c r="C70" s="129"/>
      <c r="D70" s="130" t="s">
        <v>993</v>
      </c>
      <c r="E70" s="131"/>
      <c r="F70" s="131"/>
      <c r="G70" s="131"/>
      <c r="H70" s="131"/>
      <c r="I70" s="131"/>
      <c r="J70" s="132">
        <f>J651</f>
        <v>0</v>
      </c>
      <c r="K70" s="129"/>
      <c r="L70" s="133"/>
    </row>
    <row r="71" spans="2:12" s="127" customFormat="1" ht="14.85" customHeight="1" x14ac:dyDescent="0.2">
      <c r="B71" s="128"/>
      <c r="C71" s="129"/>
      <c r="D71" s="130" t="s">
        <v>994</v>
      </c>
      <c r="E71" s="131"/>
      <c r="F71" s="131"/>
      <c r="G71" s="131"/>
      <c r="H71" s="131"/>
      <c r="I71" s="131"/>
      <c r="J71" s="132">
        <f>J691</f>
        <v>0</v>
      </c>
      <c r="K71" s="129"/>
      <c r="L71" s="133"/>
    </row>
    <row r="72" spans="2:12" s="127" customFormat="1" ht="14.85" customHeight="1" x14ac:dyDescent="0.2">
      <c r="B72" s="128"/>
      <c r="C72" s="129"/>
      <c r="D72" s="130" t="s">
        <v>995</v>
      </c>
      <c r="E72" s="131"/>
      <c r="F72" s="131"/>
      <c r="G72" s="131"/>
      <c r="H72" s="131"/>
      <c r="I72" s="131"/>
      <c r="J72" s="132">
        <f>J722</f>
        <v>0</v>
      </c>
      <c r="K72" s="129"/>
      <c r="L72" s="133"/>
    </row>
    <row r="73" spans="2:12" s="127" customFormat="1" ht="14.85" customHeight="1" x14ac:dyDescent="0.2">
      <c r="B73" s="128"/>
      <c r="C73" s="129"/>
      <c r="D73" s="130" t="s">
        <v>996</v>
      </c>
      <c r="E73" s="131"/>
      <c r="F73" s="131"/>
      <c r="G73" s="131"/>
      <c r="H73" s="131"/>
      <c r="I73" s="131"/>
      <c r="J73" s="132">
        <f>J811</f>
        <v>0</v>
      </c>
      <c r="K73" s="129"/>
      <c r="L73" s="133"/>
    </row>
    <row r="74" spans="2:12" s="127" customFormat="1" ht="14.85" customHeight="1" x14ac:dyDescent="0.2">
      <c r="B74" s="128"/>
      <c r="C74" s="129"/>
      <c r="D74" s="130" t="s">
        <v>997</v>
      </c>
      <c r="E74" s="131"/>
      <c r="F74" s="131"/>
      <c r="G74" s="131"/>
      <c r="H74" s="131"/>
      <c r="I74" s="131"/>
      <c r="J74" s="132">
        <f>J818</f>
        <v>0</v>
      </c>
      <c r="K74" s="129"/>
      <c r="L74" s="133"/>
    </row>
    <row r="75" spans="2:12" s="127" customFormat="1" ht="14.85" customHeight="1" x14ac:dyDescent="0.2">
      <c r="B75" s="128"/>
      <c r="C75" s="129"/>
      <c r="D75" s="130" t="s">
        <v>998</v>
      </c>
      <c r="E75" s="131"/>
      <c r="F75" s="131"/>
      <c r="G75" s="131"/>
      <c r="H75" s="131"/>
      <c r="I75" s="131"/>
      <c r="J75" s="132">
        <f>J877</f>
        <v>0</v>
      </c>
      <c r="K75" s="129"/>
      <c r="L75" s="133"/>
    </row>
    <row r="76" spans="2:12" s="127" customFormat="1" ht="19.899999999999999" customHeight="1" x14ac:dyDescent="0.2">
      <c r="B76" s="128"/>
      <c r="C76" s="129"/>
      <c r="D76" s="130" t="s">
        <v>306</v>
      </c>
      <c r="E76" s="131"/>
      <c r="F76" s="131"/>
      <c r="G76" s="131"/>
      <c r="H76" s="131"/>
      <c r="I76" s="131"/>
      <c r="J76" s="132">
        <f>J950</f>
        <v>0</v>
      </c>
      <c r="K76" s="129"/>
      <c r="L76" s="133"/>
    </row>
    <row r="77" spans="2:12" s="20" customFormat="1" ht="21.7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5"/>
    </row>
    <row r="78" spans="2:12" s="20" customFormat="1" ht="6.95" customHeight="1" x14ac:dyDescent="0.2"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25"/>
    </row>
    <row r="82" spans="2:63" s="20" customFormat="1" ht="6.95" customHeight="1" x14ac:dyDescent="0.2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25"/>
    </row>
    <row r="83" spans="2:63" s="20" customFormat="1" ht="24.95" customHeight="1" x14ac:dyDescent="0.2">
      <c r="B83" s="21"/>
      <c r="C83" s="9" t="s">
        <v>110</v>
      </c>
      <c r="D83" s="22"/>
      <c r="E83" s="22"/>
      <c r="F83" s="22"/>
      <c r="G83" s="22"/>
      <c r="H83" s="22"/>
      <c r="I83" s="22"/>
      <c r="J83" s="22"/>
      <c r="K83" s="22"/>
      <c r="L83" s="25"/>
    </row>
    <row r="84" spans="2:63" s="20" customFormat="1" ht="6.95" customHeight="1" x14ac:dyDescent="0.2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5"/>
    </row>
    <row r="85" spans="2:63" s="20" customFormat="1" ht="12" customHeight="1" x14ac:dyDescent="0.2">
      <c r="B85" s="21"/>
      <c r="C85" s="15" t="s">
        <v>16</v>
      </c>
      <c r="D85" s="22"/>
      <c r="E85" s="22"/>
      <c r="F85" s="22"/>
      <c r="G85" s="22"/>
      <c r="H85" s="22"/>
      <c r="I85" s="22"/>
      <c r="J85" s="22"/>
      <c r="K85" s="22"/>
      <c r="L85" s="25"/>
    </row>
    <row r="86" spans="2:63" s="20" customFormat="1" ht="16.5" customHeight="1" x14ac:dyDescent="0.2">
      <c r="B86" s="21"/>
      <c r="C86" s="22"/>
      <c r="D86" s="22"/>
      <c r="E86" s="387" t="str">
        <f>E7</f>
        <v>Revitalizace zeleně v parčíku U pramenu v Lounech</v>
      </c>
      <c r="F86" s="388"/>
      <c r="G86" s="388"/>
      <c r="H86" s="388"/>
      <c r="I86" s="22"/>
      <c r="J86" s="22"/>
      <c r="K86" s="22"/>
      <c r="L86" s="25"/>
    </row>
    <row r="87" spans="2:63" s="20" customFormat="1" ht="12" customHeight="1" x14ac:dyDescent="0.2">
      <c r="B87" s="21"/>
      <c r="C87" s="15" t="s">
        <v>99</v>
      </c>
      <c r="D87" s="22"/>
      <c r="E87" s="22"/>
      <c r="F87" s="22"/>
      <c r="G87" s="22"/>
      <c r="H87" s="22"/>
      <c r="I87" s="22"/>
      <c r="J87" s="22"/>
      <c r="K87" s="22"/>
      <c r="L87" s="25"/>
    </row>
    <row r="88" spans="2:63" s="20" customFormat="1" ht="16.5" customHeight="1" x14ac:dyDescent="0.2">
      <c r="B88" s="21"/>
      <c r="C88" s="22"/>
      <c r="D88" s="22"/>
      <c r="E88" s="360" t="str">
        <f>E9</f>
        <v>04 - SO 04 - Krajinářské úpravy</v>
      </c>
      <c r="F88" s="389"/>
      <c r="G88" s="389"/>
      <c r="H88" s="389"/>
      <c r="I88" s="22"/>
      <c r="J88" s="22"/>
      <c r="K88" s="22"/>
      <c r="L88" s="25"/>
    </row>
    <row r="89" spans="2:63" s="20" customFormat="1" ht="6.95" customHeight="1" x14ac:dyDescent="0.2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5"/>
    </row>
    <row r="90" spans="2:63" s="20" customFormat="1" ht="12" customHeight="1" x14ac:dyDescent="0.2">
      <c r="B90" s="21"/>
      <c r="C90" s="15" t="s">
        <v>21</v>
      </c>
      <c r="D90" s="22"/>
      <c r="E90" s="22"/>
      <c r="F90" s="13" t="str">
        <f>F12</f>
        <v xml:space="preserve"> </v>
      </c>
      <c r="G90" s="22"/>
      <c r="H90" s="22"/>
      <c r="I90" s="15" t="s">
        <v>23</v>
      </c>
      <c r="J90" s="48" t="str">
        <f>IF(J12="","",J12)</f>
        <v>19. 8. 2025</v>
      </c>
      <c r="K90" s="22"/>
      <c r="L90" s="25"/>
    </row>
    <row r="91" spans="2:63" s="20" customFormat="1" ht="6.95" customHeight="1" x14ac:dyDescent="0.2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5"/>
    </row>
    <row r="92" spans="2:63" s="20" customFormat="1" ht="40.15" customHeight="1" x14ac:dyDescent="0.2">
      <c r="B92" s="21"/>
      <c r="C92" s="15" t="s">
        <v>25</v>
      </c>
      <c r="D92" s="22"/>
      <c r="E92" s="22"/>
      <c r="F92" s="13" t="str">
        <f>E15</f>
        <v>Město Louny, Mírové náměnstí 35, Louny</v>
      </c>
      <c r="G92" s="22"/>
      <c r="H92" s="22"/>
      <c r="I92" s="15" t="s">
        <v>31</v>
      </c>
      <c r="J92" s="18" t="str">
        <f>E21</f>
        <v xml:space="preserve">Ing.Radek Prokeš Ph.D, Jihovýchodní VI/3116 Praha </v>
      </c>
      <c r="K92" s="22"/>
      <c r="L92" s="25"/>
    </row>
    <row r="93" spans="2:63" s="20" customFormat="1" ht="15.2" customHeight="1" x14ac:dyDescent="0.2">
      <c r="B93" s="21"/>
      <c r="C93" s="15" t="s">
        <v>29</v>
      </c>
      <c r="D93" s="22"/>
      <c r="E93" s="22"/>
      <c r="F93" s="13" t="str">
        <f>IF(E18="","",E18)</f>
        <v>Vyplň údaj</v>
      </c>
      <c r="G93" s="22"/>
      <c r="H93" s="22"/>
      <c r="I93" s="15" t="s">
        <v>34</v>
      </c>
      <c r="J93" s="18" t="str">
        <f>E24</f>
        <v>Ondřej Gerhart</v>
      </c>
      <c r="K93" s="22"/>
      <c r="L93" s="25"/>
    </row>
    <row r="94" spans="2:63" s="20" customFormat="1" ht="10.35" customHeight="1" x14ac:dyDescent="0.2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5"/>
    </row>
    <row r="95" spans="2:63" s="134" customFormat="1" ht="29.25" customHeight="1" x14ac:dyDescent="0.2">
      <c r="B95" s="135"/>
      <c r="C95" s="136" t="s">
        <v>111</v>
      </c>
      <c r="D95" s="137" t="s">
        <v>57</v>
      </c>
      <c r="E95" s="137" t="s">
        <v>53</v>
      </c>
      <c r="F95" s="137" t="s">
        <v>54</v>
      </c>
      <c r="G95" s="137" t="s">
        <v>112</v>
      </c>
      <c r="H95" s="137" t="s">
        <v>113</v>
      </c>
      <c r="I95" s="137" t="s">
        <v>114</v>
      </c>
      <c r="J95" s="137" t="s">
        <v>104</v>
      </c>
      <c r="K95" s="138" t="s">
        <v>115</v>
      </c>
      <c r="L95" s="139"/>
      <c r="M95" s="56" t="s">
        <v>19</v>
      </c>
      <c r="N95" s="57" t="s">
        <v>42</v>
      </c>
      <c r="O95" s="57" t="s">
        <v>116</v>
      </c>
      <c r="P95" s="57" t="s">
        <v>117</v>
      </c>
      <c r="Q95" s="57" t="s">
        <v>118</v>
      </c>
      <c r="R95" s="57" t="s">
        <v>119</v>
      </c>
      <c r="S95" s="57" t="s">
        <v>120</v>
      </c>
      <c r="T95" s="58" t="s">
        <v>121</v>
      </c>
    </row>
    <row r="96" spans="2:63" s="20" customFormat="1" ht="22.9" customHeight="1" x14ac:dyDescent="0.25">
      <c r="B96" s="21"/>
      <c r="C96" s="64" t="s">
        <v>122</v>
      </c>
      <c r="D96" s="22"/>
      <c r="E96" s="22"/>
      <c r="F96" s="22"/>
      <c r="G96" s="22"/>
      <c r="H96" s="22"/>
      <c r="I96" s="22"/>
      <c r="J96" s="140">
        <f t="shared" ref="J96:J98" si="3">BK96</f>
        <v>0</v>
      </c>
      <c r="K96" s="22"/>
      <c r="L96" s="25"/>
      <c r="M96" s="59"/>
      <c r="N96" s="60"/>
      <c r="O96" s="60"/>
      <c r="P96" s="141">
        <f>P97</f>
        <v>0</v>
      </c>
      <c r="Q96" s="60"/>
      <c r="R96" s="141">
        <f>R97</f>
        <v>284.12215040000001</v>
      </c>
      <c r="S96" s="60"/>
      <c r="T96" s="142">
        <f>T97</f>
        <v>0</v>
      </c>
      <c r="AT96" s="3" t="s">
        <v>71</v>
      </c>
      <c r="AU96" s="3" t="s">
        <v>105</v>
      </c>
      <c r="BK96" s="143">
        <f>BK97</f>
        <v>0</v>
      </c>
    </row>
    <row r="97" spans="2:65" s="144" customFormat="1" ht="25.9" customHeight="1" x14ac:dyDescent="0.2">
      <c r="B97" s="145"/>
      <c r="C97" s="146"/>
      <c r="D97" s="147" t="s">
        <v>71</v>
      </c>
      <c r="E97" s="148" t="s">
        <v>123</v>
      </c>
      <c r="F97" s="148" t="s">
        <v>124</v>
      </c>
      <c r="G97" s="146"/>
      <c r="H97" s="146"/>
      <c r="I97" s="149"/>
      <c r="J97" s="150">
        <f t="shared" si="3"/>
        <v>0</v>
      </c>
      <c r="K97" s="146"/>
      <c r="L97" s="151"/>
      <c r="M97" s="152"/>
      <c r="N97" s="146"/>
      <c r="O97" s="146"/>
      <c r="P97" s="153">
        <f>P98+P143+P950</f>
        <v>0</v>
      </c>
      <c r="Q97" s="146"/>
      <c r="R97" s="153">
        <f>R98+R143+R950</f>
        <v>284.12215040000001</v>
      </c>
      <c r="S97" s="146"/>
      <c r="T97" s="154">
        <f>T98+T143+T950</f>
        <v>0</v>
      </c>
      <c r="AR97" s="155" t="s">
        <v>80</v>
      </c>
      <c r="AT97" s="156" t="s">
        <v>71</v>
      </c>
      <c r="AU97" s="156" t="s">
        <v>72</v>
      </c>
      <c r="AY97" s="155" t="s">
        <v>125</v>
      </c>
      <c r="BK97" s="157">
        <f>BK98+BK143+BK950</f>
        <v>0</v>
      </c>
    </row>
    <row r="98" spans="2:65" s="144" customFormat="1" ht="22.9" customHeight="1" x14ac:dyDescent="0.2">
      <c r="B98" s="145"/>
      <c r="C98" s="146"/>
      <c r="D98" s="147" t="s">
        <v>71</v>
      </c>
      <c r="E98" s="158" t="s">
        <v>80</v>
      </c>
      <c r="F98" s="158" t="s">
        <v>126</v>
      </c>
      <c r="G98" s="146"/>
      <c r="H98" s="146"/>
      <c r="I98" s="149"/>
      <c r="J98" s="159">
        <f t="shared" si="3"/>
        <v>0</v>
      </c>
      <c r="K98" s="146"/>
      <c r="L98" s="151"/>
      <c r="M98" s="152"/>
      <c r="N98" s="146"/>
      <c r="O98" s="146"/>
      <c r="P98" s="153">
        <f>SUM(P99:P142)</f>
        <v>0</v>
      </c>
      <c r="Q98" s="146"/>
      <c r="R98" s="153">
        <f>SUM(R99:R142)</f>
        <v>0</v>
      </c>
      <c r="S98" s="146"/>
      <c r="T98" s="154">
        <f>SUM(T99:T142)</f>
        <v>0</v>
      </c>
      <c r="AR98" s="155" t="s">
        <v>80</v>
      </c>
      <c r="AT98" s="156" t="s">
        <v>71</v>
      </c>
      <c r="AU98" s="156" t="s">
        <v>80</v>
      </c>
      <c r="AY98" s="155" t="s">
        <v>125</v>
      </c>
      <c r="BK98" s="157">
        <f>SUM(BK99:BK142)</f>
        <v>0</v>
      </c>
    </row>
    <row r="99" spans="2:65" s="20" customFormat="1" ht="33" customHeight="1" x14ac:dyDescent="0.2">
      <c r="B99" s="21"/>
      <c r="C99" s="160" t="s">
        <v>80</v>
      </c>
      <c r="D99" s="160" t="s">
        <v>127</v>
      </c>
      <c r="E99" s="161" t="s">
        <v>999</v>
      </c>
      <c r="F99" s="162" t="s">
        <v>1000</v>
      </c>
      <c r="G99" s="163" t="s">
        <v>187</v>
      </c>
      <c r="H99" s="164">
        <v>61.58</v>
      </c>
      <c r="I99" s="165"/>
      <c r="J99" s="166">
        <f>ROUND(I99*H99,2)</f>
        <v>0</v>
      </c>
      <c r="K99" s="162" t="s">
        <v>131</v>
      </c>
      <c r="L99" s="25"/>
      <c r="M99" s="167" t="s">
        <v>19</v>
      </c>
      <c r="N99" s="168" t="s">
        <v>43</v>
      </c>
      <c r="O99" s="22"/>
      <c r="P99" s="169">
        <f>O99*H99</f>
        <v>0</v>
      </c>
      <c r="Q99" s="169">
        <v>0</v>
      </c>
      <c r="R99" s="169">
        <f>Q99*H99</f>
        <v>0</v>
      </c>
      <c r="S99" s="169">
        <v>0</v>
      </c>
      <c r="T99" s="170">
        <f>S99*H99</f>
        <v>0</v>
      </c>
      <c r="AR99" s="171" t="s">
        <v>132</v>
      </c>
      <c r="AT99" s="171" t="s">
        <v>127</v>
      </c>
      <c r="AU99" s="171" t="s">
        <v>82</v>
      </c>
      <c r="AY99" s="3" t="s">
        <v>125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3" t="s">
        <v>80</v>
      </c>
      <c r="BK99" s="172">
        <f>ROUND(I99*H99,2)</f>
        <v>0</v>
      </c>
      <c r="BL99" s="3" t="s">
        <v>132</v>
      </c>
      <c r="BM99" s="171" t="s">
        <v>1001</v>
      </c>
    </row>
    <row r="100" spans="2:65" s="20" customFormat="1" ht="19.5" x14ac:dyDescent="0.2">
      <c r="B100" s="21"/>
      <c r="C100" s="22"/>
      <c r="D100" s="173" t="s">
        <v>134</v>
      </c>
      <c r="E100" s="22"/>
      <c r="F100" s="174" t="s">
        <v>1002</v>
      </c>
      <c r="G100" s="22"/>
      <c r="H100" s="22"/>
      <c r="I100" s="175"/>
      <c r="J100" s="22"/>
      <c r="K100" s="22"/>
      <c r="L100" s="25"/>
      <c r="M100" s="176"/>
      <c r="N100" s="22"/>
      <c r="O100" s="22"/>
      <c r="P100" s="22"/>
      <c r="Q100" s="22"/>
      <c r="R100" s="22"/>
      <c r="S100" s="22"/>
      <c r="T100" s="53"/>
      <c r="AT100" s="3" t="s">
        <v>134</v>
      </c>
      <c r="AU100" s="3" t="s">
        <v>82</v>
      </c>
    </row>
    <row r="101" spans="2:65" s="20" customFormat="1" x14ac:dyDescent="0.2">
      <c r="B101" s="21"/>
      <c r="C101" s="22"/>
      <c r="D101" s="177" t="s">
        <v>136</v>
      </c>
      <c r="E101" s="22"/>
      <c r="F101" s="178" t="s">
        <v>1003</v>
      </c>
      <c r="G101" s="22"/>
      <c r="H101" s="22"/>
      <c r="I101" s="175"/>
      <c r="J101" s="22"/>
      <c r="K101" s="22"/>
      <c r="L101" s="25"/>
      <c r="M101" s="176"/>
      <c r="N101" s="22"/>
      <c r="O101" s="22"/>
      <c r="P101" s="22"/>
      <c r="Q101" s="22"/>
      <c r="R101" s="22"/>
      <c r="S101" s="22"/>
      <c r="T101" s="53"/>
      <c r="AT101" s="3" t="s">
        <v>136</v>
      </c>
      <c r="AU101" s="3" t="s">
        <v>82</v>
      </c>
    </row>
    <row r="102" spans="2:65" s="179" customFormat="1" ht="22.5" x14ac:dyDescent="0.2">
      <c r="B102" s="180"/>
      <c r="C102" s="181"/>
      <c r="D102" s="173" t="s">
        <v>138</v>
      </c>
      <c r="E102" s="182" t="s">
        <v>19</v>
      </c>
      <c r="F102" s="183" t="s">
        <v>1004</v>
      </c>
      <c r="G102" s="181"/>
      <c r="H102" s="184">
        <v>61.58</v>
      </c>
      <c r="I102" s="185"/>
      <c r="J102" s="181"/>
      <c r="K102" s="181"/>
      <c r="L102" s="186"/>
      <c r="M102" s="187"/>
      <c r="N102" s="181"/>
      <c r="O102" s="181"/>
      <c r="P102" s="181"/>
      <c r="Q102" s="181"/>
      <c r="R102" s="181"/>
      <c r="S102" s="181"/>
      <c r="T102" s="188"/>
      <c r="AT102" s="189" t="s">
        <v>138</v>
      </c>
      <c r="AU102" s="189" t="s">
        <v>82</v>
      </c>
      <c r="AV102" s="179" t="s">
        <v>82</v>
      </c>
      <c r="AW102" s="179" t="s">
        <v>33</v>
      </c>
      <c r="AX102" s="179" t="s">
        <v>80</v>
      </c>
      <c r="AY102" s="189" t="s">
        <v>125</v>
      </c>
    </row>
    <row r="103" spans="2:65" s="20" customFormat="1" ht="37.9" customHeight="1" x14ac:dyDescent="0.2">
      <c r="B103" s="21"/>
      <c r="C103" s="160" t="s">
        <v>82</v>
      </c>
      <c r="D103" s="160" t="s">
        <v>127</v>
      </c>
      <c r="E103" s="161" t="s">
        <v>1005</v>
      </c>
      <c r="F103" s="162" t="s">
        <v>1006</v>
      </c>
      <c r="G103" s="163" t="s">
        <v>187</v>
      </c>
      <c r="H103" s="164">
        <v>295.91199999999998</v>
      </c>
      <c r="I103" s="165"/>
      <c r="J103" s="166">
        <f>ROUND(I103*H103,2)</f>
        <v>0</v>
      </c>
      <c r="K103" s="162" t="s">
        <v>131</v>
      </c>
      <c r="L103" s="25"/>
      <c r="M103" s="167" t="s">
        <v>19</v>
      </c>
      <c r="N103" s="168" t="s">
        <v>43</v>
      </c>
      <c r="O103" s="22"/>
      <c r="P103" s="169">
        <f>O103*H103</f>
        <v>0</v>
      </c>
      <c r="Q103" s="169">
        <v>0</v>
      </c>
      <c r="R103" s="169">
        <f>Q103*H103</f>
        <v>0</v>
      </c>
      <c r="S103" s="169">
        <v>0</v>
      </c>
      <c r="T103" s="170">
        <f>S103*H103</f>
        <v>0</v>
      </c>
      <c r="AR103" s="171" t="s">
        <v>132</v>
      </c>
      <c r="AT103" s="171" t="s">
        <v>127</v>
      </c>
      <c r="AU103" s="171" t="s">
        <v>82</v>
      </c>
      <c r="AY103" s="3" t="s">
        <v>125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3" t="s">
        <v>80</v>
      </c>
      <c r="BK103" s="172">
        <f>ROUND(I103*H103,2)</f>
        <v>0</v>
      </c>
      <c r="BL103" s="3" t="s">
        <v>132</v>
      </c>
      <c r="BM103" s="171" t="s">
        <v>1007</v>
      </c>
    </row>
    <row r="104" spans="2:65" s="20" customFormat="1" ht="39" x14ac:dyDescent="0.2">
      <c r="B104" s="21"/>
      <c r="C104" s="22"/>
      <c r="D104" s="173" t="s">
        <v>134</v>
      </c>
      <c r="E104" s="22"/>
      <c r="F104" s="174" t="s">
        <v>1008</v>
      </c>
      <c r="G104" s="22"/>
      <c r="H104" s="22"/>
      <c r="I104" s="175"/>
      <c r="J104" s="22"/>
      <c r="K104" s="22"/>
      <c r="L104" s="25"/>
      <c r="M104" s="176"/>
      <c r="N104" s="22"/>
      <c r="O104" s="22"/>
      <c r="P104" s="22"/>
      <c r="Q104" s="22"/>
      <c r="R104" s="22"/>
      <c r="S104" s="22"/>
      <c r="T104" s="53"/>
      <c r="AT104" s="3" t="s">
        <v>134</v>
      </c>
      <c r="AU104" s="3" t="s">
        <v>82</v>
      </c>
    </row>
    <row r="105" spans="2:65" s="20" customFormat="1" x14ac:dyDescent="0.2">
      <c r="B105" s="21"/>
      <c r="C105" s="22"/>
      <c r="D105" s="177" t="s">
        <v>136</v>
      </c>
      <c r="E105" s="22"/>
      <c r="F105" s="178" t="s">
        <v>1009</v>
      </c>
      <c r="G105" s="22"/>
      <c r="H105" s="22"/>
      <c r="I105" s="175"/>
      <c r="J105" s="22"/>
      <c r="K105" s="22"/>
      <c r="L105" s="25"/>
      <c r="M105" s="176"/>
      <c r="N105" s="22"/>
      <c r="O105" s="22"/>
      <c r="P105" s="22"/>
      <c r="Q105" s="22"/>
      <c r="R105" s="22"/>
      <c r="S105" s="22"/>
      <c r="T105" s="53"/>
      <c r="AT105" s="3" t="s">
        <v>136</v>
      </c>
      <c r="AU105" s="3" t="s">
        <v>82</v>
      </c>
    </row>
    <row r="106" spans="2:65" s="179" customFormat="1" ht="22.5" x14ac:dyDescent="0.2">
      <c r="B106" s="180"/>
      <c r="C106" s="181"/>
      <c r="D106" s="173" t="s">
        <v>138</v>
      </c>
      <c r="E106" s="182" t="s">
        <v>19</v>
      </c>
      <c r="F106" s="183" t="s">
        <v>1010</v>
      </c>
      <c r="G106" s="181"/>
      <c r="H106" s="184">
        <v>295.91199999999998</v>
      </c>
      <c r="I106" s="185"/>
      <c r="J106" s="181"/>
      <c r="K106" s="181"/>
      <c r="L106" s="186"/>
      <c r="M106" s="187"/>
      <c r="N106" s="181"/>
      <c r="O106" s="181"/>
      <c r="P106" s="181"/>
      <c r="Q106" s="181"/>
      <c r="R106" s="181"/>
      <c r="S106" s="181"/>
      <c r="T106" s="188"/>
      <c r="AT106" s="189" t="s">
        <v>138</v>
      </c>
      <c r="AU106" s="189" t="s">
        <v>82</v>
      </c>
      <c r="AV106" s="179" t="s">
        <v>82</v>
      </c>
      <c r="AW106" s="179" t="s">
        <v>33</v>
      </c>
      <c r="AX106" s="179" t="s">
        <v>80</v>
      </c>
      <c r="AY106" s="189" t="s">
        <v>125</v>
      </c>
    </row>
    <row r="107" spans="2:65" s="20" customFormat="1" ht="24.2" customHeight="1" x14ac:dyDescent="0.2">
      <c r="B107" s="21"/>
      <c r="C107" s="160" t="s">
        <v>146</v>
      </c>
      <c r="D107" s="160" t="s">
        <v>127</v>
      </c>
      <c r="E107" s="161" t="s">
        <v>1011</v>
      </c>
      <c r="F107" s="162" t="s">
        <v>1012</v>
      </c>
      <c r="G107" s="163" t="s">
        <v>187</v>
      </c>
      <c r="H107" s="164">
        <v>38.74</v>
      </c>
      <c r="I107" s="165"/>
      <c r="J107" s="166">
        <f>ROUND(I107*H107,2)</f>
        <v>0</v>
      </c>
      <c r="K107" s="162" t="s">
        <v>131</v>
      </c>
      <c r="L107" s="25"/>
      <c r="M107" s="167" t="s">
        <v>19</v>
      </c>
      <c r="N107" s="168" t="s">
        <v>43</v>
      </c>
      <c r="O107" s="22"/>
      <c r="P107" s="169">
        <f>O107*H107</f>
        <v>0</v>
      </c>
      <c r="Q107" s="169">
        <v>0</v>
      </c>
      <c r="R107" s="169">
        <f>Q107*H107</f>
        <v>0</v>
      </c>
      <c r="S107" s="169">
        <v>0</v>
      </c>
      <c r="T107" s="170">
        <f>S107*H107</f>
        <v>0</v>
      </c>
      <c r="AR107" s="171" t="s">
        <v>132</v>
      </c>
      <c r="AT107" s="171" t="s">
        <v>127</v>
      </c>
      <c r="AU107" s="171" t="s">
        <v>82</v>
      </c>
      <c r="AY107" s="3" t="s">
        <v>125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3" t="s">
        <v>80</v>
      </c>
      <c r="BK107" s="172">
        <f>ROUND(I107*H107,2)</f>
        <v>0</v>
      </c>
      <c r="BL107" s="3" t="s">
        <v>132</v>
      </c>
      <c r="BM107" s="171" t="s">
        <v>1013</v>
      </c>
    </row>
    <row r="108" spans="2:65" s="20" customFormat="1" ht="29.25" x14ac:dyDescent="0.2">
      <c r="B108" s="21"/>
      <c r="C108" s="22"/>
      <c r="D108" s="173" t="s">
        <v>134</v>
      </c>
      <c r="E108" s="22"/>
      <c r="F108" s="174" t="s">
        <v>1014</v>
      </c>
      <c r="G108" s="22"/>
      <c r="H108" s="22"/>
      <c r="I108" s="175"/>
      <c r="J108" s="22"/>
      <c r="K108" s="22"/>
      <c r="L108" s="25"/>
      <c r="M108" s="176"/>
      <c r="N108" s="22"/>
      <c r="O108" s="22"/>
      <c r="P108" s="22"/>
      <c r="Q108" s="22"/>
      <c r="R108" s="22"/>
      <c r="S108" s="22"/>
      <c r="T108" s="53"/>
      <c r="AT108" s="3" t="s">
        <v>134</v>
      </c>
      <c r="AU108" s="3" t="s">
        <v>82</v>
      </c>
    </row>
    <row r="109" spans="2:65" s="20" customFormat="1" x14ac:dyDescent="0.2">
      <c r="B109" s="21"/>
      <c r="C109" s="22"/>
      <c r="D109" s="177" t="s">
        <v>136</v>
      </c>
      <c r="E109" s="22"/>
      <c r="F109" s="178" t="s">
        <v>1015</v>
      </c>
      <c r="G109" s="22"/>
      <c r="H109" s="22"/>
      <c r="I109" s="175"/>
      <c r="J109" s="22"/>
      <c r="K109" s="22"/>
      <c r="L109" s="25"/>
      <c r="M109" s="176"/>
      <c r="N109" s="22"/>
      <c r="O109" s="22"/>
      <c r="P109" s="22"/>
      <c r="Q109" s="22"/>
      <c r="R109" s="22"/>
      <c r="S109" s="22"/>
      <c r="T109" s="53"/>
      <c r="AT109" s="3" t="s">
        <v>136</v>
      </c>
      <c r="AU109" s="3" t="s">
        <v>82</v>
      </c>
    </row>
    <row r="110" spans="2:65" s="179" customFormat="1" ht="22.5" x14ac:dyDescent="0.2">
      <c r="B110" s="180"/>
      <c r="C110" s="181"/>
      <c r="D110" s="173" t="s">
        <v>138</v>
      </c>
      <c r="E110" s="182" t="s">
        <v>19</v>
      </c>
      <c r="F110" s="183" t="s">
        <v>1016</v>
      </c>
      <c r="G110" s="181"/>
      <c r="H110" s="184">
        <v>38.74</v>
      </c>
      <c r="I110" s="185"/>
      <c r="J110" s="181"/>
      <c r="K110" s="181"/>
      <c r="L110" s="186"/>
      <c r="M110" s="187"/>
      <c r="N110" s="181"/>
      <c r="O110" s="181"/>
      <c r="P110" s="181"/>
      <c r="Q110" s="181"/>
      <c r="R110" s="181"/>
      <c r="S110" s="181"/>
      <c r="T110" s="188"/>
      <c r="AT110" s="189" t="s">
        <v>138</v>
      </c>
      <c r="AU110" s="189" t="s">
        <v>82</v>
      </c>
      <c r="AV110" s="179" t="s">
        <v>82</v>
      </c>
      <c r="AW110" s="179" t="s">
        <v>33</v>
      </c>
      <c r="AX110" s="179" t="s">
        <v>80</v>
      </c>
      <c r="AY110" s="189" t="s">
        <v>125</v>
      </c>
    </row>
    <row r="111" spans="2:65" s="20" customFormat="1" ht="16.5" customHeight="1" x14ac:dyDescent="0.2">
      <c r="B111" s="21"/>
      <c r="C111" s="160" t="s">
        <v>132</v>
      </c>
      <c r="D111" s="160" t="s">
        <v>127</v>
      </c>
      <c r="E111" s="161" t="s">
        <v>1017</v>
      </c>
      <c r="F111" s="162" t="s">
        <v>1018</v>
      </c>
      <c r="G111" s="163" t="s">
        <v>187</v>
      </c>
      <c r="H111" s="164">
        <v>147.95599999999999</v>
      </c>
      <c r="I111" s="165"/>
      <c r="J111" s="166">
        <f>ROUND(I111*H111,2)</f>
        <v>0</v>
      </c>
      <c r="K111" s="162" t="s">
        <v>19</v>
      </c>
      <c r="L111" s="25"/>
      <c r="M111" s="167" t="s">
        <v>19</v>
      </c>
      <c r="N111" s="168" t="s">
        <v>43</v>
      </c>
      <c r="O111" s="22"/>
      <c r="P111" s="169">
        <f>O111*H111</f>
        <v>0</v>
      </c>
      <c r="Q111" s="169">
        <v>0</v>
      </c>
      <c r="R111" s="169">
        <f>Q111*H111</f>
        <v>0</v>
      </c>
      <c r="S111" s="169">
        <v>0</v>
      </c>
      <c r="T111" s="170">
        <f>S111*H111</f>
        <v>0</v>
      </c>
      <c r="AR111" s="171" t="s">
        <v>132</v>
      </c>
      <c r="AT111" s="171" t="s">
        <v>127</v>
      </c>
      <c r="AU111" s="171" t="s">
        <v>82</v>
      </c>
      <c r="AY111" s="3" t="s">
        <v>125</v>
      </c>
      <c r="BE111" s="172">
        <f>IF(N111="základní",J111,0)</f>
        <v>0</v>
      </c>
      <c r="BF111" s="172">
        <f>IF(N111="snížená",J111,0)</f>
        <v>0</v>
      </c>
      <c r="BG111" s="172">
        <f>IF(N111="zákl. přenesená",J111,0)</f>
        <v>0</v>
      </c>
      <c r="BH111" s="172">
        <f>IF(N111="sníž. přenesená",J111,0)</f>
        <v>0</v>
      </c>
      <c r="BI111" s="172">
        <f>IF(N111="nulová",J111,0)</f>
        <v>0</v>
      </c>
      <c r="BJ111" s="3" t="s">
        <v>80</v>
      </c>
      <c r="BK111" s="172">
        <f>ROUND(I111*H111,2)</f>
        <v>0</v>
      </c>
      <c r="BL111" s="3" t="s">
        <v>132</v>
      </c>
      <c r="BM111" s="171" t="s">
        <v>1019</v>
      </c>
    </row>
    <row r="112" spans="2:65" s="20" customFormat="1" x14ac:dyDescent="0.2">
      <c r="B112" s="21"/>
      <c r="C112" s="22"/>
      <c r="D112" s="173" t="s">
        <v>134</v>
      </c>
      <c r="E112" s="22"/>
      <c r="F112" s="174" t="s">
        <v>1018</v>
      </c>
      <c r="G112" s="22"/>
      <c r="H112" s="22"/>
      <c r="I112" s="175"/>
      <c r="J112" s="22"/>
      <c r="K112" s="22"/>
      <c r="L112" s="25"/>
      <c r="M112" s="176"/>
      <c r="N112" s="22"/>
      <c r="O112" s="22"/>
      <c r="P112" s="22"/>
      <c r="Q112" s="22"/>
      <c r="R112" s="22"/>
      <c r="S112" s="22"/>
      <c r="T112" s="53"/>
      <c r="AT112" s="3" t="s">
        <v>134</v>
      </c>
      <c r="AU112" s="3" t="s">
        <v>82</v>
      </c>
    </row>
    <row r="113" spans="2:65" s="179" customFormat="1" x14ac:dyDescent="0.2">
      <c r="B113" s="180"/>
      <c r="C113" s="181"/>
      <c r="D113" s="173" t="s">
        <v>138</v>
      </c>
      <c r="E113" s="182" t="s">
        <v>19</v>
      </c>
      <c r="F113" s="183" t="s">
        <v>1020</v>
      </c>
      <c r="G113" s="181"/>
      <c r="H113" s="184">
        <v>147.95599999999999</v>
      </c>
      <c r="I113" s="185"/>
      <c r="J113" s="181"/>
      <c r="K113" s="181"/>
      <c r="L113" s="186"/>
      <c r="M113" s="187"/>
      <c r="N113" s="181"/>
      <c r="O113" s="181"/>
      <c r="P113" s="181"/>
      <c r="Q113" s="181"/>
      <c r="R113" s="181"/>
      <c r="S113" s="181"/>
      <c r="T113" s="188"/>
      <c r="AT113" s="189" t="s">
        <v>138</v>
      </c>
      <c r="AU113" s="189" t="s">
        <v>82</v>
      </c>
      <c r="AV113" s="179" t="s">
        <v>82</v>
      </c>
      <c r="AW113" s="179" t="s">
        <v>33</v>
      </c>
      <c r="AX113" s="179" t="s">
        <v>80</v>
      </c>
      <c r="AY113" s="189" t="s">
        <v>125</v>
      </c>
    </row>
    <row r="114" spans="2:65" s="20" customFormat="1" ht="37.9" customHeight="1" x14ac:dyDescent="0.2">
      <c r="B114" s="21"/>
      <c r="C114" s="160" t="s">
        <v>159</v>
      </c>
      <c r="D114" s="160" t="s">
        <v>127</v>
      </c>
      <c r="E114" s="161" t="s">
        <v>1021</v>
      </c>
      <c r="F114" s="162" t="s">
        <v>1022</v>
      </c>
      <c r="G114" s="163" t="s">
        <v>187</v>
      </c>
      <c r="H114" s="164">
        <v>63.41</v>
      </c>
      <c r="I114" s="165"/>
      <c r="J114" s="166">
        <f>ROUND(I114*H114,2)</f>
        <v>0</v>
      </c>
      <c r="K114" s="162" t="s">
        <v>131</v>
      </c>
      <c r="L114" s="25"/>
      <c r="M114" s="167" t="s">
        <v>19</v>
      </c>
      <c r="N114" s="168" t="s">
        <v>43</v>
      </c>
      <c r="O114" s="22"/>
      <c r="P114" s="169">
        <f>O114*H114</f>
        <v>0</v>
      </c>
      <c r="Q114" s="169">
        <v>0</v>
      </c>
      <c r="R114" s="169">
        <f>Q114*H114</f>
        <v>0</v>
      </c>
      <c r="S114" s="169">
        <v>0</v>
      </c>
      <c r="T114" s="170">
        <f>S114*H114</f>
        <v>0</v>
      </c>
      <c r="AR114" s="171" t="s">
        <v>132</v>
      </c>
      <c r="AT114" s="171" t="s">
        <v>127</v>
      </c>
      <c r="AU114" s="171" t="s">
        <v>82</v>
      </c>
      <c r="AY114" s="3" t="s">
        <v>125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3" t="s">
        <v>80</v>
      </c>
      <c r="BK114" s="172">
        <f>ROUND(I114*H114,2)</f>
        <v>0</v>
      </c>
      <c r="BL114" s="3" t="s">
        <v>132</v>
      </c>
      <c r="BM114" s="171" t="s">
        <v>1023</v>
      </c>
    </row>
    <row r="115" spans="2:65" s="20" customFormat="1" ht="39" x14ac:dyDescent="0.2">
      <c r="B115" s="21"/>
      <c r="C115" s="22"/>
      <c r="D115" s="173" t="s">
        <v>134</v>
      </c>
      <c r="E115" s="22"/>
      <c r="F115" s="174" t="s">
        <v>1024</v>
      </c>
      <c r="G115" s="22"/>
      <c r="H115" s="22"/>
      <c r="I115" s="175"/>
      <c r="J115" s="22"/>
      <c r="K115" s="22"/>
      <c r="L115" s="25"/>
      <c r="M115" s="176"/>
      <c r="N115" s="22"/>
      <c r="O115" s="22"/>
      <c r="P115" s="22"/>
      <c r="Q115" s="22"/>
      <c r="R115" s="22"/>
      <c r="S115" s="22"/>
      <c r="T115" s="53"/>
      <c r="AT115" s="3" t="s">
        <v>134</v>
      </c>
      <c r="AU115" s="3" t="s">
        <v>82</v>
      </c>
    </row>
    <row r="116" spans="2:65" s="20" customFormat="1" x14ac:dyDescent="0.2">
      <c r="B116" s="21"/>
      <c r="C116" s="22"/>
      <c r="D116" s="177" t="s">
        <v>136</v>
      </c>
      <c r="E116" s="22"/>
      <c r="F116" s="178" t="s">
        <v>1025</v>
      </c>
      <c r="G116" s="22"/>
      <c r="H116" s="22"/>
      <c r="I116" s="175"/>
      <c r="J116" s="22"/>
      <c r="K116" s="22"/>
      <c r="L116" s="25"/>
      <c r="M116" s="176"/>
      <c r="N116" s="22"/>
      <c r="O116" s="22"/>
      <c r="P116" s="22"/>
      <c r="Q116" s="22"/>
      <c r="R116" s="22"/>
      <c r="S116" s="22"/>
      <c r="T116" s="53"/>
      <c r="AT116" s="3" t="s">
        <v>136</v>
      </c>
      <c r="AU116" s="3" t="s">
        <v>82</v>
      </c>
    </row>
    <row r="117" spans="2:65" s="205" customFormat="1" x14ac:dyDescent="0.2">
      <c r="B117" s="206"/>
      <c r="C117" s="207"/>
      <c r="D117" s="173" t="s">
        <v>138</v>
      </c>
      <c r="E117" s="208" t="s">
        <v>19</v>
      </c>
      <c r="F117" s="209" t="s">
        <v>1026</v>
      </c>
      <c r="G117" s="207"/>
      <c r="H117" s="208" t="s">
        <v>19</v>
      </c>
      <c r="I117" s="210"/>
      <c r="J117" s="207"/>
      <c r="K117" s="207"/>
      <c r="L117" s="211"/>
      <c r="M117" s="212"/>
      <c r="N117" s="207"/>
      <c r="O117" s="207"/>
      <c r="P117" s="207"/>
      <c r="Q117" s="207"/>
      <c r="R117" s="207"/>
      <c r="S117" s="207"/>
      <c r="T117" s="213"/>
      <c r="AT117" s="214" t="s">
        <v>138</v>
      </c>
      <c r="AU117" s="214" t="s">
        <v>82</v>
      </c>
      <c r="AV117" s="205" t="s">
        <v>80</v>
      </c>
      <c r="AW117" s="205" t="s">
        <v>33</v>
      </c>
      <c r="AX117" s="205" t="s">
        <v>72</v>
      </c>
      <c r="AY117" s="214" t="s">
        <v>125</v>
      </c>
    </row>
    <row r="118" spans="2:65" s="179" customFormat="1" ht="22.5" x14ac:dyDescent="0.2">
      <c r="B118" s="180"/>
      <c r="C118" s="181"/>
      <c r="D118" s="173" t="s">
        <v>138</v>
      </c>
      <c r="E118" s="182" t="s">
        <v>19</v>
      </c>
      <c r="F118" s="183" t="s">
        <v>1027</v>
      </c>
      <c r="G118" s="181"/>
      <c r="H118" s="184">
        <v>63.41</v>
      </c>
      <c r="I118" s="185"/>
      <c r="J118" s="181"/>
      <c r="K118" s="181"/>
      <c r="L118" s="186"/>
      <c r="M118" s="187"/>
      <c r="N118" s="181"/>
      <c r="O118" s="181"/>
      <c r="P118" s="181"/>
      <c r="Q118" s="181"/>
      <c r="R118" s="181"/>
      <c r="S118" s="181"/>
      <c r="T118" s="188"/>
      <c r="AT118" s="189" t="s">
        <v>138</v>
      </c>
      <c r="AU118" s="189" t="s">
        <v>82</v>
      </c>
      <c r="AV118" s="179" t="s">
        <v>82</v>
      </c>
      <c r="AW118" s="179" t="s">
        <v>33</v>
      </c>
      <c r="AX118" s="179" t="s">
        <v>72</v>
      </c>
      <c r="AY118" s="189" t="s">
        <v>125</v>
      </c>
    </row>
    <row r="119" spans="2:65" s="190" customFormat="1" x14ac:dyDescent="0.2">
      <c r="B119" s="191"/>
      <c r="C119" s="192"/>
      <c r="D119" s="173" t="s">
        <v>138</v>
      </c>
      <c r="E119" s="193" t="s">
        <v>19</v>
      </c>
      <c r="F119" s="194" t="s">
        <v>158</v>
      </c>
      <c r="G119" s="192"/>
      <c r="H119" s="195">
        <v>63.41</v>
      </c>
      <c r="I119" s="196"/>
      <c r="J119" s="192"/>
      <c r="K119" s="192"/>
      <c r="L119" s="197"/>
      <c r="M119" s="198"/>
      <c r="N119" s="192"/>
      <c r="O119" s="192"/>
      <c r="P119" s="192"/>
      <c r="Q119" s="192"/>
      <c r="R119" s="192"/>
      <c r="S119" s="192"/>
      <c r="T119" s="199"/>
      <c r="AT119" s="200" t="s">
        <v>138</v>
      </c>
      <c r="AU119" s="200" t="s">
        <v>82</v>
      </c>
      <c r="AV119" s="190" t="s">
        <v>132</v>
      </c>
      <c r="AW119" s="190" t="s">
        <v>33</v>
      </c>
      <c r="AX119" s="190" t="s">
        <v>80</v>
      </c>
      <c r="AY119" s="200" t="s">
        <v>125</v>
      </c>
    </row>
    <row r="120" spans="2:65" s="20" customFormat="1" ht="16.5" customHeight="1" x14ac:dyDescent="0.2">
      <c r="B120" s="21"/>
      <c r="C120" s="160" t="s">
        <v>165</v>
      </c>
      <c r="D120" s="160" t="s">
        <v>127</v>
      </c>
      <c r="E120" s="161" t="s">
        <v>1028</v>
      </c>
      <c r="F120" s="162" t="s">
        <v>1029</v>
      </c>
      <c r="G120" s="163" t="s">
        <v>187</v>
      </c>
      <c r="H120" s="164">
        <v>63.41</v>
      </c>
      <c r="I120" s="165"/>
      <c r="J120" s="166">
        <f>ROUND(I120*H120,2)</f>
        <v>0</v>
      </c>
      <c r="K120" s="162" t="s">
        <v>131</v>
      </c>
      <c r="L120" s="25"/>
      <c r="M120" s="167" t="s">
        <v>19</v>
      </c>
      <c r="N120" s="168" t="s">
        <v>43</v>
      </c>
      <c r="O120" s="22"/>
      <c r="P120" s="169">
        <f>O120*H120</f>
        <v>0</v>
      </c>
      <c r="Q120" s="169">
        <v>0</v>
      </c>
      <c r="R120" s="169">
        <f>Q120*H120</f>
        <v>0</v>
      </c>
      <c r="S120" s="169">
        <v>0</v>
      </c>
      <c r="T120" s="170">
        <f>S120*H120</f>
        <v>0</v>
      </c>
      <c r="AR120" s="171" t="s">
        <v>132</v>
      </c>
      <c r="AT120" s="171" t="s">
        <v>127</v>
      </c>
      <c r="AU120" s="171" t="s">
        <v>82</v>
      </c>
      <c r="AY120" s="3" t="s">
        <v>125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3" t="s">
        <v>80</v>
      </c>
      <c r="BK120" s="172">
        <f>ROUND(I120*H120,2)</f>
        <v>0</v>
      </c>
      <c r="BL120" s="3" t="s">
        <v>132</v>
      </c>
      <c r="BM120" s="171" t="s">
        <v>1030</v>
      </c>
    </row>
    <row r="121" spans="2:65" s="20" customFormat="1" ht="19.5" x14ac:dyDescent="0.2">
      <c r="B121" s="21"/>
      <c r="C121" s="22"/>
      <c r="D121" s="173" t="s">
        <v>134</v>
      </c>
      <c r="E121" s="22"/>
      <c r="F121" s="174" t="s">
        <v>1031</v>
      </c>
      <c r="G121" s="22"/>
      <c r="H121" s="22"/>
      <c r="I121" s="175"/>
      <c r="J121" s="22"/>
      <c r="K121" s="22"/>
      <c r="L121" s="25"/>
      <c r="M121" s="176"/>
      <c r="N121" s="22"/>
      <c r="O121" s="22"/>
      <c r="P121" s="22"/>
      <c r="Q121" s="22"/>
      <c r="R121" s="22"/>
      <c r="S121" s="22"/>
      <c r="T121" s="53"/>
      <c r="AT121" s="3" t="s">
        <v>134</v>
      </c>
      <c r="AU121" s="3" t="s">
        <v>82</v>
      </c>
    </row>
    <row r="122" spans="2:65" s="20" customFormat="1" x14ac:dyDescent="0.2">
      <c r="B122" s="21"/>
      <c r="C122" s="22"/>
      <c r="D122" s="177" t="s">
        <v>136</v>
      </c>
      <c r="E122" s="22"/>
      <c r="F122" s="178" t="s">
        <v>1032</v>
      </c>
      <c r="G122" s="22"/>
      <c r="H122" s="22"/>
      <c r="I122" s="175"/>
      <c r="J122" s="22"/>
      <c r="K122" s="22"/>
      <c r="L122" s="25"/>
      <c r="M122" s="176"/>
      <c r="N122" s="22"/>
      <c r="O122" s="22"/>
      <c r="P122" s="22"/>
      <c r="Q122" s="22"/>
      <c r="R122" s="22"/>
      <c r="S122" s="22"/>
      <c r="T122" s="53"/>
      <c r="AT122" s="3" t="s">
        <v>136</v>
      </c>
      <c r="AU122" s="3" t="s">
        <v>82</v>
      </c>
    </row>
    <row r="123" spans="2:65" s="20" customFormat="1" ht="37.9" customHeight="1" x14ac:dyDescent="0.2">
      <c r="B123" s="21"/>
      <c r="C123" s="160" t="s">
        <v>172</v>
      </c>
      <c r="D123" s="160" t="s">
        <v>127</v>
      </c>
      <c r="E123" s="161" t="s">
        <v>336</v>
      </c>
      <c r="F123" s="162" t="s">
        <v>337</v>
      </c>
      <c r="G123" s="163" t="s">
        <v>187</v>
      </c>
      <c r="H123" s="164">
        <v>27.605</v>
      </c>
      <c r="I123" s="165"/>
      <c r="J123" s="166">
        <f>ROUND(I123*H123,2)</f>
        <v>0</v>
      </c>
      <c r="K123" s="162" t="s">
        <v>131</v>
      </c>
      <c r="L123" s="25"/>
      <c r="M123" s="167" t="s">
        <v>19</v>
      </c>
      <c r="N123" s="168" t="s">
        <v>43</v>
      </c>
      <c r="O123" s="22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AR123" s="171" t="s">
        <v>132</v>
      </c>
      <c r="AT123" s="171" t="s">
        <v>127</v>
      </c>
      <c r="AU123" s="171" t="s">
        <v>82</v>
      </c>
      <c r="AY123" s="3" t="s">
        <v>125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3" t="s">
        <v>80</v>
      </c>
      <c r="BK123" s="172">
        <f>ROUND(I123*H123,2)</f>
        <v>0</v>
      </c>
      <c r="BL123" s="3" t="s">
        <v>132</v>
      </c>
      <c r="BM123" s="171" t="s">
        <v>1033</v>
      </c>
    </row>
    <row r="124" spans="2:65" s="20" customFormat="1" ht="39" x14ac:dyDescent="0.2">
      <c r="B124" s="21"/>
      <c r="C124" s="22"/>
      <c r="D124" s="173" t="s">
        <v>134</v>
      </c>
      <c r="E124" s="22"/>
      <c r="F124" s="174" t="s">
        <v>339</v>
      </c>
      <c r="G124" s="22"/>
      <c r="H124" s="22"/>
      <c r="I124" s="175"/>
      <c r="J124" s="22"/>
      <c r="K124" s="22"/>
      <c r="L124" s="25"/>
      <c r="M124" s="176"/>
      <c r="N124" s="22"/>
      <c r="O124" s="22"/>
      <c r="P124" s="22"/>
      <c r="Q124" s="22"/>
      <c r="R124" s="22"/>
      <c r="S124" s="22"/>
      <c r="T124" s="53"/>
      <c r="AT124" s="3" t="s">
        <v>134</v>
      </c>
      <c r="AU124" s="3" t="s">
        <v>82</v>
      </c>
    </row>
    <row r="125" spans="2:65" s="20" customFormat="1" x14ac:dyDescent="0.2">
      <c r="B125" s="21"/>
      <c r="C125" s="22"/>
      <c r="D125" s="177" t="s">
        <v>136</v>
      </c>
      <c r="E125" s="22"/>
      <c r="F125" s="178" t="s">
        <v>340</v>
      </c>
      <c r="G125" s="22"/>
      <c r="H125" s="22"/>
      <c r="I125" s="175"/>
      <c r="J125" s="22"/>
      <c r="K125" s="22"/>
      <c r="L125" s="25"/>
      <c r="M125" s="176"/>
      <c r="N125" s="22"/>
      <c r="O125" s="22"/>
      <c r="P125" s="22"/>
      <c r="Q125" s="22"/>
      <c r="R125" s="22"/>
      <c r="S125" s="22"/>
      <c r="T125" s="53"/>
      <c r="AT125" s="3" t="s">
        <v>136</v>
      </c>
      <c r="AU125" s="3" t="s">
        <v>82</v>
      </c>
    </row>
    <row r="126" spans="2:65" s="179" customFormat="1" x14ac:dyDescent="0.2">
      <c r="B126" s="180"/>
      <c r="C126" s="181"/>
      <c r="D126" s="173" t="s">
        <v>138</v>
      </c>
      <c r="E126" s="182" t="s">
        <v>19</v>
      </c>
      <c r="F126" s="183" t="s">
        <v>1034</v>
      </c>
      <c r="G126" s="181"/>
      <c r="H126" s="184">
        <v>1.4999999999999999E-2</v>
      </c>
      <c r="I126" s="185"/>
      <c r="J126" s="181"/>
      <c r="K126" s="181"/>
      <c r="L126" s="186"/>
      <c r="M126" s="187"/>
      <c r="N126" s="181"/>
      <c r="O126" s="181"/>
      <c r="P126" s="181"/>
      <c r="Q126" s="181"/>
      <c r="R126" s="181"/>
      <c r="S126" s="181"/>
      <c r="T126" s="188"/>
      <c r="AT126" s="189" t="s">
        <v>138</v>
      </c>
      <c r="AU126" s="189" t="s">
        <v>82</v>
      </c>
      <c r="AV126" s="179" t="s">
        <v>82</v>
      </c>
      <c r="AW126" s="179" t="s">
        <v>33</v>
      </c>
      <c r="AX126" s="179" t="s">
        <v>72</v>
      </c>
      <c r="AY126" s="189" t="s">
        <v>125</v>
      </c>
    </row>
    <row r="127" spans="2:65" s="179" customFormat="1" x14ac:dyDescent="0.2">
      <c r="B127" s="180"/>
      <c r="C127" s="181"/>
      <c r="D127" s="173" t="s">
        <v>138</v>
      </c>
      <c r="E127" s="182" t="s">
        <v>19</v>
      </c>
      <c r="F127" s="183" t="s">
        <v>1035</v>
      </c>
      <c r="G127" s="181"/>
      <c r="H127" s="184">
        <v>22.84</v>
      </c>
      <c r="I127" s="185"/>
      <c r="J127" s="181"/>
      <c r="K127" s="181"/>
      <c r="L127" s="186"/>
      <c r="M127" s="187"/>
      <c r="N127" s="181"/>
      <c r="O127" s="181"/>
      <c r="P127" s="181"/>
      <c r="Q127" s="181"/>
      <c r="R127" s="181"/>
      <c r="S127" s="181"/>
      <c r="T127" s="188"/>
      <c r="AT127" s="189" t="s">
        <v>138</v>
      </c>
      <c r="AU127" s="189" t="s">
        <v>82</v>
      </c>
      <c r="AV127" s="179" t="s">
        <v>82</v>
      </c>
      <c r="AW127" s="179" t="s">
        <v>33</v>
      </c>
      <c r="AX127" s="179" t="s">
        <v>72</v>
      </c>
      <c r="AY127" s="189" t="s">
        <v>125</v>
      </c>
    </row>
    <row r="128" spans="2:65" s="228" customFormat="1" x14ac:dyDescent="0.2">
      <c r="B128" s="229"/>
      <c r="C128" s="230"/>
      <c r="D128" s="173" t="s">
        <v>138</v>
      </c>
      <c r="E128" s="231" t="s">
        <v>19</v>
      </c>
      <c r="F128" s="232" t="s">
        <v>563</v>
      </c>
      <c r="G128" s="230"/>
      <c r="H128" s="233">
        <v>22.855</v>
      </c>
      <c r="I128" s="234"/>
      <c r="J128" s="230"/>
      <c r="K128" s="230"/>
      <c r="L128" s="235"/>
      <c r="M128" s="236"/>
      <c r="N128" s="230"/>
      <c r="O128" s="230"/>
      <c r="P128" s="230"/>
      <c r="Q128" s="230"/>
      <c r="R128" s="230"/>
      <c r="S128" s="230"/>
      <c r="T128" s="237"/>
      <c r="AT128" s="238" t="s">
        <v>138</v>
      </c>
      <c r="AU128" s="238" t="s">
        <v>82</v>
      </c>
      <c r="AV128" s="228" t="s">
        <v>146</v>
      </c>
      <c r="AW128" s="228" t="s">
        <v>33</v>
      </c>
      <c r="AX128" s="228" t="s">
        <v>72</v>
      </c>
      <c r="AY128" s="238" t="s">
        <v>125</v>
      </c>
    </row>
    <row r="129" spans="2:65" s="179" customFormat="1" x14ac:dyDescent="0.2">
      <c r="B129" s="180"/>
      <c r="C129" s="181"/>
      <c r="D129" s="173" t="s">
        <v>138</v>
      </c>
      <c r="E129" s="182" t="s">
        <v>19</v>
      </c>
      <c r="F129" s="183" t="s">
        <v>1036</v>
      </c>
      <c r="G129" s="181"/>
      <c r="H129" s="184">
        <v>4.75</v>
      </c>
      <c r="I129" s="185"/>
      <c r="J129" s="181"/>
      <c r="K129" s="181"/>
      <c r="L129" s="186"/>
      <c r="M129" s="187"/>
      <c r="N129" s="181"/>
      <c r="O129" s="181"/>
      <c r="P129" s="181"/>
      <c r="Q129" s="181"/>
      <c r="R129" s="181"/>
      <c r="S129" s="181"/>
      <c r="T129" s="188"/>
      <c r="AT129" s="189" t="s">
        <v>138</v>
      </c>
      <c r="AU129" s="189" t="s">
        <v>82</v>
      </c>
      <c r="AV129" s="179" t="s">
        <v>82</v>
      </c>
      <c r="AW129" s="179" t="s">
        <v>33</v>
      </c>
      <c r="AX129" s="179" t="s">
        <v>72</v>
      </c>
      <c r="AY129" s="189" t="s">
        <v>125</v>
      </c>
    </row>
    <row r="130" spans="2:65" s="190" customFormat="1" x14ac:dyDescent="0.2">
      <c r="B130" s="191"/>
      <c r="C130" s="192"/>
      <c r="D130" s="173" t="s">
        <v>138</v>
      </c>
      <c r="E130" s="193" t="s">
        <v>19</v>
      </c>
      <c r="F130" s="194" t="s">
        <v>158</v>
      </c>
      <c r="G130" s="192"/>
      <c r="H130" s="195">
        <v>27.605</v>
      </c>
      <c r="I130" s="196"/>
      <c r="J130" s="192"/>
      <c r="K130" s="192"/>
      <c r="L130" s="197"/>
      <c r="M130" s="198"/>
      <c r="N130" s="192"/>
      <c r="O130" s="192"/>
      <c r="P130" s="192"/>
      <c r="Q130" s="192"/>
      <c r="R130" s="192"/>
      <c r="S130" s="192"/>
      <c r="T130" s="199"/>
      <c r="AT130" s="200" t="s">
        <v>138</v>
      </c>
      <c r="AU130" s="200" t="s">
        <v>82</v>
      </c>
      <c r="AV130" s="190" t="s">
        <v>132</v>
      </c>
      <c r="AW130" s="190" t="s">
        <v>33</v>
      </c>
      <c r="AX130" s="190" t="s">
        <v>80</v>
      </c>
      <c r="AY130" s="200" t="s">
        <v>125</v>
      </c>
    </row>
    <row r="131" spans="2:65" s="20" customFormat="1" ht="37.9" customHeight="1" x14ac:dyDescent="0.2">
      <c r="B131" s="21"/>
      <c r="C131" s="160" t="s">
        <v>175</v>
      </c>
      <c r="D131" s="160" t="s">
        <v>127</v>
      </c>
      <c r="E131" s="161" t="s">
        <v>343</v>
      </c>
      <c r="F131" s="162" t="s">
        <v>344</v>
      </c>
      <c r="G131" s="163" t="s">
        <v>187</v>
      </c>
      <c r="H131" s="164">
        <v>193.23500000000001</v>
      </c>
      <c r="I131" s="165"/>
      <c r="J131" s="166">
        <f>ROUND(I131*H131,2)</f>
        <v>0</v>
      </c>
      <c r="K131" s="162" t="s">
        <v>131</v>
      </c>
      <c r="L131" s="25"/>
      <c r="M131" s="167" t="s">
        <v>19</v>
      </c>
      <c r="N131" s="168" t="s">
        <v>43</v>
      </c>
      <c r="O131" s="22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AR131" s="171" t="s">
        <v>132</v>
      </c>
      <c r="AT131" s="171" t="s">
        <v>127</v>
      </c>
      <c r="AU131" s="171" t="s">
        <v>82</v>
      </c>
      <c r="AY131" s="3" t="s">
        <v>125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3" t="s">
        <v>80</v>
      </c>
      <c r="BK131" s="172">
        <f>ROUND(I131*H131,2)</f>
        <v>0</v>
      </c>
      <c r="BL131" s="3" t="s">
        <v>132</v>
      </c>
      <c r="BM131" s="171" t="s">
        <v>1037</v>
      </c>
    </row>
    <row r="132" spans="2:65" s="20" customFormat="1" ht="48.75" x14ac:dyDescent="0.2">
      <c r="B132" s="21"/>
      <c r="C132" s="22"/>
      <c r="D132" s="173" t="s">
        <v>134</v>
      </c>
      <c r="E132" s="22"/>
      <c r="F132" s="174" t="s">
        <v>346</v>
      </c>
      <c r="G132" s="22"/>
      <c r="H132" s="22"/>
      <c r="I132" s="175"/>
      <c r="J132" s="22"/>
      <c r="K132" s="22"/>
      <c r="L132" s="25"/>
      <c r="M132" s="176"/>
      <c r="N132" s="22"/>
      <c r="O132" s="22"/>
      <c r="P132" s="22"/>
      <c r="Q132" s="22"/>
      <c r="R132" s="22"/>
      <c r="S132" s="22"/>
      <c r="T132" s="53"/>
      <c r="AT132" s="3" t="s">
        <v>134</v>
      </c>
      <c r="AU132" s="3" t="s">
        <v>82</v>
      </c>
    </row>
    <row r="133" spans="2:65" s="20" customFormat="1" x14ac:dyDescent="0.2">
      <c r="B133" s="21"/>
      <c r="C133" s="22"/>
      <c r="D133" s="177" t="s">
        <v>136</v>
      </c>
      <c r="E133" s="22"/>
      <c r="F133" s="178" t="s">
        <v>347</v>
      </c>
      <c r="G133" s="22"/>
      <c r="H133" s="22"/>
      <c r="I133" s="175"/>
      <c r="J133" s="22"/>
      <c r="K133" s="22"/>
      <c r="L133" s="25"/>
      <c r="M133" s="176"/>
      <c r="N133" s="22"/>
      <c r="O133" s="22"/>
      <c r="P133" s="22"/>
      <c r="Q133" s="22"/>
      <c r="R133" s="22"/>
      <c r="S133" s="22"/>
      <c r="T133" s="53"/>
      <c r="AT133" s="3" t="s">
        <v>136</v>
      </c>
      <c r="AU133" s="3" t="s">
        <v>82</v>
      </c>
    </row>
    <row r="134" spans="2:65" s="179" customFormat="1" x14ac:dyDescent="0.2">
      <c r="B134" s="180"/>
      <c r="C134" s="181"/>
      <c r="D134" s="173" t="s">
        <v>138</v>
      </c>
      <c r="E134" s="182" t="s">
        <v>19</v>
      </c>
      <c r="F134" s="183" t="s">
        <v>1038</v>
      </c>
      <c r="G134" s="181"/>
      <c r="H134" s="184">
        <v>193.23500000000001</v>
      </c>
      <c r="I134" s="185"/>
      <c r="J134" s="181"/>
      <c r="K134" s="181"/>
      <c r="L134" s="186"/>
      <c r="M134" s="187"/>
      <c r="N134" s="181"/>
      <c r="O134" s="181"/>
      <c r="P134" s="181"/>
      <c r="Q134" s="181"/>
      <c r="R134" s="181"/>
      <c r="S134" s="181"/>
      <c r="T134" s="188"/>
      <c r="AT134" s="189" t="s">
        <v>138</v>
      </c>
      <c r="AU134" s="189" t="s">
        <v>82</v>
      </c>
      <c r="AV134" s="179" t="s">
        <v>82</v>
      </c>
      <c r="AW134" s="179" t="s">
        <v>33</v>
      </c>
      <c r="AX134" s="179" t="s">
        <v>80</v>
      </c>
      <c r="AY134" s="189" t="s">
        <v>125</v>
      </c>
    </row>
    <row r="135" spans="2:65" s="20" customFormat="1" ht="33" customHeight="1" x14ac:dyDescent="0.2">
      <c r="B135" s="21"/>
      <c r="C135" s="160" t="s">
        <v>183</v>
      </c>
      <c r="D135" s="160" t="s">
        <v>127</v>
      </c>
      <c r="E135" s="161" t="s">
        <v>349</v>
      </c>
      <c r="F135" s="162" t="s">
        <v>350</v>
      </c>
      <c r="G135" s="163" t="s">
        <v>233</v>
      </c>
      <c r="H135" s="164">
        <v>43.424999999999997</v>
      </c>
      <c r="I135" s="165"/>
      <c r="J135" s="166">
        <f>ROUND(I135*H135,2)</f>
        <v>0</v>
      </c>
      <c r="K135" s="162" t="s">
        <v>131</v>
      </c>
      <c r="L135" s="25"/>
      <c r="M135" s="167" t="s">
        <v>19</v>
      </c>
      <c r="N135" s="168" t="s">
        <v>43</v>
      </c>
      <c r="O135" s="22"/>
      <c r="P135" s="169">
        <f>O135*H135</f>
        <v>0</v>
      </c>
      <c r="Q135" s="169">
        <v>0</v>
      </c>
      <c r="R135" s="169">
        <f>Q135*H135</f>
        <v>0</v>
      </c>
      <c r="S135" s="169">
        <v>0</v>
      </c>
      <c r="T135" s="170">
        <f>S135*H135</f>
        <v>0</v>
      </c>
      <c r="AR135" s="171" t="s">
        <v>132</v>
      </c>
      <c r="AT135" s="171" t="s">
        <v>127</v>
      </c>
      <c r="AU135" s="171" t="s">
        <v>82</v>
      </c>
      <c r="AY135" s="3" t="s">
        <v>125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3" t="s">
        <v>80</v>
      </c>
      <c r="BK135" s="172">
        <f>ROUND(I135*H135,2)</f>
        <v>0</v>
      </c>
      <c r="BL135" s="3" t="s">
        <v>132</v>
      </c>
      <c r="BM135" s="171" t="s">
        <v>1039</v>
      </c>
    </row>
    <row r="136" spans="2:65" s="20" customFormat="1" ht="29.25" x14ac:dyDescent="0.2">
      <c r="B136" s="21"/>
      <c r="C136" s="22"/>
      <c r="D136" s="173" t="s">
        <v>134</v>
      </c>
      <c r="E136" s="22"/>
      <c r="F136" s="174" t="s">
        <v>282</v>
      </c>
      <c r="G136" s="22"/>
      <c r="H136" s="22"/>
      <c r="I136" s="175"/>
      <c r="J136" s="22"/>
      <c r="K136" s="22"/>
      <c r="L136" s="25"/>
      <c r="M136" s="176"/>
      <c r="N136" s="22"/>
      <c r="O136" s="22"/>
      <c r="P136" s="22"/>
      <c r="Q136" s="22"/>
      <c r="R136" s="22"/>
      <c r="S136" s="22"/>
      <c r="T136" s="53"/>
      <c r="AT136" s="3" t="s">
        <v>134</v>
      </c>
      <c r="AU136" s="3" t="s">
        <v>82</v>
      </c>
    </row>
    <row r="137" spans="2:65" s="20" customFormat="1" x14ac:dyDescent="0.2">
      <c r="B137" s="21"/>
      <c r="C137" s="22"/>
      <c r="D137" s="177" t="s">
        <v>136</v>
      </c>
      <c r="E137" s="22"/>
      <c r="F137" s="178" t="s">
        <v>352</v>
      </c>
      <c r="G137" s="22"/>
      <c r="H137" s="22"/>
      <c r="I137" s="175"/>
      <c r="J137" s="22"/>
      <c r="K137" s="22"/>
      <c r="L137" s="25"/>
      <c r="M137" s="176"/>
      <c r="N137" s="22"/>
      <c r="O137" s="22"/>
      <c r="P137" s="22"/>
      <c r="Q137" s="22"/>
      <c r="R137" s="22"/>
      <c r="S137" s="22"/>
      <c r="T137" s="53"/>
      <c r="AT137" s="3" t="s">
        <v>136</v>
      </c>
      <c r="AU137" s="3" t="s">
        <v>82</v>
      </c>
    </row>
    <row r="138" spans="2:65" s="179" customFormat="1" x14ac:dyDescent="0.2">
      <c r="B138" s="180"/>
      <c r="C138" s="181"/>
      <c r="D138" s="173" t="s">
        <v>138</v>
      </c>
      <c r="E138" s="182" t="s">
        <v>19</v>
      </c>
      <c r="F138" s="183" t="s">
        <v>1040</v>
      </c>
      <c r="G138" s="181"/>
      <c r="H138" s="184">
        <v>43.424999999999997</v>
      </c>
      <c r="I138" s="185"/>
      <c r="J138" s="181"/>
      <c r="K138" s="181"/>
      <c r="L138" s="186"/>
      <c r="M138" s="187"/>
      <c r="N138" s="181"/>
      <c r="O138" s="181"/>
      <c r="P138" s="181"/>
      <c r="Q138" s="181"/>
      <c r="R138" s="181"/>
      <c r="S138" s="181"/>
      <c r="T138" s="188"/>
      <c r="AT138" s="189" t="s">
        <v>138</v>
      </c>
      <c r="AU138" s="189" t="s">
        <v>82</v>
      </c>
      <c r="AV138" s="179" t="s">
        <v>82</v>
      </c>
      <c r="AW138" s="179" t="s">
        <v>33</v>
      </c>
      <c r="AX138" s="179" t="s">
        <v>80</v>
      </c>
      <c r="AY138" s="189" t="s">
        <v>125</v>
      </c>
    </row>
    <row r="139" spans="2:65" s="20" customFormat="1" ht="33" customHeight="1" x14ac:dyDescent="0.2">
      <c r="B139" s="21"/>
      <c r="C139" s="160" t="s">
        <v>193</v>
      </c>
      <c r="D139" s="160" t="s">
        <v>127</v>
      </c>
      <c r="E139" s="161" t="s">
        <v>1041</v>
      </c>
      <c r="F139" s="162" t="s">
        <v>1042</v>
      </c>
      <c r="G139" s="163" t="s">
        <v>233</v>
      </c>
      <c r="H139" s="164">
        <v>2.85</v>
      </c>
      <c r="I139" s="165"/>
      <c r="J139" s="166">
        <f>ROUND(I139*H139,2)</f>
        <v>0</v>
      </c>
      <c r="K139" s="162" t="s">
        <v>131</v>
      </c>
      <c r="L139" s="25"/>
      <c r="M139" s="167" t="s">
        <v>19</v>
      </c>
      <c r="N139" s="168" t="s">
        <v>43</v>
      </c>
      <c r="O139" s="22"/>
      <c r="P139" s="169">
        <f>O139*H139</f>
        <v>0</v>
      </c>
      <c r="Q139" s="169">
        <v>0</v>
      </c>
      <c r="R139" s="169">
        <f>Q139*H139</f>
        <v>0</v>
      </c>
      <c r="S139" s="169">
        <v>0</v>
      </c>
      <c r="T139" s="170">
        <f>S139*H139</f>
        <v>0</v>
      </c>
      <c r="AR139" s="171" t="s">
        <v>132</v>
      </c>
      <c r="AT139" s="171" t="s">
        <v>127</v>
      </c>
      <c r="AU139" s="171" t="s">
        <v>82</v>
      </c>
      <c r="AY139" s="3" t="s">
        <v>125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3" t="s">
        <v>80</v>
      </c>
      <c r="BK139" s="172">
        <f>ROUND(I139*H139,2)</f>
        <v>0</v>
      </c>
      <c r="BL139" s="3" t="s">
        <v>132</v>
      </c>
      <c r="BM139" s="171" t="s">
        <v>1043</v>
      </c>
    </row>
    <row r="140" spans="2:65" s="20" customFormat="1" ht="29.25" x14ac:dyDescent="0.2">
      <c r="B140" s="21"/>
      <c r="C140" s="22"/>
      <c r="D140" s="173" t="s">
        <v>134</v>
      </c>
      <c r="E140" s="22"/>
      <c r="F140" s="174" t="s">
        <v>1044</v>
      </c>
      <c r="G140" s="22"/>
      <c r="H140" s="22"/>
      <c r="I140" s="175"/>
      <c r="J140" s="22"/>
      <c r="K140" s="22"/>
      <c r="L140" s="25"/>
      <c r="M140" s="176"/>
      <c r="N140" s="22"/>
      <c r="O140" s="22"/>
      <c r="P140" s="22"/>
      <c r="Q140" s="22"/>
      <c r="R140" s="22"/>
      <c r="S140" s="22"/>
      <c r="T140" s="53"/>
      <c r="AT140" s="3" t="s">
        <v>134</v>
      </c>
      <c r="AU140" s="3" t="s">
        <v>82</v>
      </c>
    </row>
    <row r="141" spans="2:65" s="20" customFormat="1" x14ac:dyDescent="0.2">
      <c r="B141" s="21"/>
      <c r="C141" s="22"/>
      <c r="D141" s="177" t="s">
        <v>136</v>
      </c>
      <c r="E141" s="22"/>
      <c r="F141" s="178" t="s">
        <v>1045</v>
      </c>
      <c r="G141" s="22"/>
      <c r="H141" s="22"/>
      <c r="I141" s="175"/>
      <c r="J141" s="22"/>
      <c r="K141" s="22"/>
      <c r="L141" s="25"/>
      <c r="M141" s="176"/>
      <c r="N141" s="22"/>
      <c r="O141" s="22"/>
      <c r="P141" s="22"/>
      <c r="Q141" s="22"/>
      <c r="R141" s="22"/>
      <c r="S141" s="22"/>
      <c r="T141" s="53"/>
      <c r="AT141" s="3" t="s">
        <v>136</v>
      </c>
      <c r="AU141" s="3" t="s">
        <v>82</v>
      </c>
    </row>
    <row r="142" spans="2:65" s="179" customFormat="1" ht="22.5" x14ac:dyDescent="0.2">
      <c r="B142" s="180"/>
      <c r="C142" s="181"/>
      <c r="D142" s="173" t="s">
        <v>138</v>
      </c>
      <c r="E142" s="182" t="s">
        <v>19</v>
      </c>
      <c r="F142" s="183" t="s">
        <v>1046</v>
      </c>
      <c r="G142" s="181"/>
      <c r="H142" s="184">
        <v>2.85</v>
      </c>
      <c r="I142" s="185"/>
      <c r="J142" s="181"/>
      <c r="K142" s="181"/>
      <c r="L142" s="186"/>
      <c r="M142" s="187"/>
      <c r="N142" s="181"/>
      <c r="O142" s="181"/>
      <c r="P142" s="181"/>
      <c r="Q142" s="181"/>
      <c r="R142" s="181"/>
      <c r="S142" s="181"/>
      <c r="T142" s="188"/>
      <c r="AT142" s="189" t="s">
        <v>138</v>
      </c>
      <c r="AU142" s="189" t="s">
        <v>82</v>
      </c>
      <c r="AV142" s="179" t="s">
        <v>82</v>
      </c>
      <c r="AW142" s="179" t="s">
        <v>33</v>
      </c>
      <c r="AX142" s="179" t="s">
        <v>80</v>
      </c>
      <c r="AY142" s="189" t="s">
        <v>125</v>
      </c>
    </row>
    <row r="143" spans="2:65" s="144" customFormat="1" ht="22.9" customHeight="1" x14ac:dyDescent="0.2">
      <c r="B143" s="145"/>
      <c r="C143" s="146"/>
      <c r="D143" s="147" t="s">
        <v>71</v>
      </c>
      <c r="E143" s="158" t="s">
        <v>252</v>
      </c>
      <c r="F143" s="158" t="s">
        <v>1047</v>
      </c>
      <c r="G143" s="146"/>
      <c r="H143" s="146"/>
      <c r="I143" s="149"/>
      <c r="J143" s="159">
        <f t="shared" ref="J143:J144" si="4">BK143</f>
        <v>0</v>
      </c>
      <c r="K143" s="146"/>
      <c r="L143" s="151"/>
      <c r="M143" s="152"/>
      <c r="N143" s="146"/>
      <c r="O143" s="146"/>
      <c r="P143" s="153">
        <f>P144+P218+P281+P314+P319+P396+P560+P651+P691+P722+P811+P818+P877</f>
        <v>0</v>
      </c>
      <c r="Q143" s="146"/>
      <c r="R143" s="153">
        <f>R144+R218+R281+R314+R319+R396+R560+R651+R691+R722+R811+R818+R877</f>
        <v>284.12215040000001</v>
      </c>
      <c r="S143" s="146"/>
      <c r="T143" s="154">
        <f>T144+T218+T281+T314+T319+T396+T560+T651+T691+T722+T811+T818+T877</f>
        <v>0</v>
      </c>
      <c r="AR143" s="155" t="s">
        <v>80</v>
      </c>
      <c r="AT143" s="156" t="s">
        <v>71</v>
      </c>
      <c r="AU143" s="156" t="s">
        <v>80</v>
      </c>
      <c r="AY143" s="155" t="s">
        <v>125</v>
      </c>
      <c r="BK143" s="157">
        <f>BK144+BK218+BK281+BK314+BK319+BK396+BK560+BK651+BK691+BK722+BK811+BK818+BK877</f>
        <v>0</v>
      </c>
    </row>
    <row r="144" spans="2:65" s="144" customFormat="1" ht="20.85" customHeight="1" x14ac:dyDescent="0.2">
      <c r="B144" s="145"/>
      <c r="C144" s="146"/>
      <c r="D144" s="147" t="s">
        <v>71</v>
      </c>
      <c r="E144" s="158" t="s">
        <v>1048</v>
      </c>
      <c r="F144" s="158" t="s">
        <v>1049</v>
      </c>
      <c r="G144" s="146"/>
      <c r="H144" s="146"/>
      <c r="I144" s="149"/>
      <c r="J144" s="159">
        <f t="shared" si="4"/>
        <v>0</v>
      </c>
      <c r="K144" s="146"/>
      <c r="L144" s="151"/>
      <c r="M144" s="152"/>
      <c r="N144" s="146"/>
      <c r="O144" s="146"/>
      <c r="P144" s="153">
        <f>SUM(P145:P217)</f>
        <v>0</v>
      </c>
      <c r="Q144" s="146"/>
      <c r="R144" s="153">
        <f>SUM(R145:R217)</f>
        <v>0</v>
      </c>
      <c r="S144" s="146"/>
      <c r="T144" s="154">
        <f>SUM(T145:T217)</f>
        <v>0</v>
      </c>
      <c r="AR144" s="155" t="s">
        <v>80</v>
      </c>
      <c r="AT144" s="156" t="s">
        <v>71</v>
      </c>
      <c r="AU144" s="156" t="s">
        <v>82</v>
      </c>
      <c r="AY144" s="155" t="s">
        <v>125</v>
      </c>
      <c r="BK144" s="157">
        <f>SUM(BK145:BK217)</f>
        <v>0</v>
      </c>
    </row>
    <row r="145" spans="2:65" s="20" customFormat="1" ht="24.2" customHeight="1" x14ac:dyDescent="0.2">
      <c r="B145" s="21"/>
      <c r="C145" s="160" t="s">
        <v>201</v>
      </c>
      <c r="D145" s="160" t="s">
        <v>127</v>
      </c>
      <c r="E145" s="161" t="s">
        <v>1050</v>
      </c>
      <c r="F145" s="162" t="s">
        <v>1051</v>
      </c>
      <c r="G145" s="163" t="s">
        <v>196</v>
      </c>
      <c r="H145" s="164">
        <v>4</v>
      </c>
      <c r="I145" s="165"/>
      <c r="J145" s="166">
        <f>ROUND(I145*H145,2)</f>
        <v>0</v>
      </c>
      <c r="K145" s="162" t="s">
        <v>131</v>
      </c>
      <c r="L145" s="25"/>
      <c r="M145" s="167" t="s">
        <v>19</v>
      </c>
      <c r="N145" s="168" t="s">
        <v>43</v>
      </c>
      <c r="O145" s="22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AR145" s="171" t="s">
        <v>132</v>
      </c>
      <c r="AT145" s="171" t="s">
        <v>127</v>
      </c>
      <c r="AU145" s="171" t="s">
        <v>146</v>
      </c>
      <c r="AY145" s="3" t="s">
        <v>125</v>
      </c>
      <c r="BE145" s="172">
        <f>IF(N145="základní",J145,0)</f>
        <v>0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3" t="s">
        <v>80</v>
      </c>
      <c r="BK145" s="172">
        <f>ROUND(I145*H145,2)</f>
        <v>0</v>
      </c>
      <c r="BL145" s="3" t="s">
        <v>132</v>
      </c>
      <c r="BM145" s="171" t="s">
        <v>1052</v>
      </c>
    </row>
    <row r="146" spans="2:65" s="20" customFormat="1" ht="19.5" x14ac:dyDescent="0.2">
      <c r="B146" s="21"/>
      <c r="C146" s="22"/>
      <c r="D146" s="173" t="s">
        <v>134</v>
      </c>
      <c r="E146" s="22"/>
      <c r="F146" s="174" t="s">
        <v>1053</v>
      </c>
      <c r="G146" s="22"/>
      <c r="H146" s="22"/>
      <c r="I146" s="175"/>
      <c r="J146" s="22"/>
      <c r="K146" s="22"/>
      <c r="L146" s="25"/>
      <c r="M146" s="176"/>
      <c r="N146" s="22"/>
      <c r="O146" s="22"/>
      <c r="P146" s="22"/>
      <c r="Q146" s="22"/>
      <c r="R146" s="22"/>
      <c r="S146" s="22"/>
      <c r="T146" s="53"/>
      <c r="AT146" s="3" t="s">
        <v>134</v>
      </c>
      <c r="AU146" s="3" t="s">
        <v>146</v>
      </c>
    </row>
    <row r="147" spans="2:65" s="20" customFormat="1" x14ac:dyDescent="0.2">
      <c r="B147" s="21"/>
      <c r="C147" s="22"/>
      <c r="D147" s="177" t="s">
        <v>136</v>
      </c>
      <c r="E147" s="22"/>
      <c r="F147" s="178" t="s">
        <v>1054</v>
      </c>
      <c r="G147" s="22"/>
      <c r="H147" s="22"/>
      <c r="I147" s="175"/>
      <c r="J147" s="22"/>
      <c r="K147" s="22"/>
      <c r="L147" s="25"/>
      <c r="M147" s="176"/>
      <c r="N147" s="22"/>
      <c r="O147" s="22"/>
      <c r="P147" s="22"/>
      <c r="Q147" s="22"/>
      <c r="R147" s="22"/>
      <c r="S147" s="22"/>
      <c r="T147" s="53"/>
      <c r="AT147" s="3" t="s">
        <v>136</v>
      </c>
      <c r="AU147" s="3" t="s">
        <v>146</v>
      </c>
    </row>
    <row r="148" spans="2:65" s="179" customFormat="1" x14ac:dyDescent="0.2">
      <c r="B148" s="180"/>
      <c r="C148" s="181"/>
      <c r="D148" s="173" t="s">
        <v>138</v>
      </c>
      <c r="E148" s="182" t="s">
        <v>19</v>
      </c>
      <c r="F148" s="183" t="s">
        <v>1055</v>
      </c>
      <c r="G148" s="181"/>
      <c r="H148" s="184">
        <v>4</v>
      </c>
      <c r="I148" s="185"/>
      <c r="J148" s="181"/>
      <c r="K148" s="181"/>
      <c r="L148" s="186"/>
      <c r="M148" s="187"/>
      <c r="N148" s="181"/>
      <c r="O148" s="181"/>
      <c r="P148" s="181"/>
      <c r="Q148" s="181"/>
      <c r="R148" s="181"/>
      <c r="S148" s="181"/>
      <c r="T148" s="188"/>
      <c r="AT148" s="189" t="s">
        <v>138</v>
      </c>
      <c r="AU148" s="189" t="s">
        <v>146</v>
      </c>
      <c r="AV148" s="179" t="s">
        <v>82</v>
      </c>
      <c r="AW148" s="179" t="s">
        <v>33</v>
      </c>
      <c r="AX148" s="179" t="s">
        <v>72</v>
      </c>
      <c r="AY148" s="189" t="s">
        <v>125</v>
      </c>
    </row>
    <row r="149" spans="2:65" s="190" customFormat="1" x14ac:dyDescent="0.2">
      <c r="B149" s="191"/>
      <c r="C149" s="192"/>
      <c r="D149" s="173" t="s">
        <v>138</v>
      </c>
      <c r="E149" s="193" t="s">
        <v>19</v>
      </c>
      <c r="F149" s="194" t="s">
        <v>158</v>
      </c>
      <c r="G149" s="192"/>
      <c r="H149" s="195">
        <v>4</v>
      </c>
      <c r="I149" s="196"/>
      <c r="J149" s="192"/>
      <c r="K149" s="192"/>
      <c r="L149" s="197"/>
      <c r="M149" s="198"/>
      <c r="N149" s="192"/>
      <c r="O149" s="192"/>
      <c r="P149" s="192"/>
      <c r="Q149" s="192"/>
      <c r="R149" s="192"/>
      <c r="S149" s="192"/>
      <c r="T149" s="199"/>
      <c r="AT149" s="200" t="s">
        <v>138</v>
      </c>
      <c r="AU149" s="200" t="s">
        <v>146</v>
      </c>
      <c r="AV149" s="190" t="s">
        <v>132</v>
      </c>
      <c r="AW149" s="190" t="s">
        <v>33</v>
      </c>
      <c r="AX149" s="190" t="s">
        <v>80</v>
      </c>
      <c r="AY149" s="200" t="s">
        <v>125</v>
      </c>
    </row>
    <row r="150" spans="2:65" s="20" customFormat="1" ht="24.2" customHeight="1" x14ac:dyDescent="0.2">
      <c r="B150" s="21"/>
      <c r="C150" s="160" t="s">
        <v>8</v>
      </c>
      <c r="D150" s="160" t="s">
        <v>127</v>
      </c>
      <c r="E150" s="161" t="s">
        <v>1056</v>
      </c>
      <c r="F150" s="162" t="s">
        <v>1057</v>
      </c>
      <c r="G150" s="163" t="s">
        <v>196</v>
      </c>
      <c r="H150" s="164">
        <v>2</v>
      </c>
      <c r="I150" s="165"/>
      <c r="J150" s="166">
        <f>ROUND(I150*H150,2)</f>
        <v>0</v>
      </c>
      <c r="K150" s="162" t="s">
        <v>131</v>
      </c>
      <c r="L150" s="25"/>
      <c r="M150" s="167" t="s">
        <v>19</v>
      </c>
      <c r="N150" s="168" t="s">
        <v>43</v>
      </c>
      <c r="O150" s="22"/>
      <c r="P150" s="169">
        <f>O150*H150</f>
        <v>0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AR150" s="171" t="s">
        <v>132</v>
      </c>
      <c r="AT150" s="171" t="s">
        <v>127</v>
      </c>
      <c r="AU150" s="171" t="s">
        <v>146</v>
      </c>
      <c r="AY150" s="3" t="s">
        <v>125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3" t="s">
        <v>80</v>
      </c>
      <c r="BK150" s="172">
        <f>ROUND(I150*H150,2)</f>
        <v>0</v>
      </c>
      <c r="BL150" s="3" t="s">
        <v>132</v>
      </c>
      <c r="BM150" s="171" t="s">
        <v>1058</v>
      </c>
    </row>
    <row r="151" spans="2:65" s="20" customFormat="1" ht="19.5" x14ac:dyDescent="0.2">
      <c r="B151" s="21"/>
      <c r="C151" s="22"/>
      <c r="D151" s="173" t="s">
        <v>134</v>
      </c>
      <c r="E151" s="22"/>
      <c r="F151" s="174" t="s">
        <v>1059</v>
      </c>
      <c r="G151" s="22"/>
      <c r="H151" s="22"/>
      <c r="I151" s="175"/>
      <c r="J151" s="22"/>
      <c r="K151" s="22"/>
      <c r="L151" s="25"/>
      <c r="M151" s="176"/>
      <c r="N151" s="22"/>
      <c r="O151" s="22"/>
      <c r="P151" s="22"/>
      <c r="Q151" s="22"/>
      <c r="R151" s="22"/>
      <c r="S151" s="22"/>
      <c r="T151" s="53"/>
      <c r="AT151" s="3" t="s">
        <v>134</v>
      </c>
      <c r="AU151" s="3" t="s">
        <v>146</v>
      </c>
    </row>
    <row r="152" spans="2:65" s="20" customFormat="1" x14ac:dyDescent="0.2">
      <c r="B152" s="21"/>
      <c r="C152" s="22"/>
      <c r="D152" s="177" t="s">
        <v>136</v>
      </c>
      <c r="E152" s="22"/>
      <c r="F152" s="178" t="s">
        <v>1060</v>
      </c>
      <c r="G152" s="22"/>
      <c r="H152" s="22"/>
      <c r="I152" s="175"/>
      <c r="J152" s="22"/>
      <c r="K152" s="22"/>
      <c r="L152" s="25"/>
      <c r="M152" s="176"/>
      <c r="N152" s="22"/>
      <c r="O152" s="22"/>
      <c r="P152" s="22"/>
      <c r="Q152" s="22"/>
      <c r="R152" s="22"/>
      <c r="S152" s="22"/>
      <c r="T152" s="53"/>
      <c r="AT152" s="3" t="s">
        <v>136</v>
      </c>
      <c r="AU152" s="3" t="s">
        <v>146</v>
      </c>
    </row>
    <row r="153" spans="2:65" s="179" customFormat="1" x14ac:dyDescent="0.2">
      <c r="B153" s="180"/>
      <c r="C153" s="181"/>
      <c r="D153" s="173" t="s">
        <v>138</v>
      </c>
      <c r="E153" s="182" t="s">
        <v>19</v>
      </c>
      <c r="F153" s="183" t="s">
        <v>1061</v>
      </c>
      <c r="G153" s="181"/>
      <c r="H153" s="184">
        <v>2</v>
      </c>
      <c r="I153" s="185"/>
      <c r="J153" s="181"/>
      <c r="K153" s="181"/>
      <c r="L153" s="186"/>
      <c r="M153" s="187"/>
      <c r="N153" s="181"/>
      <c r="O153" s="181"/>
      <c r="P153" s="181"/>
      <c r="Q153" s="181"/>
      <c r="R153" s="181"/>
      <c r="S153" s="181"/>
      <c r="T153" s="188"/>
      <c r="AT153" s="189" t="s">
        <v>138</v>
      </c>
      <c r="AU153" s="189" t="s">
        <v>146</v>
      </c>
      <c r="AV153" s="179" t="s">
        <v>82</v>
      </c>
      <c r="AW153" s="179" t="s">
        <v>33</v>
      </c>
      <c r="AX153" s="179" t="s">
        <v>72</v>
      </c>
      <c r="AY153" s="189" t="s">
        <v>125</v>
      </c>
    </row>
    <row r="154" spans="2:65" s="190" customFormat="1" x14ac:dyDescent="0.2">
      <c r="B154" s="191"/>
      <c r="C154" s="192"/>
      <c r="D154" s="173" t="s">
        <v>138</v>
      </c>
      <c r="E154" s="193" t="s">
        <v>19</v>
      </c>
      <c r="F154" s="194" t="s">
        <v>158</v>
      </c>
      <c r="G154" s="192"/>
      <c r="H154" s="195">
        <v>2</v>
      </c>
      <c r="I154" s="196"/>
      <c r="J154" s="192"/>
      <c r="K154" s="192"/>
      <c r="L154" s="197"/>
      <c r="M154" s="198"/>
      <c r="N154" s="192"/>
      <c r="O154" s="192"/>
      <c r="P154" s="192"/>
      <c r="Q154" s="192"/>
      <c r="R154" s="192"/>
      <c r="S154" s="192"/>
      <c r="T154" s="199"/>
      <c r="AT154" s="200" t="s">
        <v>138</v>
      </c>
      <c r="AU154" s="200" t="s">
        <v>146</v>
      </c>
      <c r="AV154" s="190" t="s">
        <v>132</v>
      </c>
      <c r="AW154" s="190" t="s">
        <v>33</v>
      </c>
      <c r="AX154" s="190" t="s">
        <v>80</v>
      </c>
      <c r="AY154" s="200" t="s">
        <v>125</v>
      </c>
    </row>
    <row r="155" spans="2:65" s="20" customFormat="1" ht="24.2" customHeight="1" x14ac:dyDescent="0.2">
      <c r="B155" s="21"/>
      <c r="C155" s="160" t="s">
        <v>212</v>
      </c>
      <c r="D155" s="160" t="s">
        <v>127</v>
      </c>
      <c r="E155" s="161" t="s">
        <v>1062</v>
      </c>
      <c r="F155" s="162" t="s">
        <v>1063</v>
      </c>
      <c r="G155" s="163" t="s">
        <v>196</v>
      </c>
      <c r="H155" s="164">
        <v>4</v>
      </c>
      <c r="I155" s="165"/>
      <c r="J155" s="166">
        <f>ROUND(I155*H155,2)</f>
        <v>0</v>
      </c>
      <c r="K155" s="162" t="s">
        <v>131</v>
      </c>
      <c r="L155" s="25"/>
      <c r="M155" s="167" t="s">
        <v>19</v>
      </c>
      <c r="N155" s="168" t="s">
        <v>43</v>
      </c>
      <c r="O155" s="22"/>
      <c r="P155" s="169">
        <f>O155*H155</f>
        <v>0</v>
      </c>
      <c r="Q155" s="169">
        <v>0</v>
      </c>
      <c r="R155" s="169">
        <f>Q155*H155</f>
        <v>0</v>
      </c>
      <c r="S155" s="169">
        <v>0</v>
      </c>
      <c r="T155" s="170">
        <f>S155*H155</f>
        <v>0</v>
      </c>
      <c r="AR155" s="171" t="s">
        <v>132</v>
      </c>
      <c r="AT155" s="171" t="s">
        <v>127</v>
      </c>
      <c r="AU155" s="171" t="s">
        <v>146</v>
      </c>
      <c r="AY155" s="3" t="s">
        <v>125</v>
      </c>
      <c r="BE155" s="172">
        <f>IF(N155="základní",J155,0)</f>
        <v>0</v>
      </c>
      <c r="BF155" s="172">
        <f>IF(N155="snížená",J155,0)</f>
        <v>0</v>
      </c>
      <c r="BG155" s="172">
        <f>IF(N155="zákl. přenesená",J155,0)</f>
        <v>0</v>
      </c>
      <c r="BH155" s="172">
        <f>IF(N155="sníž. přenesená",J155,0)</f>
        <v>0</v>
      </c>
      <c r="BI155" s="172">
        <f>IF(N155="nulová",J155,0)</f>
        <v>0</v>
      </c>
      <c r="BJ155" s="3" t="s">
        <v>80</v>
      </c>
      <c r="BK155" s="172">
        <f>ROUND(I155*H155,2)</f>
        <v>0</v>
      </c>
      <c r="BL155" s="3" t="s">
        <v>132</v>
      </c>
      <c r="BM155" s="171" t="s">
        <v>1064</v>
      </c>
    </row>
    <row r="156" spans="2:65" s="20" customFormat="1" ht="19.5" x14ac:dyDescent="0.2">
      <c r="B156" s="21"/>
      <c r="C156" s="22"/>
      <c r="D156" s="173" t="s">
        <v>134</v>
      </c>
      <c r="E156" s="22"/>
      <c r="F156" s="174" t="s">
        <v>1065</v>
      </c>
      <c r="G156" s="22"/>
      <c r="H156" s="22"/>
      <c r="I156" s="175"/>
      <c r="J156" s="22"/>
      <c r="K156" s="22"/>
      <c r="L156" s="25"/>
      <c r="M156" s="176"/>
      <c r="N156" s="22"/>
      <c r="O156" s="22"/>
      <c r="P156" s="22"/>
      <c r="Q156" s="22"/>
      <c r="R156" s="22"/>
      <c r="S156" s="22"/>
      <c r="T156" s="53"/>
      <c r="AT156" s="3" t="s">
        <v>134</v>
      </c>
      <c r="AU156" s="3" t="s">
        <v>146</v>
      </c>
    </row>
    <row r="157" spans="2:65" s="20" customFormat="1" x14ac:dyDescent="0.2">
      <c r="B157" s="21"/>
      <c r="C157" s="22"/>
      <c r="D157" s="177" t="s">
        <v>136</v>
      </c>
      <c r="E157" s="22"/>
      <c r="F157" s="178" t="s">
        <v>1066</v>
      </c>
      <c r="G157" s="22"/>
      <c r="H157" s="22"/>
      <c r="I157" s="175"/>
      <c r="J157" s="22"/>
      <c r="K157" s="22"/>
      <c r="L157" s="25"/>
      <c r="M157" s="176"/>
      <c r="N157" s="22"/>
      <c r="O157" s="22"/>
      <c r="P157" s="22"/>
      <c r="Q157" s="22"/>
      <c r="R157" s="22"/>
      <c r="S157" s="22"/>
      <c r="T157" s="53"/>
      <c r="AT157" s="3" t="s">
        <v>136</v>
      </c>
      <c r="AU157" s="3" t="s">
        <v>146</v>
      </c>
    </row>
    <row r="158" spans="2:65" s="179" customFormat="1" x14ac:dyDescent="0.2">
      <c r="B158" s="180"/>
      <c r="C158" s="181"/>
      <c r="D158" s="173" t="s">
        <v>138</v>
      </c>
      <c r="E158" s="182" t="s">
        <v>19</v>
      </c>
      <c r="F158" s="183" t="s">
        <v>1067</v>
      </c>
      <c r="G158" s="181"/>
      <c r="H158" s="184">
        <v>4</v>
      </c>
      <c r="I158" s="185"/>
      <c r="J158" s="181"/>
      <c r="K158" s="181"/>
      <c r="L158" s="186"/>
      <c r="M158" s="187"/>
      <c r="N158" s="181"/>
      <c r="O158" s="181"/>
      <c r="P158" s="181"/>
      <c r="Q158" s="181"/>
      <c r="R158" s="181"/>
      <c r="S158" s="181"/>
      <c r="T158" s="188"/>
      <c r="AT158" s="189" t="s">
        <v>138</v>
      </c>
      <c r="AU158" s="189" t="s">
        <v>146</v>
      </c>
      <c r="AV158" s="179" t="s">
        <v>82</v>
      </c>
      <c r="AW158" s="179" t="s">
        <v>33</v>
      </c>
      <c r="AX158" s="179" t="s">
        <v>72</v>
      </c>
      <c r="AY158" s="189" t="s">
        <v>125</v>
      </c>
    </row>
    <row r="159" spans="2:65" s="190" customFormat="1" x14ac:dyDescent="0.2">
      <c r="B159" s="191"/>
      <c r="C159" s="192"/>
      <c r="D159" s="173" t="s">
        <v>138</v>
      </c>
      <c r="E159" s="193" t="s">
        <v>19</v>
      </c>
      <c r="F159" s="194" t="s">
        <v>158</v>
      </c>
      <c r="G159" s="192"/>
      <c r="H159" s="195">
        <v>4</v>
      </c>
      <c r="I159" s="196"/>
      <c r="J159" s="192"/>
      <c r="K159" s="192"/>
      <c r="L159" s="197"/>
      <c r="M159" s="198"/>
      <c r="N159" s="192"/>
      <c r="O159" s="192"/>
      <c r="P159" s="192"/>
      <c r="Q159" s="192"/>
      <c r="R159" s="192"/>
      <c r="S159" s="192"/>
      <c r="T159" s="199"/>
      <c r="AT159" s="200" t="s">
        <v>138</v>
      </c>
      <c r="AU159" s="200" t="s">
        <v>146</v>
      </c>
      <c r="AV159" s="190" t="s">
        <v>132</v>
      </c>
      <c r="AW159" s="190" t="s">
        <v>33</v>
      </c>
      <c r="AX159" s="190" t="s">
        <v>80</v>
      </c>
      <c r="AY159" s="200" t="s">
        <v>125</v>
      </c>
    </row>
    <row r="160" spans="2:65" s="20" customFormat="1" ht="24.2" customHeight="1" x14ac:dyDescent="0.2">
      <c r="B160" s="21"/>
      <c r="C160" s="160" t="s">
        <v>220</v>
      </c>
      <c r="D160" s="160" t="s">
        <v>127</v>
      </c>
      <c r="E160" s="161" t="s">
        <v>1068</v>
      </c>
      <c r="F160" s="162" t="s">
        <v>1069</v>
      </c>
      <c r="G160" s="163" t="s">
        <v>196</v>
      </c>
      <c r="H160" s="164">
        <v>2</v>
      </c>
      <c r="I160" s="165"/>
      <c r="J160" s="166">
        <f>ROUND(I160*H160,2)</f>
        <v>0</v>
      </c>
      <c r="K160" s="162" t="s">
        <v>131</v>
      </c>
      <c r="L160" s="25"/>
      <c r="M160" s="167" t="s">
        <v>19</v>
      </c>
      <c r="N160" s="168" t="s">
        <v>43</v>
      </c>
      <c r="O160" s="22"/>
      <c r="P160" s="169">
        <f>O160*H160</f>
        <v>0</v>
      </c>
      <c r="Q160" s="169">
        <v>0</v>
      </c>
      <c r="R160" s="169">
        <f>Q160*H160</f>
        <v>0</v>
      </c>
      <c r="S160" s="169">
        <v>0</v>
      </c>
      <c r="T160" s="170">
        <f>S160*H160</f>
        <v>0</v>
      </c>
      <c r="AR160" s="171" t="s">
        <v>132</v>
      </c>
      <c r="AT160" s="171" t="s">
        <v>127</v>
      </c>
      <c r="AU160" s="171" t="s">
        <v>146</v>
      </c>
      <c r="AY160" s="3" t="s">
        <v>125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3" t="s">
        <v>80</v>
      </c>
      <c r="BK160" s="172">
        <f>ROUND(I160*H160,2)</f>
        <v>0</v>
      </c>
      <c r="BL160" s="3" t="s">
        <v>132</v>
      </c>
      <c r="BM160" s="171" t="s">
        <v>1070</v>
      </c>
    </row>
    <row r="161" spans="2:65" s="20" customFormat="1" ht="19.5" x14ac:dyDescent="0.2">
      <c r="B161" s="21"/>
      <c r="C161" s="22"/>
      <c r="D161" s="173" t="s">
        <v>134</v>
      </c>
      <c r="E161" s="22"/>
      <c r="F161" s="174" t="s">
        <v>1071</v>
      </c>
      <c r="G161" s="22"/>
      <c r="H161" s="22"/>
      <c r="I161" s="175"/>
      <c r="J161" s="22"/>
      <c r="K161" s="22"/>
      <c r="L161" s="25"/>
      <c r="M161" s="176"/>
      <c r="N161" s="22"/>
      <c r="O161" s="22"/>
      <c r="P161" s="22"/>
      <c r="Q161" s="22"/>
      <c r="R161" s="22"/>
      <c r="S161" s="22"/>
      <c r="T161" s="53"/>
      <c r="AT161" s="3" t="s">
        <v>134</v>
      </c>
      <c r="AU161" s="3" t="s">
        <v>146</v>
      </c>
    </row>
    <row r="162" spans="2:65" s="20" customFormat="1" x14ac:dyDescent="0.2">
      <c r="B162" s="21"/>
      <c r="C162" s="22"/>
      <c r="D162" s="177" t="s">
        <v>136</v>
      </c>
      <c r="E162" s="22"/>
      <c r="F162" s="178" t="s">
        <v>1072</v>
      </c>
      <c r="G162" s="22"/>
      <c r="H162" s="22"/>
      <c r="I162" s="175"/>
      <c r="J162" s="22"/>
      <c r="K162" s="22"/>
      <c r="L162" s="25"/>
      <c r="M162" s="176"/>
      <c r="N162" s="22"/>
      <c r="O162" s="22"/>
      <c r="P162" s="22"/>
      <c r="Q162" s="22"/>
      <c r="R162" s="22"/>
      <c r="S162" s="22"/>
      <c r="T162" s="53"/>
      <c r="AT162" s="3" t="s">
        <v>136</v>
      </c>
      <c r="AU162" s="3" t="s">
        <v>146</v>
      </c>
    </row>
    <row r="163" spans="2:65" s="179" customFormat="1" x14ac:dyDescent="0.2">
      <c r="B163" s="180"/>
      <c r="C163" s="181"/>
      <c r="D163" s="173" t="s">
        <v>138</v>
      </c>
      <c r="E163" s="182" t="s">
        <v>19</v>
      </c>
      <c r="F163" s="183" t="s">
        <v>1073</v>
      </c>
      <c r="G163" s="181"/>
      <c r="H163" s="184">
        <v>2</v>
      </c>
      <c r="I163" s="185"/>
      <c r="J163" s="181"/>
      <c r="K163" s="181"/>
      <c r="L163" s="186"/>
      <c r="M163" s="187"/>
      <c r="N163" s="181"/>
      <c r="O163" s="181"/>
      <c r="P163" s="181"/>
      <c r="Q163" s="181"/>
      <c r="R163" s="181"/>
      <c r="S163" s="181"/>
      <c r="T163" s="188"/>
      <c r="AT163" s="189" t="s">
        <v>138</v>
      </c>
      <c r="AU163" s="189" t="s">
        <v>146</v>
      </c>
      <c r="AV163" s="179" t="s">
        <v>82</v>
      </c>
      <c r="AW163" s="179" t="s">
        <v>33</v>
      </c>
      <c r="AX163" s="179" t="s">
        <v>72</v>
      </c>
      <c r="AY163" s="189" t="s">
        <v>125</v>
      </c>
    </row>
    <row r="164" spans="2:65" s="190" customFormat="1" x14ac:dyDescent="0.2">
      <c r="B164" s="191"/>
      <c r="C164" s="192"/>
      <c r="D164" s="173" t="s">
        <v>138</v>
      </c>
      <c r="E164" s="193" t="s">
        <v>19</v>
      </c>
      <c r="F164" s="194" t="s">
        <v>158</v>
      </c>
      <c r="G164" s="192"/>
      <c r="H164" s="195">
        <v>2</v>
      </c>
      <c r="I164" s="196"/>
      <c r="J164" s="192"/>
      <c r="K164" s="192"/>
      <c r="L164" s="197"/>
      <c r="M164" s="198"/>
      <c r="N164" s="192"/>
      <c r="O164" s="192"/>
      <c r="P164" s="192"/>
      <c r="Q164" s="192"/>
      <c r="R164" s="192"/>
      <c r="S164" s="192"/>
      <c r="T164" s="199"/>
      <c r="AT164" s="200" t="s">
        <v>138</v>
      </c>
      <c r="AU164" s="200" t="s">
        <v>146</v>
      </c>
      <c r="AV164" s="190" t="s">
        <v>132</v>
      </c>
      <c r="AW164" s="190" t="s">
        <v>33</v>
      </c>
      <c r="AX164" s="190" t="s">
        <v>80</v>
      </c>
      <c r="AY164" s="200" t="s">
        <v>125</v>
      </c>
    </row>
    <row r="165" spans="2:65" s="20" customFormat="1" ht="24.2" customHeight="1" x14ac:dyDescent="0.2">
      <c r="B165" s="21"/>
      <c r="C165" s="160" t="s">
        <v>230</v>
      </c>
      <c r="D165" s="160" t="s">
        <v>127</v>
      </c>
      <c r="E165" s="161" t="s">
        <v>1074</v>
      </c>
      <c r="F165" s="162" t="s">
        <v>1075</v>
      </c>
      <c r="G165" s="163" t="s">
        <v>196</v>
      </c>
      <c r="H165" s="164">
        <v>2</v>
      </c>
      <c r="I165" s="165"/>
      <c r="J165" s="166">
        <f>ROUND(I165*H165,2)</f>
        <v>0</v>
      </c>
      <c r="K165" s="162" t="s">
        <v>131</v>
      </c>
      <c r="L165" s="25"/>
      <c r="M165" s="167" t="s">
        <v>19</v>
      </c>
      <c r="N165" s="168" t="s">
        <v>43</v>
      </c>
      <c r="O165" s="22"/>
      <c r="P165" s="169">
        <f>O165*H165</f>
        <v>0</v>
      </c>
      <c r="Q165" s="169">
        <v>0</v>
      </c>
      <c r="R165" s="169">
        <f>Q165*H165</f>
        <v>0</v>
      </c>
      <c r="S165" s="169">
        <v>0</v>
      </c>
      <c r="T165" s="170">
        <f>S165*H165</f>
        <v>0</v>
      </c>
      <c r="AR165" s="171" t="s">
        <v>132</v>
      </c>
      <c r="AT165" s="171" t="s">
        <v>127</v>
      </c>
      <c r="AU165" s="171" t="s">
        <v>146</v>
      </c>
      <c r="AY165" s="3" t="s">
        <v>125</v>
      </c>
      <c r="BE165" s="172">
        <f>IF(N165="základní",J165,0)</f>
        <v>0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3" t="s">
        <v>80</v>
      </c>
      <c r="BK165" s="172">
        <f>ROUND(I165*H165,2)</f>
        <v>0</v>
      </c>
      <c r="BL165" s="3" t="s">
        <v>132</v>
      </c>
      <c r="BM165" s="171" t="s">
        <v>1076</v>
      </c>
    </row>
    <row r="166" spans="2:65" s="20" customFormat="1" ht="19.5" x14ac:dyDescent="0.2">
      <c r="B166" s="21"/>
      <c r="C166" s="22"/>
      <c r="D166" s="173" t="s">
        <v>134</v>
      </c>
      <c r="E166" s="22"/>
      <c r="F166" s="174" t="s">
        <v>1077</v>
      </c>
      <c r="G166" s="22"/>
      <c r="H166" s="22"/>
      <c r="I166" s="175"/>
      <c r="J166" s="22"/>
      <c r="K166" s="22"/>
      <c r="L166" s="25"/>
      <c r="M166" s="176"/>
      <c r="N166" s="22"/>
      <c r="O166" s="22"/>
      <c r="P166" s="22"/>
      <c r="Q166" s="22"/>
      <c r="R166" s="22"/>
      <c r="S166" s="22"/>
      <c r="T166" s="53"/>
      <c r="AT166" s="3" t="s">
        <v>134</v>
      </c>
      <c r="AU166" s="3" t="s">
        <v>146</v>
      </c>
    </row>
    <row r="167" spans="2:65" s="20" customFormat="1" x14ac:dyDescent="0.2">
      <c r="B167" s="21"/>
      <c r="C167" s="22"/>
      <c r="D167" s="177" t="s">
        <v>136</v>
      </c>
      <c r="E167" s="22"/>
      <c r="F167" s="178" t="s">
        <v>1078</v>
      </c>
      <c r="G167" s="22"/>
      <c r="H167" s="22"/>
      <c r="I167" s="175"/>
      <c r="J167" s="22"/>
      <c r="K167" s="22"/>
      <c r="L167" s="25"/>
      <c r="M167" s="176"/>
      <c r="N167" s="22"/>
      <c r="O167" s="22"/>
      <c r="P167" s="22"/>
      <c r="Q167" s="22"/>
      <c r="R167" s="22"/>
      <c r="S167" s="22"/>
      <c r="T167" s="53"/>
      <c r="AT167" s="3" t="s">
        <v>136</v>
      </c>
      <c r="AU167" s="3" t="s">
        <v>146</v>
      </c>
    </row>
    <row r="168" spans="2:65" s="179" customFormat="1" x14ac:dyDescent="0.2">
      <c r="B168" s="180"/>
      <c r="C168" s="181"/>
      <c r="D168" s="173" t="s">
        <v>138</v>
      </c>
      <c r="E168" s="182" t="s">
        <v>19</v>
      </c>
      <c r="F168" s="183" t="s">
        <v>1079</v>
      </c>
      <c r="G168" s="181"/>
      <c r="H168" s="184">
        <v>2</v>
      </c>
      <c r="I168" s="185"/>
      <c r="J168" s="181"/>
      <c r="K168" s="181"/>
      <c r="L168" s="186"/>
      <c r="M168" s="187"/>
      <c r="N168" s="181"/>
      <c r="O168" s="181"/>
      <c r="P168" s="181"/>
      <c r="Q168" s="181"/>
      <c r="R168" s="181"/>
      <c r="S168" s="181"/>
      <c r="T168" s="188"/>
      <c r="AT168" s="189" t="s">
        <v>138</v>
      </c>
      <c r="AU168" s="189" t="s">
        <v>146</v>
      </c>
      <c r="AV168" s="179" t="s">
        <v>82</v>
      </c>
      <c r="AW168" s="179" t="s">
        <v>33</v>
      </c>
      <c r="AX168" s="179" t="s">
        <v>72</v>
      </c>
      <c r="AY168" s="189" t="s">
        <v>125</v>
      </c>
    </row>
    <row r="169" spans="2:65" s="190" customFormat="1" x14ac:dyDescent="0.2">
      <c r="B169" s="191"/>
      <c r="C169" s="192"/>
      <c r="D169" s="173" t="s">
        <v>138</v>
      </c>
      <c r="E169" s="193" t="s">
        <v>19</v>
      </c>
      <c r="F169" s="194" t="s">
        <v>158</v>
      </c>
      <c r="G169" s="192"/>
      <c r="H169" s="195">
        <v>2</v>
      </c>
      <c r="I169" s="196"/>
      <c r="J169" s="192"/>
      <c r="K169" s="192"/>
      <c r="L169" s="197"/>
      <c r="M169" s="198"/>
      <c r="N169" s="192"/>
      <c r="O169" s="192"/>
      <c r="P169" s="192"/>
      <c r="Q169" s="192"/>
      <c r="R169" s="192"/>
      <c r="S169" s="192"/>
      <c r="T169" s="199"/>
      <c r="AT169" s="200" t="s">
        <v>138</v>
      </c>
      <c r="AU169" s="200" t="s">
        <v>146</v>
      </c>
      <c r="AV169" s="190" t="s">
        <v>132</v>
      </c>
      <c r="AW169" s="190" t="s">
        <v>33</v>
      </c>
      <c r="AX169" s="190" t="s">
        <v>80</v>
      </c>
      <c r="AY169" s="200" t="s">
        <v>125</v>
      </c>
    </row>
    <row r="170" spans="2:65" s="20" customFormat="1" ht="24.2" customHeight="1" x14ac:dyDescent="0.2">
      <c r="B170" s="21"/>
      <c r="C170" s="160" t="s">
        <v>215</v>
      </c>
      <c r="D170" s="160" t="s">
        <v>127</v>
      </c>
      <c r="E170" s="161" t="s">
        <v>1080</v>
      </c>
      <c r="F170" s="162" t="s">
        <v>1081</v>
      </c>
      <c r="G170" s="163" t="s">
        <v>196</v>
      </c>
      <c r="H170" s="164">
        <v>2</v>
      </c>
      <c r="I170" s="165"/>
      <c r="J170" s="166">
        <f>ROUND(I170*H170,2)</f>
        <v>0</v>
      </c>
      <c r="K170" s="162" t="s">
        <v>131</v>
      </c>
      <c r="L170" s="25"/>
      <c r="M170" s="167" t="s">
        <v>19</v>
      </c>
      <c r="N170" s="168" t="s">
        <v>43</v>
      </c>
      <c r="O170" s="22"/>
      <c r="P170" s="169">
        <f>O170*H170</f>
        <v>0</v>
      </c>
      <c r="Q170" s="169">
        <v>0</v>
      </c>
      <c r="R170" s="169">
        <f>Q170*H170</f>
        <v>0</v>
      </c>
      <c r="S170" s="169">
        <v>0</v>
      </c>
      <c r="T170" s="170">
        <f>S170*H170</f>
        <v>0</v>
      </c>
      <c r="AR170" s="171" t="s">
        <v>132</v>
      </c>
      <c r="AT170" s="171" t="s">
        <v>127</v>
      </c>
      <c r="AU170" s="171" t="s">
        <v>146</v>
      </c>
      <c r="AY170" s="3" t="s">
        <v>125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3" t="s">
        <v>80</v>
      </c>
      <c r="BK170" s="172">
        <f>ROUND(I170*H170,2)</f>
        <v>0</v>
      </c>
      <c r="BL170" s="3" t="s">
        <v>132</v>
      </c>
      <c r="BM170" s="171" t="s">
        <v>1082</v>
      </c>
    </row>
    <row r="171" spans="2:65" s="20" customFormat="1" ht="19.5" x14ac:dyDescent="0.2">
      <c r="B171" s="21"/>
      <c r="C171" s="22"/>
      <c r="D171" s="173" t="s">
        <v>134</v>
      </c>
      <c r="E171" s="22"/>
      <c r="F171" s="174" t="s">
        <v>1083</v>
      </c>
      <c r="G171" s="22"/>
      <c r="H171" s="22"/>
      <c r="I171" s="175"/>
      <c r="J171" s="22"/>
      <c r="K171" s="22"/>
      <c r="L171" s="25"/>
      <c r="M171" s="176"/>
      <c r="N171" s="22"/>
      <c r="O171" s="22"/>
      <c r="P171" s="22"/>
      <c r="Q171" s="22"/>
      <c r="R171" s="22"/>
      <c r="S171" s="22"/>
      <c r="T171" s="53"/>
      <c r="AT171" s="3" t="s">
        <v>134</v>
      </c>
      <c r="AU171" s="3" t="s">
        <v>146</v>
      </c>
    </row>
    <row r="172" spans="2:65" s="20" customFormat="1" x14ac:dyDescent="0.2">
      <c r="B172" s="21"/>
      <c r="C172" s="22"/>
      <c r="D172" s="177" t="s">
        <v>136</v>
      </c>
      <c r="E172" s="22"/>
      <c r="F172" s="178" t="s">
        <v>1084</v>
      </c>
      <c r="G172" s="22"/>
      <c r="H172" s="22"/>
      <c r="I172" s="175"/>
      <c r="J172" s="22"/>
      <c r="K172" s="22"/>
      <c r="L172" s="25"/>
      <c r="M172" s="176"/>
      <c r="N172" s="22"/>
      <c r="O172" s="22"/>
      <c r="P172" s="22"/>
      <c r="Q172" s="22"/>
      <c r="R172" s="22"/>
      <c r="S172" s="22"/>
      <c r="T172" s="53"/>
      <c r="AT172" s="3" t="s">
        <v>136</v>
      </c>
      <c r="AU172" s="3" t="s">
        <v>146</v>
      </c>
    </row>
    <row r="173" spans="2:65" s="179" customFormat="1" x14ac:dyDescent="0.2">
      <c r="B173" s="180"/>
      <c r="C173" s="181"/>
      <c r="D173" s="173" t="s">
        <v>138</v>
      </c>
      <c r="E173" s="182" t="s">
        <v>19</v>
      </c>
      <c r="F173" s="183" t="s">
        <v>1085</v>
      </c>
      <c r="G173" s="181"/>
      <c r="H173" s="184">
        <v>2</v>
      </c>
      <c r="I173" s="185"/>
      <c r="J173" s="181"/>
      <c r="K173" s="181"/>
      <c r="L173" s="186"/>
      <c r="M173" s="187"/>
      <c r="N173" s="181"/>
      <c r="O173" s="181"/>
      <c r="P173" s="181"/>
      <c r="Q173" s="181"/>
      <c r="R173" s="181"/>
      <c r="S173" s="181"/>
      <c r="T173" s="188"/>
      <c r="AT173" s="189" t="s">
        <v>138</v>
      </c>
      <c r="AU173" s="189" t="s">
        <v>146</v>
      </c>
      <c r="AV173" s="179" t="s">
        <v>82</v>
      </c>
      <c r="AW173" s="179" t="s">
        <v>33</v>
      </c>
      <c r="AX173" s="179" t="s">
        <v>72</v>
      </c>
      <c r="AY173" s="189" t="s">
        <v>125</v>
      </c>
    </row>
    <row r="174" spans="2:65" s="190" customFormat="1" x14ac:dyDescent="0.2">
      <c r="B174" s="191"/>
      <c r="C174" s="192"/>
      <c r="D174" s="173" t="s">
        <v>138</v>
      </c>
      <c r="E174" s="193" t="s">
        <v>19</v>
      </c>
      <c r="F174" s="194" t="s">
        <v>158</v>
      </c>
      <c r="G174" s="192"/>
      <c r="H174" s="195">
        <v>2</v>
      </c>
      <c r="I174" s="196"/>
      <c r="J174" s="192"/>
      <c r="K174" s="192"/>
      <c r="L174" s="197"/>
      <c r="M174" s="198"/>
      <c r="N174" s="192"/>
      <c r="O174" s="192"/>
      <c r="P174" s="192"/>
      <c r="Q174" s="192"/>
      <c r="R174" s="192"/>
      <c r="S174" s="192"/>
      <c r="T174" s="199"/>
      <c r="AT174" s="200" t="s">
        <v>138</v>
      </c>
      <c r="AU174" s="200" t="s">
        <v>146</v>
      </c>
      <c r="AV174" s="190" t="s">
        <v>132</v>
      </c>
      <c r="AW174" s="190" t="s">
        <v>33</v>
      </c>
      <c r="AX174" s="190" t="s">
        <v>80</v>
      </c>
      <c r="AY174" s="200" t="s">
        <v>125</v>
      </c>
    </row>
    <row r="175" spans="2:65" s="20" customFormat="1" ht="24.2" customHeight="1" x14ac:dyDescent="0.2">
      <c r="B175" s="21"/>
      <c r="C175" s="160" t="s">
        <v>244</v>
      </c>
      <c r="D175" s="160" t="s">
        <v>127</v>
      </c>
      <c r="E175" s="161" t="s">
        <v>1086</v>
      </c>
      <c r="F175" s="162" t="s">
        <v>1087</v>
      </c>
      <c r="G175" s="163" t="s">
        <v>196</v>
      </c>
      <c r="H175" s="164">
        <v>1</v>
      </c>
      <c r="I175" s="165"/>
      <c r="J175" s="166">
        <f>ROUND(I175*H175,2)</f>
        <v>0</v>
      </c>
      <c r="K175" s="162" t="s">
        <v>131</v>
      </c>
      <c r="L175" s="25"/>
      <c r="M175" s="167" t="s">
        <v>19</v>
      </c>
      <c r="N175" s="168" t="s">
        <v>43</v>
      </c>
      <c r="O175" s="22"/>
      <c r="P175" s="169">
        <f>O175*H175</f>
        <v>0</v>
      </c>
      <c r="Q175" s="169">
        <v>0</v>
      </c>
      <c r="R175" s="169">
        <f>Q175*H175</f>
        <v>0</v>
      </c>
      <c r="S175" s="169">
        <v>0</v>
      </c>
      <c r="T175" s="170">
        <f>S175*H175</f>
        <v>0</v>
      </c>
      <c r="AR175" s="171" t="s">
        <v>132</v>
      </c>
      <c r="AT175" s="171" t="s">
        <v>127</v>
      </c>
      <c r="AU175" s="171" t="s">
        <v>146</v>
      </c>
      <c r="AY175" s="3" t="s">
        <v>125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3" t="s">
        <v>80</v>
      </c>
      <c r="BK175" s="172">
        <f>ROUND(I175*H175,2)</f>
        <v>0</v>
      </c>
      <c r="BL175" s="3" t="s">
        <v>132</v>
      </c>
      <c r="BM175" s="171" t="s">
        <v>1088</v>
      </c>
    </row>
    <row r="176" spans="2:65" s="20" customFormat="1" ht="19.5" x14ac:dyDescent="0.2">
      <c r="B176" s="21"/>
      <c r="C176" s="22"/>
      <c r="D176" s="173" t="s">
        <v>134</v>
      </c>
      <c r="E176" s="22"/>
      <c r="F176" s="174" t="s">
        <v>1089</v>
      </c>
      <c r="G176" s="22"/>
      <c r="H176" s="22"/>
      <c r="I176" s="175"/>
      <c r="J176" s="22"/>
      <c r="K176" s="22"/>
      <c r="L176" s="25"/>
      <c r="M176" s="176"/>
      <c r="N176" s="22"/>
      <c r="O176" s="22"/>
      <c r="P176" s="22"/>
      <c r="Q176" s="22"/>
      <c r="R176" s="22"/>
      <c r="S176" s="22"/>
      <c r="T176" s="53"/>
      <c r="AT176" s="3" t="s">
        <v>134</v>
      </c>
      <c r="AU176" s="3" t="s">
        <v>146</v>
      </c>
    </row>
    <row r="177" spans="2:65" s="20" customFormat="1" x14ac:dyDescent="0.2">
      <c r="B177" s="21"/>
      <c r="C177" s="22"/>
      <c r="D177" s="177" t="s">
        <v>136</v>
      </c>
      <c r="E177" s="22"/>
      <c r="F177" s="178" t="s">
        <v>1090</v>
      </c>
      <c r="G177" s="22"/>
      <c r="H177" s="22"/>
      <c r="I177" s="175"/>
      <c r="J177" s="22"/>
      <c r="K177" s="22"/>
      <c r="L177" s="25"/>
      <c r="M177" s="176"/>
      <c r="N177" s="22"/>
      <c r="O177" s="22"/>
      <c r="P177" s="22"/>
      <c r="Q177" s="22"/>
      <c r="R177" s="22"/>
      <c r="S177" s="22"/>
      <c r="T177" s="53"/>
      <c r="AT177" s="3" t="s">
        <v>136</v>
      </c>
      <c r="AU177" s="3" t="s">
        <v>146</v>
      </c>
    </row>
    <row r="178" spans="2:65" s="179" customFormat="1" x14ac:dyDescent="0.2">
      <c r="B178" s="180"/>
      <c r="C178" s="181"/>
      <c r="D178" s="173" t="s">
        <v>138</v>
      </c>
      <c r="E178" s="182" t="s">
        <v>19</v>
      </c>
      <c r="F178" s="183" t="s">
        <v>1091</v>
      </c>
      <c r="G178" s="181"/>
      <c r="H178" s="184">
        <v>1</v>
      </c>
      <c r="I178" s="185"/>
      <c r="J178" s="181"/>
      <c r="K178" s="181"/>
      <c r="L178" s="186"/>
      <c r="M178" s="187"/>
      <c r="N178" s="181"/>
      <c r="O178" s="181"/>
      <c r="P178" s="181"/>
      <c r="Q178" s="181"/>
      <c r="R178" s="181"/>
      <c r="S178" s="181"/>
      <c r="T178" s="188"/>
      <c r="AT178" s="189" t="s">
        <v>138</v>
      </c>
      <c r="AU178" s="189" t="s">
        <v>146</v>
      </c>
      <c r="AV178" s="179" t="s">
        <v>82</v>
      </c>
      <c r="AW178" s="179" t="s">
        <v>33</v>
      </c>
      <c r="AX178" s="179" t="s">
        <v>72</v>
      </c>
      <c r="AY178" s="189" t="s">
        <v>125</v>
      </c>
    </row>
    <row r="179" spans="2:65" s="190" customFormat="1" x14ac:dyDescent="0.2">
      <c r="B179" s="191"/>
      <c r="C179" s="192"/>
      <c r="D179" s="173" t="s">
        <v>138</v>
      </c>
      <c r="E179" s="193" t="s">
        <v>19</v>
      </c>
      <c r="F179" s="194" t="s">
        <v>158</v>
      </c>
      <c r="G179" s="192"/>
      <c r="H179" s="195">
        <v>1</v>
      </c>
      <c r="I179" s="196"/>
      <c r="J179" s="192"/>
      <c r="K179" s="192"/>
      <c r="L179" s="197"/>
      <c r="M179" s="198"/>
      <c r="N179" s="192"/>
      <c r="O179" s="192"/>
      <c r="P179" s="192"/>
      <c r="Q179" s="192"/>
      <c r="R179" s="192"/>
      <c r="S179" s="192"/>
      <c r="T179" s="199"/>
      <c r="AT179" s="200" t="s">
        <v>138</v>
      </c>
      <c r="AU179" s="200" t="s">
        <v>146</v>
      </c>
      <c r="AV179" s="190" t="s">
        <v>132</v>
      </c>
      <c r="AW179" s="190" t="s">
        <v>33</v>
      </c>
      <c r="AX179" s="190" t="s">
        <v>80</v>
      </c>
      <c r="AY179" s="200" t="s">
        <v>125</v>
      </c>
    </row>
    <row r="180" spans="2:65" s="20" customFormat="1" ht="24.2" customHeight="1" x14ac:dyDescent="0.2">
      <c r="B180" s="21"/>
      <c r="C180" s="160" t="s">
        <v>252</v>
      </c>
      <c r="D180" s="160" t="s">
        <v>127</v>
      </c>
      <c r="E180" s="161" t="s">
        <v>1092</v>
      </c>
      <c r="F180" s="162" t="s">
        <v>1093</v>
      </c>
      <c r="G180" s="163" t="s">
        <v>196</v>
      </c>
      <c r="H180" s="164">
        <v>1</v>
      </c>
      <c r="I180" s="165"/>
      <c r="J180" s="166">
        <f>ROUND(I180*H180,2)</f>
        <v>0</v>
      </c>
      <c r="K180" s="162" t="s">
        <v>131</v>
      </c>
      <c r="L180" s="25"/>
      <c r="M180" s="167" t="s">
        <v>19</v>
      </c>
      <c r="N180" s="168" t="s">
        <v>43</v>
      </c>
      <c r="O180" s="22"/>
      <c r="P180" s="169">
        <f>O180*H180</f>
        <v>0</v>
      </c>
      <c r="Q180" s="169">
        <v>0</v>
      </c>
      <c r="R180" s="169">
        <f>Q180*H180</f>
        <v>0</v>
      </c>
      <c r="S180" s="169">
        <v>0</v>
      </c>
      <c r="T180" s="170">
        <f>S180*H180</f>
        <v>0</v>
      </c>
      <c r="AR180" s="171" t="s">
        <v>132</v>
      </c>
      <c r="AT180" s="171" t="s">
        <v>127</v>
      </c>
      <c r="AU180" s="171" t="s">
        <v>146</v>
      </c>
      <c r="AY180" s="3" t="s">
        <v>125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3" t="s">
        <v>80</v>
      </c>
      <c r="BK180" s="172">
        <f>ROUND(I180*H180,2)</f>
        <v>0</v>
      </c>
      <c r="BL180" s="3" t="s">
        <v>132</v>
      </c>
      <c r="BM180" s="171" t="s">
        <v>1094</v>
      </c>
    </row>
    <row r="181" spans="2:65" s="20" customFormat="1" ht="19.5" x14ac:dyDescent="0.2">
      <c r="B181" s="21"/>
      <c r="C181" s="22"/>
      <c r="D181" s="173" t="s">
        <v>134</v>
      </c>
      <c r="E181" s="22"/>
      <c r="F181" s="174" t="s">
        <v>1095</v>
      </c>
      <c r="G181" s="22"/>
      <c r="H181" s="22"/>
      <c r="I181" s="175"/>
      <c r="J181" s="22"/>
      <c r="K181" s="22"/>
      <c r="L181" s="25"/>
      <c r="M181" s="176"/>
      <c r="N181" s="22"/>
      <c r="O181" s="22"/>
      <c r="P181" s="22"/>
      <c r="Q181" s="22"/>
      <c r="R181" s="22"/>
      <c r="S181" s="22"/>
      <c r="T181" s="53"/>
      <c r="AT181" s="3" t="s">
        <v>134</v>
      </c>
      <c r="AU181" s="3" t="s">
        <v>146</v>
      </c>
    </row>
    <row r="182" spans="2:65" s="20" customFormat="1" x14ac:dyDescent="0.2">
      <c r="B182" s="21"/>
      <c r="C182" s="22"/>
      <c r="D182" s="177" t="s">
        <v>136</v>
      </c>
      <c r="E182" s="22"/>
      <c r="F182" s="178" t="s">
        <v>1096</v>
      </c>
      <c r="G182" s="22"/>
      <c r="H182" s="22"/>
      <c r="I182" s="175"/>
      <c r="J182" s="22"/>
      <c r="K182" s="22"/>
      <c r="L182" s="25"/>
      <c r="M182" s="176"/>
      <c r="N182" s="22"/>
      <c r="O182" s="22"/>
      <c r="P182" s="22"/>
      <c r="Q182" s="22"/>
      <c r="R182" s="22"/>
      <c r="S182" s="22"/>
      <c r="T182" s="53"/>
      <c r="AT182" s="3" t="s">
        <v>136</v>
      </c>
      <c r="AU182" s="3" t="s">
        <v>146</v>
      </c>
    </row>
    <row r="183" spans="2:65" s="179" customFormat="1" x14ac:dyDescent="0.2">
      <c r="B183" s="180"/>
      <c r="C183" s="181"/>
      <c r="D183" s="173" t="s">
        <v>138</v>
      </c>
      <c r="E183" s="182" t="s">
        <v>19</v>
      </c>
      <c r="F183" s="183" t="s">
        <v>1097</v>
      </c>
      <c r="G183" s="181"/>
      <c r="H183" s="184">
        <v>1</v>
      </c>
      <c r="I183" s="185"/>
      <c r="J183" s="181"/>
      <c r="K183" s="181"/>
      <c r="L183" s="186"/>
      <c r="M183" s="187"/>
      <c r="N183" s="181"/>
      <c r="O183" s="181"/>
      <c r="P183" s="181"/>
      <c r="Q183" s="181"/>
      <c r="R183" s="181"/>
      <c r="S183" s="181"/>
      <c r="T183" s="188"/>
      <c r="AT183" s="189" t="s">
        <v>138</v>
      </c>
      <c r="AU183" s="189" t="s">
        <v>146</v>
      </c>
      <c r="AV183" s="179" t="s">
        <v>82</v>
      </c>
      <c r="AW183" s="179" t="s">
        <v>33</v>
      </c>
      <c r="AX183" s="179" t="s">
        <v>72</v>
      </c>
      <c r="AY183" s="189" t="s">
        <v>125</v>
      </c>
    </row>
    <row r="184" spans="2:65" s="190" customFormat="1" x14ac:dyDescent="0.2">
      <c r="B184" s="191"/>
      <c r="C184" s="192"/>
      <c r="D184" s="173" t="s">
        <v>138</v>
      </c>
      <c r="E184" s="193" t="s">
        <v>19</v>
      </c>
      <c r="F184" s="194" t="s">
        <v>158</v>
      </c>
      <c r="G184" s="192"/>
      <c r="H184" s="195">
        <v>1</v>
      </c>
      <c r="I184" s="196"/>
      <c r="J184" s="192"/>
      <c r="K184" s="192"/>
      <c r="L184" s="197"/>
      <c r="M184" s="198"/>
      <c r="N184" s="192"/>
      <c r="O184" s="192"/>
      <c r="P184" s="192"/>
      <c r="Q184" s="192"/>
      <c r="R184" s="192"/>
      <c r="S184" s="192"/>
      <c r="T184" s="199"/>
      <c r="AT184" s="200" t="s">
        <v>138</v>
      </c>
      <c r="AU184" s="200" t="s">
        <v>146</v>
      </c>
      <c r="AV184" s="190" t="s">
        <v>132</v>
      </c>
      <c r="AW184" s="190" t="s">
        <v>33</v>
      </c>
      <c r="AX184" s="190" t="s">
        <v>80</v>
      </c>
      <c r="AY184" s="200" t="s">
        <v>125</v>
      </c>
    </row>
    <row r="185" spans="2:65" s="20" customFormat="1" ht="24.2" customHeight="1" x14ac:dyDescent="0.2">
      <c r="B185" s="21"/>
      <c r="C185" s="160" t="s">
        <v>259</v>
      </c>
      <c r="D185" s="160" t="s">
        <v>127</v>
      </c>
      <c r="E185" s="161" t="s">
        <v>1098</v>
      </c>
      <c r="F185" s="162" t="s">
        <v>1099</v>
      </c>
      <c r="G185" s="163" t="s">
        <v>196</v>
      </c>
      <c r="H185" s="164">
        <v>1</v>
      </c>
      <c r="I185" s="165"/>
      <c r="J185" s="166">
        <f>ROUND(I185*H185,2)</f>
        <v>0</v>
      </c>
      <c r="K185" s="162" t="s">
        <v>131</v>
      </c>
      <c r="L185" s="25"/>
      <c r="M185" s="167" t="s">
        <v>19</v>
      </c>
      <c r="N185" s="168" t="s">
        <v>43</v>
      </c>
      <c r="O185" s="22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AR185" s="171" t="s">
        <v>132</v>
      </c>
      <c r="AT185" s="171" t="s">
        <v>127</v>
      </c>
      <c r="AU185" s="171" t="s">
        <v>146</v>
      </c>
      <c r="AY185" s="3" t="s">
        <v>125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3" t="s">
        <v>80</v>
      </c>
      <c r="BK185" s="172">
        <f>ROUND(I185*H185,2)</f>
        <v>0</v>
      </c>
      <c r="BL185" s="3" t="s">
        <v>132</v>
      </c>
      <c r="BM185" s="171" t="s">
        <v>1100</v>
      </c>
    </row>
    <row r="186" spans="2:65" s="20" customFormat="1" ht="19.5" x14ac:dyDescent="0.2">
      <c r="B186" s="21"/>
      <c r="C186" s="22"/>
      <c r="D186" s="173" t="s">
        <v>134</v>
      </c>
      <c r="E186" s="22"/>
      <c r="F186" s="174" t="s">
        <v>1101</v>
      </c>
      <c r="G186" s="22"/>
      <c r="H186" s="22"/>
      <c r="I186" s="175"/>
      <c r="J186" s="22"/>
      <c r="K186" s="22"/>
      <c r="L186" s="25"/>
      <c r="M186" s="176"/>
      <c r="N186" s="22"/>
      <c r="O186" s="22"/>
      <c r="P186" s="22"/>
      <c r="Q186" s="22"/>
      <c r="R186" s="22"/>
      <c r="S186" s="22"/>
      <c r="T186" s="53"/>
      <c r="AT186" s="3" t="s">
        <v>134</v>
      </c>
      <c r="AU186" s="3" t="s">
        <v>146</v>
      </c>
    </row>
    <row r="187" spans="2:65" s="20" customFormat="1" x14ac:dyDescent="0.2">
      <c r="B187" s="21"/>
      <c r="C187" s="22"/>
      <c r="D187" s="177" t="s">
        <v>136</v>
      </c>
      <c r="E187" s="22"/>
      <c r="F187" s="178" t="s">
        <v>1102</v>
      </c>
      <c r="G187" s="22"/>
      <c r="H187" s="22"/>
      <c r="I187" s="175"/>
      <c r="J187" s="22"/>
      <c r="K187" s="22"/>
      <c r="L187" s="25"/>
      <c r="M187" s="176"/>
      <c r="N187" s="22"/>
      <c r="O187" s="22"/>
      <c r="P187" s="22"/>
      <c r="Q187" s="22"/>
      <c r="R187" s="22"/>
      <c r="S187" s="22"/>
      <c r="T187" s="53"/>
      <c r="AT187" s="3" t="s">
        <v>136</v>
      </c>
      <c r="AU187" s="3" t="s">
        <v>146</v>
      </c>
    </row>
    <row r="188" spans="2:65" s="179" customFormat="1" x14ac:dyDescent="0.2">
      <c r="B188" s="180"/>
      <c r="C188" s="181"/>
      <c r="D188" s="173" t="s">
        <v>138</v>
      </c>
      <c r="E188" s="182" t="s">
        <v>19</v>
      </c>
      <c r="F188" s="183" t="s">
        <v>1103</v>
      </c>
      <c r="G188" s="181"/>
      <c r="H188" s="184">
        <v>1</v>
      </c>
      <c r="I188" s="185"/>
      <c r="J188" s="181"/>
      <c r="K188" s="181"/>
      <c r="L188" s="186"/>
      <c r="M188" s="187"/>
      <c r="N188" s="181"/>
      <c r="O188" s="181"/>
      <c r="P188" s="181"/>
      <c r="Q188" s="181"/>
      <c r="R188" s="181"/>
      <c r="S188" s="181"/>
      <c r="T188" s="188"/>
      <c r="AT188" s="189" t="s">
        <v>138</v>
      </c>
      <c r="AU188" s="189" t="s">
        <v>146</v>
      </c>
      <c r="AV188" s="179" t="s">
        <v>82</v>
      </c>
      <c r="AW188" s="179" t="s">
        <v>33</v>
      </c>
      <c r="AX188" s="179" t="s">
        <v>72</v>
      </c>
      <c r="AY188" s="189" t="s">
        <v>125</v>
      </c>
    </row>
    <row r="189" spans="2:65" s="190" customFormat="1" x14ac:dyDescent="0.2">
      <c r="B189" s="191"/>
      <c r="C189" s="192"/>
      <c r="D189" s="173" t="s">
        <v>138</v>
      </c>
      <c r="E189" s="193" t="s">
        <v>19</v>
      </c>
      <c r="F189" s="194" t="s">
        <v>158</v>
      </c>
      <c r="G189" s="192"/>
      <c r="H189" s="195">
        <v>1</v>
      </c>
      <c r="I189" s="196"/>
      <c r="J189" s="192"/>
      <c r="K189" s="192"/>
      <c r="L189" s="197"/>
      <c r="M189" s="198"/>
      <c r="N189" s="192"/>
      <c r="O189" s="192"/>
      <c r="P189" s="192"/>
      <c r="Q189" s="192"/>
      <c r="R189" s="192"/>
      <c r="S189" s="192"/>
      <c r="T189" s="199"/>
      <c r="AT189" s="200" t="s">
        <v>138</v>
      </c>
      <c r="AU189" s="200" t="s">
        <v>146</v>
      </c>
      <c r="AV189" s="190" t="s">
        <v>132</v>
      </c>
      <c r="AW189" s="190" t="s">
        <v>33</v>
      </c>
      <c r="AX189" s="190" t="s">
        <v>80</v>
      </c>
      <c r="AY189" s="200" t="s">
        <v>125</v>
      </c>
    </row>
    <row r="190" spans="2:65" s="20" customFormat="1" ht="24.2" customHeight="1" x14ac:dyDescent="0.2">
      <c r="B190" s="21"/>
      <c r="C190" s="160" t="s">
        <v>265</v>
      </c>
      <c r="D190" s="160" t="s">
        <v>127</v>
      </c>
      <c r="E190" s="161" t="s">
        <v>1104</v>
      </c>
      <c r="F190" s="162" t="s">
        <v>1105</v>
      </c>
      <c r="G190" s="163" t="s">
        <v>196</v>
      </c>
      <c r="H190" s="164">
        <v>14</v>
      </c>
      <c r="I190" s="165"/>
      <c r="J190" s="166">
        <f>ROUND(I190*H190,2)</f>
        <v>0</v>
      </c>
      <c r="K190" s="162" t="s">
        <v>131</v>
      </c>
      <c r="L190" s="25"/>
      <c r="M190" s="167" t="s">
        <v>19</v>
      </c>
      <c r="N190" s="168" t="s">
        <v>43</v>
      </c>
      <c r="O190" s="22"/>
      <c r="P190" s="169">
        <f>O190*H190</f>
        <v>0</v>
      </c>
      <c r="Q190" s="169">
        <v>0</v>
      </c>
      <c r="R190" s="169">
        <f>Q190*H190</f>
        <v>0</v>
      </c>
      <c r="S190" s="169">
        <v>0</v>
      </c>
      <c r="T190" s="170">
        <f>S190*H190</f>
        <v>0</v>
      </c>
      <c r="AR190" s="171" t="s">
        <v>132</v>
      </c>
      <c r="AT190" s="171" t="s">
        <v>127</v>
      </c>
      <c r="AU190" s="171" t="s">
        <v>146</v>
      </c>
      <c r="AY190" s="3" t="s">
        <v>125</v>
      </c>
      <c r="BE190" s="172">
        <f>IF(N190="základní",J190,0)</f>
        <v>0</v>
      </c>
      <c r="BF190" s="172">
        <f>IF(N190="snížená",J190,0)</f>
        <v>0</v>
      </c>
      <c r="BG190" s="172">
        <f>IF(N190="zákl. přenesená",J190,0)</f>
        <v>0</v>
      </c>
      <c r="BH190" s="172">
        <f>IF(N190="sníž. přenesená",J190,0)</f>
        <v>0</v>
      </c>
      <c r="BI190" s="172">
        <f>IF(N190="nulová",J190,0)</f>
        <v>0</v>
      </c>
      <c r="BJ190" s="3" t="s">
        <v>80</v>
      </c>
      <c r="BK190" s="172">
        <f>ROUND(I190*H190,2)</f>
        <v>0</v>
      </c>
      <c r="BL190" s="3" t="s">
        <v>132</v>
      </c>
      <c r="BM190" s="171" t="s">
        <v>1106</v>
      </c>
    </row>
    <row r="191" spans="2:65" s="20" customFormat="1" ht="19.5" x14ac:dyDescent="0.2">
      <c r="B191" s="21"/>
      <c r="C191" s="22"/>
      <c r="D191" s="173" t="s">
        <v>134</v>
      </c>
      <c r="E191" s="22"/>
      <c r="F191" s="174" t="s">
        <v>1107</v>
      </c>
      <c r="G191" s="22"/>
      <c r="H191" s="22"/>
      <c r="I191" s="175"/>
      <c r="J191" s="22"/>
      <c r="K191" s="22"/>
      <c r="L191" s="25"/>
      <c r="M191" s="176"/>
      <c r="N191" s="22"/>
      <c r="O191" s="22"/>
      <c r="P191" s="22"/>
      <c r="Q191" s="22"/>
      <c r="R191" s="22"/>
      <c r="S191" s="22"/>
      <c r="T191" s="53"/>
      <c r="AT191" s="3" t="s">
        <v>134</v>
      </c>
      <c r="AU191" s="3" t="s">
        <v>146</v>
      </c>
    </row>
    <row r="192" spans="2:65" s="20" customFormat="1" x14ac:dyDescent="0.2">
      <c r="B192" s="21"/>
      <c r="C192" s="22"/>
      <c r="D192" s="177" t="s">
        <v>136</v>
      </c>
      <c r="E192" s="22"/>
      <c r="F192" s="178" t="s">
        <v>1108</v>
      </c>
      <c r="G192" s="22"/>
      <c r="H192" s="22"/>
      <c r="I192" s="175"/>
      <c r="J192" s="22"/>
      <c r="K192" s="22"/>
      <c r="L192" s="25"/>
      <c r="M192" s="176"/>
      <c r="N192" s="22"/>
      <c r="O192" s="22"/>
      <c r="P192" s="22"/>
      <c r="Q192" s="22"/>
      <c r="R192" s="22"/>
      <c r="S192" s="22"/>
      <c r="T192" s="53"/>
      <c r="AT192" s="3" t="s">
        <v>136</v>
      </c>
      <c r="AU192" s="3" t="s">
        <v>146</v>
      </c>
    </row>
    <row r="193" spans="2:65" s="179" customFormat="1" ht="22.5" x14ac:dyDescent="0.2">
      <c r="B193" s="180"/>
      <c r="C193" s="181"/>
      <c r="D193" s="173" t="s">
        <v>138</v>
      </c>
      <c r="E193" s="182" t="s">
        <v>19</v>
      </c>
      <c r="F193" s="183" t="s">
        <v>1109</v>
      </c>
      <c r="G193" s="181"/>
      <c r="H193" s="184">
        <v>14</v>
      </c>
      <c r="I193" s="185"/>
      <c r="J193" s="181"/>
      <c r="K193" s="181"/>
      <c r="L193" s="186"/>
      <c r="M193" s="187"/>
      <c r="N193" s="181"/>
      <c r="O193" s="181"/>
      <c r="P193" s="181"/>
      <c r="Q193" s="181"/>
      <c r="R193" s="181"/>
      <c r="S193" s="181"/>
      <c r="T193" s="188"/>
      <c r="AT193" s="189" t="s">
        <v>138</v>
      </c>
      <c r="AU193" s="189" t="s">
        <v>146</v>
      </c>
      <c r="AV193" s="179" t="s">
        <v>82</v>
      </c>
      <c r="AW193" s="179" t="s">
        <v>33</v>
      </c>
      <c r="AX193" s="179" t="s">
        <v>72</v>
      </c>
      <c r="AY193" s="189" t="s">
        <v>125</v>
      </c>
    </row>
    <row r="194" spans="2:65" s="190" customFormat="1" x14ac:dyDescent="0.2">
      <c r="B194" s="191"/>
      <c r="C194" s="192"/>
      <c r="D194" s="173" t="s">
        <v>138</v>
      </c>
      <c r="E194" s="193" t="s">
        <v>19</v>
      </c>
      <c r="F194" s="194" t="s">
        <v>158</v>
      </c>
      <c r="G194" s="192"/>
      <c r="H194" s="195">
        <v>14</v>
      </c>
      <c r="I194" s="196"/>
      <c r="J194" s="192"/>
      <c r="K194" s="192"/>
      <c r="L194" s="197"/>
      <c r="M194" s="198"/>
      <c r="N194" s="192"/>
      <c r="O194" s="192"/>
      <c r="P194" s="192"/>
      <c r="Q194" s="192"/>
      <c r="R194" s="192"/>
      <c r="S194" s="192"/>
      <c r="T194" s="199"/>
      <c r="AT194" s="200" t="s">
        <v>138</v>
      </c>
      <c r="AU194" s="200" t="s">
        <v>146</v>
      </c>
      <c r="AV194" s="190" t="s">
        <v>132</v>
      </c>
      <c r="AW194" s="190" t="s">
        <v>33</v>
      </c>
      <c r="AX194" s="190" t="s">
        <v>80</v>
      </c>
      <c r="AY194" s="200" t="s">
        <v>125</v>
      </c>
    </row>
    <row r="195" spans="2:65" s="20" customFormat="1" ht="24.2" customHeight="1" x14ac:dyDescent="0.2">
      <c r="B195" s="21"/>
      <c r="C195" s="160" t="s">
        <v>7</v>
      </c>
      <c r="D195" s="160" t="s">
        <v>127</v>
      </c>
      <c r="E195" s="161" t="s">
        <v>1110</v>
      </c>
      <c r="F195" s="162" t="s">
        <v>1111</v>
      </c>
      <c r="G195" s="163" t="s">
        <v>196</v>
      </c>
      <c r="H195" s="164">
        <v>4</v>
      </c>
      <c r="I195" s="165"/>
      <c r="J195" s="166">
        <f>ROUND(I195*H195,2)</f>
        <v>0</v>
      </c>
      <c r="K195" s="162" t="s">
        <v>131</v>
      </c>
      <c r="L195" s="25"/>
      <c r="M195" s="167" t="s">
        <v>19</v>
      </c>
      <c r="N195" s="168" t="s">
        <v>43</v>
      </c>
      <c r="O195" s="22"/>
      <c r="P195" s="169">
        <f>O195*H195</f>
        <v>0</v>
      </c>
      <c r="Q195" s="169">
        <v>0</v>
      </c>
      <c r="R195" s="169">
        <f>Q195*H195</f>
        <v>0</v>
      </c>
      <c r="S195" s="169">
        <v>0</v>
      </c>
      <c r="T195" s="170">
        <f>S195*H195</f>
        <v>0</v>
      </c>
      <c r="AR195" s="171" t="s">
        <v>132</v>
      </c>
      <c r="AT195" s="171" t="s">
        <v>127</v>
      </c>
      <c r="AU195" s="171" t="s">
        <v>146</v>
      </c>
      <c r="AY195" s="3" t="s">
        <v>125</v>
      </c>
      <c r="BE195" s="172">
        <f>IF(N195="základní",J195,0)</f>
        <v>0</v>
      </c>
      <c r="BF195" s="172">
        <f>IF(N195="snížená",J195,0)</f>
        <v>0</v>
      </c>
      <c r="BG195" s="172">
        <f>IF(N195="zákl. přenesená",J195,0)</f>
        <v>0</v>
      </c>
      <c r="BH195" s="172">
        <f>IF(N195="sníž. přenesená",J195,0)</f>
        <v>0</v>
      </c>
      <c r="BI195" s="172">
        <f>IF(N195="nulová",J195,0)</f>
        <v>0</v>
      </c>
      <c r="BJ195" s="3" t="s">
        <v>80</v>
      </c>
      <c r="BK195" s="172">
        <f>ROUND(I195*H195,2)</f>
        <v>0</v>
      </c>
      <c r="BL195" s="3" t="s">
        <v>132</v>
      </c>
      <c r="BM195" s="171" t="s">
        <v>1112</v>
      </c>
    </row>
    <row r="196" spans="2:65" s="20" customFormat="1" ht="19.5" x14ac:dyDescent="0.2">
      <c r="B196" s="21"/>
      <c r="C196" s="22"/>
      <c r="D196" s="173" t="s">
        <v>134</v>
      </c>
      <c r="E196" s="22"/>
      <c r="F196" s="174" t="s">
        <v>1113</v>
      </c>
      <c r="G196" s="22"/>
      <c r="H196" s="22"/>
      <c r="I196" s="175"/>
      <c r="J196" s="22"/>
      <c r="K196" s="22"/>
      <c r="L196" s="25"/>
      <c r="M196" s="176"/>
      <c r="N196" s="22"/>
      <c r="O196" s="22"/>
      <c r="P196" s="22"/>
      <c r="Q196" s="22"/>
      <c r="R196" s="22"/>
      <c r="S196" s="22"/>
      <c r="T196" s="53"/>
      <c r="AT196" s="3" t="s">
        <v>134</v>
      </c>
      <c r="AU196" s="3" t="s">
        <v>146</v>
      </c>
    </row>
    <row r="197" spans="2:65" s="20" customFormat="1" x14ac:dyDescent="0.2">
      <c r="B197" s="21"/>
      <c r="C197" s="22"/>
      <c r="D197" s="177" t="s">
        <v>136</v>
      </c>
      <c r="E197" s="22"/>
      <c r="F197" s="178" t="s">
        <v>1114</v>
      </c>
      <c r="G197" s="22"/>
      <c r="H197" s="22"/>
      <c r="I197" s="175"/>
      <c r="J197" s="22"/>
      <c r="K197" s="22"/>
      <c r="L197" s="25"/>
      <c r="M197" s="176"/>
      <c r="N197" s="22"/>
      <c r="O197" s="22"/>
      <c r="P197" s="22"/>
      <c r="Q197" s="22"/>
      <c r="R197" s="22"/>
      <c r="S197" s="22"/>
      <c r="T197" s="53"/>
      <c r="AT197" s="3" t="s">
        <v>136</v>
      </c>
      <c r="AU197" s="3" t="s">
        <v>146</v>
      </c>
    </row>
    <row r="198" spans="2:65" s="179" customFormat="1" x14ac:dyDescent="0.2">
      <c r="B198" s="180"/>
      <c r="C198" s="181"/>
      <c r="D198" s="173" t="s">
        <v>138</v>
      </c>
      <c r="E198" s="182" t="s">
        <v>19</v>
      </c>
      <c r="F198" s="183" t="s">
        <v>1115</v>
      </c>
      <c r="G198" s="181"/>
      <c r="H198" s="184">
        <v>4</v>
      </c>
      <c r="I198" s="185"/>
      <c r="J198" s="181"/>
      <c r="K198" s="181"/>
      <c r="L198" s="186"/>
      <c r="M198" s="187"/>
      <c r="N198" s="181"/>
      <c r="O198" s="181"/>
      <c r="P198" s="181"/>
      <c r="Q198" s="181"/>
      <c r="R198" s="181"/>
      <c r="S198" s="181"/>
      <c r="T198" s="188"/>
      <c r="AT198" s="189" t="s">
        <v>138</v>
      </c>
      <c r="AU198" s="189" t="s">
        <v>146</v>
      </c>
      <c r="AV198" s="179" t="s">
        <v>82</v>
      </c>
      <c r="AW198" s="179" t="s">
        <v>33</v>
      </c>
      <c r="AX198" s="179" t="s">
        <v>72</v>
      </c>
      <c r="AY198" s="189" t="s">
        <v>125</v>
      </c>
    </row>
    <row r="199" spans="2:65" s="190" customFormat="1" x14ac:dyDescent="0.2">
      <c r="B199" s="191"/>
      <c r="C199" s="192"/>
      <c r="D199" s="173" t="s">
        <v>138</v>
      </c>
      <c r="E199" s="193" t="s">
        <v>19</v>
      </c>
      <c r="F199" s="194" t="s">
        <v>158</v>
      </c>
      <c r="G199" s="192"/>
      <c r="H199" s="195">
        <v>4</v>
      </c>
      <c r="I199" s="196"/>
      <c r="J199" s="192"/>
      <c r="K199" s="192"/>
      <c r="L199" s="197"/>
      <c r="M199" s="198"/>
      <c r="N199" s="192"/>
      <c r="O199" s="192"/>
      <c r="P199" s="192"/>
      <c r="Q199" s="192"/>
      <c r="R199" s="192"/>
      <c r="S199" s="192"/>
      <c r="T199" s="199"/>
      <c r="AT199" s="200" t="s">
        <v>138</v>
      </c>
      <c r="AU199" s="200" t="s">
        <v>146</v>
      </c>
      <c r="AV199" s="190" t="s">
        <v>132</v>
      </c>
      <c r="AW199" s="190" t="s">
        <v>33</v>
      </c>
      <c r="AX199" s="190" t="s">
        <v>80</v>
      </c>
      <c r="AY199" s="200" t="s">
        <v>125</v>
      </c>
    </row>
    <row r="200" spans="2:65" s="20" customFormat="1" ht="37.9" customHeight="1" x14ac:dyDescent="0.2">
      <c r="B200" s="21"/>
      <c r="C200" s="160" t="s">
        <v>278</v>
      </c>
      <c r="D200" s="160" t="s">
        <v>127</v>
      </c>
      <c r="E200" s="161" t="s">
        <v>1116</v>
      </c>
      <c r="F200" s="162" t="s">
        <v>1117</v>
      </c>
      <c r="G200" s="163" t="s">
        <v>187</v>
      </c>
      <c r="H200" s="164">
        <v>0.65</v>
      </c>
      <c r="I200" s="165"/>
      <c r="J200" s="166">
        <f>ROUND(I200*H200,2)</f>
        <v>0</v>
      </c>
      <c r="K200" s="162" t="s">
        <v>19</v>
      </c>
      <c r="L200" s="25"/>
      <c r="M200" s="167" t="s">
        <v>19</v>
      </c>
      <c r="N200" s="168" t="s">
        <v>43</v>
      </c>
      <c r="O200" s="22"/>
      <c r="P200" s="169">
        <f>O200*H200</f>
        <v>0</v>
      </c>
      <c r="Q200" s="169">
        <v>0</v>
      </c>
      <c r="R200" s="169">
        <f>Q200*H200</f>
        <v>0</v>
      </c>
      <c r="S200" s="169">
        <v>0</v>
      </c>
      <c r="T200" s="170">
        <f>S200*H200</f>
        <v>0</v>
      </c>
      <c r="AR200" s="171" t="s">
        <v>132</v>
      </c>
      <c r="AT200" s="171" t="s">
        <v>127</v>
      </c>
      <c r="AU200" s="171" t="s">
        <v>146</v>
      </c>
      <c r="AY200" s="3" t="s">
        <v>125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3" t="s">
        <v>80</v>
      </c>
      <c r="BK200" s="172">
        <f>ROUND(I200*H200,2)</f>
        <v>0</v>
      </c>
      <c r="BL200" s="3" t="s">
        <v>132</v>
      </c>
      <c r="BM200" s="171" t="s">
        <v>1118</v>
      </c>
    </row>
    <row r="201" spans="2:65" s="20" customFormat="1" ht="29.25" x14ac:dyDescent="0.2">
      <c r="B201" s="21"/>
      <c r="C201" s="22"/>
      <c r="D201" s="173" t="s">
        <v>134</v>
      </c>
      <c r="E201" s="22"/>
      <c r="F201" s="174" t="s">
        <v>1117</v>
      </c>
      <c r="G201" s="22"/>
      <c r="H201" s="22"/>
      <c r="I201" s="175"/>
      <c r="J201" s="22"/>
      <c r="K201" s="22"/>
      <c r="L201" s="25"/>
      <c r="M201" s="176"/>
      <c r="N201" s="22"/>
      <c r="O201" s="22"/>
      <c r="P201" s="22"/>
      <c r="Q201" s="22"/>
      <c r="R201" s="22"/>
      <c r="S201" s="22"/>
      <c r="T201" s="53"/>
      <c r="AT201" s="3" t="s">
        <v>134</v>
      </c>
      <c r="AU201" s="3" t="s">
        <v>146</v>
      </c>
    </row>
    <row r="202" spans="2:65" s="179" customFormat="1" ht="22.5" x14ac:dyDescent="0.2">
      <c r="B202" s="180"/>
      <c r="C202" s="181"/>
      <c r="D202" s="173" t="s">
        <v>138</v>
      </c>
      <c r="E202" s="182" t="s">
        <v>19</v>
      </c>
      <c r="F202" s="183" t="s">
        <v>1119</v>
      </c>
      <c r="G202" s="181"/>
      <c r="H202" s="184">
        <v>0.65</v>
      </c>
      <c r="I202" s="185"/>
      <c r="J202" s="181"/>
      <c r="K202" s="181"/>
      <c r="L202" s="186"/>
      <c r="M202" s="187"/>
      <c r="N202" s="181"/>
      <c r="O202" s="181"/>
      <c r="P202" s="181"/>
      <c r="Q202" s="181"/>
      <c r="R202" s="181"/>
      <c r="S202" s="181"/>
      <c r="T202" s="188"/>
      <c r="AT202" s="189" t="s">
        <v>138</v>
      </c>
      <c r="AU202" s="189" t="s">
        <v>146</v>
      </c>
      <c r="AV202" s="179" t="s">
        <v>82</v>
      </c>
      <c r="AW202" s="179" t="s">
        <v>33</v>
      </c>
      <c r="AX202" s="179" t="s">
        <v>72</v>
      </c>
      <c r="AY202" s="189" t="s">
        <v>125</v>
      </c>
    </row>
    <row r="203" spans="2:65" s="190" customFormat="1" x14ac:dyDescent="0.2">
      <c r="B203" s="191"/>
      <c r="C203" s="192"/>
      <c r="D203" s="173" t="s">
        <v>138</v>
      </c>
      <c r="E203" s="193" t="s">
        <v>19</v>
      </c>
      <c r="F203" s="194" t="s">
        <v>158</v>
      </c>
      <c r="G203" s="192"/>
      <c r="H203" s="195">
        <v>0.65</v>
      </c>
      <c r="I203" s="196"/>
      <c r="J203" s="192"/>
      <c r="K203" s="192"/>
      <c r="L203" s="197"/>
      <c r="M203" s="198"/>
      <c r="N203" s="192"/>
      <c r="O203" s="192"/>
      <c r="P203" s="192"/>
      <c r="Q203" s="192"/>
      <c r="R203" s="192"/>
      <c r="S203" s="192"/>
      <c r="T203" s="199"/>
      <c r="AT203" s="200" t="s">
        <v>138</v>
      </c>
      <c r="AU203" s="200" t="s">
        <v>146</v>
      </c>
      <c r="AV203" s="190" t="s">
        <v>132</v>
      </c>
      <c r="AW203" s="190" t="s">
        <v>33</v>
      </c>
      <c r="AX203" s="190" t="s">
        <v>80</v>
      </c>
      <c r="AY203" s="200" t="s">
        <v>125</v>
      </c>
    </row>
    <row r="204" spans="2:65" s="20" customFormat="1" ht="24.2" customHeight="1" x14ac:dyDescent="0.2">
      <c r="B204" s="21"/>
      <c r="C204" s="160" t="s">
        <v>285</v>
      </c>
      <c r="D204" s="160" t="s">
        <v>127</v>
      </c>
      <c r="E204" s="161" t="s">
        <v>1120</v>
      </c>
      <c r="F204" s="162" t="s">
        <v>1121</v>
      </c>
      <c r="G204" s="163" t="s">
        <v>130</v>
      </c>
      <c r="H204" s="164">
        <v>2.85</v>
      </c>
      <c r="I204" s="165"/>
      <c r="J204" s="166">
        <f>ROUND(I204*H204,2)</f>
        <v>0</v>
      </c>
      <c r="K204" s="162" t="s">
        <v>131</v>
      </c>
      <c r="L204" s="25"/>
      <c r="M204" s="167" t="s">
        <v>19</v>
      </c>
      <c r="N204" s="168" t="s">
        <v>43</v>
      </c>
      <c r="O204" s="22"/>
      <c r="P204" s="169">
        <f>O204*H204</f>
        <v>0</v>
      </c>
      <c r="Q204" s="169">
        <v>0</v>
      </c>
      <c r="R204" s="169">
        <f>Q204*H204</f>
        <v>0</v>
      </c>
      <c r="S204" s="169">
        <v>0</v>
      </c>
      <c r="T204" s="170">
        <f>S204*H204</f>
        <v>0</v>
      </c>
      <c r="AR204" s="171" t="s">
        <v>132</v>
      </c>
      <c r="AT204" s="171" t="s">
        <v>127</v>
      </c>
      <c r="AU204" s="171" t="s">
        <v>146</v>
      </c>
      <c r="AY204" s="3" t="s">
        <v>125</v>
      </c>
      <c r="BE204" s="172">
        <f>IF(N204="základní",J204,0)</f>
        <v>0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3" t="s">
        <v>80</v>
      </c>
      <c r="BK204" s="172">
        <f>ROUND(I204*H204,2)</f>
        <v>0</v>
      </c>
      <c r="BL204" s="3" t="s">
        <v>132</v>
      </c>
      <c r="BM204" s="171" t="s">
        <v>1122</v>
      </c>
    </row>
    <row r="205" spans="2:65" s="20" customFormat="1" ht="19.5" x14ac:dyDescent="0.2">
      <c r="B205" s="21"/>
      <c r="C205" s="22"/>
      <c r="D205" s="173" t="s">
        <v>134</v>
      </c>
      <c r="E205" s="22"/>
      <c r="F205" s="174" t="s">
        <v>1123</v>
      </c>
      <c r="G205" s="22"/>
      <c r="H205" s="22"/>
      <c r="I205" s="175"/>
      <c r="J205" s="22"/>
      <c r="K205" s="22"/>
      <c r="L205" s="25"/>
      <c r="M205" s="176"/>
      <c r="N205" s="22"/>
      <c r="O205" s="22"/>
      <c r="P205" s="22"/>
      <c r="Q205" s="22"/>
      <c r="R205" s="22"/>
      <c r="S205" s="22"/>
      <c r="T205" s="53"/>
      <c r="AT205" s="3" t="s">
        <v>134</v>
      </c>
      <c r="AU205" s="3" t="s">
        <v>146</v>
      </c>
    </row>
    <row r="206" spans="2:65" s="20" customFormat="1" x14ac:dyDescent="0.2">
      <c r="B206" s="21"/>
      <c r="C206" s="22"/>
      <c r="D206" s="177" t="s">
        <v>136</v>
      </c>
      <c r="E206" s="22"/>
      <c r="F206" s="178" t="s">
        <v>1124</v>
      </c>
      <c r="G206" s="22"/>
      <c r="H206" s="22"/>
      <c r="I206" s="175"/>
      <c r="J206" s="22"/>
      <c r="K206" s="22"/>
      <c r="L206" s="25"/>
      <c r="M206" s="176"/>
      <c r="N206" s="22"/>
      <c r="O206" s="22"/>
      <c r="P206" s="22"/>
      <c r="Q206" s="22"/>
      <c r="R206" s="22"/>
      <c r="S206" s="22"/>
      <c r="T206" s="53"/>
      <c r="AT206" s="3" t="s">
        <v>136</v>
      </c>
      <c r="AU206" s="3" t="s">
        <v>146</v>
      </c>
    </row>
    <row r="207" spans="2:65" s="179" customFormat="1" x14ac:dyDescent="0.2">
      <c r="B207" s="180"/>
      <c r="C207" s="181"/>
      <c r="D207" s="173" t="s">
        <v>138</v>
      </c>
      <c r="E207" s="182" t="s">
        <v>19</v>
      </c>
      <c r="F207" s="183" t="s">
        <v>1125</v>
      </c>
      <c r="G207" s="181"/>
      <c r="H207" s="184">
        <v>0.126</v>
      </c>
      <c r="I207" s="185"/>
      <c r="J207" s="181"/>
      <c r="K207" s="181"/>
      <c r="L207" s="186"/>
      <c r="M207" s="187"/>
      <c r="N207" s="181"/>
      <c r="O207" s="181"/>
      <c r="P207" s="181"/>
      <c r="Q207" s="181"/>
      <c r="R207" s="181"/>
      <c r="S207" s="181"/>
      <c r="T207" s="188"/>
      <c r="AT207" s="189" t="s">
        <v>138</v>
      </c>
      <c r="AU207" s="189" t="s">
        <v>146</v>
      </c>
      <c r="AV207" s="179" t="s">
        <v>82</v>
      </c>
      <c r="AW207" s="179" t="s">
        <v>33</v>
      </c>
      <c r="AX207" s="179" t="s">
        <v>72</v>
      </c>
      <c r="AY207" s="189" t="s">
        <v>125</v>
      </c>
    </row>
    <row r="208" spans="2:65" s="179" customFormat="1" x14ac:dyDescent="0.2">
      <c r="B208" s="180"/>
      <c r="C208" s="181"/>
      <c r="D208" s="173" t="s">
        <v>138</v>
      </c>
      <c r="E208" s="182" t="s">
        <v>19</v>
      </c>
      <c r="F208" s="183" t="s">
        <v>1126</v>
      </c>
      <c r="G208" s="181"/>
      <c r="H208" s="184">
        <v>0.35299999999999998</v>
      </c>
      <c r="I208" s="185"/>
      <c r="J208" s="181"/>
      <c r="K208" s="181"/>
      <c r="L208" s="186"/>
      <c r="M208" s="187"/>
      <c r="N208" s="181"/>
      <c r="O208" s="181"/>
      <c r="P208" s="181"/>
      <c r="Q208" s="181"/>
      <c r="R208" s="181"/>
      <c r="S208" s="181"/>
      <c r="T208" s="188"/>
      <c r="AT208" s="189" t="s">
        <v>138</v>
      </c>
      <c r="AU208" s="189" t="s">
        <v>146</v>
      </c>
      <c r="AV208" s="179" t="s">
        <v>82</v>
      </c>
      <c r="AW208" s="179" t="s">
        <v>33</v>
      </c>
      <c r="AX208" s="179" t="s">
        <v>72</v>
      </c>
      <c r="AY208" s="189" t="s">
        <v>125</v>
      </c>
    </row>
    <row r="209" spans="2:65" s="179" customFormat="1" x14ac:dyDescent="0.2">
      <c r="B209" s="180"/>
      <c r="C209" s="181"/>
      <c r="D209" s="173" t="s">
        <v>138</v>
      </c>
      <c r="E209" s="182" t="s">
        <v>19</v>
      </c>
      <c r="F209" s="183" t="s">
        <v>1127</v>
      </c>
      <c r="G209" s="181"/>
      <c r="H209" s="184">
        <v>0.628</v>
      </c>
      <c r="I209" s="185"/>
      <c r="J209" s="181"/>
      <c r="K209" s="181"/>
      <c r="L209" s="186"/>
      <c r="M209" s="187"/>
      <c r="N209" s="181"/>
      <c r="O209" s="181"/>
      <c r="P209" s="181"/>
      <c r="Q209" s="181"/>
      <c r="R209" s="181"/>
      <c r="S209" s="181"/>
      <c r="T209" s="188"/>
      <c r="AT209" s="189" t="s">
        <v>138</v>
      </c>
      <c r="AU209" s="189" t="s">
        <v>146</v>
      </c>
      <c r="AV209" s="179" t="s">
        <v>82</v>
      </c>
      <c r="AW209" s="179" t="s">
        <v>33</v>
      </c>
      <c r="AX209" s="179" t="s">
        <v>72</v>
      </c>
      <c r="AY209" s="189" t="s">
        <v>125</v>
      </c>
    </row>
    <row r="210" spans="2:65" s="179" customFormat="1" x14ac:dyDescent="0.2">
      <c r="B210" s="180"/>
      <c r="C210" s="181"/>
      <c r="D210" s="173" t="s">
        <v>138</v>
      </c>
      <c r="E210" s="182" t="s">
        <v>19</v>
      </c>
      <c r="F210" s="183" t="s">
        <v>1128</v>
      </c>
      <c r="G210" s="181"/>
      <c r="H210" s="184">
        <v>0.39300000000000002</v>
      </c>
      <c r="I210" s="185"/>
      <c r="J210" s="181"/>
      <c r="K210" s="181"/>
      <c r="L210" s="186"/>
      <c r="M210" s="187"/>
      <c r="N210" s="181"/>
      <c r="O210" s="181"/>
      <c r="P210" s="181"/>
      <c r="Q210" s="181"/>
      <c r="R210" s="181"/>
      <c r="S210" s="181"/>
      <c r="T210" s="188"/>
      <c r="AT210" s="189" t="s">
        <v>138</v>
      </c>
      <c r="AU210" s="189" t="s">
        <v>146</v>
      </c>
      <c r="AV210" s="179" t="s">
        <v>82</v>
      </c>
      <c r="AW210" s="179" t="s">
        <v>33</v>
      </c>
      <c r="AX210" s="179" t="s">
        <v>72</v>
      </c>
      <c r="AY210" s="189" t="s">
        <v>125</v>
      </c>
    </row>
    <row r="211" spans="2:65" s="179" customFormat="1" x14ac:dyDescent="0.2">
      <c r="B211" s="180"/>
      <c r="C211" s="181"/>
      <c r="D211" s="173" t="s">
        <v>138</v>
      </c>
      <c r="E211" s="182" t="s">
        <v>19</v>
      </c>
      <c r="F211" s="183" t="s">
        <v>1129</v>
      </c>
      <c r="G211" s="181"/>
      <c r="H211" s="184">
        <v>0.56499999999999995</v>
      </c>
      <c r="I211" s="185"/>
      <c r="J211" s="181"/>
      <c r="K211" s="181"/>
      <c r="L211" s="186"/>
      <c r="M211" s="187"/>
      <c r="N211" s="181"/>
      <c r="O211" s="181"/>
      <c r="P211" s="181"/>
      <c r="Q211" s="181"/>
      <c r="R211" s="181"/>
      <c r="S211" s="181"/>
      <c r="T211" s="188"/>
      <c r="AT211" s="189" t="s">
        <v>138</v>
      </c>
      <c r="AU211" s="189" t="s">
        <v>146</v>
      </c>
      <c r="AV211" s="179" t="s">
        <v>82</v>
      </c>
      <c r="AW211" s="179" t="s">
        <v>33</v>
      </c>
      <c r="AX211" s="179" t="s">
        <v>72</v>
      </c>
      <c r="AY211" s="189" t="s">
        <v>125</v>
      </c>
    </row>
    <row r="212" spans="2:65" s="179" customFormat="1" x14ac:dyDescent="0.2">
      <c r="B212" s="180"/>
      <c r="C212" s="181"/>
      <c r="D212" s="173" t="s">
        <v>138</v>
      </c>
      <c r="E212" s="182" t="s">
        <v>19</v>
      </c>
      <c r="F212" s="183" t="s">
        <v>1130</v>
      </c>
      <c r="G212" s="181"/>
      <c r="H212" s="184">
        <v>0.78500000000000003</v>
      </c>
      <c r="I212" s="185"/>
      <c r="J212" s="181"/>
      <c r="K212" s="181"/>
      <c r="L212" s="186"/>
      <c r="M212" s="187"/>
      <c r="N212" s="181"/>
      <c r="O212" s="181"/>
      <c r="P212" s="181"/>
      <c r="Q212" s="181"/>
      <c r="R212" s="181"/>
      <c r="S212" s="181"/>
      <c r="T212" s="188"/>
      <c r="AT212" s="189" t="s">
        <v>138</v>
      </c>
      <c r="AU212" s="189" t="s">
        <v>146</v>
      </c>
      <c r="AV212" s="179" t="s">
        <v>82</v>
      </c>
      <c r="AW212" s="179" t="s">
        <v>33</v>
      </c>
      <c r="AX212" s="179" t="s">
        <v>72</v>
      </c>
      <c r="AY212" s="189" t="s">
        <v>125</v>
      </c>
    </row>
    <row r="213" spans="2:65" s="190" customFormat="1" x14ac:dyDescent="0.2">
      <c r="B213" s="191"/>
      <c r="C213" s="192"/>
      <c r="D213" s="173" t="s">
        <v>138</v>
      </c>
      <c r="E213" s="193" t="s">
        <v>19</v>
      </c>
      <c r="F213" s="194" t="s">
        <v>158</v>
      </c>
      <c r="G213" s="192"/>
      <c r="H213" s="195">
        <v>2.85</v>
      </c>
      <c r="I213" s="196"/>
      <c r="J213" s="192"/>
      <c r="K213" s="192"/>
      <c r="L213" s="197"/>
      <c r="M213" s="198"/>
      <c r="N213" s="192"/>
      <c r="O213" s="192"/>
      <c r="P213" s="192"/>
      <c r="Q213" s="192"/>
      <c r="R213" s="192"/>
      <c r="S213" s="192"/>
      <c r="T213" s="199"/>
      <c r="AT213" s="200" t="s">
        <v>138</v>
      </c>
      <c r="AU213" s="200" t="s">
        <v>146</v>
      </c>
      <c r="AV213" s="190" t="s">
        <v>132</v>
      </c>
      <c r="AW213" s="190" t="s">
        <v>33</v>
      </c>
      <c r="AX213" s="190" t="s">
        <v>80</v>
      </c>
      <c r="AY213" s="200" t="s">
        <v>125</v>
      </c>
    </row>
    <row r="214" spans="2:65" s="20" customFormat="1" ht="24.2" customHeight="1" x14ac:dyDescent="0.2">
      <c r="B214" s="21"/>
      <c r="C214" s="160" t="s">
        <v>431</v>
      </c>
      <c r="D214" s="160" t="s">
        <v>127</v>
      </c>
      <c r="E214" s="161" t="s">
        <v>1131</v>
      </c>
      <c r="F214" s="162" t="s">
        <v>1132</v>
      </c>
      <c r="G214" s="163" t="s">
        <v>187</v>
      </c>
      <c r="H214" s="164">
        <v>4.75</v>
      </c>
      <c r="I214" s="165"/>
      <c r="J214" s="166">
        <f>ROUND(I214*H214,2)</f>
        <v>0</v>
      </c>
      <c r="K214" s="162" t="s">
        <v>19</v>
      </c>
      <c r="L214" s="25"/>
      <c r="M214" s="167" t="s">
        <v>19</v>
      </c>
      <c r="N214" s="168" t="s">
        <v>43</v>
      </c>
      <c r="O214" s="22"/>
      <c r="P214" s="169">
        <f>O214*H214</f>
        <v>0</v>
      </c>
      <c r="Q214" s="169">
        <v>0</v>
      </c>
      <c r="R214" s="169">
        <f>Q214*H214</f>
        <v>0</v>
      </c>
      <c r="S214" s="169">
        <v>0</v>
      </c>
      <c r="T214" s="170">
        <f>S214*H214</f>
        <v>0</v>
      </c>
      <c r="AR214" s="171" t="s">
        <v>860</v>
      </c>
      <c r="AT214" s="171" t="s">
        <v>127</v>
      </c>
      <c r="AU214" s="171" t="s">
        <v>146</v>
      </c>
      <c r="AY214" s="3" t="s">
        <v>125</v>
      </c>
      <c r="BE214" s="172">
        <f>IF(N214="základní",J214,0)</f>
        <v>0</v>
      </c>
      <c r="BF214" s="172">
        <f>IF(N214="snížená",J214,0)</f>
        <v>0</v>
      </c>
      <c r="BG214" s="172">
        <f>IF(N214="zákl. přenesená",J214,0)</f>
        <v>0</v>
      </c>
      <c r="BH214" s="172">
        <f>IF(N214="sníž. přenesená",J214,0)</f>
        <v>0</v>
      </c>
      <c r="BI214" s="172">
        <f>IF(N214="nulová",J214,0)</f>
        <v>0</v>
      </c>
      <c r="BJ214" s="3" t="s">
        <v>80</v>
      </c>
      <c r="BK214" s="172">
        <f>ROUND(I214*H214,2)</f>
        <v>0</v>
      </c>
      <c r="BL214" s="3" t="s">
        <v>860</v>
      </c>
      <c r="BM214" s="171" t="s">
        <v>1133</v>
      </c>
    </row>
    <row r="215" spans="2:65" s="20" customFormat="1" x14ac:dyDescent="0.2">
      <c r="B215" s="21"/>
      <c r="C215" s="22"/>
      <c r="D215" s="173" t="s">
        <v>134</v>
      </c>
      <c r="E215" s="22"/>
      <c r="F215" s="174" t="s">
        <v>1132</v>
      </c>
      <c r="G215" s="22"/>
      <c r="H215" s="22"/>
      <c r="I215" s="175"/>
      <c r="J215" s="22"/>
      <c r="K215" s="22"/>
      <c r="L215" s="25"/>
      <c r="M215" s="176"/>
      <c r="N215" s="22"/>
      <c r="O215" s="22"/>
      <c r="P215" s="22"/>
      <c r="Q215" s="22"/>
      <c r="R215" s="22"/>
      <c r="S215" s="22"/>
      <c r="T215" s="53"/>
      <c r="AT215" s="3" t="s">
        <v>134</v>
      </c>
      <c r="AU215" s="3" t="s">
        <v>146</v>
      </c>
    </row>
    <row r="216" spans="2:65" s="179" customFormat="1" x14ac:dyDescent="0.2">
      <c r="B216" s="180"/>
      <c r="C216" s="181"/>
      <c r="D216" s="173" t="s">
        <v>138</v>
      </c>
      <c r="E216" s="182" t="s">
        <v>19</v>
      </c>
      <c r="F216" s="183" t="s">
        <v>1134</v>
      </c>
      <c r="G216" s="181"/>
      <c r="H216" s="184">
        <v>4.75</v>
      </c>
      <c r="I216" s="185"/>
      <c r="J216" s="181"/>
      <c r="K216" s="181"/>
      <c r="L216" s="186"/>
      <c r="M216" s="187"/>
      <c r="N216" s="181"/>
      <c r="O216" s="181"/>
      <c r="P216" s="181"/>
      <c r="Q216" s="181"/>
      <c r="R216" s="181"/>
      <c r="S216" s="181"/>
      <c r="T216" s="188"/>
      <c r="AT216" s="189" t="s">
        <v>138</v>
      </c>
      <c r="AU216" s="189" t="s">
        <v>146</v>
      </c>
      <c r="AV216" s="179" t="s">
        <v>82</v>
      </c>
      <c r="AW216" s="179" t="s">
        <v>33</v>
      </c>
      <c r="AX216" s="179" t="s">
        <v>72</v>
      </c>
      <c r="AY216" s="189" t="s">
        <v>125</v>
      </c>
    </row>
    <row r="217" spans="2:65" s="190" customFormat="1" x14ac:dyDescent="0.2">
      <c r="B217" s="191"/>
      <c r="C217" s="192"/>
      <c r="D217" s="173" t="s">
        <v>138</v>
      </c>
      <c r="E217" s="193" t="s">
        <v>19</v>
      </c>
      <c r="F217" s="194" t="s">
        <v>158</v>
      </c>
      <c r="G217" s="192"/>
      <c r="H217" s="195">
        <v>4.75</v>
      </c>
      <c r="I217" s="196"/>
      <c r="J217" s="192"/>
      <c r="K217" s="192"/>
      <c r="L217" s="197"/>
      <c r="M217" s="198"/>
      <c r="N217" s="192"/>
      <c r="O217" s="192"/>
      <c r="P217" s="192"/>
      <c r="Q217" s="192"/>
      <c r="R217" s="192"/>
      <c r="S217" s="192"/>
      <c r="T217" s="199"/>
      <c r="AT217" s="200" t="s">
        <v>138</v>
      </c>
      <c r="AU217" s="200" t="s">
        <v>146</v>
      </c>
      <c r="AV217" s="190" t="s">
        <v>132</v>
      </c>
      <c r="AW217" s="190" t="s">
        <v>33</v>
      </c>
      <c r="AX217" s="190" t="s">
        <v>80</v>
      </c>
      <c r="AY217" s="200" t="s">
        <v>125</v>
      </c>
    </row>
    <row r="218" spans="2:65" s="144" customFormat="1" ht="20.85" customHeight="1" x14ac:dyDescent="0.2">
      <c r="B218" s="145"/>
      <c r="C218" s="146"/>
      <c r="D218" s="147" t="s">
        <v>71</v>
      </c>
      <c r="E218" s="158" t="s">
        <v>1135</v>
      </c>
      <c r="F218" s="158" t="s">
        <v>1136</v>
      </c>
      <c r="G218" s="146"/>
      <c r="H218" s="146"/>
      <c r="I218" s="149"/>
      <c r="J218" s="159">
        <f>BK218</f>
        <v>0</v>
      </c>
      <c r="K218" s="146"/>
      <c r="L218" s="151"/>
      <c r="M218" s="152"/>
      <c r="N218" s="146"/>
      <c r="O218" s="146"/>
      <c r="P218" s="153">
        <f>SUM(P219:P280)</f>
        <v>0</v>
      </c>
      <c r="Q218" s="146"/>
      <c r="R218" s="153">
        <f>SUM(R219:R280)</f>
        <v>0</v>
      </c>
      <c r="S218" s="146"/>
      <c r="T218" s="154">
        <f>SUM(T219:T280)</f>
        <v>0</v>
      </c>
      <c r="AR218" s="155" t="s">
        <v>80</v>
      </c>
      <c r="AT218" s="156" t="s">
        <v>71</v>
      </c>
      <c r="AU218" s="156" t="s">
        <v>82</v>
      </c>
      <c r="AY218" s="155" t="s">
        <v>125</v>
      </c>
      <c r="BK218" s="157">
        <f>SUM(BK219:BK280)</f>
        <v>0</v>
      </c>
    </row>
    <row r="219" spans="2:65" s="20" customFormat="1" ht="24.2" customHeight="1" x14ac:dyDescent="0.2">
      <c r="B219" s="21"/>
      <c r="C219" s="160" t="s">
        <v>436</v>
      </c>
      <c r="D219" s="160" t="s">
        <v>127</v>
      </c>
      <c r="E219" s="161" t="s">
        <v>1137</v>
      </c>
      <c r="F219" s="162" t="s">
        <v>1138</v>
      </c>
      <c r="G219" s="163" t="s">
        <v>196</v>
      </c>
      <c r="H219" s="164">
        <v>12</v>
      </c>
      <c r="I219" s="165"/>
      <c r="J219" s="166">
        <f>ROUND(I219*H219,2)</f>
        <v>0</v>
      </c>
      <c r="K219" s="162" t="s">
        <v>131</v>
      </c>
      <c r="L219" s="25"/>
      <c r="M219" s="167" t="s">
        <v>19</v>
      </c>
      <c r="N219" s="168" t="s">
        <v>43</v>
      </c>
      <c r="O219" s="22"/>
      <c r="P219" s="169">
        <f>O219*H219</f>
        <v>0</v>
      </c>
      <c r="Q219" s="169">
        <v>0</v>
      </c>
      <c r="R219" s="169">
        <f>Q219*H219</f>
        <v>0</v>
      </c>
      <c r="S219" s="169">
        <v>0</v>
      </c>
      <c r="T219" s="170">
        <f>S219*H219</f>
        <v>0</v>
      </c>
      <c r="AR219" s="171" t="s">
        <v>132</v>
      </c>
      <c r="AT219" s="171" t="s">
        <v>127</v>
      </c>
      <c r="AU219" s="171" t="s">
        <v>146</v>
      </c>
      <c r="AY219" s="3" t="s">
        <v>125</v>
      </c>
      <c r="BE219" s="172">
        <f>IF(N219="základní",J219,0)</f>
        <v>0</v>
      </c>
      <c r="BF219" s="172">
        <f>IF(N219="snížená",J219,0)</f>
        <v>0</v>
      </c>
      <c r="BG219" s="172">
        <f>IF(N219="zákl. přenesená",J219,0)</f>
        <v>0</v>
      </c>
      <c r="BH219" s="172">
        <f>IF(N219="sníž. přenesená",J219,0)</f>
        <v>0</v>
      </c>
      <c r="BI219" s="172">
        <f>IF(N219="nulová",J219,0)</f>
        <v>0</v>
      </c>
      <c r="BJ219" s="3" t="s">
        <v>80</v>
      </c>
      <c r="BK219" s="172">
        <f>ROUND(I219*H219,2)</f>
        <v>0</v>
      </c>
      <c r="BL219" s="3" t="s">
        <v>132</v>
      </c>
      <c r="BM219" s="171" t="s">
        <v>1139</v>
      </c>
    </row>
    <row r="220" spans="2:65" s="20" customFormat="1" ht="19.5" x14ac:dyDescent="0.2">
      <c r="B220" s="21"/>
      <c r="C220" s="22"/>
      <c r="D220" s="173" t="s">
        <v>134</v>
      </c>
      <c r="E220" s="22"/>
      <c r="F220" s="174" t="s">
        <v>1140</v>
      </c>
      <c r="G220" s="22"/>
      <c r="H220" s="22"/>
      <c r="I220" s="175"/>
      <c r="J220" s="22"/>
      <c r="K220" s="22"/>
      <c r="L220" s="25"/>
      <c r="M220" s="176"/>
      <c r="N220" s="22"/>
      <c r="O220" s="22"/>
      <c r="P220" s="22"/>
      <c r="Q220" s="22"/>
      <c r="R220" s="22"/>
      <c r="S220" s="22"/>
      <c r="T220" s="53"/>
      <c r="AT220" s="3" t="s">
        <v>134</v>
      </c>
      <c r="AU220" s="3" t="s">
        <v>146</v>
      </c>
    </row>
    <row r="221" spans="2:65" s="20" customFormat="1" x14ac:dyDescent="0.2">
      <c r="B221" s="21"/>
      <c r="C221" s="22"/>
      <c r="D221" s="177" t="s">
        <v>136</v>
      </c>
      <c r="E221" s="22"/>
      <c r="F221" s="178" t="s">
        <v>1141</v>
      </c>
      <c r="G221" s="22"/>
      <c r="H221" s="22"/>
      <c r="I221" s="175"/>
      <c r="J221" s="22"/>
      <c r="K221" s="22"/>
      <c r="L221" s="25"/>
      <c r="M221" s="176"/>
      <c r="N221" s="22"/>
      <c r="O221" s="22"/>
      <c r="P221" s="22"/>
      <c r="Q221" s="22"/>
      <c r="R221" s="22"/>
      <c r="S221" s="22"/>
      <c r="T221" s="53"/>
      <c r="AT221" s="3" t="s">
        <v>136</v>
      </c>
      <c r="AU221" s="3" t="s">
        <v>146</v>
      </c>
    </row>
    <row r="222" spans="2:65" s="179" customFormat="1" ht="22.5" x14ac:dyDescent="0.2">
      <c r="B222" s="180"/>
      <c r="C222" s="181"/>
      <c r="D222" s="173" t="s">
        <v>138</v>
      </c>
      <c r="E222" s="182" t="s">
        <v>19</v>
      </c>
      <c r="F222" s="183" t="s">
        <v>1142</v>
      </c>
      <c r="G222" s="181"/>
      <c r="H222" s="184">
        <v>12</v>
      </c>
      <c r="I222" s="185"/>
      <c r="J222" s="181"/>
      <c r="K222" s="181"/>
      <c r="L222" s="186"/>
      <c r="M222" s="187"/>
      <c r="N222" s="181"/>
      <c r="O222" s="181"/>
      <c r="P222" s="181"/>
      <c r="Q222" s="181"/>
      <c r="R222" s="181"/>
      <c r="S222" s="181"/>
      <c r="T222" s="188"/>
      <c r="AT222" s="189" t="s">
        <v>138</v>
      </c>
      <c r="AU222" s="189" t="s">
        <v>146</v>
      </c>
      <c r="AV222" s="179" t="s">
        <v>82</v>
      </c>
      <c r="AW222" s="179" t="s">
        <v>33</v>
      </c>
      <c r="AX222" s="179" t="s">
        <v>72</v>
      </c>
      <c r="AY222" s="189" t="s">
        <v>125</v>
      </c>
    </row>
    <row r="223" spans="2:65" s="190" customFormat="1" x14ac:dyDescent="0.2">
      <c r="B223" s="191"/>
      <c r="C223" s="192"/>
      <c r="D223" s="173" t="s">
        <v>138</v>
      </c>
      <c r="E223" s="193" t="s">
        <v>19</v>
      </c>
      <c r="F223" s="194" t="s">
        <v>158</v>
      </c>
      <c r="G223" s="192"/>
      <c r="H223" s="195">
        <v>12</v>
      </c>
      <c r="I223" s="196"/>
      <c r="J223" s="192"/>
      <c r="K223" s="192"/>
      <c r="L223" s="197"/>
      <c r="M223" s="198"/>
      <c r="N223" s="192"/>
      <c r="O223" s="192"/>
      <c r="P223" s="192"/>
      <c r="Q223" s="192"/>
      <c r="R223" s="192"/>
      <c r="S223" s="192"/>
      <c r="T223" s="199"/>
      <c r="AT223" s="200" t="s">
        <v>138</v>
      </c>
      <c r="AU223" s="200" t="s">
        <v>146</v>
      </c>
      <c r="AV223" s="190" t="s">
        <v>132</v>
      </c>
      <c r="AW223" s="190" t="s">
        <v>33</v>
      </c>
      <c r="AX223" s="190" t="s">
        <v>80</v>
      </c>
      <c r="AY223" s="200" t="s">
        <v>125</v>
      </c>
    </row>
    <row r="224" spans="2:65" s="20" customFormat="1" ht="24.2" customHeight="1" x14ac:dyDescent="0.2">
      <c r="B224" s="21"/>
      <c r="C224" s="160" t="s">
        <v>442</v>
      </c>
      <c r="D224" s="160" t="s">
        <v>127</v>
      </c>
      <c r="E224" s="161" t="s">
        <v>1143</v>
      </c>
      <c r="F224" s="162" t="s">
        <v>1144</v>
      </c>
      <c r="G224" s="163" t="s">
        <v>196</v>
      </c>
      <c r="H224" s="164">
        <v>5</v>
      </c>
      <c r="I224" s="165"/>
      <c r="J224" s="166">
        <f>ROUND(I224*H224,2)</f>
        <v>0</v>
      </c>
      <c r="K224" s="162" t="s">
        <v>131</v>
      </c>
      <c r="L224" s="25"/>
      <c r="M224" s="167" t="s">
        <v>19</v>
      </c>
      <c r="N224" s="168" t="s">
        <v>43</v>
      </c>
      <c r="O224" s="22"/>
      <c r="P224" s="169">
        <f>O224*H224</f>
        <v>0</v>
      </c>
      <c r="Q224" s="169">
        <v>0</v>
      </c>
      <c r="R224" s="169">
        <f>Q224*H224</f>
        <v>0</v>
      </c>
      <c r="S224" s="169">
        <v>0</v>
      </c>
      <c r="T224" s="170">
        <f>S224*H224</f>
        <v>0</v>
      </c>
      <c r="AR224" s="171" t="s">
        <v>132</v>
      </c>
      <c r="AT224" s="171" t="s">
        <v>127</v>
      </c>
      <c r="AU224" s="171" t="s">
        <v>146</v>
      </c>
      <c r="AY224" s="3" t="s">
        <v>125</v>
      </c>
      <c r="BE224" s="172">
        <f>IF(N224="základní",J224,0)</f>
        <v>0</v>
      </c>
      <c r="BF224" s="172">
        <f>IF(N224="snížená",J224,0)</f>
        <v>0</v>
      </c>
      <c r="BG224" s="172">
        <f>IF(N224="zákl. přenesená",J224,0)</f>
        <v>0</v>
      </c>
      <c r="BH224" s="172">
        <f>IF(N224="sníž. přenesená",J224,0)</f>
        <v>0</v>
      </c>
      <c r="BI224" s="172">
        <f>IF(N224="nulová",J224,0)</f>
        <v>0</v>
      </c>
      <c r="BJ224" s="3" t="s">
        <v>80</v>
      </c>
      <c r="BK224" s="172">
        <f>ROUND(I224*H224,2)</f>
        <v>0</v>
      </c>
      <c r="BL224" s="3" t="s">
        <v>132</v>
      </c>
      <c r="BM224" s="171" t="s">
        <v>1145</v>
      </c>
    </row>
    <row r="225" spans="2:65" s="20" customFormat="1" ht="19.5" x14ac:dyDescent="0.2">
      <c r="B225" s="21"/>
      <c r="C225" s="22"/>
      <c r="D225" s="173" t="s">
        <v>134</v>
      </c>
      <c r="E225" s="22"/>
      <c r="F225" s="174" t="s">
        <v>1146</v>
      </c>
      <c r="G225" s="22"/>
      <c r="H225" s="22"/>
      <c r="I225" s="175"/>
      <c r="J225" s="22"/>
      <c r="K225" s="22"/>
      <c r="L225" s="25"/>
      <c r="M225" s="176"/>
      <c r="N225" s="22"/>
      <c r="O225" s="22"/>
      <c r="P225" s="22"/>
      <c r="Q225" s="22"/>
      <c r="R225" s="22"/>
      <c r="S225" s="22"/>
      <c r="T225" s="53"/>
      <c r="AT225" s="3" t="s">
        <v>134</v>
      </c>
      <c r="AU225" s="3" t="s">
        <v>146</v>
      </c>
    </row>
    <row r="226" spans="2:65" s="20" customFormat="1" x14ac:dyDescent="0.2">
      <c r="B226" s="21"/>
      <c r="C226" s="22"/>
      <c r="D226" s="177" t="s">
        <v>136</v>
      </c>
      <c r="E226" s="22"/>
      <c r="F226" s="178" t="s">
        <v>1147</v>
      </c>
      <c r="G226" s="22"/>
      <c r="H226" s="22"/>
      <c r="I226" s="175"/>
      <c r="J226" s="22"/>
      <c r="K226" s="22"/>
      <c r="L226" s="25"/>
      <c r="M226" s="176"/>
      <c r="N226" s="22"/>
      <c r="O226" s="22"/>
      <c r="P226" s="22"/>
      <c r="Q226" s="22"/>
      <c r="R226" s="22"/>
      <c r="S226" s="22"/>
      <c r="T226" s="53"/>
      <c r="AT226" s="3" t="s">
        <v>136</v>
      </c>
      <c r="AU226" s="3" t="s">
        <v>146</v>
      </c>
    </row>
    <row r="227" spans="2:65" s="179" customFormat="1" x14ac:dyDescent="0.2">
      <c r="B227" s="180"/>
      <c r="C227" s="181"/>
      <c r="D227" s="173" t="s">
        <v>138</v>
      </c>
      <c r="E227" s="182" t="s">
        <v>19</v>
      </c>
      <c r="F227" s="183" t="s">
        <v>1148</v>
      </c>
      <c r="G227" s="181"/>
      <c r="H227" s="184">
        <v>5</v>
      </c>
      <c r="I227" s="185"/>
      <c r="J227" s="181"/>
      <c r="K227" s="181"/>
      <c r="L227" s="186"/>
      <c r="M227" s="187"/>
      <c r="N227" s="181"/>
      <c r="O227" s="181"/>
      <c r="P227" s="181"/>
      <c r="Q227" s="181"/>
      <c r="R227" s="181"/>
      <c r="S227" s="181"/>
      <c r="T227" s="188"/>
      <c r="AT227" s="189" t="s">
        <v>138</v>
      </c>
      <c r="AU227" s="189" t="s">
        <v>146</v>
      </c>
      <c r="AV227" s="179" t="s">
        <v>82</v>
      </c>
      <c r="AW227" s="179" t="s">
        <v>33</v>
      </c>
      <c r="AX227" s="179" t="s">
        <v>72</v>
      </c>
      <c r="AY227" s="189" t="s">
        <v>125</v>
      </c>
    </row>
    <row r="228" spans="2:65" s="190" customFormat="1" x14ac:dyDescent="0.2">
      <c r="B228" s="191"/>
      <c r="C228" s="192"/>
      <c r="D228" s="173" t="s">
        <v>138</v>
      </c>
      <c r="E228" s="193" t="s">
        <v>19</v>
      </c>
      <c r="F228" s="194" t="s">
        <v>158</v>
      </c>
      <c r="G228" s="192"/>
      <c r="H228" s="195">
        <v>5</v>
      </c>
      <c r="I228" s="196"/>
      <c r="J228" s="192"/>
      <c r="K228" s="192"/>
      <c r="L228" s="197"/>
      <c r="M228" s="198"/>
      <c r="N228" s="192"/>
      <c r="O228" s="192"/>
      <c r="P228" s="192"/>
      <c r="Q228" s="192"/>
      <c r="R228" s="192"/>
      <c r="S228" s="192"/>
      <c r="T228" s="199"/>
      <c r="AT228" s="200" t="s">
        <v>138</v>
      </c>
      <c r="AU228" s="200" t="s">
        <v>146</v>
      </c>
      <c r="AV228" s="190" t="s">
        <v>132</v>
      </c>
      <c r="AW228" s="190" t="s">
        <v>33</v>
      </c>
      <c r="AX228" s="190" t="s">
        <v>80</v>
      </c>
      <c r="AY228" s="200" t="s">
        <v>125</v>
      </c>
    </row>
    <row r="229" spans="2:65" s="20" customFormat="1" ht="24.2" customHeight="1" x14ac:dyDescent="0.2">
      <c r="B229" s="21"/>
      <c r="C229" s="160" t="s">
        <v>449</v>
      </c>
      <c r="D229" s="160" t="s">
        <v>127</v>
      </c>
      <c r="E229" s="161" t="s">
        <v>1149</v>
      </c>
      <c r="F229" s="162" t="s">
        <v>1150</v>
      </c>
      <c r="G229" s="163" t="s">
        <v>196</v>
      </c>
      <c r="H229" s="164">
        <v>3</v>
      </c>
      <c r="I229" s="165"/>
      <c r="J229" s="166">
        <f>ROUND(I229*H229,2)</f>
        <v>0</v>
      </c>
      <c r="K229" s="162" t="s">
        <v>131</v>
      </c>
      <c r="L229" s="25"/>
      <c r="M229" s="167" t="s">
        <v>19</v>
      </c>
      <c r="N229" s="168" t="s">
        <v>43</v>
      </c>
      <c r="O229" s="22"/>
      <c r="P229" s="169">
        <f>O229*H229</f>
        <v>0</v>
      </c>
      <c r="Q229" s="169">
        <v>0</v>
      </c>
      <c r="R229" s="169">
        <f>Q229*H229</f>
        <v>0</v>
      </c>
      <c r="S229" s="169">
        <v>0</v>
      </c>
      <c r="T229" s="170">
        <f>S229*H229</f>
        <v>0</v>
      </c>
      <c r="AR229" s="171" t="s">
        <v>132</v>
      </c>
      <c r="AT229" s="171" t="s">
        <v>127</v>
      </c>
      <c r="AU229" s="171" t="s">
        <v>146</v>
      </c>
      <c r="AY229" s="3" t="s">
        <v>125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3" t="s">
        <v>80</v>
      </c>
      <c r="BK229" s="172">
        <f>ROUND(I229*H229,2)</f>
        <v>0</v>
      </c>
      <c r="BL229" s="3" t="s">
        <v>132</v>
      </c>
      <c r="BM229" s="171" t="s">
        <v>1151</v>
      </c>
    </row>
    <row r="230" spans="2:65" s="20" customFormat="1" ht="19.5" x14ac:dyDescent="0.2">
      <c r="B230" s="21"/>
      <c r="C230" s="22"/>
      <c r="D230" s="173" t="s">
        <v>134</v>
      </c>
      <c r="E230" s="22"/>
      <c r="F230" s="174" t="s">
        <v>1152</v>
      </c>
      <c r="G230" s="22"/>
      <c r="H230" s="22"/>
      <c r="I230" s="175"/>
      <c r="J230" s="22"/>
      <c r="K230" s="22"/>
      <c r="L230" s="25"/>
      <c r="M230" s="176"/>
      <c r="N230" s="22"/>
      <c r="O230" s="22"/>
      <c r="P230" s="22"/>
      <c r="Q230" s="22"/>
      <c r="R230" s="22"/>
      <c r="S230" s="22"/>
      <c r="T230" s="53"/>
      <c r="AT230" s="3" t="s">
        <v>134</v>
      </c>
      <c r="AU230" s="3" t="s">
        <v>146</v>
      </c>
    </row>
    <row r="231" spans="2:65" s="20" customFormat="1" x14ac:dyDescent="0.2">
      <c r="B231" s="21"/>
      <c r="C231" s="22"/>
      <c r="D231" s="177" t="s">
        <v>136</v>
      </c>
      <c r="E231" s="22"/>
      <c r="F231" s="178" t="s">
        <v>1153</v>
      </c>
      <c r="G231" s="22"/>
      <c r="H231" s="22"/>
      <c r="I231" s="175"/>
      <c r="J231" s="22"/>
      <c r="K231" s="22"/>
      <c r="L231" s="25"/>
      <c r="M231" s="176"/>
      <c r="N231" s="22"/>
      <c r="O231" s="22"/>
      <c r="P231" s="22"/>
      <c r="Q231" s="22"/>
      <c r="R231" s="22"/>
      <c r="S231" s="22"/>
      <c r="T231" s="53"/>
      <c r="AT231" s="3" t="s">
        <v>136</v>
      </c>
      <c r="AU231" s="3" t="s">
        <v>146</v>
      </c>
    </row>
    <row r="232" spans="2:65" s="179" customFormat="1" x14ac:dyDescent="0.2">
      <c r="B232" s="180"/>
      <c r="C232" s="181"/>
      <c r="D232" s="173" t="s">
        <v>138</v>
      </c>
      <c r="E232" s="182" t="s">
        <v>19</v>
      </c>
      <c r="F232" s="183" t="s">
        <v>1154</v>
      </c>
      <c r="G232" s="181"/>
      <c r="H232" s="184">
        <v>3</v>
      </c>
      <c r="I232" s="185"/>
      <c r="J232" s="181"/>
      <c r="K232" s="181"/>
      <c r="L232" s="186"/>
      <c r="M232" s="187"/>
      <c r="N232" s="181"/>
      <c r="O232" s="181"/>
      <c r="P232" s="181"/>
      <c r="Q232" s="181"/>
      <c r="R232" s="181"/>
      <c r="S232" s="181"/>
      <c r="T232" s="188"/>
      <c r="AT232" s="189" t="s">
        <v>138</v>
      </c>
      <c r="AU232" s="189" t="s">
        <v>146</v>
      </c>
      <c r="AV232" s="179" t="s">
        <v>82</v>
      </c>
      <c r="AW232" s="179" t="s">
        <v>33</v>
      </c>
      <c r="AX232" s="179" t="s">
        <v>72</v>
      </c>
      <c r="AY232" s="189" t="s">
        <v>125</v>
      </c>
    </row>
    <row r="233" spans="2:65" s="190" customFormat="1" x14ac:dyDescent="0.2">
      <c r="B233" s="191"/>
      <c r="C233" s="192"/>
      <c r="D233" s="173" t="s">
        <v>138</v>
      </c>
      <c r="E233" s="193" t="s">
        <v>19</v>
      </c>
      <c r="F233" s="194" t="s">
        <v>158</v>
      </c>
      <c r="G233" s="192"/>
      <c r="H233" s="195">
        <v>3</v>
      </c>
      <c r="I233" s="196"/>
      <c r="J233" s="192"/>
      <c r="K233" s="192"/>
      <c r="L233" s="197"/>
      <c r="M233" s="198"/>
      <c r="N233" s="192"/>
      <c r="O233" s="192"/>
      <c r="P233" s="192"/>
      <c r="Q233" s="192"/>
      <c r="R233" s="192"/>
      <c r="S233" s="192"/>
      <c r="T233" s="199"/>
      <c r="AT233" s="200" t="s">
        <v>138</v>
      </c>
      <c r="AU233" s="200" t="s">
        <v>146</v>
      </c>
      <c r="AV233" s="190" t="s">
        <v>132</v>
      </c>
      <c r="AW233" s="190" t="s">
        <v>33</v>
      </c>
      <c r="AX233" s="190" t="s">
        <v>80</v>
      </c>
      <c r="AY233" s="200" t="s">
        <v>125</v>
      </c>
    </row>
    <row r="234" spans="2:65" s="20" customFormat="1" ht="24.2" customHeight="1" x14ac:dyDescent="0.2">
      <c r="B234" s="21"/>
      <c r="C234" s="160" t="s">
        <v>457</v>
      </c>
      <c r="D234" s="160" t="s">
        <v>127</v>
      </c>
      <c r="E234" s="161" t="s">
        <v>1155</v>
      </c>
      <c r="F234" s="162" t="s">
        <v>1156</v>
      </c>
      <c r="G234" s="163" t="s">
        <v>196</v>
      </c>
      <c r="H234" s="164">
        <v>2</v>
      </c>
      <c r="I234" s="165"/>
      <c r="J234" s="166">
        <f>ROUND(I234*H234,2)</f>
        <v>0</v>
      </c>
      <c r="K234" s="162" t="s">
        <v>131</v>
      </c>
      <c r="L234" s="25"/>
      <c r="M234" s="167" t="s">
        <v>19</v>
      </c>
      <c r="N234" s="168" t="s">
        <v>43</v>
      </c>
      <c r="O234" s="22"/>
      <c r="P234" s="169">
        <f>O234*H234</f>
        <v>0</v>
      </c>
      <c r="Q234" s="169">
        <v>0</v>
      </c>
      <c r="R234" s="169">
        <f>Q234*H234</f>
        <v>0</v>
      </c>
      <c r="S234" s="169">
        <v>0</v>
      </c>
      <c r="T234" s="170">
        <f>S234*H234</f>
        <v>0</v>
      </c>
      <c r="AR234" s="171" t="s">
        <v>132</v>
      </c>
      <c r="AT234" s="171" t="s">
        <v>127</v>
      </c>
      <c r="AU234" s="171" t="s">
        <v>146</v>
      </c>
      <c r="AY234" s="3" t="s">
        <v>125</v>
      </c>
      <c r="BE234" s="172">
        <f>IF(N234="základní",J234,0)</f>
        <v>0</v>
      </c>
      <c r="BF234" s="172">
        <f>IF(N234="snížená",J234,0)</f>
        <v>0</v>
      </c>
      <c r="BG234" s="172">
        <f>IF(N234="zákl. přenesená",J234,0)</f>
        <v>0</v>
      </c>
      <c r="BH234" s="172">
        <f>IF(N234="sníž. přenesená",J234,0)</f>
        <v>0</v>
      </c>
      <c r="BI234" s="172">
        <f>IF(N234="nulová",J234,0)</f>
        <v>0</v>
      </c>
      <c r="BJ234" s="3" t="s">
        <v>80</v>
      </c>
      <c r="BK234" s="172">
        <f>ROUND(I234*H234,2)</f>
        <v>0</v>
      </c>
      <c r="BL234" s="3" t="s">
        <v>132</v>
      </c>
      <c r="BM234" s="171" t="s">
        <v>1157</v>
      </c>
    </row>
    <row r="235" spans="2:65" s="20" customFormat="1" ht="19.5" x14ac:dyDescent="0.2">
      <c r="B235" s="21"/>
      <c r="C235" s="22"/>
      <c r="D235" s="173" t="s">
        <v>134</v>
      </c>
      <c r="E235" s="22"/>
      <c r="F235" s="174" t="s">
        <v>1158</v>
      </c>
      <c r="G235" s="22"/>
      <c r="H235" s="22"/>
      <c r="I235" s="175"/>
      <c r="J235" s="22"/>
      <c r="K235" s="22"/>
      <c r="L235" s="25"/>
      <c r="M235" s="176"/>
      <c r="N235" s="22"/>
      <c r="O235" s="22"/>
      <c r="P235" s="22"/>
      <c r="Q235" s="22"/>
      <c r="R235" s="22"/>
      <c r="S235" s="22"/>
      <c r="T235" s="53"/>
      <c r="AT235" s="3" t="s">
        <v>134</v>
      </c>
      <c r="AU235" s="3" t="s">
        <v>146</v>
      </c>
    </row>
    <row r="236" spans="2:65" s="20" customFormat="1" x14ac:dyDescent="0.2">
      <c r="B236" s="21"/>
      <c r="C236" s="22"/>
      <c r="D236" s="177" t="s">
        <v>136</v>
      </c>
      <c r="E236" s="22"/>
      <c r="F236" s="178" t="s">
        <v>1159</v>
      </c>
      <c r="G236" s="22"/>
      <c r="H236" s="22"/>
      <c r="I236" s="175"/>
      <c r="J236" s="22"/>
      <c r="K236" s="22"/>
      <c r="L236" s="25"/>
      <c r="M236" s="176"/>
      <c r="N236" s="22"/>
      <c r="O236" s="22"/>
      <c r="P236" s="22"/>
      <c r="Q236" s="22"/>
      <c r="R236" s="22"/>
      <c r="S236" s="22"/>
      <c r="T236" s="53"/>
      <c r="AT236" s="3" t="s">
        <v>136</v>
      </c>
      <c r="AU236" s="3" t="s">
        <v>146</v>
      </c>
    </row>
    <row r="237" spans="2:65" s="179" customFormat="1" ht="22.5" x14ac:dyDescent="0.2">
      <c r="B237" s="180"/>
      <c r="C237" s="181"/>
      <c r="D237" s="173" t="s">
        <v>138</v>
      </c>
      <c r="E237" s="182" t="s">
        <v>19</v>
      </c>
      <c r="F237" s="183" t="s">
        <v>1160</v>
      </c>
      <c r="G237" s="181"/>
      <c r="H237" s="184">
        <v>2</v>
      </c>
      <c r="I237" s="185"/>
      <c r="J237" s="181"/>
      <c r="K237" s="181"/>
      <c r="L237" s="186"/>
      <c r="M237" s="187"/>
      <c r="N237" s="181"/>
      <c r="O237" s="181"/>
      <c r="P237" s="181"/>
      <c r="Q237" s="181"/>
      <c r="R237" s="181"/>
      <c r="S237" s="181"/>
      <c r="T237" s="188"/>
      <c r="AT237" s="189" t="s">
        <v>138</v>
      </c>
      <c r="AU237" s="189" t="s">
        <v>146</v>
      </c>
      <c r="AV237" s="179" t="s">
        <v>82</v>
      </c>
      <c r="AW237" s="179" t="s">
        <v>33</v>
      </c>
      <c r="AX237" s="179" t="s">
        <v>72</v>
      </c>
      <c r="AY237" s="189" t="s">
        <v>125</v>
      </c>
    </row>
    <row r="238" spans="2:65" s="190" customFormat="1" x14ac:dyDescent="0.2">
      <c r="B238" s="191"/>
      <c r="C238" s="192"/>
      <c r="D238" s="173" t="s">
        <v>138</v>
      </c>
      <c r="E238" s="193" t="s">
        <v>19</v>
      </c>
      <c r="F238" s="194" t="s">
        <v>158</v>
      </c>
      <c r="G238" s="192"/>
      <c r="H238" s="195">
        <v>2</v>
      </c>
      <c r="I238" s="196"/>
      <c r="J238" s="192"/>
      <c r="K238" s="192"/>
      <c r="L238" s="197"/>
      <c r="M238" s="198"/>
      <c r="N238" s="192"/>
      <c r="O238" s="192"/>
      <c r="P238" s="192"/>
      <c r="Q238" s="192"/>
      <c r="R238" s="192"/>
      <c r="S238" s="192"/>
      <c r="T238" s="199"/>
      <c r="AT238" s="200" t="s">
        <v>138</v>
      </c>
      <c r="AU238" s="200" t="s">
        <v>146</v>
      </c>
      <c r="AV238" s="190" t="s">
        <v>132</v>
      </c>
      <c r="AW238" s="190" t="s">
        <v>33</v>
      </c>
      <c r="AX238" s="190" t="s">
        <v>80</v>
      </c>
      <c r="AY238" s="200" t="s">
        <v>125</v>
      </c>
    </row>
    <row r="239" spans="2:65" s="20" customFormat="1" ht="24.2" customHeight="1" x14ac:dyDescent="0.2">
      <c r="B239" s="21"/>
      <c r="C239" s="160" t="s">
        <v>463</v>
      </c>
      <c r="D239" s="160" t="s">
        <v>127</v>
      </c>
      <c r="E239" s="161" t="s">
        <v>1161</v>
      </c>
      <c r="F239" s="162" t="s">
        <v>1162</v>
      </c>
      <c r="G239" s="163" t="s">
        <v>196</v>
      </c>
      <c r="H239" s="164">
        <v>1</v>
      </c>
      <c r="I239" s="165"/>
      <c r="J239" s="166">
        <f>ROUND(I239*H239,2)</f>
        <v>0</v>
      </c>
      <c r="K239" s="162" t="s">
        <v>131</v>
      </c>
      <c r="L239" s="25"/>
      <c r="M239" s="167" t="s">
        <v>19</v>
      </c>
      <c r="N239" s="168" t="s">
        <v>43</v>
      </c>
      <c r="O239" s="22"/>
      <c r="P239" s="169">
        <f>O239*H239</f>
        <v>0</v>
      </c>
      <c r="Q239" s="169">
        <v>0</v>
      </c>
      <c r="R239" s="169">
        <f>Q239*H239</f>
        <v>0</v>
      </c>
      <c r="S239" s="169">
        <v>0</v>
      </c>
      <c r="T239" s="170">
        <f>S239*H239</f>
        <v>0</v>
      </c>
      <c r="AR239" s="171" t="s">
        <v>132</v>
      </c>
      <c r="AT239" s="171" t="s">
        <v>127</v>
      </c>
      <c r="AU239" s="171" t="s">
        <v>146</v>
      </c>
      <c r="AY239" s="3" t="s">
        <v>125</v>
      </c>
      <c r="BE239" s="172">
        <f>IF(N239="základní",J239,0)</f>
        <v>0</v>
      </c>
      <c r="BF239" s="172">
        <f>IF(N239="snížená",J239,0)</f>
        <v>0</v>
      </c>
      <c r="BG239" s="172">
        <f>IF(N239="zákl. přenesená",J239,0)</f>
        <v>0</v>
      </c>
      <c r="BH239" s="172">
        <f>IF(N239="sníž. přenesená",J239,0)</f>
        <v>0</v>
      </c>
      <c r="BI239" s="172">
        <f>IF(N239="nulová",J239,0)</f>
        <v>0</v>
      </c>
      <c r="BJ239" s="3" t="s">
        <v>80</v>
      </c>
      <c r="BK239" s="172">
        <f>ROUND(I239*H239,2)</f>
        <v>0</v>
      </c>
      <c r="BL239" s="3" t="s">
        <v>132</v>
      </c>
      <c r="BM239" s="171" t="s">
        <v>1163</v>
      </c>
    </row>
    <row r="240" spans="2:65" s="20" customFormat="1" ht="19.5" x14ac:dyDescent="0.2">
      <c r="B240" s="21"/>
      <c r="C240" s="22"/>
      <c r="D240" s="173" t="s">
        <v>134</v>
      </c>
      <c r="E240" s="22"/>
      <c r="F240" s="174" t="s">
        <v>1164</v>
      </c>
      <c r="G240" s="22"/>
      <c r="H240" s="22"/>
      <c r="I240" s="175"/>
      <c r="J240" s="22"/>
      <c r="K240" s="22"/>
      <c r="L240" s="25"/>
      <c r="M240" s="176"/>
      <c r="N240" s="22"/>
      <c r="O240" s="22"/>
      <c r="P240" s="22"/>
      <c r="Q240" s="22"/>
      <c r="R240" s="22"/>
      <c r="S240" s="22"/>
      <c r="T240" s="53"/>
      <c r="AT240" s="3" t="s">
        <v>134</v>
      </c>
      <c r="AU240" s="3" t="s">
        <v>146</v>
      </c>
    </row>
    <row r="241" spans="2:65" s="20" customFormat="1" x14ac:dyDescent="0.2">
      <c r="B241" s="21"/>
      <c r="C241" s="22"/>
      <c r="D241" s="177" t="s">
        <v>136</v>
      </c>
      <c r="E241" s="22"/>
      <c r="F241" s="178" t="s">
        <v>1165</v>
      </c>
      <c r="G241" s="22"/>
      <c r="H241" s="22"/>
      <c r="I241" s="175"/>
      <c r="J241" s="22"/>
      <c r="K241" s="22"/>
      <c r="L241" s="25"/>
      <c r="M241" s="176"/>
      <c r="N241" s="22"/>
      <c r="O241" s="22"/>
      <c r="P241" s="22"/>
      <c r="Q241" s="22"/>
      <c r="R241" s="22"/>
      <c r="S241" s="22"/>
      <c r="T241" s="53"/>
      <c r="AT241" s="3" t="s">
        <v>136</v>
      </c>
      <c r="AU241" s="3" t="s">
        <v>146</v>
      </c>
    </row>
    <row r="242" spans="2:65" s="179" customFormat="1" x14ac:dyDescent="0.2">
      <c r="B242" s="180"/>
      <c r="C242" s="181"/>
      <c r="D242" s="173" t="s">
        <v>138</v>
      </c>
      <c r="E242" s="182" t="s">
        <v>19</v>
      </c>
      <c r="F242" s="183" t="s">
        <v>1166</v>
      </c>
      <c r="G242" s="181"/>
      <c r="H242" s="184">
        <v>1</v>
      </c>
      <c r="I242" s="185"/>
      <c r="J242" s="181"/>
      <c r="K242" s="181"/>
      <c r="L242" s="186"/>
      <c r="M242" s="187"/>
      <c r="N242" s="181"/>
      <c r="O242" s="181"/>
      <c r="P242" s="181"/>
      <c r="Q242" s="181"/>
      <c r="R242" s="181"/>
      <c r="S242" s="181"/>
      <c r="T242" s="188"/>
      <c r="AT242" s="189" t="s">
        <v>138</v>
      </c>
      <c r="AU242" s="189" t="s">
        <v>146</v>
      </c>
      <c r="AV242" s="179" t="s">
        <v>82</v>
      </c>
      <c r="AW242" s="179" t="s">
        <v>33</v>
      </c>
      <c r="AX242" s="179" t="s">
        <v>72</v>
      </c>
      <c r="AY242" s="189" t="s">
        <v>125</v>
      </c>
    </row>
    <row r="243" spans="2:65" s="190" customFormat="1" x14ac:dyDescent="0.2">
      <c r="B243" s="191"/>
      <c r="C243" s="192"/>
      <c r="D243" s="173" t="s">
        <v>138</v>
      </c>
      <c r="E243" s="193" t="s">
        <v>19</v>
      </c>
      <c r="F243" s="194" t="s">
        <v>158</v>
      </c>
      <c r="G243" s="192"/>
      <c r="H243" s="195">
        <v>1</v>
      </c>
      <c r="I243" s="196"/>
      <c r="J243" s="192"/>
      <c r="K243" s="192"/>
      <c r="L243" s="197"/>
      <c r="M243" s="198"/>
      <c r="N243" s="192"/>
      <c r="O243" s="192"/>
      <c r="P243" s="192"/>
      <c r="Q243" s="192"/>
      <c r="R243" s="192"/>
      <c r="S243" s="192"/>
      <c r="T243" s="199"/>
      <c r="AT243" s="200" t="s">
        <v>138</v>
      </c>
      <c r="AU243" s="200" t="s">
        <v>146</v>
      </c>
      <c r="AV243" s="190" t="s">
        <v>132</v>
      </c>
      <c r="AW243" s="190" t="s">
        <v>33</v>
      </c>
      <c r="AX243" s="190" t="s">
        <v>80</v>
      </c>
      <c r="AY243" s="200" t="s">
        <v>125</v>
      </c>
    </row>
    <row r="244" spans="2:65" s="20" customFormat="1" ht="24.2" customHeight="1" x14ac:dyDescent="0.2">
      <c r="B244" s="21"/>
      <c r="C244" s="160" t="s">
        <v>292</v>
      </c>
      <c r="D244" s="160" t="s">
        <v>127</v>
      </c>
      <c r="E244" s="161" t="s">
        <v>1167</v>
      </c>
      <c r="F244" s="162" t="s">
        <v>1168</v>
      </c>
      <c r="G244" s="163" t="s">
        <v>196</v>
      </c>
      <c r="H244" s="164">
        <v>1</v>
      </c>
      <c r="I244" s="165"/>
      <c r="J244" s="166">
        <f>ROUND(I244*H244,2)</f>
        <v>0</v>
      </c>
      <c r="K244" s="162" t="s">
        <v>131</v>
      </c>
      <c r="L244" s="25"/>
      <c r="M244" s="167" t="s">
        <v>19</v>
      </c>
      <c r="N244" s="168" t="s">
        <v>43</v>
      </c>
      <c r="O244" s="22"/>
      <c r="P244" s="169">
        <f>O244*H244</f>
        <v>0</v>
      </c>
      <c r="Q244" s="169">
        <v>0</v>
      </c>
      <c r="R244" s="169">
        <f>Q244*H244</f>
        <v>0</v>
      </c>
      <c r="S244" s="169">
        <v>0</v>
      </c>
      <c r="T244" s="170">
        <f>S244*H244</f>
        <v>0</v>
      </c>
      <c r="AR244" s="171" t="s">
        <v>132</v>
      </c>
      <c r="AT244" s="171" t="s">
        <v>127</v>
      </c>
      <c r="AU244" s="171" t="s">
        <v>146</v>
      </c>
      <c r="AY244" s="3" t="s">
        <v>125</v>
      </c>
      <c r="BE244" s="172">
        <f>IF(N244="základní",J244,0)</f>
        <v>0</v>
      </c>
      <c r="BF244" s="172">
        <f>IF(N244="snížená",J244,0)</f>
        <v>0</v>
      </c>
      <c r="BG244" s="172">
        <f>IF(N244="zákl. přenesená",J244,0)</f>
        <v>0</v>
      </c>
      <c r="BH244" s="172">
        <f>IF(N244="sníž. přenesená",J244,0)</f>
        <v>0</v>
      </c>
      <c r="BI244" s="172">
        <f>IF(N244="nulová",J244,0)</f>
        <v>0</v>
      </c>
      <c r="BJ244" s="3" t="s">
        <v>80</v>
      </c>
      <c r="BK244" s="172">
        <f>ROUND(I244*H244,2)</f>
        <v>0</v>
      </c>
      <c r="BL244" s="3" t="s">
        <v>132</v>
      </c>
      <c r="BM244" s="171" t="s">
        <v>1169</v>
      </c>
    </row>
    <row r="245" spans="2:65" s="20" customFormat="1" ht="19.5" x14ac:dyDescent="0.2">
      <c r="B245" s="21"/>
      <c r="C245" s="22"/>
      <c r="D245" s="173" t="s">
        <v>134</v>
      </c>
      <c r="E245" s="22"/>
      <c r="F245" s="174" t="s">
        <v>1170</v>
      </c>
      <c r="G245" s="22"/>
      <c r="H245" s="22"/>
      <c r="I245" s="175"/>
      <c r="J245" s="22"/>
      <c r="K245" s="22"/>
      <c r="L245" s="25"/>
      <c r="M245" s="176"/>
      <c r="N245" s="22"/>
      <c r="O245" s="22"/>
      <c r="P245" s="22"/>
      <c r="Q245" s="22"/>
      <c r="R245" s="22"/>
      <c r="S245" s="22"/>
      <c r="T245" s="53"/>
      <c r="AT245" s="3" t="s">
        <v>134</v>
      </c>
      <c r="AU245" s="3" t="s">
        <v>146</v>
      </c>
    </row>
    <row r="246" spans="2:65" s="20" customFormat="1" x14ac:dyDescent="0.2">
      <c r="B246" s="21"/>
      <c r="C246" s="22"/>
      <c r="D246" s="177" t="s">
        <v>136</v>
      </c>
      <c r="E246" s="22"/>
      <c r="F246" s="178" t="s">
        <v>1171</v>
      </c>
      <c r="G246" s="22"/>
      <c r="H246" s="22"/>
      <c r="I246" s="175"/>
      <c r="J246" s="22"/>
      <c r="K246" s="22"/>
      <c r="L246" s="25"/>
      <c r="M246" s="176"/>
      <c r="N246" s="22"/>
      <c r="O246" s="22"/>
      <c r="P246" s="22"/>
      <c r="Q246" s="22"/>
      <c r="R246" s="22"/>
      <c r="S246" s="22"/>
      <c r="T246" s="53"/>
      <c r="AT246" s="3" t="s">
        <v>136</v>
      </c>
      <c r="AU246" s="3" t="s">
        <v>146</v>
      </c>
    </row>
    <row r="247" spans="2:65" s="179" customFormat="1" x14ac:dyDescent="0.2">
      <c r="B247" s="180"/>
      <c r="C247" s="181"/>
      <c r="D247" s="173" t="s">
        <v>138</v>
      </c>
      <c r="E247" s="182" t="s">
        <v>19</v>
      </c>
      <c r="F247" s="183" t="s">
        <v>1172</v>
      </c>
      <c r="G247" s="181"/>
      <c r="H247" s="184">
        <v>1</v>
      </c>
      <c r="I247" s="185"/>
      <c r="J247" s="181"/>
      <c r="K247" s="181"/>
      <c r="L247" s="186"/>
      <c r="M247" s="187"/>
      <c r="N247" s="181"/>
      <c r="O247" s="181"/>
      <c r="P247" s="181"/>
      <c r="Q247" s="181"/>
      <c r="R247" s="181"/>
      <c r="S247" s="181"/>
      <c r="T247" s="188"/>
      <c r="AT247" s="189" t="s">
        <v>138</v>
      </c>
      <c r="AU247" s="189" t="s">
        <v>146</v>
      </c>
      <c r="AV247" s="179" t="s">
        <v>82</v>
      </c>
      <c r="AW247" s="179" t="s">
        <v>33</v>
      </c>
      <c r="AX247" s="179" t="s">
        <v>72</v>
      </c>
      <c r="AY247" s="189" t="s">
        <v>125</v>
      </c>
    </row>
    <row r="248" spans="2:65" s="190" customFormat="1" x14ac:dyDescent="0.2">
      <c r="B248" s="191"/>
      <c r="C248" s="192"/>
      <c r="D248" s="173" t="s">
        <v>138</v>
      </c>
      <c r="E248" s="193" t="s">
        <v>19</v>
      </c>
      <c r="F248" s="194" t="s">
        <v>158</v>
      </c>
      <c r="G248" s="192"/>
      <c r="H248" s="195">
        <v>1</v>
      </c>
      <c r="I248" s="196"/>
      <c r="J248" s="192"/>
      <c r="K248" s="192"/>
      <c r="L248" s="197"/>
      <c r="M248" s="198"/>
      <c r="N248" s="192"/>
      <c r="O248" s="192"/>
      <c r="P248" s="192"/>
      <c r="Q248" s="192"/>
      <c r="R248" s="192"/>
      <c r="S248" s="192"/>
      <c r="T248" s="199"/>
      <c r="AT248" s="200" t="s">
        <v>138</v>
      </c>
      <c r="AU248" s="200" t="s">
        <v>146</v>
      </c>
      <c r="AV248" s="190" t="s">
        <v>132</v>
      </c>
      <c r="AW248" s="190" t="s">
        <v>33</v>
      </c>
      <c r="AX248" s="190" t="s">
        <v>80</v>
      </c>
      <c r="AY248" s="200" t="s">
        <v>125</v>
      </c>
    </row>
    <row r="249" spans="2:65" s="20" customFormat="1" ht="24.2" customHeight="1" x14ac:dyDescent="0.2">
      <c r="B249" s="21"/>
      <c r="C249" s="160" t="s">
        <v>468</v>
      </c>
      <c r="D249" s="160" t="s">
        <v>127</v>
      </c>
      <c r="E249" s="161" t="s">
        <v>1173</v>
      </c>
      <c r="F249" s="162" t="s">
        <v>1174</v>
      </c>
      <c r="G249" s="163" t="s">
        <v>196</v>
      </c>
      <c r="H249" s="164">
        <v>6</v>
      </c>
      <c r="I249" s="165"/>
      <c r="J249" s="166">
        <f>ROUND(I249*H249,2)</f>
        <v>0</v>
      </c>
      <c r="K249" s="162" t="s">
        <v>131</v>
      </c>
      <c r="L249" s="25"/>
      <c r="M249" s="167" t="s">
        <v>19</v>
      </c>
      <c r="N249" s="168" t="s">
        <v>43</v>
      </c>
      <c r="O249" s="22"/>
      <c r="P249" s="169">
        <f>O249*H249</f>
        <v>0</v>
      </c>
      <c r="Q249" s="169">
        <v>0</v>
      </c>
      <c r="R249" s="169">
        <f>Q249*H249</f>
        <v>0</v>
      </c>
      <c r="S249" s="169">
        <v>0</v>
      </c>
      <c r="T249" s="170">
        <f>S249*H249</f>
        <v>0</v>
      </c>
      <c r="AR249" s="171" t="s">
        <v>132</v>
      </c>
      <c r="AT249" s="171" t="s">
        <v>127</v>
      </c>
      <c r="AU249" s="171" t="s">
        <v>146</v>
      </c>
      <c r="AY249" s="3" t="s">
        <v>125</v>
      </c>
      <c r="BE249" s="172">
        <f>IF(N249="základní",J249,0)</f>
        <v>0</v>
      </c>
      <c r="BF249" s="172">
        <f>IF(N249="snížená",J249,0)</f>
        <v>0</v>
      </c>
      <c r="BG249" s="172">
        <f>IF(N249="zákl. přenesená",J249,0)</f>
        <v>0</v>
      </c>
      <c r="BH249" s="172">
        <f>IF(N249="sníž. přenesená",J249,0)</f>
        <v>0</v>
      </c>
      <c r="BI249" s="172">
        <f>IF(N249="nulová",J249,0)</f>
        <v>0</v>
      </c>
      <c r="BJ249" s="3" t="s">
        <v>80</v>
      </c>
      <c r="BK249" s="172">
        <f>ROUND(I249*H249,2)</f>
        <v>0</v>
      </c>
      <c r="BL249" s="3" t="s">
        <v>132</v>
      </c>
      <c r="BM249" s="171" t="s">
        <v>1175</v>
      </c>
    </row>
    <row r="250" spans="2:65" s="20" customFormat="1" ht="19.5" x14ac:dyDescent="0.2">
      <c r="B250" s="21"/>
      <c r="C250" s="22"/>
      <c r="D250" s="173" t="s">
        <v>134</v>
      </c>
      <c r="E250" s="22"/>
      <c r="F250" s="174" t="s">
        <v>1176</v>
      </c>
      <c r="G250" s="22"/>
      <c r="H250" s="22"/>
      <c r="I250" s="175"/>
      <c r="J250" s="22"/>
      <c r="K250" s="22"/>
      <c r="L250" s="25"/>
      <c r="M250" s="176"/>
      <c r="N250" s="22"/>
      <c r="O250" s="22"/>
      <c r="P250" s="22"/>
      <c r="Q250" s="22"/>
      <c r="R250" s="22"/>
      <c r="S250" s="22"/>
      <c r="T250" s="53"/>
      <c r="AT250" s="3" t="s">
        <v>134</v>
      </c>
      <c r="AU250" s="3" t="s">
        <v>146</v>
      </c>
    </row>
    <row r="251" spans="2:65" s="20" customFormat="1" x14ac:dyDescent="0.2">
      <c r="B251" s="21"/>
      <c r="C251" s="22"/>
      <c r="D251" s="177" t="s">
        <v>136</v>
      </c>
      <c r="E251" s="22"/>
      <c r="F251" s="178" t="s">
        <v>1177</v>
      </c>
      <c r="G251" s="22"/>
      <c r="H251" s="22"/>
      <c r="I251" s="175"/>
      <c r="J251" s="22"/>
      <c r="K251" s="22"/>
      <c r="L251" s="25"/>
      <c r="M251" s="176"/>
      <c r="N251" s="22"/>
      <c r="O251" s="22"/>
      <c r="P251" s="22"/>
      <c r="Q251" s="22"/>
      <c r="R251" s="22"/>
      <c r="S251" s="22"/>
      <c r="T251" s="53"/>
      <c r="AT251" s="3" t="s">
        <v>136</v>
      </c>
      <c r="AU251" s="3" t="s">
        <v>146</v>
      </c>
    </row>
    <row r="252" spans="2:65" s="179" customFormat="1" x14ac:dyDescent="0.2">
      <c r="B252" s="180"/>
      <c r="C252" s="181"/>
      <c r="D252" s="173" t="s">
        <v>138</v>
      </c>
      <c r="E252" s="182" t="s">
        <v>19</v>
      </c>
      <c r="F252" s="183" t="s">
        <v>1178</v>
      </c>
      <c r="G252" s="181"/>
      <c r="H252" s="184">
        <v>6</v>
      </c>
      <c r="I252" s="185"/>
      <c r="J252" s="181"/>
      <c r="K252" s="181"/>
      <c r="L252" s="186"/>
      <c r="M252" s="187"/>
      <c r="N252" s="181"/>
      <c r="O252" s="181"/>
      <c r="P252" s="181"/>
      <c r="Q252" s="181"/>
      <c r="R252" s="181"/>
      <c r="S252" s="181"/>
      <c r="T252" s="188"/>
      <c r="AT252" s="189" t="s">
        <v>138</v>
      </c>
      <c r="AU252" s="189" t="s">
        <v>146</v>
      </c>
      <c r="AV252" s="179" t="s">
        <v>82</v>
      </c>
      <c r="AW252" s="179" t="s">
        <v>33</v>
      </c>
      <c r="AX252" s="179" t="s">
        <v>72</v>
      </c>
      <c r="AY252" s="189" t="s">
        <v>125</v>
      </c>
    </row>
    <row r="253" spans="2:65" s="190" customFormat="1" x14ac:dyDescent="0.2">
      <c r="B253" s="191"/>
      <c r="C253" s="192"/>
      <c r="D253" s="173" t="s">
        <v>138</v>
      </c>
      <c r="E253" s="193" t="s">
        <v>19</v>
      </c>
      <c r="F253" s="194" t="s">
        <v>158</v>
      </c>
      <c r="G253" s="192"/>
      <c r="H253" s="195">
        <v>6</v>
      </c>
      <c r="I253" s="196"/>
      <c r="J253" s="192"/>
      <c r="K253" s="192"/>
      <c r="L253" s="197"/>
      <c r="M253" s="198"/>
      <c r="N253" s="192"/>
      <c r="O253" s="192"/>
      <c r="P253" s="192"/>
      <c r="Q253" s="192"/>
      <c r="R253" s="192"/>
      <c r="S253" s="192"/>
      <c r="T253" s="199"/>
      <c r="AT253" s="200" t="s">
        <v>138</v>
      </c>
      <c r="AU253" s="200" t="s">
        <v>146</v>
      </c>
      <c r="AV253" s="190" t="s">
        <v>132</v>
      </c>
      <c r="AW253" s="190" t="s">
        <v>33</v>
      </c>
      <c r="AX253" s="190" t="s">
        <v>80</v>
      </c>
      <c r="AY253" s="200" t="s">
        <v>125</v>
      </c>
    </row>
    <row r="254" spans="2:65" s="20" customFormat="1" ht="24.2" customHeight="1" x14ac:dyDescent="0.2">
      <c r="B254" s="21"/>
      <c r="C254" s="160" t="s">
        <v>471</v>
      </c>
      <c r="D254" s="160" t="s">
        <v>127</v>
      </c>
      <c r="E254" s="161" t="s">
        <v>1179</v>
      </c>
      <c r="F254" s="162" t="s">
        <v>1180</v>
      </c>
      <c r="G254" s="163" t="s">
        <v>196</v>
      </c>
      <c r="H254" s="164">
        <v>4</v>
      </c>
      <c r="I254" s="165"/>
      <c r="J254" s="166">
        <f>ROUND(I254*H254,2)</f>
        <v>0</v>
      </c>
      <c r="K254" s="162" t="s">
        <v>131</v>
      </c>
      <c r="L254" s="25"/>
      <c r="M254" s="167" t="s">
        <v>19</v>
      </c>
      <c r="N254" s="168" t="s">
        <v>43</v>
      </c>
      <c r="O254" s="22"/>
      <c r="P254" s="169">
        <f>O254*H254</f>
        <v>0</v>
      </c>
      <c r="Q254" s="169">
        <v>0</v>
      </c>
      <c r="R254" s="169">
        <f>Q254*H254</f>
        <v>0</v>
      </c>
      <c r="S254" s="169">
        <v>0</v>
      </c>
      <c r="T254" s="170">
        <f>S254*H254</f>
        <v>0</v>
      </c>
      <c r="AR254" s="171" t="s">
        <v>132</v>
      </c>
      <c r="AT254" s="171" t="s">
        <v>127</v>
      </c>
      <c r="AU254" s="171" t="s">
        <v>146</v>
      </c>
      <c r="AY254" s="3" t="s">
        <v>125</v>
      </c>
      <c r="BE254" s="172">
        <f>IF(N254="základní",J254,0)</f>
        <v>0</v>
      </c>
      <c r="BF254" s="172">
        <f>IF(N254="snížená",J254,0)</f>
        <v>0</v>
      </c>
      <c r="BG254" s="172">
        <f>IF(N254="zákl. přenesená",J254,0)</f>
        <v>0</v>
      </c>
      <c r="BH254" s="172">
        <f>IF(N254="sníž. přenesená",J254,0)</f>
        <v>0</v>
      </c>
      <c r="BI254" s="172">
        <f>IF(N254="nulová",J254,0)</f>
        <v>0</v>
      </c>
      <c r="BJ254" s="3" t="s">
        <v>80</v>
      </c>
      <c r="BK254" s="172">
        <f>ROUND(I254*H254,2)</f>
        <v>0</v>
      </c>
      <c r="BL254" s="3" t="s">
        <v>132</v>
      </c>
      <c r="BM254" s="171" t="s">
        <v>1181</v>
      </c>
    </row>
    <row r="255" spans="2:65" s="20" customFormat="1" ht="19.5" x14ac:dyDescent="0.2">
      <c r="B255" s="21"/>
      <c r="C255" s="22"/>
      <c r="D255" s="173" t="s">
        <v>134</v>
      </c>
      <c r="E255" s="22"/>
      <c r="F255" s="174" t="s">
        <v>1182</v>
      </c>
      <c r="G255" s="22"/>
      <c r="H255" s="22"/>
      <c r="I255" s="175"/>
      <c r="J255" s="22"/>
      <c r="K255" s="22"/>
      <c r="L255" s="25"/>
      <c r="M255" s="176"/>
      <c r="N255" s="22"/>
      <c r="O255" s="22"/>
      <c r="P255" s="22"/>
      <c r="Q255" s="22"/>
      <c r="R255" s="22"/>
      <c r="S255" s="22"/>
      <c r="T255" s="53"/>
      <c r="AT255" s="3" t="s">
        <v>134</v>
      </c>
      <c r="AU255" s="3" t="s">
        <v>146</v>
      </c>
    </row>
    <row r="256" spans="2:65" s="20" customFormat="1" x14ac:dyDescent="0.2">
      <c r="B256" s="21"/>
      <c r="C256" s="22"/>
      <c r="D256" s="177" t="s">
        <v>136</v>
      </c>
      <c r="E256" s="22"/>
      <c r="F256" s="178" t="s">
        <v>1183</v>
      </c>
      <c r="G256" s="22"/>
      <c r="H256" s="22"/>
      <c r="I256" s="175"/>
      <c r="J256" s="22"/>
      <c r="K256" s="22"/>
      <c r="L256" s="25"/>
      <c r="M256" s="176"/>
      <c r="N256" s="22"/>
      <c r="O256" s="22"/>
      <c r="P256" s="22"/>
      <c r="Q256" s="22"/>
      <c r="R256" s="22"/>
      <c r="S256" s="22"/>
      <c r="T256" s="53"/>
      <c r="AT256" s="3" t="s">
        <v>136</v>
      </c>
      <c r="AU256" s="3" t="s">
        <v>146</v>
      </c>
    </row>
    <row r="257" spans="2:65" s="179" customFormat="1" x14ac:dyDescent="0.2">
      <c r="B257" s="180"/>
      <c r="C257" s="181"/>
      <c r="D257" s="173" t="s">
        <v>138</v>
      </c>
      <c r="E257" s="182" t="s">
        <v>19</v>
      </c>
      <c r="F257" s="183" t="s">
        <v>1184</v>
      </c>
      <c r="G257" s="181"/>
      <c r="H257" s="184">
        <v>4</v>
      </c>
      <c r="I257" s="185"/>
      <c r="J257" s="181"/>
      <c r="K257" s="181"/>
      <c r="L257" s="186"/>
      <c r="M257" s="187"/>
      <c r="N257" s="181"/>
      <c r="O257" s="181"/>
      <c r="P257" s="181"/>
      <c r="Q257" s="181"/>
      <c r="R257" s="181"/>
      <c r="S257" s="181"/>
      <c r="T257" s="188"/>
      <c r="AT257" s="189" t="s">
        <v>138</v>
      </c>
      <c r="AU257" s="189" t="s">
        <v>146</v>
      </c>
      <c r="AV257" s="179" t="s">
        <v>82</v>
      </c>
      <c r="AW257" s="179" t="s">
        <v>33</v>
      </c>
      <c r="AX257" s="179" t="s">
        <v>72</v>
      </c>
      <c r="AY257" s="189" t="s">
        <v>125</v>
      </c>
    </row>
    <row r="258" spans="2:65" s="190" customFormat="1" x14ac:dyDescent="0.2">
      <c r="B258" s="191"/>
      <c r="C258" s="192"/>
      <c r="D258" s="173" t="s">
        <v>138</v>
      </c>
      <c r="E258" s="193" t="s">
        <v>19</v>
      </c>
      <c r="F258" s="194" t="s">
        <v>158</v>
      </c>
      <c r="G258" s="192"/>
      <c r="H258" s="195">
        <v>4</v>
      </c>
      <c r="I258" s="196"/>
      <c r="J258" s="192"/>
      <c r="K258" s="192"/>
      <c r="L258" s="197"/>
      <c r="M258" s="198"/>
      <c r="N258" s="192"/>
      <c r="O258" s="192"/>
      <c r="P258" s="192"/>
      <c r="Q258" s="192"/>
      <c r="R258" s="192"/>
      <c r="S258" s="192"/>
      <c r="T258" s="199"/>
      <c r="AT258" s="200" t="s">
        <v>138</v>
      </c>
      <c r="AU258" s="200" t="s">
        <v>146</v>
      </c>
      <c r="AV258" s="190" t="s">
        <v>132</v>
      </c>
      <c r="AW258" s="190" t="s">
        <v>33</v>
      </c>
      <c r="AX258" s="190" t="s">
        <v>80</v>
      </c>
      <c r="AY258" s="200" t="s">
        <v>125</v>
      </c>
    </row>
    <row r="259" spans="2:65" s="20" customFormat="1" ht="24.2" customHeight="1" x14ac:dyDescent="0.2">
      <c r="B259" s="21"/>
      <c r="C259" s="160" t="s">
        <v>474</v>
      </c>
      <c r="D259" s="160" t="s">
        <v>127</v>
      </c>
      <c r="E259" s="161" t="s">
        <v>1185</v>
      </c>
      <c r="F259" s="162" t="s">
        <v>1186</v>
      </c>
      <c r="G259" s="163" t="s">
        <v>196</v>
      </c>
      <c r="H259" s="164">
        <v>2</v>
      </c>
      <c r="I259" s="165"/>
      <c r="J259" s="166">
        <f>ROUND(I259*H259,2)</f>
        <v>0</v>
      </c>
      <c r="K259" s="162" t="s">
        <v>131</v>
      </c>
      <c r="L259" s="25"/>
      <c r="M259" s="167" t="s">
        <v>19</v>
      </c>
      <c r="N259" s="168" t="s">
        <v>43</v>
      </c>
      <c r="O259" s="22"/>
      <c r="P259" s="169">
        <f>O259*H259</f>
        <v>0</v>
      </c>
      <c r="Q259" s="169">
        <v>0</v>
      </c>
      <c r="R259" s="169">
        <f>Q259*H259</f>
        <v>0</v>
      </c>
      <c r="S259" s="169">
        <v>0</v>
      </c>
      <c r="T259" s="170">
        <f>S259*H259</f>
        <v>0</v>
      </c>
      <c r="AR259" s="171" t="s">
        <v>132</v>
      </c>
      <c r="AT259" s="171" t="s">
        <v>127</v>
      </c>
      <c r="AU259" s="171" t="s">
        <v>146</v>
      </c>
      <c r="AY259" s="3" t="s">
        <v>125</v>
      </c>
      <c r="BE259" s="172">
        <f>IF(N259="základní",J259,0)</f>
        <v>0</v>
      </c>
      <c r="BF259" s="172">
        <f>IF(N259="snížená",J259,0)</f>
        <v>0</v>
      </c>
      <c r="BG259" s="172">
        <f>IF(N259="zákl. přenesená",J259,0)</f>
        <v>0</v>
      </c>
      <c r="BH259" s="172">
        <f>IF(N259="sníž. přenesená",J259,0)</f>
        <v>0</v>
      </c>
      <c r="BI259" s="172">
        <f>IF(N259="nulová",J259,0)</f>
        <v>0</v>
      </c>
      <c r="BJ259" s="3" t="s">
        <v>80</v>
      </c>
      <c r="BK259" s="172">
        <f>ROUND(I259*H259,2)</f>
        <v>0</v>
      </c>
      <c r="BL259" s="3" t="s">
        <v>132</v>
      </c>
      <c r="BM259" s="171" t="s">
        <v>1187</v>
      </c>
    </row>
    <row r="260" spans="2:65" s="20" customFormat="1" ht="19.5" x14ac:dyDescent="0.2">
      <c r="B260" s="21"/>
      <c r="C260" s="22"/>
      <c r="D260" s="173" t="s">
        <v>134</v>
      </c>
      <c r="E260" s="22"/>
      <c r="F260" s="174" t="s">
        <v>1188</v>
      </c>
      <c r="G260" s="22"/>
      <c r="H260" s="22"/>
      <c r="I260" s="175"/>
      <c r="J260" s="22"/>
      <c r="K260" s="22"/>
      <c r="L260" s="25"/>
      <c r="M260" s="176"/>
      <c r="N260" s="22"/>
      <c r="O260" s="22"/>
      <c r="P260" s="22"/>
      <c r="Q260" s="22"/>
      <c r="R260" s="22"/>
      <c r="S260" s="22"/>
      <c r="T260" s="53"/>
      <c r="AT260" s="3" t="s">
        <v>134</v>
      </c>
      <c r="AU260" s="3" t="s">
        <v>146</v>
      </c>
    </row>
    <row r="261" spans="2:65" s="20" customFormat="1" x14ac:dyDescent="0.2">
      <c r="B261" s="21"/>
      <c r="C261" s="22"/>
      <c r="D261" s="177" t="s">
        <v>136</v>
      </c>
      <c r="E261" s="22"/>
      <c r="F261" s="178" t="s">
        <v>1189</v>
      </c>
      <c r="G261" s="22"/>
      <c r="H261" s="22"/>
      <c r="I261" s="175"/>
      <c r="J261" s="22"/>
      <c r="K261" s="22"/>
      <c r="L261" s="25"/>
      <c r="M261" s="176"/>
      <c r="N261" s="22"/>
      <c r="O261" s="22"/>
      <c r="P261" s="22"/>
      <c r="Q261" s="22"/>
      <c r="R261" s="22"/>
      <c r="S261" s="22"/>
      <c r="T261" s="53"/>
      <c r="AT261" s="3" t="s">
        <v>136</v>
      </c>
      <c r="AU261" s="3" t="s">
        <v>146</v>
      </c>
    </row>
    <row r="262" spans="2:65" s="179" customFormat="1" ht="22.5" x14ac:dyDescent="0.2">
      <c r="B262" s="180"/>
      <c r="C262" s="181"/>
      <c r="D262" s="173" t="s">
        <v>138</v>
      </c>
      <c r="E262" s="182" t="s">
        <v>19</v>
      </c>
      <c r="F262" s="183" t="s">
        <v>1190</v>
      </c>
      <c r="G262" s="181"/>
      <c r="H262" s="184">
        <v>2</v>
      </c>
      <c r="I262" s="185"/>
      <c r="J262" s="181"/>
      <c r="K262" s="181"/>
      <c r="L262" s="186"/>
      <c r="M262" s="187"/>
      <c r="N262" s="181"/>
      <c r="O262" s="181"/>
      <c r="P262" s="181"/>
      <c r="Q262" s="181"/>
      <c r="R262" s="181"/>
      <c r="S262" s="181"/>
      <c r="T262" s="188"/>
      <c r="AT262" s="189" t="s">
        <v>138</v>
      </c>
      <c r="AU262" s="189" t="s">
        <v>146</v>
      </c>
      <c r="AV262" s="179" t="s">
        <v>82</v>
      </c>
      <c r="AW262" s="179" t="s">
        <v>33</v>
      </c>
      <c r="AX262" s="179" t="s">
        <v>72</v>
      </c>
      <c r="AY262" s="189" t="s">
        <v>125</v>
      </c>
    </row>
    <row r="263" spans="2:65" s="190" customFormat="1" x14ac:dyDescent="0.2">
      <c r="B263" s="191"/>
      <c r="C263" s="192"/>
      <c r="D263" s="173" t="s">
        <v>138</v>
      </c>
      <c r="E263" s="193" t="s">
        <v>19</v>
      </c>
      <c r="F263" s="194" t="s">
        <v>158</v>
      </c>
      <c r="G263" s="192"/>
      <c r="H263" s="195">
        <v>2</v>
      </c>
      <c r="I263" s="196"/>
      <c r="J263" s="192"/>
      <c r="K263" s="192"/>
      <c r="L263" s="197"/>
      <c r="M263" s="198"/>
      <c r="N263" s="192"/>
      <c r="O263" s="192"/>
      <c r="P263" s="192"/>
      <c r="Q263" s="192"/>
      <c r="R263" s="192"/>
      <c r="S263" s="192"/>
      <c r="T263" s="199"/>
      <c r="AT263" s="200" t="s">
        <v>138</v>
      </c>
      <c r="AU263" s="200" t="s">
        <v>146</v>
      </c>
      <c r="AV263" s="190" t="s">
        <v>132</v>
      </c>
      <c r="AW263" s="190" t="s">
        <v>33</v>
      </c>
      <c r="AX263" s="190" t="s">
        <v>80</v>
      </c>
      <c r="AY263" s="200" t="s">
        <v>125</v>
      </c>
    </row>
    <row r="264" spans="2:65" s="20" customFormat="1" ht="24.2" customHeight="1" x14ac:dyDescent="0.2">
      <c r="B264" s="21"/>
      <c r="C264" s="160" t="s">
        <v>476</v>
      </c>
      <c r="D264" s="160" t="s">
        <v>127</v>
      </c>
      <c r="E264" s="161" t="s">
        <v>1191</v>
      </c>
      <c r="F264" s="162" t="s">
        <v>1192</v>
      </c>
      <c r="G264" s="163" t="s">
        <v>196</v>
      </c>
      <c r="H264" s="164">
        <v>1</v>
      </c>
      <c r="I264" s="165"/>
      <c r="J264" s="166">
        <f>ROUND(I264*H264,2)</f>
        <v>0</v>
      </c>
      <c r="K264" s="162" t="s">
        <v>131</v>
      </c>
      <c r="L264" s="25"/>
      <c r="M264" s="167" t="s">
        <v>19</v>
      </c>
      <c r="N264" s="168" t="s">
        <v>43</v>
      </c>
      <c r="O264" s="22"/>
      <c r="P264" s="169">
        <f>O264*H264</f>
        <v>0</v>
      </c>
      <c r="Q264" s="169">
        <v>0</v>
      </c>
      <c r="R264" s="169">
        <f>Q264*H264</f>
        <v>0</v>
      </c>
      <c r="S264" s="169">
        <v>0</v>
      </c>
      <c r="T264" s="170">
        <f>S264*H264</f>
        <v>0</v>
      </c>
      <c r="AR264" s="171" t="s">
        <v>132</v>
      </c>
      <c r="AT264" s="171" t="s">
        <v>127</v>
      </c>
      <c r="AU264" s="171" t="s">
        <v>146</v>
      </c>
      <c r="AY264" s="3" t="s">
        <v>125</v>
      </c>
      <c r="BE264" s="172">
        <f>IF(N264="základní",J264,0)</f>
        <v>0</v>
      </c>
      <c r="BF264" s="172">
        <f>IF(N264="snížená",J264,0)</f>
        <v>0</v>
      </c>
      <c r="BG264" s="172">
        <f>IF(N264="zákl. přenesená",J264,0)</f>
        <v>0</v>
      </c>
      <c r="BH264" s="172">
        <f>IF(N264="sníž. přenesená",J264,0)</f>
        <v>0</v>
      </c>
      <c r="BI264" s="172">
        <f>IF(N264="nulová",J264,0)</f>
        <v>0</v>
      </c>
      <c r="BJ264" s="3" t="s">
        <v>80</v>
      </c>
      <c r="BK264" s="172">
        <f>ROUND(I264*H264,2)</f>
        <v>0</v>
      </c>
      <c r="BL264" s="3" t="s">
        <v>132</v>
      </c>
      <c r="BM264" s="171" t="s">
        <v>1193</v>
      </c>
    </row>
    <row r="265" spans="2:65" s="20" customFormat="1" ht="19.5" x14ac:dyDescent="0.2">
      <c r="B265" s="21"/>
      <c r="C265" s="22"/>
      <c r="D265" s="173" t="s">
        <v>134</v>
      </c>
      <c r="E265" s="22"/>
      <c r="F265" s="174" t="s">
        <v>1194</v>
      </c>
      <c r="G265" s="22"/>
      <c r="H265" s="22"/>
      <c r="I265" s="175"/>
      <c r="J265" s="22"/>
      <c r="K265" s="22"/>
      <c r="L265" s="25"/>
      <c r="M265" s="176"/>
      <c r="N265" s="22"/>
      <c r="O265" s="22"/>
      <c r="P265" s="22"/>
      <c r="Q265" s="22"/>
      <c r="R265" s="22"/>
      <c r="S265" s="22"/>
      <c r="T265" s="53"/>
      <c r="AT265" s="3" t="s">
        <v>134</v>
      </c>
      <c r="AU265" s="3" t="s">
        <v>146</v>
      </c>
    </row>
    <row r="266" spans="2:65" s="20" customFormat="1" x14ac:dyDescent="0.2">
      <c r="B266" s="21"/>
      <c r="C266" s="22"/>
      <c r="D266" s="177" t="s">
        <v>136</v>
      </c>
      <c r="E266" s="22"/>
      <c r="F266" s="178" t="s">
        <v>1195</v>
      </c>
      <c r="G266" s="22"/>
      <c r="H266" s="22"/>
      <c r="I266" s="175"/>
      <c r="J266" s="22"/>
      <c r="K266" s="22"/>
      <c r="L266" s="25"/>
      <c r="M266" s="176"/>
      <c r="N266" s="22"/>
      <c r="O266" s="22"/>
      <c r="P266" s="22"/>
      <c r="Q266" s="22"/>
      <c r="R266" s="22"/>
      <c r="S266" s="22"/>
      <c r="T266" s="53"/>
      <c r="AT266" s="3" t="s">
        <v>136</v>
      </c>
      <c r="AU266" s="3" t="s">
        <v>146</v>
      </c>
    </row>
    <row r="267" spans="2:65" s="179" customFormat="1" x14ac:dyDescent="0.2">
      <c r="B267" s="180"/>
      <c r="C267" s="181"/>
      <c r="D267" s="173" t="s">
        <v>138</v>
      </c>
      <c r="E267" s="182" t="s">
        <v>19</v>
      </c>
      <c r="F267" s="183" t="s">
        <v>1196</v>
      </c>
      <c r="G267" s="181"/>
      <c r="H267" s="184">
        <v>1</v>
      </c>
      <c r="I267" s="185"/>
      <c r="J267" s="181"/>
      <c r="K267" s="181"/>
      <c r="L267" s="186"/>
      <c r="M267" s="187"/>
      <c r="N267" s="181"/>
      <c r="O267" s="181"/>
      <c r="P267" s="181"/>
      <c r="Q267" s="181"/>
      <c r="R267" s="181"/>
      <c r="S267" s="181"/>
      <c r="T267" s="188"/>
      <c r="AT267" s="189" t="s">
        <v>138</v>
      </c>
      <c r="AU267" s="189" t="s">
        <v>146</v>
      </c>
      <c r="AV267" s="179" t="s">
        <v>82</v>
      </c>
      <c r="AW267" s="179" t="s">
        <v>33</v>
      </c>
      <c r="AX267" s="179" t="s">
        <v>72</v>
      </c>
      <c r="AY267" s="189" t="s">
        <v>125</v>
      </c>
    </row>
    <row r="268" spans="2:65" s="190" customFormat="1" x14ac:dyDescent="0.2">
      <c r="B268" s="191"/>
      <c r="C268" s="192"/>
      <c r="D268" s="173" t="s">
        <v>138</v>
      </c>
      <c r="E268" s="193" t="s">
        <v>19</v>
      </c>
      <c r="F268" s="194" t="s">
        <v>158</v>
      </c>
      <c r="G268" s="192"/>
      <c r="H268" s="195">
        <v>1</v>
      </c>
      <c r="I268" s="196"/>
      <c r="J268" s="192"/>
      <c r="K268" s="192"/>
      <c r="L268" s="197"/>
      <c r="M268" s="198"/>
      <c r="N268" s="192"/>
      <c r="O268" s="192"/>
      <c r="P268" s="192"/>
      <c r="Q268" s="192"/>
      <c r="R268" s="192"/>
      <c r="S268" s="192"/>
      <c r="T268" s="199"/>
      <c r="AT268" s="200" t="s">
        <v>138</v>
      </c>
      <c r="AU268" s="200" t="s">
        <v>146</v>
      </c>
      <c r="AV268" s="190" t="s">
        <v>132</v>
      </c>
      <c r="AW268" s="190" t="s">
        <v>33</v>
      </c>
      <c r="AX268" s="190" t="s">
        <v>80</v>
      </c>
      <c r="AY268" s="200" t="s">
        <v>125</v>
      </c>
    </row>
    <row r="269" spans="2:65" s="20" customFormat="1" ht="24.2" customHeight="1" x14ac:dyDescent="0.2">
      <c r="B269" s="21"/>
      <c r="C269" s="160" t="s">
        <v>480</v>
      </c>
      <c r="D269" s="160" t="s">
        <v>127</v>
      </c>
      <c r="E269" s="161" t="s">
        <v>1197</v>
      </c>
      <c r="F269" s="162" t="s">
        <v>1198</v>
      </c>
      <c r="G269" s="163" t="s">
        <v>196</v>
      </c>
      <c r="H269" s="164">
        <v>2</v>
      </c>
      <c r="I269" s="165"/>
      <c r="J269" s="166">
        <f>ROUND(I269*H269,2)</f>
        <v>0</v>
      </c>
      <c r="K269" s="162" t="s">
        <v>131</v>
      </c>
      <c r="L269" s="25"/>
      <c r="M269" s="167" t="s">
        <v>19</v>
      </c>
      <c r="N269" s="168" t="s">
        <v>43</v>
      </c>
      <c r="O269" s="22"/>
      <c r="P269" s="169">
        <f>O269*H269</f>
        <v>0</v>
      </c>
      <c r="Q269" s="169">
        <v>0</v>
      </c>
      <c r="R269" s="169">
        <f>Q269*H269</f>
        <v>0</v>
      </c>
      <c r="S269" s="169">
        <v>0</v>
      </c>
      <c r="T269" s="170">
        <f>S269*H269</f>
        <v>0</v>
      </c>
      <c r="AR269" s="171" t="s">
        <v>132</v>
      </c>
      <c r="AT269" s="171" t="s">
        <v>127</v>
      </c>
      <c r="AU269" s="171" t="s">
        <v>146</v>
      </c>
      <c r="AY269" s="3" t="s">
        <v>125</v>
      </c>
      <c r="BE269" s="172">
        <f>IF(N269="základní",J269,0)</f>
        <v>0</v>
      </c>
      <c r="BF269" s="172">
        <f>IF(N269="snížená",J269,0)</f>
        <v>0</v>
      </c>
      <c r="BG269" s="172">
        <f>IF(N269="zákl. přenesená",J269,0)</f>
        <v>0</v>
      </c>
      <c r="BH269" s="172">
        <f>IF(N269="sníž. přenesená",J269,0)</f>
        <v>0</v>
      </c>
      <c r="BI269" s="172">
        <f>IF(N269="nulová",J269,0)</f>
        <v>0</v>
      </c>
      <c r="BJ269" s="3" t="s">
        <v>80</v>
      </c>
      <c r="BK269" s="172">
        <f>ROUND(I269*H269,2)</f>
        <v>0</v>
      </c>
      <c r="BL269" s="3" t="s">
        <v>132</v>
      </c>
      <c r="BM269" s="171" t="s">
        <v>1199</v>
      </c>
    </row>
    <row r="270" spans="2:65" s="20" customFormat="1" ht="19.5" x14ac:dyDescent="0.2">
      <c r="B270" s="21"/>
      <c r="C270" s="22"/>
      <c r="D270" s="173" t="s">
        <v>134</v>
      </c>
      <c r="E270" s="22"/>
      <c r="F270" s="174" t="s">
        <v>1200</v>
      </c>
      <c r="G270" s="22"/>
      <c r="H270" s="22"/>
      <c r="I270" s="175"/>
      <c r="J270" s="22"/>
      <c r="K270" s="22"/>
      <c r="L270" s="25"/>
      <c r="M270" s="176"/>
      <c r="N270" s="22"/>
      <c r="O270" s="22"/>
      <c r="P270" s="22"/>
      <c r="Q270" s="22"/>
      <c r="R270" s="22"/>
      <c r="S270" s="22"/>
      <c r="T270" s="53"/>
      <c r="AT270" s="3" t="s">
        <v>134</v>
      </c>
      <c r="AU270" s="3" t="s">
        <v>146</v>
      </c>
    </row>
    <row r="271" spans="2:65" s="20" customFormat="1" x14ac:dyDescent="0.2">
      <c r="B271" s="21"/>
      <c r="C271" s="22"/>
      <c r="D271" s="177" t="s">
        <v>136</v>
      </c>
      <c r="E271" s="22"/>
      <c r="F271" s="178" t="s">
        <v>1201</v>
      </c>
      <c r="G271" s="22"/>
      <c r="H271" s="22"/>
      <c r="I271" s="175"/>
      <c r="J271" s="22"/>
      <c r="K271" s="22"/>
      <c r="L271" s="25"/>
      <c r="M271" s="176"/>
      <c r="N271" s="22"/>
      <c r="O271" s="22"/>
      <c r="P271" s="22"/>
      <c r="Q271" s="22"/>
      <c r="R271" s="22"/>
      <c r="S271" s="22"/>
      <c r="T271" s="53"/>
      <c r="AT271" s="3" t="s">
        <v>136</v>
      </c>
      <c r="AU271" s="3" t="s">
        <v>146</v>
      </c>
    </row>
    <row r="272" spans="2:65" s="179" customFormat="1" x14ac:dyDescent="0.2">
      <c r="B272" s="180"/>
      <c r="C272" s="181"/>
      <c r="D272" s="173" t="s">
        <v>138</v>
      </c>
      <c r="E272" s="182" t="s">
        <v>19</v>
      </c>
      <c r="F272" s="183" t="s">
        <v>1202</v>
      </c>
      <c r="G272" s="181"/>
      <c r="H272" s="184">
        <v>2</v>
      </c>
      <c r="I272" s="185"/>
      <c r="J272" s="181"/>
      <c r="K272" s="181"/>
      <c r="L272" s="186"/>
      <c r="M272" s="187"/>
      <c r="N272" s="181"/>
      <c r="O272" s="181"/>
      <c r="P272" s="181"/>
      <c r="Q272" s="181"/>
      <c r="R272" s="181"/>
      <c r="S272" s="181"/>
      <c r="T272" s="188"/>
      <c r="AT272" s="189" t="s">
        <v>138</v>
      </c>
      <c r="AU272" s="189" t="s">
        <v>146</v>
      </c>
      <c r="AV272" s="179" t="s">
        <v>82</v>
      </c>
      <c r="AW272" s="179" t="s">
        <v>33</v>
      </c>
      <c r="AX272" s="179" t="s">
        <v>72</v>
      </c>
      <c r="AY272" s="189" t="s">
        <v>125</v>
      </c>
    </row>
    <row r="273" spans="2:65" s="190" customFormat="1" x14ac:dyDescent="0.2">
      <c r="B273" s="191"/>
      <c r="C273" s="192"/>
      <c r="D273" s="173" t="s">
        <v>138</v>
      </c>
      <c r="E273" s="193" t="s">
        <v>19</v>
      </c>
      <c r="F273" s="194" t="s">
        <v>158</v>
      </c>
      <c r="G273" s="192"/>
      <c r="H273" s="195">
        <v>2</v>
      </c>
      <c r="I273" s="196"/>
      <c r="J273" s="192"/>
      <c r="K273" s="192"/>
      <c r="L273" s="197"/>
      <c r="M273" s="198"/>
      <c r="N273" s="192"/>
      <c r="O273" s="192"/>
      <c r="P273" s="192"/>
      <c r="Q273" s="192"/>
      <c r="R273" s="192"/>
      <c r="S273" s="192"/>
      <c r="T273" s="199"/>
      <c r="AT273" s="200" t="s">
        <v>138</v>
      </c>
      <c r="AU273" s="200" t="s">
        <v>146</v>
      </c>
      <c r="AV273" s="190" t="s">
        <v>132</v>
      </c>
      <c r="AW273" s="190" t="s">
        <v>33</v>
      </c>
      <c r="AX273" s="190" t="s">
        <v>80</v>
      </c>
      <c r="AY273" s="200" t="s">
        <v>125</v>
      </c>
    </row>
    <row r="274" spans="2:65" s="20" customFormat="1" ht="21.75" customHeight="1" x14ac:dyDescent="0.2">
      <c r="B274" s="21"/>
      <c r="C274" s="215" t="s">
        <v>683</v>
      </c>
      <c r="D274" s="215" t="s">
        <v>408</v>
      </c>
      <c r="E274" s="216" t="s">
        <v>1203</v>
      </c>
      <c r="F274" s="217" t="s">
        <v>1204</v>
      </c>
      <c r="G274" s="218" t="s">
        <v>1205</v>
      </c>
      <c r="H274" s="219">
        <v>2</v>
      </c>
      <c r="I274" s="220"/>
      <c r="J274" s="221">
        <f>ROUND(I274*H274,2)</f>
        <v>0</v>
      </c>
      <c r="K274" s="217" t="s">
        <v>19</v>
      </c>
      <c r="L274" s="222"/>
      <c r="M274" s="223" t="s">
        <v>19</v>
      </c>
      <c r="N274" s="224" t="s">
        <v>43</v>
      </c>
      <c r="O274" s="22"/>
      <c r="P274" s="169">
        <f>O274*H274</f>
        <v>0</v>
      </c>
      <c r="Q274" s="169">
        <v>0</v>
      </c>
      <c r="R274" s="169">
        <f>Q274*H274</f>
        <v>0</v>
      </c>
      <c r="S274" s="169">
        <v>0</v>
      </c>
      <c r="T274" s="170">
        <f>S274*H274</f>
        <v>0</v>
      </c>
      <c r="AR274" s="171" t="s">
        <v>175</v>
      </c>
      <c r="AT274" s="171" t="s">
        <v>408</v>
      </c>
      <c r="AU274" s="171" t="s">
        <v>146</v>
      </c>
      <c r="AY274" s="3" t="s">
        <v>125</v>
      </c>
      <c r="BE274" s="172">
        <f>IF(N274="základní",J274,0)</f>
        <v>0</v>
      </c>
      <c r="BF274" s="172">
        <f>IF(N274="snížená",J274,0)</f>
        <v>0</v>
      </c>
      <c r="BG274" s="172">
        <f>IF(N274="zákl. přenesená",J274,0)</f>
        <v>0</v>
      </c>
      <c r="BH274" s="172">
        <f>IF(N274="sníž. přenesená",J274,0)</f>
        <v>0</v>
      </c>
      <c r="BI274" s="172">
        <f>IF(N274="nulová",J274,0)</f>
        <v>0</v>
      </c>
      <c r="BJ274" s="3" t="s">
        <v>80</v>
      </c>
      <c r="BK274" s="172">
        <f>ROUND(I274*H274,2)</f>
        <v>0</v>
      </c>
      <c r="BL274" s="3" t="s">
        <v>132</v>
      </c>
      <c r="BM274" s="171" t="s">
        <v>1206</v>
      </c>
    </row>
    <row r="275" spans="2:65" s="20" customFormat="1" x14ac:dyDescent="0.2">
      <c r="B275" s="21"/>
      <c r="C275" s="22"/>
      <c r="D275" s="173" t="s">
        <v>134</v>
      </c>
      <c r="E275" s="22"/>
      <c r="F275" s="174" t="s">
        <v>1204</v>
      </c>
      <c r="G275" s="22"/>
      <c r="H275" s="22"/>
      <c r="I275" s="175"/>
      <c r="J275" s="22"/>
      <c r="K275" s="22"/>
      <c r="L275" s="25"/>
      <c r="M275" s="176"/>
      <c r="N275" s="22"/>
      <c r="O275" s="22"/>
      <c r="P275" s="22"/>
      <c r="Q275" s="22"/>
      <c r="R275" s="22"/>
      <c r="S275" s="22"/>
      <c r="T275" s="53"/>
      <c r="AT275" s="3" t="s">
        <v>134</v>
      </c>
      <c r="AU275" s="3" t="s">
        <v>146</v>
      </c>
    </row>
    <row r="276" spans="2:65" s="20" customFormat="1" ht="55.5" customHeight="1" x14ac:dyDescent="0.2">
      <c r="B276" s="21"/>
      <c r="C276" s="160" t="s">
        <v>693</v>
      </c>
      <c r="D276" s="160" t="s">
        <v>127</v>
      </c>
      <c r="E276" s="161" t="s">
        <v>1207</v>
      </c>
      <c r="F276" s="162" t="s">
        <v>1208</v>
      </c>
      <c r="G276" s="163" t="s">
        <v>187</v>
      </c>
      <c r="H276" s="164">
        <v>9.6</v>
      </c>
      <c r="I276" s="165"/>
      <c r="J276" s="166">
        <f>ROUND(I276*H276,2)</f>
        <v>0</v>
      </c>
      <c r="K276" s="162" t="s">
        <v>19</v>
      </c>
      <c r="L276" s="25"/>
      <c r="M276" s="167" t="s">
        <v>19</v>
      </c>
      <c r="N276" s="168" t="s">
        <v>43</v>
      </c>
      <c r="O276" s="22"/>
      <c r="P276" s="169">
        <f>O276*H276</f>
        <v>0</v>
      </c>
      <c r="Q276" s="169">
        <v>0</v>
      </c>
      <c r="R276" s="169">
        <f>Q276*H276</f>
        <v>0</v>
      </c>
      <c r="S276" s="169">
        <v>0</v>
      </c>
      <c r="T276" s="170">
        <f>S276*H276</f>
        <v>0</v>
      </c>
      <c r="AR276" s="171" t="s">
        <v>132</v>
      </c>
      <c r="AT276" s="171" t="s">
        <v>127</v>
      </c>
      <c r="AU276" s="171" t="s">
        <v>146</v>
      </c>
      <c r="AY276" s="3" t="s">
        <v>125</v>
      </c>
      <c r="BE276" s="172">
        <f>IF(N276="základní",J276,0)</f>
        <v>0</v>
      </c>
      <c r="BF276" s="172">
        <f>IF(N276="snížená",J276,0)</f>
        <v>0</v>
      </c>
      <c r="BG276" s="172">
        <f>IF(N276="zákl. přenesená",J276,0)</f>
        <v>0</v>
      </c>
      <c r="BH276" s="172">
        <f>IF(N276="sníž. přenesená",J276,0)</f>
        <v>0</v>
      </c>
      <c r="BI276" s="172">
        <f>IF(N276="nulová",J276,0)</f>
        <v>0</v>
      </c>
      <c r="BJ276" s="3" t="s">
        <v>80</v>
      </c>
      <c r="BK276" s="172">
        <f>ROUND(I276*H276,2)</f>
        <v>0</v>
      </c>
      <c r="BL276" s="3" t="s">
        <v>132</v>
      </c>
      <c r="BM276" s="171" t="s">
        <v>1209</v>
      </c>
    </row>
    <row r="277" spans="2:65" s="20" customFormat="1" ht="39" x14ac:dyDescent="0.2">
      <c r="B277" s="21"/>
      <c r="C277" s="22"/>
      <c r="D277" s="173" t="s">
        <v>134</v>
      </c>
      <c r="E277" s="22"/>
      <c r="F277" s="174" t="s">
        <v>1208</v>
      </c>
      <c r="G277" s="22"/>
      <c r="H277" s="22"/>
      <c r="I277" s="175"/>
      <c r="J277" s="22"/>
      <c r="K277" s="22"/>
      <c r="L277" s="25"/>
      <c r="M277" s="176"/>
      <c r="N277" s="22"/>
      <c r="O277" s="22"/>
      <c r="P277" s="22"/>
      <c r="Q277" s="22"/>
      <c r="R277" s="22"/>
      <c r="S277" s="22"/>
      <c r="T277" s="53"/>
      <c r="AT277" s="3" t="s">
        <v>134</v>
      </c>
      <c r="AU277" s="3" t="s">
        <v>146</v>
      </c>
    </row>
    <row r="278" spans="2:65" s="179" customFormat="1" ht="22.5" x14ac:dyDescent="0.2">
      <c r="B278" s="180"/>
      <c r="C278" s="181"/>
      <c r="D278" s="173" t="s">
        <v>138</v>
      </c>
      <c r="E278" s="182" t="s">
        <v>19</v>
      </c>
      <c r="F278" s="183" t="s">
        <v>1210</v>
      </c>
      <c r="G278" s="181"/>
      <c r="H278" s="184">
        <v>9.3000000000000007</v>
      </c>
      <c r="I278" s="185"/>
      <c r="J278" s="181"/>
      <c r="K278" s="181"/>
      <c r="L278" s="186"/>
      <c r="M278" s="187"/>
      <c r="N278" s="181"/>
      <c r="O278" s="181"/>
      <c r="P278" s="181"/>
      <c r="Q278" s="181"/>
      <c r="R278" s="181"/>
      <c r="S278" s="181"/>
      <c r="T278" s="188"/>
      <c r="AT278" s="189" t="s">
        <v>138</v>
      </c>
      <c r="AU278" s="189" t="s">
        <v>146</v>
      </c>
      <c r="AV278" s="179" t="s">
        <v>82</v>
      </c>
      <c r="AW278" s="179" t="s">
        <v>33</v>
      </c>
      <c r="AX278" s="179" t="s">
        <v>72</v>
      </c>
      <c r="AY278" s="189" t="s">
        <v>125</v>
      </c>
    </row>
    <row r="279" spans="2:65" s="179" customFormat="1" x14ac:dyDescent="0.2">
      <c r="B279" s="180"/>
      <c r="C279" s="181"/>
      <c r="D279" s="173" t="s">
        <v>138</v>
      </c>
      <c r="E279" s="182" t="s">
        <v>19</v>
      </c>
      <c r="F279" s="183" t="s">
        <v>1211</v>
      </c>
      <c r="G279" s="181"/>
      <c r="H279" s="184">
        <v>0.3</v>
      </c>
      <c r="I279" s="185"/>
      <c r="J279" s="181"/>
      <c r="K279" s="181"/>
      <c r="L279" s="186"/>
      <c r="M279" s="187"/>
      <c r="N279" s="181"/>
      <c r="O279" s="181"/>
      <c r="P279" s="181"/>
      <c r="Q279" s="181"/>
      <c r="R279" s="181"/>
      <c r="S279" s="181"/>
      <c r="T279" s="188"/>
      <c r="AT279" s="189" t="s">
        <v>138</v>
      </c>
      <c r="AU279" s="189" t="s">
        <v>146</v>
      </c>
      <c r="AV279" s="179" t="s">
        <v>82</v>
      </c>
      <c r="AW279" s="179" t="s">
        <v>33</v>
      </c>
      <c r="AX279" s="179" t="s">
        <v>72</v>
      </c>
      <c r="AY279" s="189" t="s">
        <v>125</v>
      </c>
    </row>
    <row r="280" spans="2:65" s="190" customFormat="1" x14ac:dyDescent="0.2">
      <c r="B280" s="191"/>
      <c r="C280" s="192"/>
      <c r="D280" s="173" t="s">
        <v>138</v>
      </c>
      <c r="E280" s="193" t="s">
        <v>19</v>
      </c>
      <c r="F280" s="194" t="s">
        <v>158</v>
      </c>
      <c r="G280" s="192"/>
      <c r="H280" s="195">
        <v>9.6</v>
      </c>
      <c r="I280" s="196"/>
      <c r="J280" s="192"/>
      <c r="K280" s="192"/>
      <c r="L280" s="197"/>
      <c r="M280" s="198"/>
      <c r="N280" s="192"/>
      <c r="O280" s="192"/>
      <c r="P280" s="192"/>
      <c r="Q280" s="192"/>
      <c r="R280" s="192"/>
      <c r="S280" s="192"/>
      <c r="T280" s="199"/>
      <c r="AT280" s="200" t="s">
        <v>138</v>
      </c>
      <c r="AU280" s="200" t="s">
        <v>146</v>
      </c>
      <c r="AV280" s="190" t="s">
        <v>132</v>
      </c>
      <c r="AW280" s="190" t="s">
        <v>33</v>
      </c>
      <c r="AX280" s="190" t="s">
        <v>80</v>
      </c>
      <c r="AY280" s="200" t="s">
        <v>125</v>
      </c>
    </row>
    <row r="281" spans="2:65" s="144" customFormat="1" ht="20.85" customHeight="1" x14ac:dyDescent="0.2">
      <c r="B281" s="145"/>
      <c r="C281" s="146"/>
      <c r="D281" s="147" t="s">
        <v>71</v>
      </c>
      <c r="E281" s="158" t="s">
        <v>1212</v>
      </c>
      <c r="F281" s="158" t="s">
        <v>1213</v>
      </c>
      <c r="G281" s="146"/>
      <c r="H281" s="146"/>
      <c r="I281" s="149"/>
      <c r="J281" s="159">
        <f>BK281</f>
        <v>0</v>
      </c>
      <c r="K281" s="146"/>
      <c r="L281" s="151"/>
      <c r="M281" s="152"/>
      <c r="N281" s="146"/>
      <c r="O281" s="146"/>
      <c r="P281" s="153">
        <f>SUM(P282:P313)</f>
        <v>0</v>
      </c>
      <c r="Q281" s="146"/>
      <c r="R281" s="153">
        <f>SUM(R282:R313)</f>
        <v>0</v>
      </c>
      <c r="S281" s="146"/>
      <c r="T281" s="154">
        <f>SUM(T282:T313)</f>
        <v>0</v>
      </c>
      <c r="AR281" s="155" t="s">
        <v>80</v>
      </c>
      <c r="AT281" s="156" t="s">
        <v>71</v>
      </c>
      <c r="AU281" s="156" t="s">
        <v>82</v>
      </c>
      <c r="AY281" s="155" t="s">
        <v>125</v>
      </c>
      <c r="BK281" s="157">
        <f>SUM(BK282:BK313)</f>
        <v>0</v>
      </c>
    </row>
    <row r="282" spans="2:65" s="20" customFormat="1" ht="33" customHeight="1" x14ac:dyDescent="0.2">
      <c r="B282" s="21"/>
      <c r="C282" s="160" t="s">
        <v>700</v>
      </c>
      <c r="D282" s="160" t="s">
        <v>127</v>
      </c>
      <c r="E282" s="161" t="s">
        <v>1214</v>
      </c>
      <c r="F282" s="162" t="s">
        <v>1215</v>
      </c>
      <c r="G282" s="163" t="s">
        <v>130</v>
      </c>
      <c r="H282" s="164">
        <v>20</v>
      </c>
      <c r="I282" s="165"/>
      <c r="J282" s="166">
        <f>ROUND(I282*H282,2)</f>
        <v>0</v>
      </c>
      <c r="K282" s="162" t="s">
        <v>131</v>
      </c>
      <c r="L282" s="25"/>
      <c r="M282" s="167" t="s">
        <v>19</v>
      </c>
      <c r="N282" s="168" t="s">
        <v>43</v>
      </c>
      <c r="O282" s="22"/>
      <c r="P282" s="169">
        <f>O282*H282</f>
        <v>0</v>
      </c>
      <c r="Q282" s="169">
        <v>0</v>
      </c>
      <c r="R282" s="169">
        <f>Q282*H282</f>
        <v>0</v>
      </c>
      <c r="S282" s="169">
        <v>0</v>
      </c>
      <c r="T282" s="170">
        <f>S282*H282</f>
        <v>0</v>
      </c>
      <c r="AR282" s="171" t="s">
        <v>132</v>
      </c>
      <c r="AT282" s="171" t="s">
        <v>127</v>
      </c>
      <c r="AU282" s="171" t="s">
        <v>146</v>
      </c>
      <c r="AY282" s="3" t="s">
        <v>125</v>
      </c>
      <c r="BE282" s="172">
        <f>IF(N282="základní",J282,0)</f>
        <v>0</v>
      </c>
      <c r="BF282" s="172">
        <f>IF(N282="snížená",J282,0)</f>
        <v>0</v>
      </c>
      <c r="BG282" s="172">
        <f>IF(N282="zákl. přenesená",J282,0)</f>
        <v>0</v>
      </c>
      <c r="BH282" s="172">
        <f>IF(N282="sníž. přenesená",J282,0)</f>
        <v>0</v>
      </c>
      <c r="BI282" s="172">
        <f>IF(N282="nulová",J282,0)</f>
        <v>0</v>
      </c>
      <c r="BJ282" s="3" t="s">
        <v>80</v>
      </c>
      <c r="BK282" s="172">
        <f>ROUND(I282*H282,2)</f>
        <v>0</v>
      </c>
      <c r="BL282" s="3" t="s">
        <v>132</v>
      </c>
      <c r="BM282" s="171" t="s">
        <v>1216</v>
      </c>
    </row>
    <row r="283" spans="2:65" s="20" customFormat="1" ht="29.25" x14ac:dyDescent="0.2">
      <c r="B283" s="21"/>
      <c r="C283" s="22"/>
      <c r="D283" s="173" t="s">
        <v>134</v>
      </c>
      <c r="E283" s="22"/>
      <c r="F283" s="174" t="s">
        <v>1217</v>
      </c>
      <c r="G283" s="22"/>
      <c r="H283" s="22"/>
      <c r="I283" s="175"/>
      <c r="J283" s="22"/>
      <c r="K283" s="22"/>
      <c r="L283" s="25"/>
      <c r="M283" s="176"/>
      <c r="N283" s="22"/>
      <c r="O283" s="22"/>
      <c r="P283" s="22"/>
      <c r="Q283" s="22"/>
      <c r="R283" s="22"/>
      <c r="S283" s="22"/>
      <c r="T283" s="53"/>
      <c r="AT283" s="3" t="s">
        <v>134</v>
      </c>
      <c r="AU283" s="3" t="s">
        <v>146</v>
      </c>
    </row>
    <row r="284" spans="2:65" s="20" customFormat="1" x14ac:dyDescent="0.2">
      <c r="B284" s="21"/>
      <c r="C284" s="22"/>
      <c r="D284" s="177" t="s">
        <v>136</v>
      </c>
      <c r="E284" s="22"/>
      <c r="F284" s="178" t="s">
        <v>1218</v>
      </c>
      <c r="G284" s="22"/>
      <c r="H284" s="22"/>
      <c r="I284" s="175"/>
      <c r="J284" s="22"/>
      <c r="K284" s="22"/>
      <c r="L284" s="25"/>
      <c r="M284" s="176"/>
      <c r="N284" s="22"/>
      <c r="O284" s="22"/>
      <c r="P284" s="22"/>
      <c r="Q284" s="22"/>
      <c r="R284" s="22"/>
      <c r="S284" s="22"/>
      <c r="T284" s="53"/>
      <c r="AT284" s="3" t="s">
        <v>136</v>
      </c>
      <c r="AU284" s="3" t="s">
        <v>146</v>
      </c>
    </row>
    <row r="285" spans="2:65" s="179" customFormat="1" x14ac:dyDescent="0.2">
      <c r="B285" s="180"/>
      <c r="C285" s="181"/>
      <c r="D285" s="173" t="s">
        <v>138</v>
      </c>
      <c r="E285" s="182" t="s">
        <v>19</v>
      </c>
      <c r="F285" s="183" t="s">
        <v>1219</v>
      </c>
      <c r="G285" s="181"/>
      <c r="H285" s="184">
        <v>20</v>
      </c>
      <c r="I285" s="185"/>
      <c r="J285" s="181"/>
      <c r="K285" s="181"/>
      <c r="L285" s="186"/>
      <c r="M285" s="187"/>
      <c r="N285" s="181"/>
      <c r="O285" s="181"/>
      <c r="P285" s="181"/>
      <c r="Q285" s="181"/>
      <c r="R285" s="181"/>
      <c r="S285" s="181"/>
      <c r="T285" s="188"/>
      <c r="AT285" s="189" t="s">
        <v>138</v>
      </c>
      <c r="AU285" s="189" t="s">
        <v>146</v>
      </c>
      <c r="AV285" s="179" t="s">
        <v>82</v>
      </c>
      <c r="AW285" s="179" t="s">
        <v>33</v>
      </c>
      <c r="AX285" s="179" t="s">
        <v>72</v>
      </c>
      <c r="AY285" s="189" t="s">
        <v>125</v>
      </c>
    </row>
    <row r="286" spans="2:65" s="190" customFormat="1" x14ac:dyDescent="0.2">
      <c r="B286" s="191"/>
      <c r="C286" s="192"/>
      <c r="D286" s="173" t="s">
        <v>138</v>
      </c>
      <c r="E286" s="193" t="s">
        <v>19</v>
      </c>
      <c r="F286" s="194" t="s">
        <v>158</v>
      </c>
      <c r="G286" s="192"/>
      <c r="H286" s="195">
        <v>20</v>
      </c>
      <c r="I286" s="196"/>
      <c r="J286" s="192"/>
      <c r="K286" s="192"/>
      <c r="L286" s="197"/>
      <c r="M286" s="198"/>
      <c r="N286" s="192"/>
      <c r="O286" s="192"/>
      <c r="P286" s="192"/>
      <c r="Q286" s="192"/>
      <c r="R286" s="192"/>
      <c r="S286" s="192"/>
      <c r="T286" s="199"/>
      <c r="AT286" s="200" t="s">
        <v>138</v>
      </c>
      <c r="AU286" s="200" t="s">
        <v>146</v>
      </c>
      <c r="AV286" s="190" t="s">
        <v>132</v>
      </c>
      <c r="AW286" s="190" t="s">
        <v>33</v>
      </c>
      <c r="AX286" s="190" t="s">
        <v>80</v>
      </c>
      <c r="AY286" s="200" t="s">
        <v>125</v>
      </c>
    </row>
    <row r="287" spans="2:65" s="20" customFormat="1" ht="33" customHeight="1" x14ac:dyDescent="0.2">
      <c r="B287" s="21"/>
      <c r="C287" s="160" t="s">
        <v>705</v>
      </c>
      <c r="D287" s="160" t="s">
        <v>127</v>
      </c>
      <c r="E287" s="161" t="s">
        <v>1220</v>
      </c>
      <c r="F287" s="162" t="s">
        <v>1221</v>
      </c>
      <c r="G287" s="163" t="s">
        <v>130</v>
      </c>
      <c r="H287" s="164">
        <v>310.60000000000002</v>
      </c>
      <c r="I287" s="165"/>
      <c r="J287" s="166">
        <f>ROUND(I287*H287,2)</f>
        <v>0</v>
      </c>
      <c r="K287" s="162" t="s">
        <v>131</v>
      </c>
      <c r="L287" s="25"/>
      <c r="M287" s="167" t="s">
        <v>19</v>
      </c>
      <c r="N287" s="168" t="s">
        <v>43</v>
      </c>
      <c r="O287" s="22"/>
      <c r="P287" s="169">
        <f>O287*H287</f>
        <v>0</v>
      </c>
      <c r="Q287" s="169">
        <v>0</v>
      </c>
      <c r="R287" s="169">
        <f>Q287*H287</f>
        <v>0</v>
      </c>
      <c r="S287" s="169">
        <v>0</v>
      </c>
      <c r="T287" s="170">
        <f>S287*H287</f>
        <v>0</v>
      </c>
      <c r="AR287" s="171" t="s">
        <v>132</v>
      </c>
      <c r="AT287" s="171" t="s">
        <v>127</v>
      </c>
      <c r="AU287" s="171" t="s">
        <v>146</v>
      </c>
      <c r="AY287" s="3" t="s">
        <v>125</v>
      </c>
      <c r="BE287" s="172">
        <f>IF(N287="základní",J287,0)</f>
        <v>0</v>
      </c>
      <c r="BF287" s="172">
        <f>IF(N287="snížená",J287,0)</f>
        <v>0</v>
      </c>
      <c r="BG287" s="172">
        <f>IF(N287="zákl. přenesená",J287,0)</f>
        <v>0</v>
      </c>
      <c r="BH287" s="172">
        <f>IF(N287="sníž. přenesená",J287,0)</f>
        <v>0</v>
      </c>
      <c r="BI287" s="172">
        <f>IF(N287="nulová",J287,0)</f>
        <v>0</v>
      </c>
      <c r="BJ287" s="3" t="s">
        <v>80</v>
      </c>
      <c r="BK287" s="172">
        <f>ROUND(I287*H287,2)</f>
        <v>0</v>
      </c>
      <c r="BL287" s="3" t="s">
        <v>132</v>
      </c>
      <c r="BM287" s="171" t="s">
        <v>1222</v>
      </c>
    </row>
    <row r="288" spans="2:65" s="20" customFormat="1" ht="29.25" x14ac:dyDescent="0.2">
      <c r="B288" s="21"/>
      <c r="C288" s="22"/>
      <c r="D288" s="173" t="s">
        <v>134</v>
      </c>
      <c r="E288" s="22"/>
      <c r="F288" s="174" t="s">
        <v>1223</v>
      </c>
      <c r="G288" s="22"/>
      <c r="H288" s="22"/>
      <c r="I288" s="175"/>
      <c r="J288" s="22"/>
      <c r="K288" s="22"/>
      <c r="L288" s="25"/>
      <c r="M288" s="176"/>
      <c r="N288" s="22"/>
      <c r="O288" s="22"/>
      <c r="P288" s="22"/>
      <c r="Q288" s="22"/>
      <c r="R288" s="22"/>
      <c r="S288" s="22"/>
      <c r="T288" s="53"/>
      <c r="AT288" s="3" t="s">
        <v>134</v>
      </c>
      <c r="AU288" s="3" t="s">
        <v>146</v>
      </c>
    </row>
    <row r="289" spans="2:65" s="20" customFormat="1" x14ac:dyDescent="0.2">
      <c r="B289" s="21"/>
      <c r="C289" s="22"/>
      <c r="D289" s="177" t="s">
        <v>136</v>
      </c>
      <c r="E289" s="22"/>
      <c r="F289" s="178" t="s">
        <v>1224</v>
      </c>
      <c r="G289" s="22"/>
      <c r="H289" s="22"/>
      <c r="I289" s="175"/>
      <c r="J289" s="22"/>
      <c r="K289" s="22"/>
      <c r="L289" s="25"/>
      <c r="M289" s="176"/>
      <c r="N289" s="22"/>
      <c r="O289" s="22"/>
      <c r="P289" s="22"/>
      <c r="Q289" s="22"/>
      <c r="R289" s="22"/>
      <c r="S289" s="22"/>
      <c r="T289" s="53"/>
      <c r="AT289" s="3" t="s">
        <v>136</v>
      </c>
      <c r="AU289" s="3" t="s">
        <v>146</v>
      </c>
    </row>
    <row r="290" spans="2:65" s="179" customFormat="1" ht="22.5" x14ac:dyDescent="0.2">
      <c r="B290" s="180"/>
      <c r="C290" s="181"/>
      <c r="D290" s="173" t="s">
        <v>138</v>
      </c>
      <c r="E290" s="182" t="s">
        <v>19</v>
      </c>
      <c r="F290" s="183" t="s">
        <v>1225</v>
      </c>
      <c r="G290" s="181"/>
      <c r="H290" s="184">
        <v>310.60000000000002</v>
      </c>
      <c r="I290" s="185"/>
      <c r="J290" s="181"/>
      <c r="K290" s="181"/>
      <c r="L290" s="186"/>
      <c r="M290" s="187"/>
      <c r="N290" s="181"/>
      <c r="O290" s="181"/>
      <c r="P290" s="181"/>
      <c r="Q290" s="181"/>
      <c r="R290" s="181"/>
      <c r="S290" s="181"/>
      <c r="T290" s="188"/>
      <c r="AT290" s="189" t="s">
        <v>138</v>
      </c>
      <c r="AU290" s="189" t="s">
        <v>146</v>
      </c>
      <c r="AV290" s="179" t="s">
        <v>82</v>
      </c>
      <c r="AW290" s="179" t="s">
        <v>33</v>
      </c>
      <c r="AX290" s="179" t="s">
        <v>72</v>
      </c>
      <c r="AY290" s="189" t="s">
        <v>125</v>
      </c>
    </row>
    <row r="291" spans="2:65" s="190" customFormat="1" x14ac:dyDescent="0.2">
      <c r="B291" s="191"/>
      <c r="C291" s="192"/>
      <c r="D291" s="173" t="s">
        <v>138</v>
      </c>
      <c r="E291" s="193" t="s">
        <v>19</v>
      </c>
      <c r="F291" s="194" t="s">
        <v>158</v>
      </c>
      <c r="G291" s="192"/>
      <c r="H291" s="195">
        <v>310.60000000000002</v>
      </c>
      <c r="I291" s="196"/>
      <c r="J291" s="192"/>
      <c r="K291" s="192"/>
      <c r="L291" s="197"/>
      <c r="M291" s="198"/>
      <c r="N291" s="192"/>
      <c r="O291" s="192"/>
      <c r="P291" s="192"/>
      <c r="Q291" s="192"/>
      <c r="R291" s="192"/>
      <c r="S291" s="192"/>
      <c r="T291" s="199"/>
      <c r="AT291" s="200" t="s">
        <v>138</v>
      </c>
      <c r="AU291" s="200" t="s">
        <v>146</v>
      </c>
      <c r="AV291" s="190" t="s">
        <v>132</v>
      </c>
      <c r="AW291" s="190" t="s">
        <v>33</v>
      </c>
      <c r="AX291" s="190" t="s">
        <v>80</v>
      </c>
      <c r="AY291" s="200" t="s">
        <v>125</v>
      </c>
    </row>
    <row r="292" spans="2:65" s="20" customFormat="1" ht="37.9" customHeight="1" x14ac:dyDescent="0.2">
      <c r="B292" s="21"/>
      <c r="C292" s="160" t="s">
        <v>711</v>
      </c>
      <c r="D292" s="160" t="s">
        <v>127</v>
      </c>
      <c r="E292" s="161" t="s">
        <v>1226</v>
      </c>
      <c r="F292" s="162" t="s">
        <v>1227</v>
      </c>
      <c r="G292" s="163" t="s">
        <v>130</v>
      </c>
      <c r="H292" s="164">
        <v>3.375</v>
      </c>
      <c r="I292" s="165"/>
      <c r="J292" s="166">
        <f>ROUND(I292*H292,2)</f>
        <v>0</v>
      </c>
      <c r="K292" s="162" t="s">
        <v>19</v>
      </c>
      <c r="L292" s="25"/>
      <c r="M292" s="167" t="s">
        <v>19</v>
      </c>
      <c r="N292" s="168" t="s">
        <v>43</v>
      </c>
      <c r="O292" s="22"/>
      <c r="P292" s="169">
        <f>O292*H292</f>
        <v>0</v>
      </c>
      <c r="Q292" s="169">
        <v>0</v>
      </c>
      <c r="R292" s="169">
        <f>Q292*H292</f>
        <v>0</v>
      </c>
      <c r="S292" s="169">
        <v>0</v>
      </c>
      <c r="T292" s="170">
        <f>S292*H292</f>
        <v>0</v>
      </c>
      <c r="AR292" s="171" t="s">
        <v>132</v>
      </c>
      <c r="AT292" s="171" t="s">
        <v>127</v>
      </c>
      <c r="AU292" s="171" t="s">
        <v>146</v>
      </c>
      <c r="AY292" s="3" t="s">
        <v>125</v>
      </c>
      <c r="BE292" s="172">
        <f>IF(N292="základní",J292,0)</f>
        <v>0</v>
      </c>
      <c r="BF292" s="172">
        <f>IF(N292="snížená",J292,0)</f>
        <v>0</v>
      </c>
      <c r="BG292" s="172">
        <f>IF(N292="zákl. přenesená",J292,0)</f>
        <v>0</v>
      </c>
      <c r="BH292" s="172">
        <f>IF(N292="sníž. přenesená",J292,0)</f>
        <v>0</v>
      </c>
      <c r="BI292" s="172">
        <f>IF(N292="nulová",J292,0)</f>
        <v>0</v>
      </c>
      <c r="BJ292" s="3" t="s">
        <v>80</v>
      </c>
      <c r="BK292" s="172">
        <f>ROUND(I292*H292,2)</f>
        <v>0</v>
      </c>
      <c r="BL292" s="3" t="s">
        <v>132</v>
      </c>
      <c r="BM292" s="171" t="s">
        <v>1228</v>
      </c>
    </row>
    <row r="293" spans="2:65" s="20" customFormat="1" ht="19.5" x14ac:dyDescent="0.2">
      <c r="B293" s="21"/>
      <c r="C293" s="22"/>
      <c r="D293" s="173" t="s">
        <v>134</v>
      </c>
      <c r="E293" s="22"/>
      <c r="F293" s="174" t="s">
        <v>1227</v>
      </c>
      <c r="G293" s="22"/>
      <c r="H293" s="22"/>
      <c r="I293" s="175"/>
      <c r="J293" s="22"/>
      <c r="K293" s="22"/>
      <c r="L293" s="25"/>
      <c r="M293" s="176"/>
      <c r="N293" s="22"/>
      <c r="O293" s="22"/>
      <c r="P293" s="22"/>
      <c r="Q293" s="22"/>
      <c r="R293" s="22"/>
      <c r="S293" s="22"/>
      <c r="T293" s="53"/>
      <c r="AT293" s="3" t="s">
        <v>134</v>
      </c>
      <c r="AU293" s="3" t="s">
        <v>146</v>
      </c>
    </row>
    <row r="294" spans="2:65" s="179" customFormat="1" ht="22.5" x14ac:dyDescent="0.2">
      <c r="B294" s="180"/>
      <c r="C294" s="181"/>
      <c r="D294" s="173" t="s">
        <v>138</v>
      </c>
      <c r="E294" s="182" t="s">
        <v>19</v>
      </c>
      <c r="F294" s="183" t="s">
        <v>1229</v>
      </c>
      <c r="G294" s="181"/>
      <c r="H294" s="184">
        <v>3.375</v>
      </c>
      <c r="I294" s="185"/>
      <c r="J294" s="181"/>
      <c r="K294" s="181"/>
      <c r="L294" s="186"/>
      <c r="M294" s="187"/>
      <c r="N294" s="181"/>
      <c r="O294" s="181"/>
      <c r="P294" s="181"/>
      <c r="Q294" s="181"/>
      <c r="R294" s="181"/>
      <c r="S294" s="181"/>
      <c r="T294" s="188"/>
      <c r="AT294" s="189" t="s">
        <v>138</v>
      </c>
      <c r="AU294" s="189" t="s">
        <v>146</v>
      </c>
      <c r="AV294" s="179" t="s">
        <v>82</v>
      </c>
      <c r="AW294" s="179" t="s">
        <v>33</v>
      </c>
      <c r="AX294" s="179" t="s">
        <v>72</v>
      </c>
      <c r="AY294" s="189" t="s">
        <v>125</v>
      </c>
    </row>
    <row r="295" spans="2:65" s="190" customFormat="1" x14ac:dyDescent="0.2">
      <c r="B295" s="191"/>
      <c r="C295" s="192"/>
      <c r="D295" s="173" t="s">
        <v>138</v>
      </c>
      <c r="E295" s="193" t="s">
        <v>19</v>
      </c>
      <c r="F295" s="194" t="s">
        <v>158</v>
      </c>
      <c r="G295" s="192"/>
      <c r="H295" s="195">
        <v>3.375</v>
      </c>
      <c r="I295" s="196"/>
      <c r="J295" s="192"/>
      <c r="K295" s="192"/>
      <c r="L295" s="197"/>
      <c r="M295" s="198"/>
      <c r="N295" s="192"/>
      <c r="O295" s="192"/>
      <c r="P295" s="192"/>
      <c r="Q295" s="192"/>
      <c r="R295" s="192"/>
      <c r="S295" s="192"/>
      <c r="T295" s="199"/>
      <c r="AT295" s="200" t="s">
        <v>138</v>
      </c>
      <c r="AU295" s="200" t="s">
        <v>146</v>
      </c>
      <c r="AV295" s="190" t="s">
        <v>132</v>
      </c>
      <c r="AW295" s="190" t="s">
        <v>33</v>
      </c>
      <c r="AX295" s="190" t="s">
        <v>80</v>
      </c>
      <c r="AY295" s="200" t="s">
        <v>125</v>
      </c>
    </row>
    <row r="296" spans="2:65" s="20" customFormat="1" ht="37.9" customHeight="1" x14ac:dyDescent="0.2">
      <c r="B296" s="21"/>
      <c r="C296" s="160" t="s">
        <v>717</v>
      </c>
      <c r="D296" s="160" t="s">
        <v>127</v>
      </c>
      <c r="E296" s="161" t="s">
        <v>1230</v>
      </c>
      <c r="F296" s="162" t="s">
        <v>1231</v>
      </c>
      <c r="G296" s="163" t="s">
        <v>130</v>
      </c>
      <c r="H296" s="164">
        <v>448.05500000000001</v>
      </c>
      <c r="I296" s="165"/>
      <c r="J296" s="166">
        <f>ROUND(I296*H296,2)</f>
        <v>0</v>
      </c>
      <c r="K296" s="162" t="s">
        <v>19</v>
      </c>
      <c r="L296" s="25"/>
      <c r="M296" s="167" t="s">
        <v>19</v>
      </c>
      <c r="N296" s="168" t="s">
        <v>43</v>
      </c>
      <c r="O296" s="22"/>
      <c r="P296" s="169">
        <f>O296*H296</f>
        <v>0</v>
      </c>
      <c r="Q296" s="169">
        <v>0</v>
      </c>
      <c r="R296" s="169">
        <f>Q296*H296</f>
        <v>0</v>
      </c>
      <c r="S296" s="169">
        <v>0</v>
      </c>
      <c r="T296" s="170">
        <f>S296*H296</f>
        <v>0</v>
      </c>
      <c r="AR296" s="171" t="s">
        <v>132</v>
      </c>
      <c r="AT296" s="171" t="s">
        <v>127</v>
      </c>
      <c r="AU296" s="171" t="s">
        <v>146</v>
      </c>
      <c r="AY296" s="3" t="s">
        <v>125</v>
      </c>
      <c r="BE296" s="172">
        <f>IF(N296="základní",J296,0)</f>
        <v>0</v>
      </c>
      <c r="BF296" s="172">
        <f>IF(N296="snížená",J296,0)</f>
        <v>0</v>
      </c>
      <c r="BG296" s="172">
        <f>IF(N296="zákl. přenesená",J296,0)</f>
        <v>0</v>
      </c>
      <c r="BH296" s="172">
        <f>IF(N296="sníž. přenesená",J296,0)</f>
        <v>0</v>
      </c>
      <c r="BI296" s="172">
        <f>IF(N296="nulová",J296,0)</f>
        <v>0</v>
      </c>
      <c r="BJ296" s="3" t="s">
        <v>80</v>
      </c>
      <c r="BK296" s="172">
        <f>ROUND(I296*H296,2)</f>
        <v>0</v>
      </c>
      <c r="BL296" s="3" t="s">
        <v>132</v>
      </c>
      <c r="BM296" s="171" t="s">
        <v>1232</v>
      </c>
    </row>
    <row r="297" spans="2:65" s="20" customFormat="1" ht="19.5" x14ac:dyDescent="0.2">
      <c r="B297" s="21"/>
      <c r="C297" s="22"/>
      <c r="D297" s="173" t="s">
        <v>134</v>
      </c>
      <c r="E297" s="22"/>
      <c r="F297" s="174" t="s">
        <v>1231</v>
      </c>
      <c r="G297" s="22"/>
      <c r="H297" s="22"/>
      <c r="I297" s="175"/>
      <c r="J297" s="22"/>
      <c r="K297" s="22"/>
      <c r="L297" s="25"/>
      <c r="M297" s="176"/>
      <c r="N297" s="22"/>
      <c r="O297" s="22"/>
      <c r="P297" s="22"/>
      <c r="Q297" s="22"/>
      <c r="R297" s="22"/>
      <c r="S297" s="22"/>
      <c r="T297" s="53"/>
      <c r="AT297" s="3" t="s">
        <v>134</v>
      </c>
      <c r="AU297" s="3" t="s">
        <v>146</v>
      </c>
    </row>
    <row r="298" spans="2:65" s="179" customFormat="1" ht="33.75" x14ac:dyDescent="0.2">
      <c r="B298" s="180"/>
      <c r="C298" s="181"/>
      <c r="D298" s="173" t="s">
        <v>138</v>
      </c>
      <c r="E298" s="182" t="s">
        <v>19</v>
      </c>
      <c r="F298" s="183" t="s">
        <v>1233</v>
      </c>
      <c r="G298" s="181"/>
      <c r="H298" s="184">
        <v>448.05500000000001</v>
      </c>
      <c r="I298" s="185"/>
      <c r="J298" s="181"/>
      <c r="K298" s="181"/>
      <c r="L298" s="186"/>
      <c r="M298" s="187"/>
      <c r="N298" s="181"/>
      <c r="O298" s="181"/>
      <c r="P298" s="181"/>
      <c r="Q298" s="181"/>
      <c r="R298" s="181"/>
      <c r="S298" s="181"/>
      <c r="T298" s="188"/>
      <c r="AT298" s="189" t="s">
        <v>138</v>
      </c>
      <c r="AU298" s="189" t="s">
        <v>146</v>
      </c>
      <c r="AV298" s="179" t="s">
        <v>82</v>
      </c>
      <c r="AW298" s="179" t="s">
        <v>33</v>
      </c>
      <c r="AX298" s="179" t="s">
        <v>72</v>
      </c>
      <c r="AY298" s="189" t="s">
        <v>125</v>
      </c>
    </row>
    <row r="299" spans="2:65" s="190" customFormat="1" x14ac:dyDescent="0.2">
      <c r="B299" s="191"/>
      <c r="C299" s="192"/>
      <c r="D299" s="173" t="s">
        <v>138</v>
      </c>
      <c r="E299" s="193" t="s">
        <v>19</v>
      </c>
      <c r="F299" s="194" t="s">
        <v>158</v>
      </c>
      <c r="G299" s="192"/>
      <c r="H299" s="195">
        <v>448.05500000000001</v>
      </c>
      <c r="I299" s="196"/>
      <c r="J299" s="192"/>
      <c r="K299" s="192"/>
      <c r="L299" s="197"/>
      <c r="M299" s="198"/>
      <c r="N299" s="192"/>
      <c r="O299" s="192"/>
      <c r="P299" s="192"/>
      <c r="Q299" s="192"/>
      <c r="R299" s="192"/>
      <c r="S299" s="192"/>
      <c r="T299" s="199"/>
      <c r="AT299" s="200" t="s">
        <v>138</v>
      </c>
      <c r="AU299" s="200" t="s">
        <v>146</v>
      </c>
      <c r="AV299" s="190" t="s">
        <v>132</v>
      </c>
      <c r="AW299" s="190" t="s">
        <v>33</v>
      </c>
      <c r="AX299" s="190" t="s">
        <v>80</v>
      </c>
      <c r="AY299" s="200" t="s">
        <v>125</v>
      </c>
    </row>
    <row r="300" spans="2:65" s="20" customFormat="1" ht="37.9" customHeight="1" x14ac:dyDescent="0.2">
      <c r="B300" s="21"/>
      <c r="C300" s="160" t="s">
        <v>722</v>
      </c>
      <c r="D300" s="160" t="s">
        <v>127</v>
      </c>
      <c r="E300" s="161" t="s">
        <v>1234</v>
      </c>
      <c r="F300" s="162" t="s">
        <v>1235</v>
      </c>
      <c r="G300" s="163" t="s">
        <v>130</v>
      </c>
      <c r="H300" s="164">
        <v>317.39999999999998</v>
      </c>
      <c r="I300" s="165"/>
      <c r="J300" s="166">
        <f>ROUND(I300*H300,2)</f>
        <v>0</v>
      </c>
      <c r="K300" s="162" t="s">
        <v>131</v>
      </c>
      <c r="L300" s="25"/>
      <c r="M300" s="167" t="s">
        <v>19</v>
      </c>
      <c r="N300" s="168" t="s">
        <v>43</v>
      </c>
      <c r="O300" s="22"/>
      <c r="P300" s="169">
        <f>O300*H300</f>
        <v>0</v>
      </c>
      <c r="Q300" s="169">
        <v>0</v>
      </c>
      <c r="R300" s="169">
        <f>Q300*H300</f>
        <v>0</v>
      </c>
      <c r="S300" s="169">
        <v>0</v>
      </c>
      <c r="T300" s="170">
        <f>S300*H300</f>
        <v>0</v>
      </c>
      <c r="AR300" s="171" t="s">
        <v>132</v>
      </c>
      <c r="AT300" s="171" t="s">
        <v>127</v>
      </c>
      <c r="AU300" s="171" t="s">
        <v>146</v>
      </c>
      <c r="AY300" s="3" t="s">
        <v>125</v>
      </c>
      <c r="BE300" s="172">
        <f>IF(N300="základní",J300,0)</f>
        <v>0</v>
      </c>
      <c r="BF300" s="172">
        <f>IF(N300="snížená",J300,0)</f>
        <v>0</v>
      </c>
      <c r="BG300" s="172">
        <f>IF(N300="zákl. přenesená",J300,0)</f>
        <v>0</v>
      </c>
      <c r="BH300" s="172">
        <f>IF(N300="sníž. přenesená",J300,0)</f>
        <v>0</v>
      </c>
      <c r="BI300" s="172">
        <f>IF(N300="nulová",J300,0)</f>
        <v>0</v>
      </c>
      <c r="BJ300" s="3" t="s">
        <v>80</v>
      </c>
      <c r="BK300" s="172">
        <f>ROUND(I300*H300,2)</f>
        <v>0</v>
      </c>
      <c r="BL300" s="3" t="s">
        <v>132</v>
      </c>
      <c r="BM300" s="171" t="s">
        <v>1236</v>
      </c>
    </row>
    <row r="301" spans="2:65" s="20" customFormat="1" ht="29.25" x14ac:dyDescent="0.2">
      <c r="B301" s="21"/>
      <c r="C301" s="22"/>
      <c r="D301" s="173" t="s">
        <v>134</v>
      </c>
      <c r="E301" s="22"/>
      <c r="F301" s="174" t="s">
        <v>1237</v>
      </c>
      <c r="G301" s="22"/>
      <c r="H301" s="22"/>
      <c r="I301" s="175"/>
      <c r="J301" s="22"/>
      <c r="K301" s="22"/>
      <c r="L301" s="25"/>
      <c r="M301" s="176"/>
      <c r="N301" s="22"/>
      <c r="O301" s="22"/>
      <c r="P301" s="22"/>
      <c r="Q301" s="22"/>
      <c r="R301" s="22"/>
      <c r="S301" s="22"/>
      <c r="T301" s="53"/>
      <c r="AT301" s="3" t="s">
        <v>134</v>
      </c>
      <c r="AU301" s="3" t="s">
        <v>146</v>
      </c>
    </row>
    <row r="302" spans="2:65" s="20" customFormat="1" x14ac:dyDescent="0.2">
      <c r="B302" s="21"/>
      <c r="C302" s="22"/>
      <c r="D302" s="177" t="s">
        <v>136</v>
      </c>
      <c r="E302" s="22"/>
      <c r="F302" s="178" t="s">
        <v>1238</v>
      </c>
      <c r="G302" s="22"/>
      <c r="H302" s="22"/>
      <c r="I302" s="175"/>
      <c r="J302" s="22"/>
      <c r="K302" s="22"/>
      <c r="L302" s="25"/>
      <c r="M302" s="176"/>
      <c r="N302" s="22"/>
      <c r="O302" s="22"/>
      <c r="P302" s="22"/>
      <c r="Q302" s="22"/>
      <c r="R302" s="22"/>
      <c r="S302" s="22"/>
      <c r="T302" s="53"/>
      <c r="AT302" s="3" t="s">
        <v>136</v>
      </c>
      <c r="AU302" s="3" t="s">
        <v>146</v>
      </c>
    </row>
    <row r="303" spans="2:65" s="179" customFormat="1" ht="33.75" x14ac:dyDescent="0.2">
      <c r="B303" s="180"/>
      <c r="C303" s="181"/>
      <c r="D303" s="173" t="s">
        <v>138</v>
      </c>
      <c r="E303" s="182" t="s">
        <v>19</v>
      </c>
      <c r="F303" s="183" t="s">
        <v>1239</v>
      </c>
      <c r="G303" s="181"/>
      <c r="H303" s="184">
        <v>317.39999999999998</v>
      </c>
      <c r="I303" s="185"/>
      <c r="J303" s="181"/>
      <c r="K303" s="181"/>
      <c r="L303" s="186"/>
      <c r="M303" s="187"/>
      <c r="N303" s="181"/>
      <c r="O303" s="181"/>
      <c r="P303" s="181"/>
      <c r="Q303" s="181"/>
      <c r="R303" s="181"/>
      <c r="S303" s="181"/>
      <c r="T303" s="188"/>
      <c r="AT303" s="189" t="s">
        <v>138</v>
      </c>
      <c r="AU303" s="189" t="s">
        <v>146</v>
      </c>
      <c r="AV303" s="179" t="s">
        <v>82</v>
      </c>
      <c r="AW303" s="179" t="s">
        <v>33</v>
      </c>
      <c r="AX303" s="179" t="s">
        <v>72</v>
      </c>
      <c r="AY303" s="189" t="s">
        <v>125</v>
      </c>
    </row>
    <row r="304" spans="2:65" s="190" customFormat="1" x14ac:dyDescent="0.2">
      <c r="B304" s="191"/>
      <c r="C304" s="192"/>
      <c r="D304" s="173" t="s">
        <v>138</v>
      </c>
      <c r="E304" s="193" t="s">
        <v>19</v>
      </c>
      <c r="F304" s="194" t="s">
        <v>158</v>
      </c>
      <c r="G304" s="192"/>
      <c r="H304" s="195">
        <v>317.39999999999998</v>
      </c>
      <c r="I304" s="196"/>
      <c r="J304" s="192"/>
      <c r="K304" s="192"/>
      <c r="L304" s="197"/>
      <c r="M304" s="198"/>
      <c r="N304" s="192"/>
      <c r="O304" s="192"/>
      <c r="P304" s="192"/>
      <c r="Q304" s="192"/>
      <c r="R304" s="192"/>
      <c r="S304" s="192"/>
      <c r="T304" s="199"/>
      <c r="AT304" s="200" t="s">
        <v>138</v>
      </c>
      <c r="AU304" s="200" t="s">
        <v>146</v>
      </c>
      <c r="AV304" s="190" t="s">
        <v>132</v>
      </c>
      <c r="AW304" s="190" t="s">
        <v>33</v>
      </c>
      <c r="AX304" s="190" t="s">
        <v>80</v>
      </c>
      <c r="AY304" s="200" t="s">
        <v>125</v>
      </c>
    </row>
    <row r="305" spans="2:65" s="20" customFormat="1" ht="21.75" customHeight="1" x14ac:dyDescent="0.2">
      <c r="B305" s="21"/>
      <c r="C305" s="160" t="s">
        <v>728</v>
      </c>
      <c r="D305" s="160" t="s">
        <v>127</v>
      </c>
      <c r="E305" s="161" t="s">
        <v>1240</v>
      </c>
      <c r="F305" s="162" t="s">
        <v>1241</v>
      </c>
      <c r="G305" s="163" t="s">
        <v>130</v>
      </c>
      <c r="H305" s="164">
        <v>1099.43</v>
      </c>
      <c r="I305" s="165"/>
      <c r="J305" s="166">
        <f>ROUND(I305*H305,2)</f>
        <v>0</v>
      </c>
      <c r="K305" s="162" t="s">
        <v>131</v>
      </c>
      <c r="L305" s="25"/>
      <c r="M305" s="167" t="s">
        <v>19</v>
      </c>
      <c r="N305" s="168" t="s">
        <v>43</v>
      </c>
      <c r="O305" s="22"/>
      <c r="P305" s="169">
        <f>O305*H305</f>
        <v>0</v>
      </c>
      <c r="Q305" s="169">
        <v>0</v>
      </c>
      <c r="R305" s="169">
        <f>Q305*H305</f>
        <v>0</v>
      </c>
      <c r="S305" s="169">
        <v>0</v>
      </c>
      <c r="T305" s="170">
        <f>S305*H305</f>
        <v>0</v>
      </c>
      <c r="AR305" s="171" t="s">
        <v>132</v>
      </c>
      <c r="AT305" s="171" t="s">
        <v>127</v>
      </c>
      <c r="AU305" s="171" t="s">
        <v>146</v>
      </c>
      <c r="AY305" s="3" t="s">
        <v>125</v>
      </c>
      <c r="BE305" s="172">
        <f>IF(N305="základní",J305,0)</f>
        <v>0</v>
      </c>
      <c r="BF305" s="172">
        <f>IF(N305="snížená",J305,0)</f>
        <v>0</v>
      </c>
      <c r="BG305" s="172">
        <f>IF(N305="zákl. přenesená",J305,0)</f>
        <v>0</v>
      </c>
      <c r="BH305" s="172">
        <f>IF(N305="sníž. přenesená",J305,0)</f>
        <v>0</v>
      </c>
      <c r="BI305" s="172">
        <f>IF(N305="nulová",J305,0)</f>
        <v>0</v>
      </c>
      <c r="BJ305" s="3" t="s">
        <v>80</v>
      </c>
      <c r="BK305" s="172">
        <f>ROUND(I305*H305,2)</f>
        <v>0</v>
      </c>
      <c r="BL305" s="3" t="s">
        <v>132</v>
      </c>
      <c r="BM305" s="171" t="s">
        <v>1242</v>
      </c>
    </row>
    <row r="306" spans="2:65" s="20" customFormat="1" ht="19.5" x14ac:dyDescent="0.2">
      <c r="B306" s="21"/>
      <c r="C306" s="22"/>
      <c r="D306" s="173" t="s">
        <v>134</v>
      </c>
      <c r="E306" s="22"/>
      <c r="F306" s="174" t="s">
        <v>1243</v>
      </c>
      <c r="G306" s="22"/>
      <c r="H306" s="22"/>
      <c r="I306" s="175"/>
      <c r="J306" s="22"/>
      <c r="K306" s="22"/>
      <c r="L306" s="25"/>
      <c r="M306" s="176"/>
      <c r="N306" s="22"/>
      <c r="O306" s="22"/>
      <c r="P306" s="22"/>
      <c r="Q306" s="22"/>
      <c r="R306" s="22"/>
      <c r="S306" s="22"/>
      <c r="T306" s="53"/>
      <c r="AT306" s="3" t="s">
        <v>134</v>
      </c>
      <c r="AU306" s="3" t="s">
        <v>146</v>
      </c>
    </row>
    <row r="307" spans="2:65" s="20" customFormat="1" x14ac:dyDescent="0.2">
      <c r="B307" s="21"/>
      <c r="C307" s="22"/>
      <c r="D307" s="177" t="s">
        <v>136</v>
      </c>
      <c r="E307" s="22"/>
      <c r="F307" s="178" t="s">
        <v>1244</v>
      </c>
      <c r="G307" s="22"/>
      <c r="H307" s="22"/>
      <c r="I307" s="175"/>
      <c r="J307" s="22"/>
      <c r="K307" s="22"/>
      <c r="L307" s="25"/>
      <c r="M307" s="176"/>
      <c r="N307" s="22"/>
      <c r="O307" s="22"/>
      <c r="P307" s="22"/>
      <c r="Q307" s="22"/>
      <c r="R307" s="22"/>
      <c r="S307" s="22"/>
      <c r="T307" s="53"/>
      <c r="AT307" s="3" t="s">
        <v>136</v>
      </c>
      <c r="AU307" s="3" t="s">
        <v>146</v>
      </c>
    </row>
    <row r="308" spans="2:65" s="179" customFormat="1" x14ac:dyDescent="0.2">
      <c r="B308" s="180"/>
      <c r="C308" s="181"/>
      <c r="D308" s="173" t="s">
        <v>138</v>
      </c>
      <c r="E308" s="182" t="s">
        <v>19</v>
      </c>
      <c r="F308" s="183" t="s">
        <v>1245</v>
      </c>
      <c r="G308" s="181"/>
      <c r="H308" s="184">
        <v>20</v>
      </c>
      <c r="I308" s="185"/>
      <c r="J308" s="181"/>
      <c r="K308" s="181"/>
      <c r="L308" s="186"/>
      <c r="M308" s="187"/>
      <c r="N308" s="181"/>
      <c r="O308" s="181"/>
      <c r="P308" s="181"/>
      <c r="Q308" s="181"/>
      <c r="R308" s="181"/>
      <c r="S308" s="181"/>
      <c r="T308" s="188"/>
      <c r="AT308" s="189" t="s">
        <v>138</v>
      </c>
      <c r="AU308" s="189" t="s">
        <v>146</v>
      </c>
      <c r="AV308" s="179" t="s">
        <v>82</v>
      </c>
      <c r="AW308" s="179" t="s">
        <v>33</v>
      </c>
      <c r="AX308" s="179" t="s">
        <v>72</v>
      </c>
      <c r="AY308" s="189" t="s">
        <v>125</v>
      </c>
    </row>
    <row r="309" spans="2:65" s="179" customFormat="1" ht="22.5" x14ac:dyDescent="0.2">
      <c r="B309" s="180"/>
      <c r="C309" s="181"/>
      <c r="D309" s="173" t="s">
        <v>138</v>
      </c>
      <c r="E309" s="182" t="s">
        <v>19</v>
      </c>
      <c r="F309" s="183" t="s">
        <v>1246</v>
      </c>
      <c r="G309" s="181"/>
      <c r="H309" s="184">
        <v>310.60000000000002</v>
      </c>
      <c r="I309" s="185"/>
      <c r="J309" s="181"/>
      <c r="K309" s="181"/>
      <c r="L309" s="186"/>
      <c r="M309" s="187"/>
      <c r="N309" s="181"/>
      <c r="O309" s="181"/>
      <c r="P309" s="181"/>
      <c r="Q309" s="181"/>
      <c r="R309" s="181"/>
      <c r="S309" s="181"/>
      <c r="T309" s="188"/>
      <c r="AT309" s="189" t="s">
        <v>138</v>
      </c>
      <c r="AU309" s="189" t="s">
        <v>146</v>
      </c>
      <c r="AV309" s="179" t="s">
        <v>82</v>
      </c>
      <c r="AW309" s="179" t="s">
        <v>33</v>
      </c>
      <c r="AX309" s="179" t="s">
        <v>72</v>
      </c>
      <c r="AY309" s="189" t="s">
        <v>125</v>
      </c>
    </row>
    <row r="310" spans="2:65" s="179" customFormat="1" x14ac:dyDescent="0.2">
      <c r="B310" s="180"/>
      <c r="C310" s="181"/>
      <c r="D310" s="173" t="s">
        <v>138</v>
      </c>
      <c r="E310" s="182" t="s">
        <v>19</v>
      </c>
      <c r="F310" s="183" t="s">
        <v>1247</v>
      </c>
      <c r="G310" s="181"/>
      <c r="H310" s="184">
        <v>3.375</v>
      </c>
      <c r="I310" s="185"/>
      <c r="J310" s="181"/>
      <c r="K310" s="181"/>
      <c r="L310" s="186"/>
      <c r="M310" s="187"/>
      <c r="N310" s="181"/>
      <c r="O310" s="181"/>
      <c r="P310" s="181"/>
      <c r="Q310" s="181"/>
      <c r="R310" s="181"/>
      <c r="S310" s="181"/>
      <c r="T310" s="188"/>
      <c r="AT310" s="189" t="s">
        <v>138</v>
      </c>
      <c r="AU310" s="189" t="s">
        <v>146</v>
      </c>
      <c r="AV310" s="179" t="s">
        <v>82</v>
      </c>
      <c r="AW310" s="179" t="s">
        <v>33</v>
      </c>
      <c r="AX310" s="179" t="s">
        <v>72</v>
      </c>
      <c r="AY310" s="189" t="s">
        <v>125</v>
      </c>
    </row>
    <row r="311" spans="2:65" s="179" customFormat="1" ht="22.5" x14ac:dyDescent="0.2">
      <c r="B311" s="180"/>
      <c r="C311" s="181"/>
      <c r="D311" s="173" t="s">
        <v>138</v>
      </c>
      <c r="E311" s="182" t="s">
        <v>19</v>
      </c>
      <c r="F311" s="183" t="s">
        <v>1248</v>
      </c>
      <c r="G311" s="181"/>
      <c r="H311" s="184">
        <v>448.05500000000001</v>
      </c>
      <c r="I311" s="185"/>
      <c r="J311" s="181"/>
      <c r="K311" s="181"/>
      <c r="L311" s="186"/>
      <c r="M311" s="187"/>
      <c r="N311" s="181"/>
      <c r="O311" s="181"/>
      <c r="P311" s="181"/>
      <c r="Q311" s="181"/>
      <c r="R311" s="181"/>
      <c r="S311" s="181"/>
      <c r="T311" s="188"/>
      <c r="AT311" s="189" t="s">
        <v>138</v>
      </c>
      <c r="AU311" s="189" t="s">
        <v>146</v>
      </c>
      <c r="AV311" s="179" t="s">
        <v>82</v>
      </c>
      <c r="AW311" s="179" t="s">
        <v>33</v>
      </c>
      <c r="AX311" s="179" t="s">
        <v>72</v>
      </c>
      <c r="AY311" s="189" t="s">
        <v>125</v>
      </c>
    </row>
    <row r="312" spans="2:65" s="179" customFormat="1" x14ac:dyDescent="0.2">
      <c r="B312" s="180"/>
      <c r="C312" s="181"/>
      <c r="D312" s="173" t="s">
        <v>138</v>
      </c>
      <c r="E312" s="182" t="s">
        <v>19</v>
      </c>
      <c r="F312" s="183" t="s">
        <v>1249</v>
      </c>
      <c r="G312" s="181"/>
      <c r="H312" s="184">
        <v>317.39999999999998</v>
      </c>
      <c r="I312" s="185"/>
      <c r="J312" s="181"/>
      <c r="K312" s="181"/>
      <c r="L312" s="186"/>
      <c r="M312" s="187"/>
      <c r="N312" s="181"/>
      <c r="O312" s="181"/>
      <c r="P312" s="181"/>
      <c r="Q312" s="181"/>
      <c r="R312" s="181"/>
      <c r="S312" s="181"/>
      <c r="T312" s="188"/>
      <c r="AT312" s="189" t="s">
        <v>138</v>
      </c>
      <c r="AU312" s="189" t="s">
        <v>146</v>
      </c>
      <c r="AV312" s="179" t="s">
        <v>82</v>
      </c>
      <c r="AW312" s="179" t="s">
        <v>33</v>
      </c>
      <c r="AX312" s="179" t="s">
        <v>72</v>
      </c>
      <c r="AY312" s="189" t="s">
        <v>125</v>
      </c>
    </row>
    <row r="313" spans="2:65" s="190" customFormat="1" x14ac:dyDescent="0.2">
      <c r="B313" s="191"/>
      <c r="C313" s="192"/>
      <c r="D313" s="173" t="s">
        <v>138</v>
      </c>
      <c r="E313" s="193" t="s">
        <v>19</v>
      </c>
      <c r="F313" s="194" t="s">
        <v>158</v>
      </c>
      <c r="G313" s="192"/>
      <c r="H313" s="195">
        <v>1099.43</v>
      </c>
      <c r="I313" s="196"/>
      <c r="J313" s="192"/>
      <c r="K313" s="192"/>
      <c r="L313" s="197"/>
      <c r="M313" s="198"/>
      <c r="N313" s="192"/>
      <c r="O313" s="192"/>
      <c r="P313" s="192"/>
      <c r="Q313" s="192"/>
      <c r="R313" s="192"/>
      <c r="S313" s="192"/>
      <c r="T313" s="199"/>
      <c r="AT313" s="200" t="s">
        <v>138</v>
      </c>
      <c r="AU313" s="200" t="s">
        <v>146</v>
      </c>
      <c r="AV313" s="190" t="s">
        <v>132</v>
      </c>
      <c r="AW313" s="190" t="s">
        <v>33</v>
      </c>
      <c r="AX313" s="190" t="s">
        <v>80</v>
      </c>
      <c r="AY313" s="200" t="s">
        <v>125</v>
      </c>
    </row>
    <row r="314" spans="2:65" s="144" customFormat="1" ht="20.85" customHeight="1" x14ac:dyDescent="0.2">
      <c r="B314" s="145"/>
      <c r="C314" s="146"/>
      <c r="D314" s="147" t="s">
        <v>71</v>
      </c>
      <c r="E314" s="158" t="s">
        <v>1250</v>
      </c>
      <c r="F314" s="158" t="s">
        <v>1251</v>
      </c>
      <c r="G314" s="146"/>
      <c r="H314" s="146"/>
      <c r="I314" s="149"/>
      <c r="J314" s="159">
        <f>BK314</f>
        <v>0</v>
      </c>
      <c r="K314" s="146"/>
      <c r="L314" s="151"/>
      <c r="M314" s="152"/>
      <c r="N314" s="146"/>
      <c r="O314" s="146"/>
      <c r="P314" s="153">
        <f>SUM(P315:P318)</f>
        <v>0</v>
      </c>
      <c r="Q314" s="146"/>
      <c r="R314" s="153">
        <f>SUM(R315:R318)</f>
        <v>0</v>
      </c>
      <c r="S314" s="146"/>
      <c r="T314" s="154">
        <f>SUM(T315:T318)</f>
        <v>0</v>
      </c>
      <c r="AR314" s="155" t="s">
        <v>80</v>
      </c>
      <c r="AT314" s="156" t="s">
        <v>71</v>
      </c>
      <c r="AU314" s="156" t="s">
        <v>82</v>
      </c>
      <c r="AY314" s="155" t="s">
        <v>125</v>
      </c>
      <c r="BK314" s="157">
        <f>SUM(BK315:BK318)</f>
        <v>0</v>
      </c>
    </row>
    <row r="315" spans="2:65" s="20" customFormat="1" ht="21.75" customHeight="1" x14ac:dyDescent="0.2">
      <c r="B315" s="21"/>
      <c r="C315" s="160" t="s">
        <v>732</v>
      </c>
      <c r="D315" s="160" t="s">
        <v>127</v>
      </c>
      <c r="E315" s="161" t="s">
        <v>1252</v>
      </c>
      <c r="F315" s="162" t="s">
        <v>1253</v>
      </c>
      <c r="G315" s="163" t="s">
        <v>1205</v>
      </c>
      <c r="H315" s="164">
        <v>1</v>
      </c>
      <c r="I315" s="165"/>
      <c r="J315" s="166">
        <f>ROUND(I315*H315,2)</f>
        <v>0</v>
      </c>
      <c r="K315" s="162" t="s">
        <v>19</v>
      </c>
      <c r="L315" s="25"/>
      <c r="M315" s="167" t="s">
        <v>19</v>
      </c>
      <c r="N315" s="168" t="s">
        <v>43</v>
      </c>
      <c r="O315" s="22"/>
      <c r="P315" s="169">
        <f>O315*H315</f>
        <v>0</v>
      </c>
      <c r="Q315" s="169">
        <v>0</v>
      </c>
      <c r="R315" s="169">
        <f>Q315*H315</f>
        <v>0</v>
      </c>
      <c r="S315" s="169">
        <v>0</v>
      </c>
      <c r="T315" s="170">
        <f>S315*H315</f>
        <v>0</v>
      </c>
      <c r="AR315" s="171" t="s">
        <v>132</v>
      </c>
      <c r="AT315" s="171" t="s">
        <v>127</v>
      </c>
      <c r="AU315" s="171" t="s">
        <v>146</v>
      </c>
      <c r="AY315" s="3" t="s">
        <v>125</v>
      </c>
      <c r="BE315" s="172">
        <f>IF(N315="základní",J315,0)</f>
        <v>0</v>
      </c>
      <c r="BF315" s="172">
        <f>IF(N315="snížená",J315,0)</f>
        <v>0</v>
      </c>
      <c r="BG315" s="172">
        <f>IF(N315="zákl. přenesená",J315,0)</f>
        <v>0</v>
      </c>
      <c r="BH315" s="172">
        <f>IF(N315="sníž. přenesená",J315,0)</f>
        <v>0</v>
      </c>
      <c r="BI315" s="172">
        <f>IF(N315="nulová",J315,0)</f>
        <v>0</v>
      </c>
      <c r="BJ315" s="3" t="s">
        <v>80</v>
      </c>
      <c r="BK315" s="172">
        <f>ROUND(I315*H315,2)</f>
        <v>0</v>
      </c>
      <c r="BL315" s="3" t="s">
        <v>132</v>
      </c>
      <c r="BM315" s="171" t="s">
        <v>1254</v>
      </c>
    </row>
    <row r="316" spans="2:65" s="20" customFormat="1" x14ac:dyDescent="0.2">
      <c r="B316" s="21"/>
      <c r="C316" s="22"/>
      <c r="D316" s="173" t="s">
        <v>134</v>
      </c>
      <c r="E316" s="22"/>
      <c r="F316" s="174" t="s">
        <v>1253</v>
      </c>
      <c r="G316" s="22"/>
      <c r="H316" s="22"/>
      <c r="I316" s="175"/>
      <c r="J316" s="22"/>
      <c r="K316" s="22"/>
      <c r="L316" s="25"/>
      <c r="M316" s="176"/>
      <c r="N316" s="22"/>
      <c r="O316" s="22"/>
      <c r="P316" s="22"/>
      <c r="Q316" s="22"/>
      <c r="R316" s="22"/>
      <c r="S316" s="22"/>
      <c r="T316" s="53"/>
      <c r="AT316" s="3" t="s">
        <v>134</v>
      </c>
      <c r="AU316" s="3" t="s">
        <v>146</v>
      </c>
    </row>
    <row r="317" spans="2:65" s="179" customFormat="1" x14ac:dyDescent="0.2">
      <c r="B317" s="180"/>
      <c r="C317" s="181"/>
      <c r="D317" s="173" t="s">
        <v>138</v>
      </c>
      <c r="E317" s="182" t="s">
        <v>19</v>
      </c>
      <c r="F317" s="183" t="s">
        <v>1255</v>
      </c>
      <c r="G317" s="181"/>
      <c r="H317" s="184">
        <v>1</v>
      </c>
      <c r="I317" s="185"/>
      <c r="J317" s="181"/>
      <c r="K317" s="181"/>
      <c r="L317" s="186"/>
      <c r="M317" s="187"/>
      <c r="N317" s="181"/>
      <c r="O317" s="181"/>
      <c r="P317" s="181"/>
      <c r="Q317" s="181"/>
      <c r="R317" s="181"/>
      <c r="S317" s="181"/>
      <c r="T317" s="188"/>
      <c r="AT317" s="189" t="s">
        <v>138</v>
      </c>
      <c r="AU317" s="189" t="s">
        <v>146</v>
      </c>
      <c r="AV317" s="179" t="s">
        <v>82</v>
      </c>
      <c r="AW317" s="179" t="s">
        <v>33</v>
      </c>
      <c r="AX317" s="179" t="s">
        <v>72</v>
      </c>
      <c r="AY317" s="189" t="s">
        <v>125</v>
      </c>
    </row>
    <row r="318" spans="2:65" s="190" customFormat="1" x14ac:dyDescent="0.2">
      <c r="B318" s="191"/>
      <c r="C318" s="192"/>
      <c r="D318" s="173" t="s">
        <v>138</v>
      </c>
      <c r="E318" s="193" t="s">
        <v>19</v>
      </c>
      <c r="F318" s="194" t="s">
        <v>158</v>
      </c>
      <c r="G318" s="192"/>
      <c r="H318" s="195">
        <v>1</v>
      </c>
      <c r="I318" s="196"/>
      <c r="J318" s="192"/>
      <c r="K318" s="192"/>
      <c r="L318" s="197"/>
      <c r="M318" s="198"/>
      <c r="N318" s="192"/>
      <c r="O318" s="192"/>
      <c r="P318" s="192"/>
      <c r="Q318" s="192"/>
      <c r="R318" s="192"/>
      <c r="S318" s="192"/>
      <c r="T318" s="199"/>
      <c r="AT318" s="200" t="s">
        <v>138</v>
      </c>
      <c r="AU318" s="200" t="s">
        <v>146</v>
      </c>
      <c r="AV318" s="190" t="s">
        <v>132</v>
      </c>
      <c r="AW318" s="190" t="s">
        <v>33</v>
      </c>
      <c r="AX318" s="190" t="s">
        <v>80</v>
      </c>
      <c r="AY318" s="200" t="s">
        <v>125</v>
      </c>
    </row>
    <row r="319" spans="2:65" s="144" customFormat="1" ht="20.85" customHeight="1" x14ac:dyDescent="0.2">
      <c r="B319" s="145"/>
      <c r="C319" s="146"/>
      <c r="D319" s="147" t="s">
        <v>71</v>
      </c>
      <c r="E319" s="158" t="s">
        <v>1256</v>
      </c>
      <c r="F319" s="158" t="s">
        <v>1257</v>
      </c>
      <c r="G319" s="146"/>
      <c r="H319" s="146"/>
      <c r="I319" s="149"/>
      <c r="J319" s="159">
        <f>BK319</f>
        <v>0</v>
      </c>
      <c r="K319" s="146"/>
      <c r="L319" s="151"/>
      <c r="M319" s="152"/>
      <c r="N319" s="146"/>
      <c r="O319" s="146"/>
      <c r="P319" s="153">
        <f>SUM(P320:P395)</f>
        <v>0</v>
      </c>
      <c r="Q319" s="146"/>
      <c r="R319" s="153">
        <f>SUM(R320:R395)</f>
        <v>2.4117999999999999</v>
      </c>
      <c r="S319" s="146"/>
      <c r="T319" s="154">
        <f>SUM(T320:T395)</f>
        <v>0</v>
      </c>
      <c r="AR319" s="155" t="s">
        <v>80</v>
      </c>
      <c r="AT319" s="156" t="s">
        <v>71</v>
      </c>
      <c r="AU319" s="156" t="s">
        <v>82</v>
      </c>
      <c r="AY319" s="155" t="s">
        <v>125</v>
      </c>
      <c r="BK319" s="157">
        <f>SUM(BK320:BK395)</f>
        <v>0</v>
      </c>
    </row>
    <row r="320" spans="2:65" s="20" customFormat="1" ht="24.2" customHeight="1" x14ac:dyDescent="0.2">
      <c r="B320" s="21"/>
      <c r="C320" s="160" t="s">
        <v>738</v>
      </c>
      <c r="D320" s="160" t="s">
        <v>127</v>
      </c>
      <c r="E320" s="161" t="s">
        <v>1258</v>
      </c>
      <c r="F320" s="162" t="s">
        <v>1259</v>
      </c>
      <c r="G320" s="163" t="s">
        <v>196</v>
      </c>
      <c r="H320" s="164">
        <v>2</v>
      </c>
      <c r="I320" s="165"/>
      <c r="J320" s="166">
        <f>ROUND(I320*H320,2)</f>
        <v>0</v>
      </c>
      <c r="K320" s="162" t="s">
        <v>131</v>
      </c>
      <c r="L320" s="25"/>
      <c r="M320" s="167" t="s">
        <v>19</v>
      </c>
      <c r="N320" s="168" t="s">
        <v>43</v>
      </c>
      <c r="O320" s="22"/>
      <c r="P320" s="169">
        <f>O320*H320</f>
        <v>0</v>
      </c>
      <c r="Q320" s="169">
        <v>2.1350000000000001E-2</v>
      </c>
      <c r="R320" s="169">
        <f>Q320*H320</f>
        <v>4.2700000000000002E-2</v>
      </c>
      <c r="S320" s="169">
        <v>0</v>
      </c>
      <c r="T320" s="170">
        <f>S320*H320</f>
        <v>0</v>
      </c>
      <c r="AR320" s="171" t="s">
        <v>132</v>
      </c>
      <c r="AT320" s="171" t="s">
        <v>127</v>
      </c>
      <c r="AU320" s="171" t="s">
        <v>146</v>
      </c>
      <c r="AY320" s="3" t="s">
        <v>125</v>
      </c>
      <c r="BE320" s="172">
        <f>IF(N320="základní",J320,0)</f>
        <v>0</v>
      </c>
      <c r="BF320" s="172">
        <f>IF(N320="snížená",J320,0)</f>
        <v>0</v>
      </c>
      <c r="BG320" s="172">
        <f>IF(N320="zákl. přenesená",J320,0)</f>
        <v>0</v>
      </c>
      <c r="BH320" s="172">
        <f>IF(N320="sníž. přenesená",J320,0)</f>
        <v>0</v>
      </c>
      <c r="BI320" s="172">
        <f>IF(N320="nulová",J320,0)</f>
        <v>0</v>
      </c>
      <c r="BJ320" s="3" t="s">
        <v>80</v>
      </c>
      <c r="BK320" s="172">
        <f>ROUND(I320*H320,2)</f>
        <v>0</v>
      </c>
      <c r="BL320" s="3" t="s">
        <v>132</v>
      </c>
      <c r="BM320" s="171" t="s">
        <v>1260</v>
      </c>
    </row>
    <row r="321" spans="2:65" s="20" customFormat="1" ht="29.25" x14ac:dyDescent="0.2">
      <c r="B321" s="21"/>
      <c r="C321" s="22"/>
      <c r="D321" s="173" t="s">
        <v>134</v>
      </c>
      <c r="E321" s="22"/>
      <c r="F321" s="174" t="s">
        <v>1261</v>
      </c>
      <c r="G321" s="22"/>
      <c r="H321" s="22"/>
      <c r="I321" s="175"/>
      <c r="J321" s="22"/>
      <c r="K321" s="22"/>
      <c r="L321" s="25"/>
      <c r="M321" s="176"/>
      <c r="N321" s="22"/>
      <c r="O321" s="22"/>
      <c r="P321" s="22"/>
      <c r="Q321" s="22"/>
      <c r="R321" s="22"/>
      <c r="S321" s="22"/>
      <c r="T321" s="53"/>
      <c r="AT321" s="3" t="s">
        <v>134</v>
      </c>
      <c r="AU321" s="3" t="s">
        <v>146</v>
      </c>
    </row>
    <row r="322" spans="2:65" s="20" customFormat="1" x14ac:dyDescent="0.2">
      <c r="B322" s="21"/>
      <c r="C322" s="22"/>
      <c r="D322" s="177" t="s">
        <v>136</v>
      </c>
      <c r="E322" s="22"/>
      <c r="F322" s="178" t="s">
        <v>1262</v>
      </c>
      <c r="G322" s="22"/>
      <c r="H322" s="22"/>
      <c r="I322" s="175"/>
      <c r="J322" s="22"/>
      <c r="K322" s="22"/>
      <c r="L322" s="25"/>
      <c r="M322" s="176"/>
      <c r="N322" s="22"/>
      <c r="O322" s="22"/>
      <c r="P322" s="22"/>
      <c r="Q322" s="22"/>
      <c r="R322" s="22"/>
      <c r="S322" s="22"/>
      <c r="T322" s="53"/>
      <c r="AT322" s="3" t="s">
        <v>136</v>
      </c>
      <c r="AU322" s="3" t="s">
        <v>146</v>
      </c>
    </row>
    <row r="323" spans="2:65" s="179" customFormat="1" x14ac:dyDescent="0.2">
      <c r="B323" s="180"/>
      <c r="C323" s="181"/>
      <c r="D323" s="173" t="s">
        <v>138</v>
      </c>
      <c r="E323" s="182" t="s">
        <v>19</v>
      </c>
      <c r="F323" s="183" t="s">
        <v>1263</v>
      </c>
      <c r="G323" s="181"/>
      <c r="H323" s="184">
        <v>2</v>
      </c>
      <c r="I323" s="185"/>
      <c r="J323" s="181"/>
      <c r="K323" s="181"/>
      <c r="L323" s="186"/>
      <c r="M323" s="187"/>
      <c r="N323" s="181"/>
      <c r="O323" s="181"/>
      <c r="P323" s="181"/>
      <c r="Q323" s="181"/>
      <c r="R323" s="181"/>
      <c r="S323" s="181"/>
      <c r="T323" s="188"/>
      <c r="AT323" s="189" t="s">
        <v>138</v>
      </c>
      <c r="AU323" s="189" t="s">
        <v>146</v>
      </c>
      <c r="AV323" s="179" t="s">
        <v>82</v>
      </c>
      <c r="AW323" s="179" t="s">
        <v>33</v>
      </c>
      <c r="AX323" s="179" t="s">
        <v>72</v>
      </c>
      <c r="AY323" s="189" t="s">
        <v>125</v>
      </c>
    </row>
    <row r="324" spans="2:65" s="190" customFormat="1" x14ac:dyDescent="0.2">
      <c r="B324" s="191"/>
      <c r="C324" s="192"/>
      <c r="D324" s="173" t="s">
        <v>138</v>
      </c>
      <c r="E324" s="193" t="s">
        <v>19</v>
      </c>
      <c r="F324" s="194" t="s">
        <v>158</v>
      </c>
      <c r="G324" s="192"/>
      <c r="H324" s="195">
        <v>2</v>
      </c>
      <c r="I324" s="196"/>
      <c r="J324" s="192"/>
      <c r="K324" s="192"/>
      <c r="L324" s="197"/>
      <c r="M324" s="198"/>
      <c r="N324" s="192"/>
      <c r="O324" s="192"/>
      <c r="P324" s="192"/>
      <c r="Q324" s="192"/>
      <c r="R324" s="192"/>
      <c r="S324" s="192"/>
      <c r="T324" s="199"/>
      <c r="AT324" s="200" t="s">
        <v>138</v>
      </c>
      <c r="AU324" s="200" t="s">
        <v>146</v>
      </c>
      <c r="AV324" s="190" t="s">
        <v>132</v>
      </c>
      <c r="AW324" s="190" t="s">
        <v>33</v>
      </c>
      <c r="AX324" s="190" t="s">
        <v>80</v>
      </c>
      <c r="AY324" s="200" t="s">
        <v>125</v>
      </c>
    </row>
    <row r="325" spans="2:65" s="20" customFormat="1" ht="37.9" customHeight="1" x14ac:dyDescent="0.2">
      <c r="B325" s="21"/>
      <c r="C325" s="160" t="s">
        <v>743</v>
      </c>
      <c r="D325" s="160" t="s">
        <v>127</v>
      </c>
      <c r="E325" s="161" t="s">
        <v>1264</v>
      </c>
      <c r="F325" s="162" t="s">
        <v>1265</v>
      </c>
      <c r="G325" s="163" t="s">
        <v>187</v>
      </c>
      <c r="H325" s="164">
        <v>1.1000000000000001</v>
      </c>
      <c r="I325" s="165"/>
      <c r="J325" s="166">
        <f>ROUND(I325*H325,2)</f>
        <v>0</v>
      </c>
      <c r="K325" s="162" t="s">
        <v>131</v>
      </c>
      <c r="L325" s="25"/>
      <c r="M325" s="167" t="s">
        <v>19</v>
      </c>
      <c r="N325" s="168" t="s">
        <v>43</v>
      </c>
      <c r="O325" s="22"/>
      <c r="P325" s="169">
        <f>O325*H325</f>
        <v>0</v>
      </c>
      <c r="Q325" s="169">
        <v>0</v>
      </c>
      <c r="R325" s="169">
        <f>Q325*H325</f>
        <v>0</v>
      </c>
      <c r="S325" s="169">
        <v>0</v>
      </c>
      <c r="T325" s="170">
        <f>S325*H325</f>
        <v>0</v>
      </c>
      <c r="AR325" s="171" t="s">
        <v>132</v>
      </c>
      <c r="AT325" s="171" t="s">
        <v>127</v>
      </c>
      <c r="AU325" s="171" t="s">
        <v>146</v>
      </c>
      <c r="AY325" s="3" t="s">
        <v>125</v>
      </c>
      <c r="BE325" s="172">
        <f>IF(N325="základní",J325,0)</f>
        <v>0</v>
      </c>
      <c r="BF325" s="172">
        <f>IF(N325="snížená",J325,0)</f>
        <v>0</v>
      </c>
      <c r="BG325" s="172">
        <f>IF(N325="zákl. přenesená",J325,0)</f>
        <v>0</v>
      </c>
      <c r="BH325" s="172">
        <f>IF(N325="sníž. přenesená",J325,0)</f>
        <v>0</v>
      </c>
      <c r="BI325" s="172">
        <f>IF(N325="nulová",J325,0)</f>
        <v>0</v>
      </c>
      <c r="BJ325" s="3" t="s">
        <v>80</v>
      </c>
      <c r="BK325" s="172">
        <f>ROUND(I325*H325,2)</f>
        <v>0</v>
      </c>
      <c r="BL325" s="3" t="s">
        <v>132</v>
      </c>
      <c r="BM325" s="171" t="s">
        <v>1266</v>
      </c>
    </row>
    <row r="326" spans="2:65" s="20" customFormat="1" ht="39" x14ac:dyDescent="0.2">
      <c r="B326" s="21"/>
      <c r="C326" s="22"/>
      <c r="D326" s="173" t="s">
        <v>134</v>
      </c>
      <c r="E326" s="22"/>
      <c r="F326" s="174" t="s">
        <v>1267</v>
      </c>
      <c r="G326" s="22"/>
      <c r="H326" s="22"/>
      <c r="I326" s="175"/>
      <c r="J326" s="22"/>
      <c r="K326" s="22"/>
      <c r="L326" s="25"/>
      <c r="M326" s="176"/>
      <c r="N326" s="22"/>
      <c r="O326" s="22"/>
      <c r="P326" s="22"/>
      <c r="Q326" s="22"/>
      <c r="R326" s="22"/>
      <c r="S326" s="22"/>
      <c r="T326" s="53"/>
      <c r="AT326" s="3" t="s">
        <v>134</v>
      </c>
      <c r="AU326" s="3" t="s">
        <v>146</v>
      </c>
    </row>
    <row r="327" spans="2:65" s="20" customFormat="1" x14ac:dyDescent="0.2">
      <c r="B327" s="21"/>
      <c r="C327" s="22"/>
      <c r="D327" s="177" t="s">
        <v>136</v>
      </c>
      <c r="E327" s="22"/>
      <c r="F327" s="178" t="s">
        <v>1268</v>
      </c>
      <c r="G327" s="22"/>
      <c r="H327" s="22"/>
      <c r="I327" s="175"/>
      <c r="J327" s="22"/>
      <c r="K327" s="22"/>
      <c r="L327" s="25"/>
      <c r="M327" s="176"/>
      <c r="N327" s="22"/>
      <c r="O327" s="22"/>
      <c r="P327" s="22"/>
      <c r="Q327" s="22"/>
      <c r="R327" s="22"/>
      <c r="S327" s="22"/>
      <c r="T327" s="53"/>
      <c r="AT327" s="3" t="s">
        <v>136</v>
      </c>
      <c r="AU327" s="3" t="s">
        <v>146</v>
      </c>
    </row>
    <row r="328" spans="2:65" s="179" customFormat="1" ht="33.75" x14ac:dyDescent="0.2">
      <c r="B328" s="180"/>
      <c r="C328" s="181"/>
      <c r="D328" s="173" t="s">
        <v>138</v>
      </c>
      <c r="E328" s="182" t="s">
        <v>19</v>
      </c>
      <c r="F328" s="183" t="s">
        <v>1269</v>
      </c>
      <c r="G328" s="181"/>
      <c r="H328" s="184">
        <v>1.1000000000000001</v>
      </c>
      <c r="I328" s="185"/>
      <c r="J328" s="181"/>
      <c r="K328" s="181"/>
      <c r="L328" s="186"/>
      <c r="M328" s="187"/>
      <c r="N328" s="181"/>
      <c r="O328" s="181"/>
      <c r="P328" s="181"/>
      <c r="Q328" s="181"/>
      <c r="R328" s="181"/>
      <c r="S328" s="181"/>
      <c r="T328" s="188"/>
      <c r="AT328" s="189" t="s">
        <v>138</v>
      </c>
      <c r="AU328" s="189" t="s">
        <v>146</v>
      </c>
      <c r="AV328" s="179" t="s">
        <v>82</v>
      </c>
      <c r="AW328" s="179" t="s">
        <v>33</v>
      </c>
      <c r="AX328" s="179" t="s">
        <v>72</v>
      </c>
      <c r="AY328" s="189" t="s">
        <v>125</v>
      </c>
    </row>
    <row r="329" spans="2:65" s="205" customFormat="1" x14ac:dyDescent="0.2">
      <c r="B329" s="206"/>
      <c r="C329" s="207"/>
      <c r="D329" s="173" t="s">
        <v>138</v>
      </c>
      <c r="E329" s="208" t="s">
        <v>19</v>
      </c>
      <c r="F329" s="209" t="s">
        <v>1270</v>
      </c>
      <c r="G329" s="207"/>
      <c r="H329" s="208" t="s">
        <v>19</v>
      </c>
      <c r="I329" s="210"/>
      <c r="J329" s="207"/>
      <c r="K329" s="207"/>
      <c r="L329" s="211"/>
      <c r="M329" s="212"/>
      <c r="N329" s="207"/>
      <c r="O329" s="207"/>
      <c r="P329" s="207"/>
      <c r="Q329" s="207"/>
      <c r="R329" s="207"/>
      <c r="S329" s="207"/>
      <c r="T329" s="213"/>
      <c r="AT329" s="214" t="s">
        <v>138</v>
      </c>
      <c r="AU329" s="214" t="s">
        <v>146</v>
      </c>
      <c r="AV329" s="205" t="s">
        <v>80</v>
      </c>
      <c r="AW329" s="205" t="s">
        <v>33</v>
      </c>
      <c r="AX329" s="205" t="s">
        <v>72</v>
      </c>
      <c r="AY329" s="214" t="s">
        <v>125</v>
      </c>
    </row>
    <row r="330" spans="2:65" s="190" customFormat="1" x14ac:dyDescent="0.2">
      <c r="B330" s="191"/>
      <c r="C330" s="192"/>
      <c r="D330" s="173" t="s">
        <v>138</v>
      </c>
      <c r="E330" s="193" t="s">
        <v>19</v>
      </c>
      <c r="F330" s="194" t="s">
        <v>158</v>
      </c>
      <c r="G330" s="192"/>
      <c r="H330" s="195">
        <v>1.1000000000000001</v>
      </c>
      <c r="I330" s="196"/>
      <c r="J330" s="192"/>
      <c r="K330" s="192"/>
      <c r="L330" s="197"/>
      <c r="M330" s="198"/>
      <c r="N330" s="192"/>
      <c r="O330" s="192"/>
      <c r="P330" s="192"/>
      <c r="Q330" s="192"/>
      <c r="R330" s="192"/>
      <c r="S330" s="192"/>
      <c r="T330" s="199"/>
      <c r="AT330" s="200" t="s">
        <v>138</v>
      </c>
      <c r="AU330" s="200" t="s">
        <v>146</v>
      </c>
      <c r="AV330" s="190" t="s">
        <v>132</v>
      </c>
      <c r="AW330" s="190" t="s">
        <v>33</v>
      </c>
      <c r="AX330" s="190" t="s">
        <v>80</v>
      </c>
      <c r="AY330" s="200" t="s">
        <v>125</v>
      </c>
    </row>
    <row r="331" spans="2:65" s="20" customFormat="1" ht="24.2" customHeight="1" x14ac:dyDescent="0.2">
      <c r="B331" s="21"/>
      <c r="C331" s="160" t="s">
        <v>750</v>
      </c>
      <c r="D331" s="160" t="s">
        <v>127</v>
      </c>
      <c r="E331" s="161" t="s">
        <v>1271</v>
      </c>
      <c r="F331" s="162" t="s">
        <v>1272</v>
      </c>
      <c r="G331" s="163" t="s">
        <v>178</v>
      </c>
      <c r="H331" s="164">
        <v>107.8</v>
      </c>
      <c r="I331" s="165"/>
      <c r="J331" s="166">
        <f>ROUND(I331*H331,2)</f>
        <v>0</v>
      </c>
      <c r="K331" s="162" t="s">
        <v>19</v>
      </c>
      <c r="L331" s="25"/>
      <c r="M331" s="167" t="s">
        <v>19</v>
      </c>
      <c r="N331" s="168" t="s">
        <v>43</v>
      </c>
      <c r="O331" s="22"/>
      <c r="P331" s="169">
        <f>O331*H331</f>
        <v>0</v>
      </c>
      <c r="Q331" s="169">
        <v>0</v>
      </c>
      <c r="R331" s="169">
        <f>Q331*H331</f>
        <v>0</v>
      </c>
      <c r="S331" s="169">
        <v>0</v>
      </c>
      <c r="T331" s="170">
        <f>S331*H331</f>
        <v>0</v>
      </c>
      <c r="AR331" s="171" t="s">
        <v>132</v>
      </c>
      <c r="AT331" s="171" t="s">
        <v>127</v>
      </c>
      <c r="AU331" s="171" t="s">
        <v>146</v>
      </c>
      <c r="AY331" s="3" t="s">
        <v>125</v>
      </c>
      <c r="BE331" s="172">
        <f>IF(N331="základní",J331,0)</f>
        <v>0</v>
      </c>
      <c r="BF331" s="172">
        <f>IF(N331="snížená",J331,0)</f>
        <v>0</v>
      </c>
      <c r="BG331" s="172">
        <f>IF(N331="zákl. přenesená",J331,0)</f>
        <v>0</v>
      </c>
      <c r="BH331" s="172">
        <f>IF(N331="sníž. přenesená",J331,0)</f>
        <v>0</v>
      </c>
      <c r="BI331" s="172">
        <f>IF(N331="nulová",J331,0)</f>
        <v>0</v>
      </c>
      <c r="BJ331" s="3" t="s">
        <v>80</v>
      </c>
      <c r="BK331" s="172">
        <f>ROUND(I331*H331,2)</f>
        <v>0</v>
      </c>
      <c r="BL331" s="3" t="s">
        <v>132</v>
      </c>
      <c r="BM331" s="171" t="s">
        <v>1273</v>
      </c>
    </row>
    <row r="332" spans="2:65" s="20" customFormat="1" x14ac:dyDescent="0.2">
      <c r="B332" s="21"/>
      <c r="C332" s="22"/>
      <c r="D332" s="173" t="s">
        <v>134</v>
      </c>
      <c r="E332" s="22"/>
      <c r="F332" s="174" t="s">
        <v>1272</v>
      </c>
      <c r="G332" s="22"/>
      <c r="H332" s="22"/>
      <c r="I332" s="175"/>
      <c r="J332" s="22"/>
      <c r="K332" s="22"/>
      <c r="L332" s="25"/>
      <c r="M332" s="176"/>
      <c r="N332" s="22"/>
      <c r="O332" s="22"/>
      <c r="P332" s="22"/>
      <c r="Q332" s="22"/>
      <c r="R332" s="22"/>
      <c r="S332" s="22"/>
      <c r="T332" s="53"/>
      <c r="AT332" s="3" t="s">
        <v>134</v>
      </c>
      <c r="AU332" s="3" t="s">
        <v>146</v>
      </c>
    </row>
    <row r="333" spans="2:65" s="179" customFormat="1" ht="22.5" x14ac:dyDescent="0.2">
      <c r="B333" s="180"/>
      <c r="C333" s="181"/>
      <c r="D333" s="173" t="s">
        <v>138</v>
      </c>
      <c r="E333" s="182" t="s">
        <v>19</v>
      </c>
      <c r="F333" s="183" t="s">
        <v>1274</v>
      </c>
      <c r="G333" s="181"/>
      <c r="H333" s="184">
        <v>107.8</v>
      </c>
      <c r="I333" s="185"/>
      <c r="J333" s="181"/>
      <c r="K333" s="181"/>
      <c r="L333" s="186"/>
      <c r="M333" s="187"/>
      <c r="N333" s="181"/>
      <c r="O333" s="181"/>
      <c r="P333" s="181"/>
      <c r="Q333" s="181"/>
      <c r="R333" s="181"/>
      <c r="S333" s="181"/>
      <c r="T333" s="188"/>
      <c r="AT333" s="189" t="s">
        <v>138</v>
      </c>
      <c r="AU333" s="189" t="s">
        <v>146</v>
      </c>
      <c r="AV333" s="179" t="s">
        <v>82</v>
      </c>
      <c r="AW333" s="179" t="s">
        <v>33</v>
      </c>
      <c r="AX333" s="179" t="s">
        <v>72</v>
      </c>
      <c r="AY333" s="189" t="s">
        <v>125</v>
      </c>
    </row>
    <row r="334" spans="2:65" s="190" customFormat="1" x14ac:dyDescent="0.2">
      <c r="B334" s="191"/>
      <c r="C334" s="192"/>
      <c r="D334" s="173" t="s">
        <v>138</v>
      </c>
      <c r="E334" s="193" t="s">
        <v>19</v>
      </c>
      <c r="F334" s="194" t="s">
        <v>158</v>
      </c>
      <c r="G334" s="192"/>
      <c r="H334" s="195">
        <v>107.8</v>
      </c>
      <c r="I334" s="196"/>
      <c r="J334" s="192"/>
      <c r="K334" s="192"/>
      <c r="L334" s="197"/>
      <c r="M334" s="198"/>
      <c r="N334" s="192"/>
      <c r="O334" s="192"/>
      <c r="P334" s="192"/>
      <c r="Q334" s="192"/>
      <c r="R334" s="192"/>
      <c r="S334" s="192"/>
      <c r="T334" s="199"/>
      <c r="AT334" s="200" t="s">
        <v>138</v>
      </c>
      <c r="AU334" s="200" t="s">
        <v>146</v>
      </c>
      <c r="AV334" s="190" t="s">
        <v>132</v>
      </c>
      <c r="AW334" s="190" t="s">
        <v>33</v>
      </c>
      <c r="AX334" s="190" t="s">
        <v>80</v>
      </c>
      <c r="AY334" s="200" t="s">
        <v>125</v>
      </c>
    </row>
    <row r="335" spans="2:65" s="20" customFormat="1" ht="16.5" customHeight="1" x14ac:dyDescent="0.2">
      <c r="B335" s="21"/>
      <c r="C335" s="215" t="s">
        <v>755</v>
      </c>
      <c r="D335" s="215" t="s">
        <v>408</v>
      </c>
      <c r="E335" s="216" t="s">
        <v>1275</v>
      </c>
      <c r="F335" s="217" t="s">
        <v>1276</v>
      </c>
      <c r="G335" s="218" t="s">
        <v>178</v>
      </c>
      <c r="H335" s="219">
        <v>107.8</v>
      </c>
      <c r="I335" s="220"/>
      <c r="J335" s="221">
        <f>ROUND(I335*H335,2)</f>
        <v>0</v>
      </c>
      <c r="K335" s="217" t="s">
        <v>19</v>
      </c>
      <c r="L335" s="222"/>
      <c r="M335" s="223" t="s">
        <v>19</v>
      </c>
      <c r="N335" s="224" t="s">
        <v>43</v>
      </c>
      <c r="O335" s="22"/>
      <c r="P335" s="169">
        <f>O335*H335</f>
        <v>0</v>
      </c>
      <c r="Q335" s="169">
        <v>3.0000000000000001E-3</v>
      </c>
      <c r="R335" s="169">
        <f>Q335*H335</f>
        <v>0.32340000000000002</v>
      </c>
      <c r="S335" s="169">
        <v>0</v>
      </c>
      <c r="T335" s="170">
        <f>S335*H335</f>
        <v>0</v>
      </c>
      <c r="AR335" s="171" t="s">
        <v>175</v>
      </c>
      <c r="AT335" s="171" t="s">
        <v>408</v>
      </c>
      <c r="AU335" s="171" t="s">
        <v>146</v>
      </c>
      <c r="AY335" s="3" t="s">
        <v>125</v>
      </c>
      <c r="BE335" s="172">
        <f>IF(N335="základní",J335,0)</f>
        <v>0</v>
      </c>
      <c r="BF335" s="172">
        <f>IF(N335="snížená",J335,0)</f>
        <v>0</v>
      </c>
      <c r="BG335" s="172">
        <f>IF(N335="zákl. přenesená",J335,0)</f>
        <v>0</v>
      </c>
      <c r="BH335" s="172">
        <f>IF(N335="sníž. přenesená",J335,0)</f>
        <v>0</v>
      </c>
      <c r="BI335" s="172">
        <f>IF(N335="nulová",J335,0)</f>
        <v>0</v>
      </c>
      <c r="BJ335" s="3" t="s">
        <v>80</v>
      </c>
      <c r="BK335" s="172">
        <f>ROUND(I335*H335,2)</f>
        <v>0</v>
      </c>
      <c r="BL335" s="3" t="s">
        <v>132</v>
      </c>
      <c r="BM335" s="171" t="s">
        <v>1277</v>
      </c>
    </row>
    <row r="336" spans="2:65" s="20" customFormat="1" x14ac:dyDescent="0.2">
      <c r="B336" s="21"/>
      <c r="C336" s="22"/>
      <c r="D336" s="173" t="s">
        <v>134</v>
      </c>
      <c r="E336" s="22"/>
      <c r="F336" s="174" t="s">
        <v>1276</v>
      </c>
      <c r="G336" s="22"/>
      <c r="H336" s="22"/>
      <c r="I336" s="175"/>
      <c r="J336" s="22"/>
      <c r="K336" s="22"/>
      <c r="L336" s="25"/>
      <c r="M336" s="176"/>
      <c r="N336" s="22"/>
      <c r="O336" s="22"/>
      <c r="P336" s="22"/>
      <c r="Q336" s="22"/>
      <c r="R336" s="22"/>
      <c r="S336" s="22"/>
      <c r="T336" s="53"/>
      <c r="AT336" s="3" t="s">
        <v>134</v>
      </c>
      <c r="AU336" s="3" t="s">
        <v>146</v>
      </c>
    </row>
    <row r="337" spans="2:65" s="20" customFormat="1" ht="24.2" customHeight="1" x14ac:dyDescent="0.2">
      <c r="B337" s="21"/>
      <c r="C337" s="215" t="s">
        <v>761</v>
      </c>
      <c r="D337" s="215" t="s">
        <v>408</v>
      </c>
      <c r="E337" s="216" t="s">
        <v>1278</v>
      </c>
      <c r="F337" s="217" t="s">
        <v>1279</v>
      </c>
      <c r="G337" s="218" t="s">
        <v>1205</v>
      </c>
      <c r="H337" s="219">
        <v>44</v>
      </c>
      <c r="I337" s="220"/>
      <c r="J337" s="221">
        <f>ROUND(I337*H337,2)</f>
        <v>0</v>
      </c>
      <c r="K337" s="217" t="s">
        <v>19</v>
      </c>
      <c r="L337" s="222"/>
      <c r="M337" s="223" t="s">
        <v>19</v>
      </c>
      <c r="N337" s="224" t="s">
        <v>43</v>
      </c>
      <c r="O337" s="22"/>
      <c r="P337" s="169">
        <f>O337*H337</f>
        <v>0</v>
      </c>
      <c r="Q337" s="169">
        <v>3.5000000000000003E-2</v>
      </c>
      <c r="R337" s="169">
        <f>Q337*H337</f>
        <v>1.54</v>
      </c>
      <c r="S337" s="169">
        <v>0</v>
      </c>
      <c r="T337" s="170">
        <f>S337*H337</f>
        <v>0</v>
      </c>
      <c r="AR337" s="171" t="s">
        <v>175</v>
      </c>
      <c r="AT337" s="171" t="s">
        <v>408</v>
      </c>
      <c r="AU337" s="171" t="s">
        <v>146</v>
      </c>
      <c r="AY337" s="3" t="s">
        <v>125</v>
      </c>
      <c r="BE337" s="172">
        <f>IF(N337="základní",J337,0)</f>
        <v>0</v>
      </c>
      <c r="BF337" s="172">
        <f>IF(N337="snížená",J337,0)</f>
        <v>0</v>
      </c>
      <c r="BG337" s="172">
        <f>IF(N337="zákl. přenesená",J337,0)</f>
        <v>0</v>
      </c>
      <c r="BH337" s="172">
        <f>IF(N337="sníž. přenesená",J337,0)</f>
        <v>0</v>
      </c>
      <c r="BI337" s="172">
        <f>IF(N337="nulová",J337,0)</f>
        <v>0</v>
      </c>
      <c r="BJ337" s="3" t="s">
        <v>80</v>
      </c>
      <c r="BK337" s="172">
        <f>ROUND(I337*H337,2)</f>
        <v>0</v>
      </c>
      <c r="BL337" s="3" t="s">
        <v>132</v>
      </c>
      <c r="BM337" s="171" t="s">
        <v>1280</v>
      </c>
    </row>
    <row r="338" spans="2:65" s="20" customFormat="1" x14ac:dyDescent="0.2">
      <c r="B338" s="21"/>
      <c r="C338" s="22"/>
      <c r="D338" s="173" t="s">
        <v>134</v>
      </c>
      <c r="E338" s="22"/>
      <c r="F338" s="174" t="s">
        <v>1279</v>
      </c>
      <c r="G338" s="22"/>
      <c r="H338" s="22"/>
      <c r="I338" s="175"/>
      <c r="J338" s="22"/>
      <c r="K338" s="22"/>
      <c r="L338" s="25"/>
      <c r="M338" s="176"/>
      <c r="N338" s="22"/>
      <c r="O338" s="22"/>
      <c r="P338" s="22"/>
      <c r="Q338" s="22"/>
      <c r="R338" s="22"/>
      <c r="S338" s="22"/>
      <c r="T338" s="53"/>
      <c r="AT338" s="3" t="s">
        <v>134</v>
      </c>
      <c r="AU338" s="3" t="s">
        <v>146</v>
      </c>
    </row>
    <row r="339" spans="2:65" s="20" customFormat="1" ht="16.5" customHeight="1" x14ac:dyDescent="0.2">
      <c r="B339" s="21"/>
      <c r="C339" s="215" t="s">
        <v>766</v>
      </c>
      <c r="D339" s="215" t="s">
        <v>408</v>
      </c>
      <c r="E339" s="216" t="s">
        <v>1281</v>
      </c>
      <c r="F339" s="217" t="s">
        <v>1282</v>
      </c>
      <c r="G339" s="218" t="s">
        <v>187</v>
      </c>
      <c r="H339" s="219">
        <v>0.70099999999999996</v>
      </c>
      <c r="I339" s="220"/>
      <c r="J339" s="221">
        <f>ROUND(I339*H339,2)</f>
        <v>0</v>
      </c>
      <c r="K339" s="217" t="s">
        <v>19</v>
      </c>
      <c r="L339" s="222"/>
      <c r="M339" s="223" t="s">
        <v>19</v>
      </c>
      <c r="N339" s="224" t="s">
        <v>43</v>
      </c>
      <c r="O339" s="22"/>
      <c r="P339" s="169">
        <f>O339*H339</f>
        <v>0</v>
      </c>
      <c r="Q339" s="169">
        <v>0.7</v>
      </c>
      <c r="R339" s="169">
        <f>Q339*H339</f>
        <v>0.49069999999999991</v>
      </c>
      <c r="S339" s="169">
        <v>0</v>
      </c>
      <c r="T339" s="170">
        <f>S339*H339</f>
        <v>0</v>
      </c>
      <c r="AR339" s="171" t="s">
        <v>175</v>
      </c>
      <c r="AT339" s="171" t="s">
        <v>408</v>
      </c>
      <c r="AU339" s="171" t="s">
        <v>146</v>
      </c>
      <c r="AY339" s="3" t="s">
        <v>125</v>
      </c>
      <c r="BE339" s="172">
        <f>IF(N339="základní",J339,0)</f>
        <v>0</v>
      </c>
      <c r="BF339" s="172">
        <f>IF(N339="snížená",J339,0)</f>
        <v>0</v>
      </c>
      <c r="BG339" s="172">
        <f>IF(N339="zákl. přenesená",J339,0)</f>
        <v>0</v>
      </c>
      <c r="BH339" s="172">
        <f>IF(N339="sníž. přenesená",J339,0)</f>
        <v>0</v>
      </c>
      <c r="BI339" s="172">
        <f>IF(N339="nulová",J339,0)</f>
        <v>0</v>
      </c>
      <c r="BJ339" s="3" t="s">
        <v>80</v>
      </c>
      <c r="BK339" s="172">
        <f>ROUND(I339*H339,2)</f>
        <v>0</v>
      </c>
      <c r="BL339" s="3" t="s">
        <v>132</v>
      </c>
      <c r="BM339" s="171" t="s">
        <v>1283</v>
      </c>
    </row>
    <row r="340" spans="2:65" s="20" customFormat="1" x14ac:dyDescent="0.2">
      <c r="B340" s="21"/>
      <c r="C340" s="22"/>
      <c r="D340" s="173" t="s">
        <v>134</v>
      </c>
      <c r="E340" s="22"/>
      <c r="F340" s="174" t="s">
        <v>1282</v>
      </c>
      <c r="G340" s="22"/>
      <c r="H340" s="22"/>
      <c r="I340" s="175"/>
      <c r="J340" s="22"/>
      <c r="K340" s="22"/>
      <c r="L340" s="25"/>
      <c r="M340" s="176"/>
      <c r="N340" s="22"/>
      <c r="O340" s="22"/>
      <c r="P340" s="22"/>
      <c r="Q340" s="22"/>
      <c r="R340" s="22"/>
      <c r="S340" s="22"/>
      <c r="T340" s="53"/>
      <c r="AT340" s="3" t="s">
        <v>134</v>
      </c>
      <c r="AU340" s="3" t="s">
        <v>146</v>
      </c>
    </row>
    <row r="341" spans="2:65" s="205" customFormat="1" ht="22.5" x14ac:dyDescent="0.2">
      <c r="B341" s="206"/>
      <c r="C341" s="207"/>
      <c r="D341" s="173" t="s">
        <v>138</v>
      </c>
      <c r="E341" s="208" t="s">
        <v>19</v>
      </c>
      <c r="F341" s="209" t="s">
        <v>1284</v>
      </c>
      <c r="G341" s="207"/>
      <c r="H341" s="208" t="s">
        <v>19</v>
      </c>
      <c r="I341" s="210"/>
      <c r="J341" s="207"/>
      <c r="K341" s="207"/>
      <c r="L341" s="211"/>
      <c r="M341" s="212"/>
      <c r="N341" s="207"/>
      <c r="O341" s="207"/>
      <c r="P341" s="207"/>
      <c r="Q341" s="207"/>
      <c r="R341" s="207"/>
      <c r="S341" s="207"/>
      <c r="T341" s="213"/>
      <c r="AT341" s="214" t="s">
        <v>138</v>
      </c>
      <c r="AU341" s="214" t="s">
        <v>146</v>
      </c>
      <c r="AV341" s="205" t="s">
        <v>80</v>
      </c>
      <c r="AW341" s="205" t="s">
        <v>33</v>
      </c>
      <c r="AX341" s="205" t="s">
        <v>72</v>
      </c>
      <c r="AY341" s="214" t="s">
        <v>125</v>
      </c>
    </row>
    <row r="342" spans="2:65" s="179" customFormat="1" x14ac:dyDescent="0.2">
      <c r="B342" s="180"/>
      <c r="C342" s="181"/>
      <c r="D342" s="173" t="s">
        <v>138</v>
      </c>
      <c r="E342" s="182" t="s">
        <v>19</v>
      </c>
      <c r="F342" s="183" t="s">
        <v>1285</v>
      </c>
      <c r="G342" s="181"/>
      <c r="H342" s="184">
        <v>0.70099999999999996</v>
      </c>
      <c r="I342" s="185"/>
      <c r="J342" s="181"/>
      <c r="K342" s="181"/>
      <c r="L342" s="186"/>
      <c r="M342" s="187"/>
      <c r="N342" s="181"/>
      <c r="O342" s="181"/>
      <c r="P342" s="181"/>
      <c r="Q342" s="181"/>
      <c r="R342" s="181"/>
      <c r="S342" s="181"/>
      <c r="T342" s="188"/>
      <c r="AT342" s="189" t="s">
        <v>138</v>
      </c>
      <c r="AU342" s="189" t="s">
        <v>146</v>
      </c>
      <c r="AV342" s="179" t="s">
        <v>82</v>
      </c>
      <c r="AW342" s="179" t="s">
        <v>33</v>
      </c>
      <c r="AX342" s="179" t="s">
        <v>72</v>
      </c>
      <c r="AY342" s="189" t="s">
        <v>125</v>
      </c>
    </row>
    <row r="343" spans="2:65" s="190" customFormat="1" x14ac:dyDescent="0.2">
      <c r="B343" s="191"/>
      <c r="C343" s="192"/>
      <c r="D343" s="173" t="s">
        <v>138</v>
      </c>
      <c r="E343" s="193" t="s">
        <v>19</v>
      </c>
      <c r="F343" s="194" t="s">
        <v>158</v>
      </c>
      <c r="G343" s="192"/>
      <c r="H343" s="195">
        <v>0.70099999999999996</v>
      </c>
      <c r="I343" s="196"/>
      <c r="J343" s="192"/>
      <c r="K343" s="192"/>
      <c r="L343" s="197"/>
      <c r="M343" s="198"/>
      <c r="N343" s="192"/>
      <c r="O343" s="192"/>
      <c r="P343" s="192"/>
      <c r="Q343" s="192"/>
      <c r="R343" s="192"/>
      <c r="S343" s="192"/>
      <c r="T343" s="199"/>
      <c r="AT343" s="200" t="s">
        <v>138</v>
      </c>
      <c r="AU343" s="200" t="s">
        <v>146</v>
      </c>
      <c r="AV343" s="190" t="s">
        <v>132</v>
      </c>
      <c r="AW343" s="190" t="s">
        <v>33</v>
      </c>
      <c r="AX343" s="190" t="s">
        <v>80</v>
      </c>
      <c r="AY343" s="200" t="s">
        <v>125</v>
      </c>
    </row>
    <row r="344" spans="2:65" s="20" customFormat="1" ht="16.5" customHeight="1" x14ac:dyDescent="0.2">
      <c r="B344" s="21"/>
      <c r="C344" s="215" t="s">
        <v>773</v>
      </c>
      <c r="D344" s="215" t="s">
        <v>408</v>
      </c>
      <c r="E344" s="216" t="s">
        <v>1286</v>
      </c>
      <c r="F344" s="217" t="s">
        <v>1287</v>
      </c>
      <c r="G344" s="218" t="s">
        <v>582</v>
      </c>
      <c r="H344" s="219">
        <v>1</v>
      </c>
      <c r="I344" s="220"/>
      <c r="J344" s="221">
        <f>ROUND(I344*H344,2)</f>
        <v>0</v>
      </c>
      <c r="K344" s="217" t="s">
        <v>19</v>
      </c>
      <c r="L344" s="222"/>
      <c r="M344" s="223" t="s">
        <v>19</v>
      </c>
      <c r="N344" s="224" t="s">
        <v>43</v>
      </c>
      <c r="O344" s="22"/>
      <c r="P344" s="169">
        <f>O344*H344</f>
        <v>0</v>
      </c>
      <c r="Q344" s="169">
        <v>1.4999999999999999E-2</v>
      </c>
      <c r="R344" s="169">
        <f>Q344*H344</f>
        <v>1.4999999999999999E-2</v>
      </c>
      <c r="S344" s="169">
        <v>0</v>
      </c>
      <c r="T344" s="170">
        <f>S344*H344</f>
        <v>0</v>
      </c>
      <c r="AR344" s="171" t="s">
        <v>175</v>
      </c>
      <c r="AT344" s="171" t="s">
        <v>408</v>
      </c>
      <c r="AU344" s="171" t="s">
        <v>146</v>
      </c>
      <c r="AY344" s="3" t="s">
        <v>125</v>
      </c>
      <c r="BE344" s="172">
        <f>IF(N344="základní",J344,0)</f>
        <v>0</v>
      </c>
      <c r="BF344" s="172">
        <f>IF(N344="snížená",J344,0)</f>
        <v>0</v>
      </c>
      <c r="BG344" s="172">
        <f>IF(N344="zákl. přenesená",J344,0)</f>
        <v>0</v>
      </c>
      <c r="BH344" s="172">
        <f>IF(N344="sníž. přenesená",J344,0)</f>
        <v>0</v>
      </c>
      <c r="BI344" s="172">
        <f>IF(N344="nulová",J344,0)</f>
        <v>0</v>
      </c>
      <c r="BJ344" s="3" t="s">
        <v>80</v>
      </c>
      <c r="BK344" s="172">
        <f>ROUND(I344*H344,2)</f>
        <v>0</v>
      </c>
      <c r="BL344" s="3" t="s">
        <v>132</v>
      </c>
      <c r="BM344" s="171" t="s">
        <v>1288</v>
      </c>
    </row>
    <row r="345" spans="2:65" s="20" customFormat="1" x14ac:dyDescent="0.2">
      <c r="B345" s="21"/>
      <c r="C345" s="22"/>
      <c r="D345" s="173" t="s">
        <v>134</v>
      </c>
      <c r="E345" s="22"/>
      <c r="F345" s="174" t="s">
        <v>1287</v>
      </c>
      <c r="G345" s="22"/>
      <c r="H345" s="22"/>
      <c r="I345" s="175"/>
      <c r="J345" s="22"/>
      <c r="K345" s="22"/>
      <c r="L345" s="25"/>
      <c r="M345" s="176"/>
      <c r="N345" s="22"/>
      <c r="O345" s="22"/>
      <c r="P345" s="22"/>
      <c r="Q345" s="22"/>
      <c r="R345" s="22"/>
      <c r="S345" s="22"/>
      <c r="T345" s="53"/>
      <c r="AT345" s="3" t="s">
        <v>134</v>
      </c>
      <c r="AU345" s="3" t="s">
        <v>146</v>
      </c>
    </row>
    <row r="346" spans="2:65" s="20" customFormat="1" ht="33" customHeight="1" x14ac:dyDescent="0.2">
      <c r="B346" s="21"/>
      <c r="C346" s="160" t="s">
        <v>781</v>
      </c>
      <c r="D346" s="160" t="s">
        <v>127</v>
      </c>
      <c r="E346" s="161" t="s">
        <v>1289</v>
      </c>
      <c r="F346" s="162" t="s">
        <v>1290</v>
      </c>
      <c r="G346" s="163" t="s">
        <v>178</v>
      </c>
      <c r="H346" s="164">
        <v>107.8</v>
      </c>
      <c r="I346" s="165"/>
      <c r="J346" s="166">
        <f>ROUND(I346*H346,2)</f>
        <v>0</v>
      </c>
      <c r="K346" s="162" t="s">
        <v>131</v>
      </c>
      <c r="L346" s="25"/>
      <c r="M346" s="167" t="s">
        <v>19</v>
      </c>
      <c r="N346" s="168" t="s">
        <v>43</v>
      </c>
      <c r="O346" s="22"/>
      <c r="P346" s="169">
        <f>O346*H346</f>
        <v>0</v>
      </c>
      <c r="Q346" s="169">
        <v>0</v>
      </c>
      <c r="R346" s="169">
        <f>Q346*H346</f>
        <v>0</v>
      </c>
      <c r="S346" s="169">
        <v>0</v>
      </c>
      <c r="T346" s="170">
        <f>S346*H346</f>
        <v>0</v>
      </c>
      <c r="AR346" s="171" t="s">
        <v>132</v>
      </c>
      <c r="AT346" s="171" t="s">
        <v>127</v>
      </c>
      <c r="AU346" s="171" t="s">
        <v>146</v>
      </c>
      <c r="AY346" s="3" t="s">
        <v>125</v>
      </c>
      <c r="BE346" s="172">
        <f>IF(N346="základní",J346,0)</f>
        <v>0</v>
      </c>
      <c r="BF346" s="172">
        <f>IF(N346="snížená",J346,0)</f>
        <v>0</v>
      </c>
      <c r="BG346" s="172">
        <f>IF(N346="zákl. přenesená",J346,0)</f>
        <v>0</v>
      </c>
      <c r="BH346" s="172">
        <f>IF(N346="sníž. přenesená",J346,0)</f>
        <v>0</v>
      </c>
      <c r="BI346" s="172">
        <f>IF(N346="nulová",J346,0)</f>
        <v>0</v>
      </c>
      <c r="BJ346" s="3" t="s">
        <v>80</v>
      </c>
      <c r="BK346" s="172">
        <f>ROUND(I346*H346,2)</f>
        <v>0</v>
      </c>
      <c r="BL346" s="3" t="s">
        <v>132</v>
      </c>
      <c r="BM346" s="171" t="s">
        <v>1291</v>
      </c>
    </row>
    <row r="347" spans="2:65" s="20" customFormat="1" ht="19.5" x14ac:dyDescent="0.2">
      <c r="B347" s="21"/>
      <c r="C347" s="22"/>
      <c r="D347" s="173" t="s">
        <v>134</v>
      </c>
      <c r="E347" s="22"/>
      <c r="F347" s="174" t="s">
        <v>1292</v>
      </c>
      <c r="G347" s="22"/>
      <c r="H347" s="22"/>
      <c r="I347" s="175"/>
      <c r="J347" s="22"/>
      <c r="K347" s="22"/>
      <c r="L347" s="25"/>
      <c r="M347" s="176"/>
      <c r="N347" s="22"/>
      <c r="O347" s="22"/>
      <c r="P347" s="22"/>
      <c r="Q347" s="22"/>
      <c r="R347" s="22"/>
      <c r="S347" s="22"/>
      <c r="T347" s="53"/>
      <c r="AT347" s="3" t="s">
        <v>134</v>
      </c>
      <c r="AU347" s="3" t="s">
        <v>146</v>
      </c>
    </row>
    <row r="348" spans="2:65" s="20" customFormat="1" x14ac:dyDescent="0.2">
      <c r="B348" s="21"/>
      <c r="C348" s="22"/>
      <c r="D348" s="177" t="s">
        <v>136</v>
      </c>
      <c r="E348" s="22"/>
      <c r="F348" s="178" t="s">
        <v>1293</v>
      </c>
      <c r="G348" s="22"/>
      <c r="H348" s="22"/>
      <c r="I348" s="175"/>
      <c r="J348" s="22"/>
      <c r="K348" s="22"/>
      <c r="L348" s="25"/>
      <c r="M348" s="176"/>
      <c r="N348" s="22"/>
      <c r="O348" s="22"/>
      <c r="P348" s="22"/>
      <c r="Q348" s="22"/>
      <c r="R348" s="22"/>
      <c r="S348" s="22"/>
      <c r="T348" s="53"/>
      <c r="AT348" s="3" t="s">
        <v>136</v>
      </c>
      <c r="AU348" s="3" t="s">
        <v>146</v>
      </c>
    </row>
    <row r="349" spans="2:65" s="179" customFormat="1" x14ac:dyDescent="0.2">
      <c r="B349" s="180"/>
      <c r="C349" s="181"/>
      <c r="D349" s="173" t="s">
        <v>138</v>
      </c>
      <c r="E349" s="182" t="s">
        <v>19</v>
      </c>
      <c r="F349" s="183" t="s">
        <v>1294</v>
      </c>
      <c r="G349" s="181"/>
      <c r="H349" s="184">
        <v>107.8</v>
      </c>
      <c r="I349" s="185"/>
      <c r="J349" s="181"/>
      <c r="K349" s="181"/>
      <c r="L349" s="186"/>
      <c r="M349" s="187"/>
      <c r="N349" s="181"/>
      <c r="O349" s="181"/>
      <c r="P349" s="181"/>
      <c r="Q349" s="181"/>
      <c r="R349" s="181"/>
      <c r="S349" s="181"/>
      <c r="T349" s="188"/>
      <c r="AT349" s="189" t="s">
        <v>138</v>
      </c>
      <c r="AU349" s="189" t="s">
        <v>146</v>
      </c>
      <c r="AV349" s="179" t="s">
        <v>82</v>
      </c>
      <c r="AW349" s="179" t="s">
        <v>33</v>
      </c>
      <c r="AX349" s="179" t="s">
        <v>72</v>
      </c>
      <c r="AY349" s="189" t="s">
        <v>125</v>
      </c>
    </row>
    <row r="350" spans="2:65" s="190" customFormat="1" x14ac:dyDescent="0.2">
      <c r="B350" s="191"/>
      <c r="C350" s="192"/>
      <c r="D350" s="173" t="s">
        <v>138</v>
      </c>
      <c r="E350" s="193" t="s">
        <v>19</v>
      </c>
      <c r="F350" s="194" t="s">
        <v>158</v>
      </c>
      <c r="G350" s="192"/>
      <c r="H350" s="195">
        <v>107.8</v>
      </c>
      <c r="I350" s="196"/>
      <c r="J350" s="192"/>
      <c r="K350" s="192"/>
      <c r="L350" s="197"/>
      <c r="M350" s="198"/>
      <c r="N350" s="192"/>
      <c r="O350" s="192"/>
      <c r="P350" s="192"/>
      <c r="Q350" s="192"/>
      <c r="R350" s="192"/>
      <c r="S350" s="192"/>
      <c r="T350" s="199"/>
      <c r="AT350" s="200" t="s">
        <v>138</v>
      </c>
      <c r="AU350" s="200" t="s">
        <v>146</v>
      </c>
      <c r="AV350" s="190" t="s">
        <v>132</v>
      </c>
      <c r="AW350" s="190" t="s">
        <v>33</v>
      </c>
      <c r="AX350" s="190" t="s">
        <v>80</v>
      </c>
      <c r="AY350" s="200" t="s">
        <v>125</v>
      </c>
    </row>
    <row r="351" spans="2:65" s="20" customFormat="1" ht="37.9" customHeight="1" x14ac:dyDescent="0.2">
      <c r="B351" s="21"/>
      <c r="C351" s="160" t="s">
        <v>786</v>
      </c>
      <c r="D351" s="160" t="s">
        <v>127</v>
      </c>
      <c r="E351" s="161" t="s">
        <v>1295</v>
      </c>
      <c r="F351" s="162" t="s">
        <v>1296</v>
      </c>
      <c r="G351" s="163" t="s">
        <v>130</v>
      </c>
      <c r="H351" s="164">
        <v>70.5</v>
      </c>
      <c r="I351" s="165"/>
      <c r="J351" s="166">
        <f>ROUND(I351*H351,2)</f>
        <v>0</v>
      </c>
      <c r="K351" s="162" t="s">
        <v>131</v>
      </c>
      <c r="L351" s="25"/>
      <c r="M351" s="167" t="s">
        <v>19</v>
      </c>
      <c r="N351" s="168" t="s">
        <v>43</v>
      </c>
      <c r="O351" s="22"/>
      <c r="P351" s="169">
        <f>O351*H351</f>
        <v>0</v>
      </c>
      <c r="Q351" s="169">
        <v>0</v>
      </c>
      <c r="R351" s="169">
        <f>Q351*H351</f>
        <v>0</v>
      </c>
      <c r="S351" s="169">
        <v>0</v>
      </c>
      <c r="T351" s="170">
        <f>S351*H351</f>
        <v>0</v>
      </c>
      <c r="AR351" s="171" t="s">
        <v>132</v>
      </c>
      <c r="AT351" s="171" t="s">
        <v>127</v>
      </c>
      <c r="AU351" s="171" t="s">
        <v>146</v>
      </c>
      <c r="AY351" s="3" t="s">
        <v>125</v>
      </c>
      <c r="BE351" s="172">
        <f>IF(N351="základní",J351,0)</f>
        <v>0</v>
      </c>
      <c r="BF351" s="172">
        <f>IF(N351="snížená",J351,0)</f>
        <v>0</v>
      </c>
      <c r="BG351" s="172">
        <f>IF(N351="zákl. přenesená",J351,0)</f>
        <v>0</v>
      </c>
      <c r="BH351" s="172">
        <f>IF(N351="sníž. přenesená",J351,0)</f>
        <v>0</v>
      </c>
      <c r="BI351" s="172">
        <f>IF(N351="nulová",J351,0)</f>
        <v>0</v>
      </c>
      <c r="BJ351" s="3" t="s">
        <v>80</v>
      </c>
      <c r="BK351" s="172">
        <f>ROUND(I351*H351,2)</f>
        <v>0</v>
      </c>
      <c r="BL351" s="3" t="s">
        <v>132</v>
      </c>
      <c r="BM351" s="171" t="s">
        <v>1297</v>
      </c>
    </row>
    <row r="352" spans="2:65" s="20" customFormat="1" ht="29.25" x14ac:dyDescent="0.2">
      <c r="B352" s="21"/>
      <c r="C352" s="22"/>
      <c r="D352" s="173" t="s">
        <v>134</v>
      </c>
      <c r="E352" s="22"/>
      <c r="F352" s="174" t="s">
        <v>1298</v>
      </c>
      <c r="G352" s="22"/>
      <c r="H352" s="22"/>
      <c r="I352" s="175"/>
      <c r="J352" s="22"/>
      <c r="K352" s="22"/>
      <c r="L352" s="25"/>
      <c r="M352" s="176"/>
      <c r="N352" s="22"/>
      <c r="O352" s="22"/>
      <c r="P352" s="22"/>
      <c r="Q352" s="22"/>
      <c r="R352" s="22"/>
      <c r="S352" s="22"/>
      <c r="T352" s="53"/>
      <c r="AT352" s="3" t="s">
        <v>134</v>
      </c>
      <c r="AU352" s="3" t="s">
        <v>146</v>
      </c>
    </row>
    <row r="353" spans="2:65" s="20" customFormat="1" x14ac:dyDescent="0.2">
      <c r="B353" s="21"/>
      <c r="C353" s="22"/>
      <c r="D353" s="177" t="s">
        <v>136</v>
      </c>
      <c r="E353" s="22"/>
      <c r="F353" s="178" t="s">
        <v>1299</v>
      </c>
      <c r="G353" s="22"/>
      <c r="H353" s="22"/>
      <c r="I353" s="175"/>
      <c r="J353" s="22"/>
      <c r="K353" s="22"/>
      <c r="L353" s="25"/>
      <c r="M353" s="176"/>
      <c r="N353" s="22"/>
      <c r="O353" s="22"/>
      <c r="P353" s="22"/>
      <c r="Q353" s="22"/>
      <c r="R353" s="22"/>
      <c r="S353" s="22"/>
      <c r="T353" s="53"/>
      <c r="AT353" s="3" t="s">
        <v>136</v>
      </c>
      <c r="AU353" s="3" t="s">
        <v>146</v>
      </c>
    </row>
    <row r="354" spans="2:65" s="205" customFormat="1" x14ac:dyDescent="0.2">
      <c r="B354" s="206"/>
      <c r="C354" s="207"/>
      <c r="D354" s="173" t="s">
        <v>138</v>
      </c>
      <c r="E354" s="208" t="s">
        <v>19</v>
      </c>
      <c r="F354" s="209" t="s">
        <v>1300</v>
      </c>
      <c r="G354" s="207"/>
      <c r="H354" s="208" t="s">
        <v>19</v>
      </c>
      <c r="I354" s="210"/>
      <c r="J354" s="207"/>
      <c r="K354" s="207"/>
      <c r="L354" s="211"/>
      <c r="M354" s="212"/>
      <c r="N354" s="207"/>
      <c r="O354" s="207"/>
      <c r="P354" s="207"/>
      <c r="Q354" s="207"/>
      <c r="R354" s="207"/>
      <c r="S354" s="207"/>
      <c r="T354" s="213"/>
      <c r="AT354" s="214" t="s">
        <v>138</v>
      </c>
      <c r="AU354" s="214" t="s">
        <v>146</v>
      </c>
      <c r="AV354" s="205" t="s">
        <v>80</v>
      </c>
      <c r="AW354" s="205" t="s">
        <v>33</v>
      </c>
      <c r="AX354" s="205" t="s">
        <v>72</v>
      </c>
      <c r="AY354" s="214" t="s">
        <v>125</v>
      </c>
    </row>
    <row r="355" spans="2:65" s="205" customFormat="1" ht="22.5" x14ac:dyDescent="0.2">
      <c r="B355" s="206"/>
      <c r="C355" s="207"/>
      <c r="D355" s="173" t="s">
        <v>138</v>
      </c>
      <c r="E355" s="208" t="s">
        <v>19</v>
      </c>
      <c r="F355" s="209" t="s">
        <v>1301</v>
      </c>
      <c r="G355" s="207"/>
      <c r="H355" s="208" t="s">
        <v>19</v>
      </c>
      <c r="I355" s="210"/>
      <c r="J355" s="207"/>
      <c r="K355" s="207"/>
      <c r="L355" s="211"/>
      <c r="M355" s="212"/>
      <c r="N355" s="207"/>
      <c r="O355" s="207"/>
      <c r="P355" s="207"/>
      <c r="Q355" s="207"/>
      <c r="R355" s="207"/>
      <c r="S355" s="207"/>
      <c r="T355" s="213"/>
      <c r="AT355" s="214" t="s">
        <v>138</v>
      </c>
      <c r="AU355" s="214" t="s">
        <v>146</v>
      </c>
      <c r="AV355" s="205" t="s">
        <v>80</v>
      </c>
      <c r="AW355" s="205" t="s">
        <v>33</v>
      </c>
      <c r="AX355" s="205" t="s">
        <v>72</v>
      </c>
      <c r="AY355" s="214" t="s">
        <v>125</v>
      </c>
    </row>
    <row r="356" spans="2:65" s="179" customFormat="1" x14ac:dyDescent="0.2">
      <c r="B356" s="180"/>
      <c r="C356" s="181"/>
      <c r="D356" s="173" t="s">
        <v>138</v>
      </c>
      <c r="E356" s="182" t="s">
        <v>19</v>
      </c>
      <c r="F356" s="183" t="s">
        <v>1302</v>
      </c>
      <c r="G356" s="181"/>
      <c r="H356" s="184">
        <v>70.5</v>
      </c>
      <c r="I356" s="185"/>
      <c r="J356" s="181"/>
      <c r="K356" s="181"/>
      <c r="L356" s="186"/>
      <c r="M356" s="187"/>
      <c r="N356" s="181"/>
      <c r="O356" s="181"/>
      <c r="P356" s="181"/>
      <c r="Q356" s="181"/>
      <c r="R356" s="181"/>
      <c r="S356" s="181"/>
      <c r="T356" s="188"/>
      <c r="AT356" s="189" t="s">
        <v>138</v>
      </c>
      <c r="AU356" s="189" t="s">
        <v>146</v>
      </c>
      <c r="AV356" s="179" t="s">
        <v>82</v>
      </c>
      <c r="AW356" s="179" t="s">
        <v>33</v>
      </c>
      <c r="AX356" s="179" t="s">
        <v>80</v>
      </c>
      <c r="AY356" s="189" t="s">
        <v>125</v>
      </c>
    </row>
    <row r="357" spans="2:65" s="20" customFormat="1" ht="24.2" customHeight="1" x14ac:dyDescent="0.2">
      <c r="B357" s="21"/>
      <c r="C357" s="160" t="s">
        <v>793</v>
      </c>
      <c r="D357" s="160" t="s">
        <v>127</v>
      </c>
      <c r="E357" s="161" t="s">
        <v>1303</v>
      </c>
      <c r="F357" s="162" t="s">
        <v>1304</v>
      </c>
      <c r="G357" s="163" t="s">
        <v>187</v>
      </c>
      <c r="H357" s="164">
        <v>7.05</v>
      </c>
      <c r="I357" s="165"/>
      <c r="J357" s="166">
        <f>ROUND(I357*H357,2)</f>
        <v>0</v>
      </c>
      <c r="K357" s="162" t="s">
        <v>19</v>
      </c>
      <c r="L357" s="25"/>
      <c r="M357" s="167" t="s">
        <v>19</v>
      </c>
      <c r="N357" s="168" t="s">
        <v>43</v>
      </c>
      <c r="O357" s="22"/>
      <c r="P357" s="169">
        <f>O357*H357</f>
        <v>0</v>
      </c>
      <c r="Q357" s="169">
        <v>0</v>
      </c>
      <c r="R357" s="169">
        <f>Q357*H357</f>
        <v>0</v>
      </c>
      <c r="S357" s="169">
        <v>0</v>
      </c>
      <c r="T357" s="170">
        <f>S357*H357</f>
        <v>0</v>
      </c>
      <c r="AR357" s="171" t="s">
        <v>132</v>
      </c>
      <c r="AT357" s="171" t="s">
        <v>127</v>
      </c>
      <c r="AU357" s="171" t="s">
        <v>146</v>
      </c>
      <c r="AY357" s="3" t="s">
        <v>125</v>
      </c>
      <c r="BE357" s="172">
        <f>IF(N357="základní",J357,0)</f>
        <v>0</v>
      </c>
      <c r="BF357" s="172">
        <f>IF(N357="snížená",J357,0)</f>
        <v>0</v>
      </c>
      <c r="BG357" s="172">
        <f>IF(N357="zákl. přenesená",J357,0)</f>
        <v>0</v>
      </c>
      <c r="BH357" s="172">
        <f>IF(N357="sníž. přenesená",J357,0)</f>
        <v>0</v>
      </c>
      <c r="BI357" s="172">
        <f>IF(N357="nulová",J357,0)</f>
        <v>0</v>
      </c>
      <c r="BJ357" s="3" t="s">
        <v>80</v>
      </c>
      <c r="BK357" s="172">
        <f>ROUND(I357*H357,2)</f>
        <v>0</v>
      </c>
      <c r="BL357" s="3" t="s">
        <v>132</v>
      </c>
      <c r="BM357" s="171" t="s">
        <v>1305</v>
      </c>
    </row>
    <row r="358" spans="2:65" s="20" customFormat="1" ht="19.5" x14ac:dyDescent="0.2">
      <c r="B358" s="21"/>
      <c r="C358" s="22"/>
      <c r="D358" s="173" t="s">
        <v>134</v>
      </c>
      <c r="E358" s="22"/>
      <c r="F358" s="174" t="s">
        <v>1304</v>
      </c>
      <c r="G358" s="22"/>
      <c r="H358" s="22"/>
      <c r="I358" s="175"/>
      <c r="J358" s="22"/>
      <c r="K358" s="22"/>
      <c r="L358" s="25"/>
      <c r="M358" s="176"/>
      <c r="N358" s="22"/>
      <c r="O358" s="22"/>
      <c r="P358" s="22"/>
      <c r="Q358" s="22"/>
      <c r="R358" s="22"/>
      <c r="S358" s="22"/>
      <c r="T358" s="53"/>
      <c r="AT358" s="3" t="s">
        <v>134</v>
      </c>
      <c r="AU358" s="3" t="s">
        <v>146</v>
      </c>
    </row>
    <row r="359" spans="2:65" s="179" customFormat="1" ht="22.5" x14ac:dyDescent="0.2">
      <c r="B359" s="180"/>
      <c r="C359" s="181"/>
      <c r="D359" s="173" t="s">
        <v>138</v>
      </c>
      <c r="E359" s="182" t="s">
        <v>19</v>
      </c>
      <c r="F359" s="183" t="s">
        <v>1306</v>
      </c>
      <c r="G359" s="181"/>
      <c r="H359" s="184">
        <v>7.05</v>
      </c>
      <c r="I359" s="185"/>
      <c r="J359" s="181"/>
      <c r="K359" s="181"/>
      <c r="L359" s="186"/>
      <c r="M359" s="187"/>
      <c r="N359" s="181"/>
      <c r="O359" s="181"/>
      <c r="P359" s="181"/>
      <c r="Q359" s="181"/>
      <c r="R359" s="181"/>
      <c r="S359" s="181"/>
      <c r="T359" s="188"/>
      <c r="AT359" s="189" t="s">
        <v>138</v>
      </c>
      <c r="AU359" s="189" t="s">
        <v>146</v>
      </c>
      <c r="AV359" s="179" t="s">
        <v>82</v>
      </c>
      <c r="AW359" s="179" t="s">
        <v>33</v>
      </c>
      <c r="AX359" s="179" t="s">
        <v>72</v>
      </c>
      <c r="AY359" s="189" t="s">
        <v>125</v>
      </c>
    </row>
    <row r="360" spans="2:65" s="205" customFormat="1" ht="33.75" x14ac:dyDescent="0.2">
      <c r="B360" s="206"/>
      <c r="C360" s="207"/>
      <c r="D360" s="173" t="s">
        <v>138</v>
      </c>
      <c r="E360" s="208" t="s">
        <v>19</v>
      </c>
      <c r="F360" s="209" t="s">
        <v>1307</v>
      </c>
      <c r="G360" s="207"/>
      <c r="H360" s="208" t="s">
        <v>19</v>
      </c>
      <c r="I360" s="210"/>
      <c r="J360" s="207"/>
      <c r="K360" s="207"/>
      <c r="L360" s="211"/>
      <c r="M360" s="212"/>
      <c r="N360" s="207"/>
      <c r="O360" s="207"/>
      <c r="P360" s="207"/>
      <c r="Q360" s="207"/>
      <c r="R360" s="207"/>
      <c r="S360" s="207"/>
      <c r="T360" s="213"/>
      <c r="AT360" s="214" t="s">
        <v>138</v>
      </c>
      <c r="AU360" s="214" t="s">
        <v>146</v>
      </c>
      <c r="AV360" s="205" t="s">
        <v>80</v>
      </c>
      <c r="AW360" s="205" t="s">
        <v>33</v>
      </c>
      <c r="AX360" s="205" t="s">
        <v>72</v>
      </c>
      <c r="AY360" s="214" t="s">
        <v>125</v>
      </c>
    </row>
    <row r="361" spans="2:65" s="205" customFormat="1" ht="22.5" x14ac:dyDescent="0.2">
      <c r="B361" s="206"/>
      <c r="C361" s="207"/>
      <c r="D361" s="173" t="s">
        <v>138</v>
      </c>
      <c r="E361" s="208" t="s">
        <v>19</v>
      </c>
      <c r="F361" s="209" t="s">
        <v>1308</v>
      </c>
      <c r="G361" s="207"/>
      <c r="H361" s="208" t="s">
        <v>19</v>
      </c>
      <c r="I361" s="210"/>
      <c r="J361" s="207"/>
      <c r="K361" s="207"/>
      <c r="L361" s="211"/>
      <c r="M361" s="212"/>
      <c r="N361" s="207"/>
      <c r="O361" s="207"/>
      <c r="P361" s="207"/>
      <c r="Q361" s="207"/>
      <c r="R361" s="207"/>
      <c r="S361" s="207"/>
      <c r="T361" s="213"/>
      <c r="AT361" s="214" t="s">
        <v>138</v>
      </c>
      <c r="AU361" s="214" t="s">
        <v>146</v>
      </c>
      <c r="AV361" s="205" t="s">
        <v>80</v>
      </c>
      <c r="AW361" s="205" t="s">
        <v>33</v>
      </c>
      <c r="AX361" s="205" t="s">
        <v>72</v>
      </c>
      <c r="AY361" s="214" t="s">
        <v>125</v>
      </c>
    </row>
    <row r="362" spans="2:65" s="205" customFormat="1" ht="33.75" x14ac:dyDescent="0.2">
      <c r="B362" s="206"/>
      <c r="C362" s="207"/>
      <c r="D362" s="173" t="s">
        <v>138</v>
      </c>
      <c r="E362" s="208" t="s">
        <v>19</v>
      </c>
      <c r="F362" s="209" t="s">
        <v>1309</v>
      </c>
      <c r="G362" s="207"/>
      <c r="H362" s="208" t="s">
        <v>19</v>
      </c>
      <c r="I362" s="210"/>
      <c r="J362" s="207"/>
      <c r="K362" s="207"/>
      <c r="L362" s="211"/>
      <c r="M362" s="212"/>
      <c r="N362" s="207"/>
      <c r="O362" s="207"/>
      <c r="P362" s="207"/>
      <c r="Q362" s="207"/>
      <c r="R362" s="207"/>
      <c r="S362" s="207"/>
      <c r="T362" s="213"/>
      <c r="AT362" s="214" t="s">
        <v>138</v>
      </c>
      <c r="AU362" s="214" t="s">
        <v>146</v>
      </c>
      <c r="AV362" s="205" t="s">
        <v>80</v>
      </c>
      <c r="AW362" s="205" t="s">
        <v>33</v>
      </c>
      <c r="AX362" s="205" t="s">
        <v>72</v>
      </c>
      <c r="AY362" s="214" t="s">
        <v>125</v>
      </c>
    </row>
    <row r="363" spans="2:65" s="205" customFormat="1" ht="22.5" x14ac:dyDescent="0.2">
      <c r="B363" s="206"/>
      <c r="C363" s="207"/>
      <c r="D363" s="173" t="s">
        <v>138</v>
      </c>
      <c r="E363" s="208" t="s">
        <v>19</v>
      </c>
      <c r="F363" s="209" t="s">
        <v>1310</v>
      </c>
      <c r="G363" s="207"/>
      <c r="H363" s="208" t="s">
        <v>19</v>
      </c>
      <c r="I363" s="210"/>
      <c r="J363" s="207"/>
      <c r="K363" s="207"/>
      <c r="L363" s="211"/>
      <c r="M363" s="212"/>
      <c r="N363" s="207"/>
      <c r="O363" s="207"/>
      <c r="P363" s="207"/>
      <c r="Q363" s="207"/>
      <c r="R363" s="207"/>
      <c r="S363" s="207"/>
      <c r="T363" s="213"/>
      <c r="AT363" s="214" t="s">
        <v>138</v>
      </c>
      <c r="AU363" s="214" t="s">
        <v>146</v>
      </c>
      <c r="AV363" s="205" t="s">
        <v>80</v>
      </c>
      <c r="AW363" s="205" t="s">
        <v>33</v>
      </c>
      <c r="AX363" s="205" t="s">
        <v>72</v>
      </c>
      <c r="AY363" s="214" t="s">
        <v>125</v>
      </c>
    </row>
    <row r="364" spans="2:65" s="205" customFormat="1" ht="33.75" x14ac:dyDescent="0.2">
      <c r="B364" s="206"/>
      <c r="C364" s="207"/>
      <c r="D364" s="173" t="s">
        <v>138</v>
      </c>
      <c r="E364" s="208" t="s">
        <v>19</v>
      </c>
      <c r="F364" s="209" t="s">
        <v>1311</v>
      </c>
      <c r="G364" s="207"/>
      <c r="H364" s="208" t="s">
        <v>19</v>
      </c>
      <c r="I364" s="210"/>
      <c r="J364" s="207"/>
      <c r="K364" s="207"/>
      <c r="L364" s="211"/>
      <c r="M364" s="212"/>
      <c r="N364" s="207"/>
      <c r="O364" s="207"/>
      <c r="P364" s="207"/>
      <c r="Q364" s="207"/>
      <c r="R364" s="207"/>
      <c r="S364" s="207"/>
      <c r="T364" s="213"/>
      <c r="AT364" s="214" t="s">
        <v>138</v>
      </c>
      <c r="AU364" s="214" t="s">
        <v>146</v>
      </c>
      <c r="AV364" s="205" t="s">
        <v>80</v>
      </c>
      <c r="AW364" s="205" t="s">
        <v>33</v>
      </c>
      <c r="AX364" s="205" t="s">
        <v>72</v>
      </c>
      <c r="AY364" s="214" t="s">
        <v>125</v>
      </c>
    </row>
    <row r="365" spans="2:65" s="205" customFormat="1" ht="33.75" x14ac:dyDescent="0.2">
      <c r="B365" s="206"/>
      <c r="C365" s="207"/>
      <c r="D365" s="173" t="s">
        <v>138</v>
      </c>
      <c r="E365" s="208" t="s">
        <v>19</v>
      </c>
      <c r="F365" s="209" t="s">
        <v>1312</v>
      </c>
      <c r="G365" s="207"/>
      <c r="H365" s="208" t="s">
        <v>19</v>
      </c>
      <c r="I365" s="210"/>
      <c r="J365" s="207"/>
      <c r="K365" s="207"/>
      <c r="L365" s="211"/>
      <c r="M365" s="212"/>
      <c r="N365" s="207"/>
      <c r="O365" s="207"/>
      <c r="P365" s="207"/>
      <c r="Q365" s="207"/>
      <c r="R365" s="207"/>
      <c r="S365" s="207"/>
      <c r="T365" s="213"/>
      <c r="AT365" s="214" t="s">
        <v>138</v>
      </c>
      <c r="AU365" s="214" t="s">
        <v>146</v>
      </c>
      <c r="AV365" s="205" t="s">
        <v>80</v>
      </c>
      <c r="AW365" s="205" t="s">
        <v>33</v>
      </c>
      <c r="AX365" s="205" t="s">
        <v>72</v>
      </c>
      <c r="AY365" s="214" t="s">
        <v>125</v>
      </c>
    </row>
    <row r="366" spans="2:65" s="205" customFormat="1" ht="33.75" x14ac:dyDescent="0.2">
      <c r="B366" s="206"/>
      <c r="C366" s="207"/>
      <c r="D366" s="173" t="s">
        <v>138</v>
      </c>
      <c r="E366" s="208" t="s">
        <v>19</v>
      </c>
      <c r="F366" s="209" t="s">
        <v>1313</v>
      </c>
      <c r="G366" s="207"/>
      <c r="H366" s="208" t="s">
        <v>19</v>
      </c>
      <c r="I366" s="210"/>
      <c r="J366" s="207"/>
      <c r="K366" s="207"/>
      <c r="L366" s="211"/>
      <c r="M366" s="212"/>
      <c r="N366" s="207"/>
      <c r="O366" s="207"/>
      <c r="P366" s="207"/>
      <c r="Q366" s="207"/>
      <c r="R366" s="207"/>
      <c r="S366" s="207"/>
      <c r="T366" s="213"/>
      <c r="AT366" s="214" t="s">
        <v>138</v>
      </c>
      <c r="AU366" s="214" t="s">
        <v>146</v>
      </c>
      <c r="AV366" s="205" t="s">
        <v>80</v>
      </c>
      <c r="AW366" s="205" t="s">
        <v>33</v>
      </c>
      <c r="AX366" s="205" t="s">
        <v>72</v>
      </c>
      <c r="AY366" s="214" t="s">
        <v>125</v>
      </c>
    </row>
    <row r="367" spans="2:65" s="205" customFormat="1" ht="22.5" x14ac:dyDescent="0.2">
      <c r="B367" s="206"/>
      <c r="C367" s="207"/>
      <c r="D367" s="173" t="s">
        <v>138</v>
      </c>
      <c r="E367" s="208" t="s">
        <v>19</v>
      </c>
      <c r="F367" s="209" t="s">
        <v>1314</v>
      </c>
      <c r="G367" s="207"/>
      <c r="H367" s="208" t="s">
        <v>19</v>
      </c>
      <c r="I367" s="210"/>
      <c r="J367" s="207"/>
      <c r="K367" s="207"/>
      <c r="L367" s="211"/>
      <c r="M367" s="212"/>
      <c r="N367" s="207"/>
      <c r="O367" s="207"/>
      <c r="P367" s="207"/>
      <c r="Q367" s="207"/>
      <c r="R367" s="207"/>
      <c r="S367" s="207"/>
      <c r="T367" s="213"/>
      <c r="AT367" s="214" t="s">
        <v>138</v>
      </c>
      <c r="AU367" s="214" t="s">
        <v>146</v>
      </c>
      <c r="AV367" s="205" t="s">
        <v>80</v>
      </c>
      <c r="AW367" s="205" t="s">
        <v>33</v>
      </c>
      <c r="AX367" s="205" t="s">
        <v>72</v>
      </c>
      <c r="AY367" s="214" t="s">
        <v>125</v>
      </c>
    </row>
    <row r="368" spans="2:65" s="205" customFormat="1" ht="33.75" x14ac:dyDescent="0.2">
      <c r="B368" s="206"/>
      <c r="C368" s="207"/>
      <c r="D368" s="173" t="s">
        <v>138</v>
      </c>
      <c r="E368" s="208" t="s">
        <v>19</v>
      </c>
      <c r="F368" s="209" t="s">
        <v>1315</v>
      </c>
      <c r="G368" s="207"/>
      <c r="H368" s="208" t="s">
        <v>19</v>
      </c>
      <c r="I368" s="210"/>
      <c r="J368" s="207"/>
      <c r="K368" s="207"/>
      <c r="L368" s="211"/>
      <c r="M368" s="212"/>
      <c r="N368" s="207"/>
      <c r="O368" s="207"/>
      <c r="P368" s="207"/>
      <c r="Q368" s="207"/>
      <c r="R368" s="207"/>
      <c r="S368" s="207"/>
      <c r="T368" s="213"/>
      <c r="AT368" s="214" t="s">
        <v>138</v>
      </c>
      <c r="AU368" s="214" t="s">
        <v>146</v>
      </c>
      <c r="AV368" s="205" t="s">
        <v>80</v>
      </c>
      <c r="AW368" s="205" t="s">
        <v>33</v>
      </c>
      <c r="AX368" s="205" t="s">
        <v>72</v>
      </c>
      <c r="AY368" s="214" t="s">
        <v>125</v>
      </c>
    </row>
    <row r="369" spans="2:65" s="205" customFormat="1" ht="33.75" x14ac:dyDescent="0.2">
      <c r="B369" s="206"/>
      <c r="C369" s="207"/>
      <c r="D369" s="173" t="s">
        <v>138</v>
      </c>
      <c r="E369" s="208" t="s">
        <v>19</v>
      </c>
      <c r="F369" s="209" t="s">
        <v>1316</v>
      </c>
      <c r="G369" s="207"/>
      <c r="H369" s="208" t="s">
        <v>19</v>
      </c>
      <c r="I369" s="210"/>
      <c r="J369" s="207"/>
      <c r="K369" s="207"/>
      <c r="L369" s="211"/>
      <c r="M369" s="212"/>
      <c r="N369" s="207"/>
      <c r="O369" s="207"/>
      <c r="P369" s="207"/>
      <c r="Q369" s="207"/>
      <c r="R369" s="207"/>
      <c r="S369" s="207"/>
      <c r="T369" s="213"/>
      <c r="AT369" s="214" t="s">
        <v>138</v>
      </c>
      <c r="AU369" s="214" t="s">
        <v>146</v>
      </c>
      <c r="AV369" s="205" t="s">
        <v>80</v>
      </c>
      <c r="AW369" s="205" t="s">
        <v>33</v>
      </c>
      <c r="AX369" s="205" t="s">
        <v>72</v>
      </c>
      <c r="AY369" s="214" t="s">
        <v>125</v>
      </c>
    </row>
    <row r="370" spans="2:65" s="205" customFormat="1" ht="22.5" x14ac:dyDescent="0.2">
      <c r="B370" s="206"/>
      <c r="C370" s="207"/>
      <c r="D370" s="173" t="s">
        <v>138</v>
      </c>
      <c r="E370" s="208" t="s">
        <v>19</v>
      </c>
      <c r="F370" s="209" t="s">
        <v>1317</v>
      </c>
      <c r="G370" s="207"/>
      <c r="H370" s="208" t="s">
        <v>19</v>
      </c>
      <c r="I370" s="210"/>
      <c r="J370" s="207"/>
      <c r="K370" s="207"/>
      <c r="L370" s="211"/>
      <c r="M370" s="212"/>
      <c r="N370" s="207"/>
      <c r="O370" s="207"/>
      <c r="P370" s="207"/>
      <c r="Q370" s="207"/>
      <c r="R370" s="207"/>
      <c r="S370" s="207"/>
      <c r="T370" s="213"/>
      <c r="AT370" s="214" t="s">
        <v>138</v>
      </c>
      <c r="AU370" s="214" t="s">
        <v>146</v>
      </c>
      <c r="AV370" s="205" t="s">
        <v>80</v>
      </c>
      <c r="AW370" s="205" t="s">
        <v>33</v>
      </c>
      <c r="AX370" s="205" t="s">
        <v>72</v>
      </c>
      <c r="AY370" s="214" t="s">
        <v>125</v>
      </c>
    </row>
    <row r="371" spans="2:65" s="205" customFormat="1" ht="33.75" x14ac:dyDescent="0.2">
      <c r="B371" s="206"/>
      <c r="C371" s="207"/>
      <c r="D371" s="173" t="s">
        <v>138</v>
      </c>
      <c r="E371" s="208" t="s">
        <v>19</v>
      </c>
      <c r="F371" s="209" t="s">
        <v>1318</v>
      </c>
      <c r="G371" s="207"/>
      <c r="H371" s="208" t="s">
        <v>19</v>
      </c>
      <c r="I371" s="210"/>
      <c r="J371" s="207"/>
      <c r="K371" s="207"/>
      <c r="L371" s="211"/>
      <c r="M371" s="212"/>
      <c r="N371" s="207"/>
      <c r="O371" s="207"/>
      <c r="P371" s="207"/>
      <c r="Q371" s="207"/>
      <c r="R371" s="207"/>
      <c r="S371" s="207"/>
      <c r="T371" s="213"/>
      <c r="AT371" s="214" t="s">
        <v>138</v>
      </c>
      <c r="AU371" s="214" t="s">
        <v>146</v>
      </c>
      <c r="AV371" s="205" t="s">
        <v>80</v>
      </c>
      <c r="AW371" s="205" t="s">
        <v>33</v>
      </c>
      <c r="AX371" s="205" t="s">
        <v>72</v>
      </c>
      <c r="AY371" s="214" t="s">
        <v>125</v>
      </c>
    </row>
    <row r="372" spans="2:65" s="205" customFormat="1" ht="33.75" x14ac:dyDescent="0.2">
      <c r="B372" s="206"/>
      <c r="C372" s="207"/>
      <c r="D372" s="173" t="s">
        <v>138</v>
      </c>
      <c r="E372" s="208" t="s">
        <v>19</v>
      </c>
      <c r="F372" s="209" t="s">
        <v>1319</v>
      </c>
      <c r="G372" s="207"/>
      <c r="H372" s="208" t="s">
        <v>19</v>
      </c>
      <c r="I372" s="210"/>
      <c r="J372" s="207"/>
      <c r="K372" s="207"/>
      <c r="L372" s="211"/>
      <c r="M372" s="212"/>
      <c r="N372" s="207"/>
      <c r="O372" s="207"/>
      <c r="P372" s="207"/>
      <c r="Q372" s="207"/>
      <c r="R372" s="207"/>
      <c r="S372" s="207"/>
      <c r="T372" s="213"/>
      <c r="AT372" s="214" t="s">
        <v>138</v>
      </c>
      <c r="AU372" s="214" t="s">
        <v>146</v>
      </c>
      <c r="AV372" s="205" t="s">
        <v>80</v>
      </c>
      <c r="AW372" s="205" t="s">
        <v>33</v>
      </c>
      <c r="AX372" s="205" t="s">
        <v>72</v>
      </c>
      <c r="AY372" s="214" t="s">
        <v>125</v>
      </c>
    </row>
    <row r="373" spans="2:65" s="205" customFormat="1" ht="22.5" x14ac:dyDescent="0.2">
      <c r="B373" s="206"/>
      <c r="C373" s="207"/>
      <c r="D373" s="173" t="s">
        <v>138</v>
      </c>
      <c r="E373" s="208" t="s">
        <v>19</v>
      </c>
      <c r="F373" s="209" t="s">
        <v>1320</v>
      </c>
      <c r="G373" s="207"/>
      <c r="H373" s="208" t="s">
        <v>19</v>
      </c>
      <c r="I373" s="210"/>
      <c r="J373" s="207"/>
      <c r="K373" s="207"/>
      <c r="L373" s="211"/>
      <c r="M373" s="212"/>
      <c r="N373" s="207"/>
      <c r="O373" s="207"/>
      <c r="P373" s="207"/>
      <c r="Q373" s="207"/>
      <c r="R373" s="207"/>
      <c r="S373" s="207"/>
      <c r="T373" s="213"/>
      <c r="AT373" s="214" t="s">
        <v>138</v>
      </c>
      <c r="AU373" s="214" t="s">
        <v>146</v>
      </c>
      <c r="AV373" s="205" t="s">
        <v>80</v>
      </c>
      <c r="AW373" s="205" t="s">
        <v>33</v>
      </c>
      <c r="AX373" s="205" t="s">
        <v>72</v>
      </c>
      <c r="AY373" s="214" t="s">
        <v>125</v>
      </c>
    </row>
    <row r="374" spans="2:65" s="205" customFormat="1" ht="33.75" x14ac:dyDescent="0.2">
      <c r="B374" s="206"/>
      <c r="C374" s="207"/>
      <c r="D374" s="173" t="s">
        <v>138</v>
      </c>
      <c r="E374" s="208" t="s">
        <v>19</v>
      </c>
      <c r="F374" s="209" t="s">
        <v>1321</v>
      </c>
      <c r="G374" s="207"/>
      <c r="H374" s="208" t="s">
        <v>19</v>
      </c>
      <c r="I374" s="210"/>
      <c r="J374" s="207"/>
      <c r="K374" s="207"/>
      <c r="L374" s="211"/>
      <c r="M374" s="212"/>
      <c r="N374" s="207"/>
      <c r="O374" s="207"/>
      <c r="P374" s="207"/>
      <c r="Q374" s="207"/>
      <c r="R374" s="207"/>
      <c r="S374" s="207"/>
      <c r="T374" s="213"/>
      <c r="AT374" s="214" t="s">
        <v>138</v>
      </c>
      <c r="AU374" s="214" t="s">
        <v>146</v>
      </c>
      <c r="AV374" s="205" t="s">
        <v>80</v>
      </c>
      <c r="AW374" s="205" t="s">
        <v>33</v>
      </c>
      <c r="AX374" s="205" t="s">
        <v>72</v>
      </c>
      <c r="AY374" s="214" t="s">
        <v>125</v>
      </c>
    </row>
    <row r="375" spans="2:65" s="205" customFormat="1" ht="33.75" x14ac:dyDescent="0.2">
      <c r="B375" s="206"/>
      <c r="C375" s="207"/>
      <c r="D375" s="173" t="s">
        <v>138</v>
      </c>
      <c r="E375" s="208" t="s">
        <v>19</v>
      </c>
      <c r="F375" s="209" t="s">
        <v>1322</v>
      </c>
      <c r="G375" s="207"/>
      <c r="H375" s="208" t="s">
        <v>19</v>
      </c>
      <c r="I375" s="210"/>
      <c r="J375" s="207"/>
      <c r="K375" s="207"/>
      <c r="L375" s="211"/>
      <c r="M375" s="212"/>
      <c r="N375" s="207"/>
      <c r="O375" s="207"/>
      <c r="P375" s="207"/>
      <c r="Q375" s="207"/>
      <c r="R375" s="207"/>
      <c r="S375" s="207"/>
      <c r="T375" s="213"/>
      <c r="AT375" s="214" t="s">
        <v>138</v>
      </c>
      <c r="AU375" s="214" t="s">
        <v>146</v>
      </c>
      <c r="AV375" s="205" t="s">
        <v>80</v>
      </c>
      <c r="AW375" s="205" t="s">
        <v>33</v>
      </c>
      <c r="AX375" s="205" t="s">
        <v>72</v>
      </c>
      <c r="AY375" s="214" t="s">
        <v>125</v>
      </c>
    </row>
    <row r="376" spans="2:65" s="205" customFormat="1" x14ac:dyDescent="0.2">
      <c r="B376" s="206"/>
      <c r="C376" s="207"/>
      <c r="D376" s="173" t="s">
        <v>138</v>
      </c>
      <c r="E376" s="208" t="s">
        <v>19</v>
      </c>
      <c r="F376" s="209" t="s">
        <v>1323</v>
      </c>
      <c r="G376" s="207"/>
      <c r="H376" s="208" t="s">
        <v>19</v>
      </c>
      <c r="I376" s="210"/>
      <c r="J376" s="207"/>
      <c r="K376" s="207"/>
      <c r="L376" s="211"/>
      <c r="M376" s="212"/>
      <c r="N376" s="207"/>
      <c r="O376" s="207"/>
      <c r="P376" s="207"/>
      <c r="Q376" s="207"/>
      <c r="R376" s="207"/>
      <c r="S376" s="207"/>
      <c r="T376" s="213"/>
      <c r="AT376" s="214" t="s">
        <v>138</v>
      </c>
      <c r="AU376" s="214" t="s">
        <v>146</v>
      </c>
      <c r="AV376" s="205" t="s">
        <v>80</v>
      </c>
      <c r="AW376" s="205" t="s">
        <v>33</v>
      </c>
      <c r="AX376" s="205" t="s">
        <v>72</v>
      </c>
      <c r="AY376" s="214" t="s">
        <v>125</v>
      </c>
    </row>
    <row r="377" spans="2:65" s="205" customFormat="1" ht="33.75" x14ac:dyDescent="0.2">
      <c r="B377" s="206"/>
      <c r="C377" s="207"/>
      <c r="D377" s="173" t="s">
        <v>138</v>
      </c>
      <c r="E377" s="208" t="s">
        <v>19</v>
      </c>
      <c r="F377" s="209" t="s">
        <v>1324</v>
      </c>
      <c r="G377" s="207"/>
      <c r="H377" s="208" t="s">
        <v>19</v>
      </c>
      <c r="I377" s="210"/>
      <c r="J377" s="207"/>
      <c r="K377" s="207"/>
      <c r="L377" s="211"/>
      <c r="M377" s="212"/>
      <c r="N377" s="207"/>
      <c r="O377" s="207"/>
      <c r="P377" s="207"/>
      <c r="Q377" s="207"/>
      <c r="R377" s="207"/>
      <c r="S377" s="207"/>
      <c r="T377" s="213"/>
      <c r="AT377" s="214" t="s">
        <v>138</v>
      </c>
      <c r="AU377" s="214" t="s">
        <v>146</v>
      </c>
      <c r="AV377" s="205" t="s">
        <v>80</v>
      </c>
      <c r="AW377" s="205" t="s">
        <v>33</v>
      </c>
      <c r="AX377" s="205" t="s">
        <v>72</v>
      </c>
      <c r="AY377" s="214" t="s">
        <v>125</v>
      </c>
    </row>
    <row r="378" spans="2:65" s="205" customFormat="1" x14ac:dyDescent="0.2">
      <c r="B378" s="206"/>
      <c r="C378" s="207"/>
      <c r="D378" s="173" t="s">
        <v>138</v>
      </c>
      <c r="E378" s="208" t="s">
        <v>19</v>
      </c>
      <c r="F378" s="209" t="s">
        <v>1325</v>
      </c>
      <c r="G378" s="207"/>
      <c r="H378" s="208" t="s">
        <v>19</v>
      </c>
      <c r="I378" s="210"/>
      <c r="J378" s="207"/>
      <c r="K378" s="207"/>
      <c r="L378" s="211"/>
      <c r="M378" s="212"/>
      <c r="N378" s="207"/>
      <c r="O378" s="207"/>
      <c r="P378" s="207"/>
      <c r="Q378" s="207"/>
      <c r="R378" s="207"/>
      <c r="S378" s="207"/>
      <c r="T378" s="213"/>
      <c r="AT378" s="214" t="s">
        <v>138</v>
      </c>
      <c r="AU378" s="214" t="s">
        <v>146</v>
      </c>
      <c r="AV378" s="205" t="s">
        <v>80</v>
      </c>
      <c r="AW378" s="205" t="s">
        <v>33</v>
      </c>
      <c r="AX378" s="205" t="s">
        <v>72</v>
      </c>
      <c r="AY378" s="214" t="s">
        <v>125</v>
      </c>
    </row>
    <row r="379" spans="2:65" s="190" customFormat="1" x14ac:dyDescent="0.2">
      <c r="B379" s="191"/>
      <c r="C379" s="192"/>
      <c r="D379" s="173" t="s">
        <v>138</v>
      </c>
      <c r="E379" s="193" t="s">
        <v>19</v>
      </c>
      <c r="F379" s="194" t="s">
        <v>158</v>
      </c>
      <c r="G379" s="192"/>
      <c r="H379" s="195">
        <v>7.05</v>
      </c>
      <c r="I379" s="196"/>
      <c r="J379" s="192"/>
      <c r="K379" s="192"/>
      <c r="L379" s="197"/>
      <c r="M379" s="198"/>
      <c r="N379" s="192"/>
      <c r="O379" s="192"/>
      <c r="P379" s="192"/>
      <c r="Q379" s="192"/>
      <c r="R379" s="192"/>
      <c r="S379" s="192"/>
      <c r="T379" s="199"/>
      <c r="AT379" s="200" t="s">
        <v>138</v>
      </c>
      <c r="AU379" s="200" t="s">
        <v>146</v>
      </c>
      <c r="AV379" s="190" t="s">
        <v>132</v>
      </c>
      <c r="AW379" s="190" t="s">
        <v>33</v>
      </c>
      <c r="AX379" s="190" t="s">
        <v>80</v>
      </c>
      <c r="AY379" s="200" t="s">
        <v>125</v>
      </c>
    </row>
    <row r="380" spans="2:65" s="20" customFormat="1" ht="24.2" customHeight="1" x14ac:dyDescent="0.2">
      <c r="B380" s="21"/>
      <c r="C380" s="160" t="s">
        <v>801</v>
      </c>
      <c r="D380" s="160" t="s">
        <v>127</v>
      </c>
      <c r="E380" s="161" t="s">
        <v>1326</v>
      </c>
      <c r="F380" s="162" t="s">
        <v>1327</v>
      </c>
      <c r="G380" s="163" t="s">
        <v>130</v>
      </c>
      <c r="H380" s="164">
        <v>70.5</v>
      </c>
      <c r="I380" s="165"/>
      <c r="J380" s="166">
        <f>ROUND(I380*H380,2)</f>
        <v>0</v>
      </c>
      <c r="K380" s="162" t="s">
        <v>19</v>
      </c>
      <c r="L380" s="25"/>
      <c r="M380" s="167" t="s">
        <v>19</v>
      </c>
      <c r="N380" s="168" t="s">
        <v>43</v>
      </c>
      <c r="O380" s="22"/>
      <c r="P380" s="169">
        <f>O380*H380</f>
        <v>0</v>
      </c>
      <c r="Q380" s="169">
        <v>0</v>
      </c>
      <c r="R380" s="169">
        <f>Q380*H380</f>
        <v>0</v>
      </c>
      <c r="S380" s="169">
        <v>0</v>
      </c>
      <c r="T380" s="170">
        <f>S380*H380</f>
        <v>0</v>
      </c>
      <c r="AR380" s="171" t="s">
        <v>132</v>
      </c>
      <c r="AT380" s="171" t="s">
        <v>127</v>
      </c>
      <c r="AU380" s="171" t="s">
        <v>146</v>
      </c>
      <c r="AY380" s="3" t="s">
        <v>125</v>
      </c>
      <c r="BE380" s="172">
        <f>IF(N380="základní",J380,0)</f>
        <v>0</v>
      </c>
      <c r="BF380" s="172">
        <f>IF(N380="snížená",J380,0)</f>
        <v>0</v>
      </c>
      <c r="BG380" s="172">
        <f>IF(N380="zákl. přenesená",J380,0)</f>
        <v>0</v>
      </c>
      <c r="BH380" s="172">
        <f>IF(N380="sníž. přenesená",J380,0)</f>
        <v>0</v>
      </c>
      <c r="BI380" s="172">
        <f>IF(N380="nulová",J380,0)</f>
        <v>0</v>
      </c>
      <c r="BJ380" s="3" t="s">
        <v>80</v>
      </c>
      <c r="BK380" s="172">
        <f>ROUND(I380*H380,2)</f>
        <v>0</v>
      </c>
      <c r="BL380" s="3" t="s">
        <v>132</v>
      </c>
      <c r="BM380" s="171" t="s">
        <v>1328</v>
      </c>
    </row>
    <row r="381" spans="2:65" s="20" customFormat="1" ht="19.5" x14ac:dyDescent="0.2">
      <c r="B381" s="21"/>
      <c r="C381" s="22"/>
      <c r="D381" s="173" t="s">
        <v>134</v>
      </c>
      <c r="E381" s="22"/>
      <c r="F381" s="174" t="s">
        <v>1327</v>
      </c>
      <c r="G381" s="22"/>
      <c r="H381" s="22"/>
      <c r="I381" s="175"/>
      <c r="J381" s="22"/>
      <c r="K381" s="22"/>
      <c r="L381" s="25"/>
      <c r="M381" s="176"/>
      <c r="N381" s="22"/>
      <c r="O381" s="22"/>
      <c r="P381" s="22"/>
      <c r="Q381" s="22"/>
      <c r="R381" s="22"/>
      <c r="S381" s="22"/>
      <c r="T381" s="53"/>
      <c r="AT381" s="3" t="s">
        <v>134</v>
      </c>
      <c r="AU381" s="3" t="s">
        <v>146</v>
      </c>
    </row>
    <row r="382" spans="2:65" s="20" customFormat="1" ht="24.2" customHeight="1" x14ac:dyDescent="0.2">
      <c r="B382" s="21"/>
      <c r="C382" s="160" t="s">
        <v>808</v>
      </c>
      <c r="D382" s="160" t="s">
        <v>127</v>
      </c>
      <c r="E382" s="161" t="s">
        <v>1329</v>
      </c>
      <c r="F382" s="162" t="s">
        <v>1330</v>
      </c>
      <c r="G382" s="163" t="s">
        <v>130</v>
      </c>
      <c r="H382" s="164">
        <v>28.2</v>
      </c>
      <c r="I382" s="165"/>
      <c r="J382" s="166">
        <f>ROUND(I382*H382,2)</f>
        <v>0</v>
      </c>
      <c r="K382" s="162" t="s">
        <v>19</v>
      </c>
      <c r="L382" s="25"/>
      <c r="M382" s="167" t="s">
        <v>19</v>
      </c>
      <c r="N382" s="168" t="s">
        <v>43</v>
      </c>
      <c r="O382" s="22"/>
      <c r="P382" s="169">
        <f>O382*H382</f>
        <v>0</v>
      </c>
      <c r="Q382" s="169">
        <v>0</v>
      </c>
      <c r="R382" s="169">
        <f>Q382*H382</f>
        <v>0</v>
      </c>
      <c r="S382" s="169">
        <v>0</v>
      </c>
      <c r="T382" s="170">
        <f>S382*H382</f>
        <v>0</v>
      </c>
      <c r="AR382" s="171" t="s">
        <v>132</v>
      </c>
      <c r="AT382" s="171" t="s">
        <v>127</v>
      </c>
      <c r="AU382" s="171" t="s">
        <v>146</v>
      </c>
      <c r="AY382" s="3" t="s">
        <v>125</v>
      </c>
      <c r="BE382" s="172">
        <f>IF(N382="základní",J382,0)</f>
        <v>0</v>
      </c>
      <c r="BF382" s="172">
        <f>IF(N382="snížená",J382,0)</f>
        <v>0</v>
      </c>
      <c r="BG382" s="172">
        <f>IF(N382="zákl. přenesená",J382,0)</f>
        <v>0</v>
      </c>
      <c r="BH382" s="172">
        <f>IF(N382="sníž. přenesená",J382,0)</f>
        <v>0</v>
      </c>
      <c r="BI382" s="172">
        <f>IF(N382="nulová",J382,0)</f>
        <v>0</v>
      </c>
      <c r="BJ382" s="3" t="s">
        <v>80</v>
      </c>
      <c r="BK382" s="172">
        <f>ROUND(I382*H382,2)</f>
        <v>0</v>
      </c>
      <c r="BL382" s="3" t="s">
        <v>132</v>
      </c>
      <c r="BM382" s="171" t="s">
        <v>1331</v>
      </c>
    </row>
    <row r="383" spans="2:65" s="20" customFormat="1" x14ac:dyDescent="0.2">
      <c r="B383" s="21"/>
      <c r="C383" s="22"/>
      <c r="D383" s="173" t="s">
        <v>134</v>
      </c>
      <c r="E383" s="22"/>
      <c r="F383" s="174" t="s">
        <v>1330</v>
      </c>
      <c r="G383" s="22"/>
      <c r="H383" s="22"/>
      <c r="I383" s="175"/>
      <c r="J383" s="22"/>
      <c r="K383" s="22"/>
      <c r="L383" s="25"/>
      <c r="M383" s="176"/>
      <c r="N383" s="22"/>
      <c r="O383" s="22"/>
      <c r="P383" s="22"/>
      <c r="Q383" s="22"/>
      <c r="R383" s="22"/>
      <c r="S383" s="22"/>
      <c r="T383" s="53"/>
      <c r="AT383" s="3" t="s">
        <v>134</v>
      </c>
      <c r="AU383" s="3" t="s">
        <v>146</v>
      </c>
    </row>
    <row r="384" spans="2:65" s="179" customFormat="1" x14ac:dyDescent="0.2">
      <c r="B384" s="180"/>
      <c r="C384" s="181"/>
      <c r="D384" s="173" t="s">
        <v>138</v>
      </c>
      <c r="E384" s="182" t="s">
        <v>19</v>
      </c>
      <c r="F384" s="183" t="s">
        <v>1332</v>
      </c>
      <c r="G384" s="181"/>
      <c r="H384" s="184">
        <v>28.2</v>
      </c>
      <c r="I384" s="185"/>
      <c r="J384" s="181"/>
      <c r="K384" s="181"/>
      <c r="L384" s="186"/>
      <c r="M384" s="187"/>
      <c r="N384" s="181"/>
      <c r="O384" s="181"/>
      <c r="P384" s="181"/>
      <c r="Q384" s="181"/>
      <c r="R384" s="181"/>
      <c r="S384" s="181"/>
      <c r="T384" s="188"/>
      <c r="AT384" s="189" t="s">
        <v>138</v>
      </c>
      <c r="AU384" s="189" t="s">
        <v>146</v>
      </c>
      <c r="AV384" s="179" t="s">
        <v>82</v>
      </c>
      <c r="AW384" s="179" t="s">
        <v>33</v>
      </c>
      <c r="AX384" s="179" t="s">
        <v>72</v>
      </c>
      <c r="AY384" s="189" t="s">
        <v>125</v>
      </c>
    </row>
    <row r="385" spans="2:65" s="190" customFormat="1" x14ac:dyDescent="0.2">
      <c r="B385" s="191"/>
      <c r="C385" s="192"/>
      <c r="D385" s="173" t="s">
        <v>138</v>
      </c>
      <c r="E385" s="193" t="s">
        <v>19</v>
      </c>
      <c r="F385" s="194" t="s">
        <v>158</v>
      </c>
      <c r="G385" s="192"/>
      <c r="H385" s="195">
        <v>28.2</v>
      </c>
      <c r="I385" s="196"/>
      <c r="J385" s="192"/>
      <c r="K385" s="192"/>
      <c r="L385" s="197"/>
      <c r="M385" s="198"/>
      <c r="N385" s="192"/>
      <c r="O385" s="192"/>
      <c r="P385" s="192"/>
      <c r="Q385" s="192"/>
      <c r="R385" s="192"/>
      <c r="S385" s="192"/>
      <c r="T385" s="199"/>
      <c r="AT385" s="200" t="s">
        <v>138</v>
      </c>
      <c r="AU385" s="200" t="s">
        <v>146</v>
      </c>
      <c r="AV385" s="190" t="s">
        <v>132</v>
      </c>
      <c r="AW385" s="190" t="s">
        <v>33</v>
      </c>
      <c r="AX385" s="190" t="s">
        <v>80</v>
      </c>
      <c r="AY385" s="200" t="s">
        <v>125</v>
      </c>
    </row>
    <row r="386" spans="2:65" s="20" customFormat="1" ht="16.5" customHeight="1" x14ac:dyDescent="0.2">
      <c r="B386" s="21"/>
      <c r="C386" s="160" t="s">
        <v>814</v>
      </c>
      <c r="D386" s="160" t="s">
        <v>127</v>
      </c>
      <c r="E386" s="161" t="s">
        <v>1333</v>
      </c>
      <c r="F386" s="162" t="s">
        <v>1334</v>
      </c>
      <c r="G386" s="163" t="s">
        <v>187</v>
      </c>
      <c r="H386" s="164">
        <v>7.05</v>
      </c>
      <c r="I386" s="165"/>
      <c r="J386" s="166">
        <f>ROUND(I386*H386,2)</f>
        <v>0</v>
      </c>
      <c r="K386" s="162" t="s">
        <v>19</v>
      </c>
      <c r="L386" s="25"/>
      <c r="M386" s="167" t="s">
        <v>19</v>
      </c>
      <c r="N386" s="168" t="s">
        <v>43</v>
      </c>
      <c r="O386" s="22"/>
      <c r="P386" s="169">
        <f>O386*H386</f>
        <v>0</v>
      </c>
      <c r="Q386" s="169">
        <v>0</v>
      </c>
      <c r="R386" s="169">
        <f>Q386*H386</f>
        <v>0</v>
      </c>
      <c r="S386" s="169">
        <v>0</v>
      </c>
      <c r="T386" s="170">
        <f>S386*H386</f>
        <v>0</v>
      </c>
      <c r="AR386" s="171" t="s">
        <v>132</v>
      </c>
      <c r="AT386" s="171" t="s">
        <v>127</v>
      </c>
      <c r="AU386" s="171" t="s">
        <v>146</v>
      </c>
      <c r="AY386" s="3" t="s">
        <v>125</v>
      </c>
      <c r="BE386" s="172">
        <f>IF(N386="základní",J386,0)</f>
        <v>0</v>
      </c>
      <c r="BF386" s="172">
        <f>IF(N386="snížená",J386,0)</f>
        <v>0</v>
      </c>
      <c r="BG386" s="172">
        <f>IF(N386="zákl. přenesená",J386,0)</f>
        <v>0</v>
      </c>
      <c r="BH386" s="172">
        <f>IF(N386="sníž. přenesená",J386,0)</f>
        <v>0</v>
      </c>
      <c r="BI386" s="172">
        <f>IF(N386="nulová",J386,0)</f>
        <v>0</v>
      </c>
      <c r="BJ386" s="3" t="s">
        <v>80</v>
      </c>
      <c r="BK386" s="172">
        <f>ROUND(I386*H386,2)</f>
        <v>0</v>
      </c>
      <c r="BL386" s="3" t="s">
        <v>132</v>
      </c>
      <c r="BM386" s="171" t="s">
        <v>1335</v>
      </c>
    </row>
    <row r="387" spans="2:65" s="20" customFormat="1" x14ac:dyDescent="0.2">
      <c r="B387" s="21"/>
      <c r="C387" s="22"/>
      <c r="D387" s="173" t="s">
        <v>134</v>
      </c>
      <c r="E387" s="22"/>
      <c r="F387" s="174" t="s">
        <v>1334</v>
      </c>
      <c r="G387" s="22"/>
      <c r="H387" s="22"/>
      <c r="I387" s="175"/>
      <c r="J387" s="22"/>
      <c r="K387" s="22"/>
      <c r="L387" s="25"/>
      <c r="M387" s="176"/>
      <c r="N387" s="22"/>
      <c r="O387" s="22"/>
      <c r="P387" s="22"/>
      <c r="Q387" s="22"/>
      <c r="R387" s="22"/>
      <c r="S387" s="22"/>
      <c r="T387" s="53"/>
      <c r="AT387" s="3" t="s">
        <v>134</v>
      </c>
      <c r="AU387" s="3" t="s">
        <v>146</v>
      </c>
    </row>
    <row r="388" spans="2:65" s="20" customFormat="1" ht="16.5" customHeight="1" x14ac:dyDescent="0.2">
      <c r="B388" s="21"/>
      <c r="C388" s="160" t="s">
        <v>821</v>
      </c>
      <c r="D388" s="160" t="s">
        <v>127</v>
      </c>
      <c r="E388" s="161" t="s">
        <v>1336</v>
      </c>
      <c r="F388" s="162" t="s">
        <v>1337</v>
      </c>
      <c r="G388" s="163" t="s">
        <v>187</v>
      </c>
      <c r="H388" s="164">
        <v>7.05</v>
      </c>
      <c r="I388" s="165"/>
      <c r="J388" s="166">
        <f>ROUND(I388*H388,2)</f>
        <v>0</v>
      </c>
      <c r="K388" s="162" t="s">
        <v>19</v>
      </c>
      <c r="L388" s="25"/>
      <c r="M388" s="167" t="s">
        <v>19</v>
      </c>
      <c r="N388" s="168" t="s">
        <v>43</v>
      </c>
      <c r="O388" s="22"/>
      <c r="P388" s="169">
        <f>O388*H388</f>
        <v>0</v>
      </c>
      <c r="Q388" s="169">
        <v>0</v>
      </c>
      <c r="R388" s="169">
        <f>Q388*H388</f>
        <v>0</v>
      </c>
      <c r="S388" s="169">
        <v>0</v>
      </c>
      <c r="T388" s="170">
        <f>S388*H388</f>
        <v>0</v>
      </c>
      <c r="AR388" s="171" t="s">
        <v>132</v>
      </c>
      <c r="AT388" s="171" t="s">
        <v>127</v>
      </c>
      <c r="AU388" s="171" t="s">
        <v>146</v>
      </c>
      <c r="AY388" s="3" t="s">
        <v>125</v>
      </c>
      <c r="BE388" s="172">
        <f>IF(N388="základní",J388,0)</f>
        <v>0</v>
      </c>
      <c r="BF388" s="172">
        <f>IF(N388="snížená",J388,0)</f>
        <v>0</v>
      </c>
      <c r="BG388" s="172">
        <f>IF(N388="zákl. přenesená",J388,0)</f>
        <v>0</v>
      </c>
      <c r="BH388" s="172">
        <f>IF(N388="sníž. přenesená",J388,0)</f>
        <v>0</v>
      </c>
      <c r="BI388" s="172">
        <f>IF(N388="nulová",J388,0)</f>
        <v>0</v>
      </c>
      <c r="BJ388" s="3" t="s">
        <v>80</v>
      </c>
      <c r="BK388" s="172">
        <f>ROUND(I388*H388,2)</f>
        <v>0</v>
      </c>
      <c r="BL388" s="3" t="s">
        <v>132</v>
      </c>
      <c r="BM388" s="171" t="s">
        <v>1338</v>
      </c>
    </row>
    <row r="389" spans="2:65" s="20" customFormat="1" x14ac:dyDescent="0.2">
      <c r="B389" s="21"/>
      <c r="C389" s="22"/>
      <c r="D389" s="173" t="s">
        <v>134</v>
      </c>
      <c r="E389" s="22"/>
      <c r="F389" s="174" t="s">
        <v>1337</v>
      </c>
      <c r="G389" s="22"/>
      <c r="H389" s="22"/>
      <c r="I389" s="175"/>
      <c r="J389" s="22"/>
      <c r="K389" s="22"/>
      <c r="L389" s="25"/>
      <c r="M389" s="176"/>
      <c r="N389" s="22"/>
      <c r="O389" s="22"/>
      <c r="P389" s="22"/>
      <c r="Q389" s="22"/>
      <c r="R389" s="22"/>
      <c r="S389" s="22"/>
      <c r="T389" s="53"/>
      <c r="AT389" s="3" t="s">
        <v>134</v>
      </c>
      <c r="AU389" s="3" t="s">
        <v>146</v>
      </c>
    </row>
    <row r="390" spans="2:65" s="20" customFormat="1" ht="24.2" customHeight="1" x14ac:dyDescent="0.2">
      <c r="B390" s="21"/>
      <c r="C390" s="160" t="s">
        <v>829</v>
      </c>
      <c r="D390" s="160" t="s">
        <v>127</v>
      </c>
      <c r="E390" s="161" t="s">
        <v>1339</v>
      </c>
      <c r="F390" s="162" t="s">
        <v>1340</v>
      </c>
      <c r="G390" s="163" t="s">
        <v>582</v>
      </c>
      <c r="H390" s="164">
        <v>1</v>
      </c>
      <c r="I390" s="165"/>
      <c r="J390" s="166">
        <f>ROUND(I390*H390,2)</f>
        <v>0</v>
      </c>
      <c r="K390" s="162" t="s">
        <v>19</v>
      </c>
      <c r="L390" s="25"/>
      <c r="M390" s="167" t="s">
        <v>19</v>
      </c>
      <c r="N390" s="168" t="s">
        <v>43</v>
      </c>
      <c r="O390" s="22"/>
      <c r="P390" s="169">
        <f>O390*H390</f>
        <v>0</v>
      </c>
      <c r="Q390" s="169">
        <v>0</v>
      </c>
      <c r="R390" s="169">
        <f>Q390*H390</f>
        <v>0</v>
      </c>
      <c r="S390" s="169">
        <v>0</v>
      </c>
      <c r="T390" s="170">
        <f>S390*H390</f>
        <v>0</v>
      </c>
      <c r="AR390" s="171" t="s">
        <v>132</v>
      </c>
      <c r="AT390" s="171" t="s">
        <v>127</v>
      </c>
      <c r="AU390" s="171" t="s">
        <v>146</v>
      </c>
      <c r="AY390" s="3" t="s">
        <v>125</v>
      </c>
      <c r="BE390" s="172">
        <f>IF(N390="základní",J390,0)</f>
        <v>0</v>
      </c>
      <c r="BF390" s="172">
        <f>IF(N390="snížená",J390,0)</f>
        <v>0</v>
      </c>
      <c r="BG390" s="172">
        <f>IF(N390="zákl. přenesená",J390,0)</f>
        <v>0</v>
      </c>
      <c r="BH390" s="172">
        <f>IF(N390="sníž. přenesená",J390,0)</f>
        <v>0</v>
      </c>
      <c r="BI390" s="172">
        <f>IF(N390="nulová",J390,0)</f>
        <v>0</v>
      </c>
      <c r="BJ390" s="3" t="s">
        <v>80</v>
      </c>
      <c r="BK390" s="172">
        <f>ROUND(I390*H390,2)</f>
        <v>0</v>
      </c>
      <c r="BL390" s="3" t="s">
        <v>132</v>
      </c>
      <c r="BM390" s="171" t="s">
        <v>1341</v>
      </c>
    </row>
    <row r="391" spans="2:65" s="20" customFormat="1" ht="19.5" x14ac:dyDescent="0.2">
      <c r="B391" s="21"/>
      <c r="C391" s="22"/>
      <c r="D391" s="173" t="s">
        <v>134</v>
      </c>
      <c r="E391" s="22"/>
      <c r="F391" s="174" t="s">
        <v>1340</v>
      </c>
      <c r="G391" s="22"/>
      <c r="H391" s="22"/>
      <c r="I391" s="175"/>
      <c r="J391" s="22"/>
      <c r="K391" s="22"/>
      <c r="L391" s="25"/>
      <c r="M391" s="176"/>
      <c r="N391" s="22"/>
      <c r="O391" s="22"/>
      <c r="P391" s="22"/>
      <c r="Q391" s="22"/>
      <c r="R391" s="22"/>
      <c r="S391" s="22"/>
      <c r="T391" s="53"/>
      <c r="AT391" s="3" t="s">
        <v>134</v>
      </c>
      <c r="AU391" s="3" t="s">
        <v>146</v>
      </c>
    </row>
    <row r="392" spans="2:65" s="20" customFormat="1" ht="21.75" customHeight="1" x14ac:dyDescent="0.2">
      <c r="B392" s="21"/>
      <c r="C392" s="160" t="s">
        <v>836</v>
      </c>
      <c r="D392" s="160" t="s">
        <v>127</v>
      </c>
      <c r="E392" s="161" t="s">
        <v>1342</v>
      </c>
      <c r="F392" s="162" t="s">
        <v>1343</v>
      </c>
      <c r="G392" s="163" t="s">
        <v>187</v>
      </c>
      <c r="H392" s="164">
        <v>24.675000000000001</v>
      </c>
      <c r="I392" s="165"/>
      <c r="J392" s="166">
        <f>ROUND(I392*H392,2)</f>
        <v>0</v>
      </c>
      <c r="K392" s="162" t="s">
        <v>19</v>
      </c>
      <c r="L392" s="25"/>
      <c r="M392" s="167" t="s">
        <v>19</v>
      </c>
      <c r="N392" s="168" t="s">
        <v>43</v>
      </c>
      <c r="O392" s="22"/>
      <c r="P392" s="169">
        <f>O392*H392</f>
        <v>0</v>
      </c>
      <c r="Q392" s="169">
        <v>0</v>
      </c>
      <c r="R392" s="169">
        <f>Q392*H392</f>
        <v>0</v>
      </c>
      <c r="S392" s="169">
        <v>0</v>
      </c>
      <c r="T392" s="170">
        <f>S392*H392</f>
        <v>0</v>
      </c>
      <c r="AR392" s="171" t="s">
        <v>132</v>
      </c>
      <c r="AT392" s="171" t="s">
        <v>127</v>
      </c>
      <c r="AU392" s="171" t="s">
        <v>146</v>
      </c>
      <c r="AY392" s="3" t="s">
        <v>125</v>
      </c>
      <c r="BE392" s="172">
        <f>IF(N392="základní",J392,0)</f>
        <v>0</v>
      </c>
      <c r="BF392" s="172">
        <f>IF(N392="snížená",J392,0)</f>
        <v>0</v>
      </c>
      <c r="BG392" s="172">
        <f>IF(N392="zákl. přenesená",J392,0)</f>
        <v>0</v>
      </c>
      <c r="BH392" s="172">
        <f>IF(N392="sníž. přenesená",J392,0)</f>
        <v>0</v>
      </c>
      <c r="BI392" s="172">
        <f>IF(N392="nulová",J392,0)</f>
        <v>0</v>
      </c>
      <c r="BJ392" s="3" t="s">
        <v>80</v>
      </c>
      <c r="BK392" s="172">
        <f>ROUND(I392*H392,2)</f>
        <v>0</v>
      </c>
      <c r="BL392" s="3" t="s">
        <v>132</v>
      </c>
      <c r="BM392" s="171" t="s">
        <v>1344</v>
      </c>
    </row>
    <row r="393" spans="2:65" s="20" customFormat="1" x14ac:dyDescent="0.2">
      <c r="B393" s="21"/>
      <c r="C393" s="22"/>
      <c r="D393" s="173" t="s">
        <v>134</v>
      </c>
      <c r="E393" s="22"/>
      <c r="F393" s="174" t="s">
        <v>1343</v>
      </c>
      <c r="G393" s="22"/>
      <c r="H393" s="22"/>
      <c r="I393" s="175"/>
      <c r="J393" s="22"/>
      <c r="K393" s="22"/>
      <c r="L393" s="25"/>
      <c r="M393" s="176"/>
      <c r="N393" s="22"/>
      <c r="O393" s="22"/>
      <c r="P393" s="22"/>
      <c r="Q393" s="22"/>
      <c r="R393" s="22"/>
      <c r="S393" s="22"/>
      <c r="T393" s="53"/>
      <c r="AT393" s="3" t="s">
        <v>134</v>
      </c>
      <c r="AU393" s="3" t="s">
        <v>146</v>
      </c>
    </row>
    <row r="394" spans="2:65" s="20" customFormat="1" ht="16.5" customHeight="1" x14ac:dyDescent="0.2">
      <c r="B394" s="21"/>
      <c r="C394" s="160" t="s">
        <v>842</v>
      </c>
      <c r="D394" s="160" t="s">
        <v>127</v>
      </c>
      <c r="E394" s="161" t="s">
        <v>1345</v>
      </c>
      <c r="F394" s="162" t="s">
        <v>1346</v>
      </c>
      <c r="G394" s="163" t="s">
        <v>187</v>
      </c>
      <c r="H394" s="164">
        <v>24.675000000000001</v>
      </c>
      <c r="I394" s="165"/>
      <c r="J394" s="166">
        <f>ROUND(I394*H394,2)</f>
        <v>0</v>
      </c>
      <c r="K394" s="162" t="s">
        <v>19</v>
      </c>
      <c r="L394" s="25"/>
      <c r="M394" s="167" t="s">
        <v>19</v>
      </c>
      <c r="N394" s="168" t="s">
        <v>43</v>
      </c>
      <c r="O394" s="22"/>
      <c r="P394" s="169">
        <f>O394*H394</f>
        <v>0</v>
      </c>
      <c r="Q394" s="169">
        <v>0</v>
      </c>
      <c r="R394" s="169">
        <f>Q394*H394</f>
        <v>0</v>
      </c>
      <c r="S394" s="169">
        <v>0</v>
      </c>
      <c r="T394" s="170">
        <f>S394*H394</f>
        <v>0</v>
      </c>
      <c r="AR394" s="171" t="s">
        <v>132</v>
      </c>
      <c r="AT394" s="171" t="s">
        <v>127</v>
      </c>
      <c r="AU394" s="171" t="s">
        <v>146</v>
      </c>
      <c r="AY394" s="3" t="s">
        <v>125</v>
      </c>
      <c r="BE394" s="172">
        <f>IF(N394="základní",J394,0)</f>
        <v>0</v>
      </c>
      <c r="BF394" s="172">
        <f>IF(N394="snížená",J394,0)</f>
        <v>0</v>
      </c>
      <c r="BG394" s="172">
        <f>IF(N394="zákl. přenesená",J394,0)</f>
        <v>0</v>
      </c>
      <c r="BH394" s="172">
        <f>IF(N394="sníž. přenesená",J394,0)</f>
        <v>0</v>
      </c>
      <c r="BI394" s="172">
        <f>IF(N394="nulová",J394,0)</f>
        <v>0</v>
      </c>
      <c r="BJ394" s="3" t="s">
        <v>80</v>
      </c>
      <c r="BK394" s="172">
        <f>ROUND(I394*H394,2)</f>
        <v>0</v>
      </c>
      <c r="BL394" s="3" t="s">
        <v>132</v>
      </c>
      <c r="BM394" s="171" t="s">
        <v>1347</v>
      </c>
    </row>
    <row r="395" spans="2:65" s="20" customFormat="1" x14ac:dyDescent="0.2">
      <c r="B395" s="21"/>
      <c r="C395" s="22"/>
      <c r="D395" s="173" t="s">
        <v>134</v>
      </c>
      <c r="E395" s="22"/>
      <c r="F395" s="174" t="s">
        <v>1346</v>
      </c>
      <c r="G395" s="22"/>
      <c r="H395" s="22"/>
      <c r="I395" s="175"/>
      <c r="J395" s="22"/>
      <c r="K395" s="22"/>
      <c r="L395" s="25"/>
      <c r="M395" s="176"/>
      <c r="N395" s="22"/>
      <c r="O395" s="22"/>
      <c r="P395" s="22"/>
      <c r="Q395" s="22"/>
      <c r="R395" s="22"/>
      <c r="S395" s="22"/>
      <c r="T395" s="53"/>
      <c r="AT395" s="3" t="s">
        <v>134</v>
      </c>
      <c r="AU395" s="3" t="s">
        <v>146</v>
      </c>
    </row>
    <row r="396" spans="2:65" s="144" customFormat="1" ht="20.85" customHeight="1" x14ac:dyDescent="0.2">
      <c r="B396" s="145"/>
      <c r="C396" s="146"/>
      <c r="D396" s="147" t="s">
        <v>71</v>
      </c>
      <c r="E396" s="158" t="s">
        <v>1348</v>
      </c>
      <c r="F396" s="158" t="s">
        <v>1349</v>
      </c>
      <c r="G396" s="146"/>
      <c r="H396" s="146"/>
      <c r="I396" s="149"/>
      <c r="J396" s="159">
        <f>BK396</f>
        <v>0</v>
      </c>
      <c r="K396" s="146"/>
      <c r="L396" s="151"/>
      <c r="M396" s="152"/>
      <c r="N396" s="146"/>
      <c r="O396" s="146"/>
      <c r="P396" s="153">
        <f>SUM(P397:P559)</f>
        <v>0</v>
      </c>
      <c r="Q396" s="146"/>
      <c r="R396" s="153">
        <f>SUM(R397:R559)</f>
        <v>110.30903939999999</v>
      </c>
      <c r="S396" s="146"/>
      <c r="T396" s="154">
        <f>SUM(T397:T559)</f>
        <v>0</v>
      </c>
      <c r="AR396" s="155" t="s">
        <v>80</v>
      </c>
      <c r="AT396" s="156" t="s">
        <v>71</v>
      </c>
      <c r="AU396" s="156" t="s">
        <v>82</v>
      </c>
      <c r="AY396" s="155" t="s">
        <v>125</v>
      </c>
      <c r="BK396" s="157">
        <f>SUM(BK397:BK559)</f>
        <v>0</v>
      </c>
    </row>
    <row r="397" spans="2:65" s="20" customFormat="1" ht="33" customHeight="1" x14ac:dyDescent="0.2">
      <c r="B397" s="21"/>
      <c r="C397" s="160" t="s">
        <v>847</v>
      </c>
      <c r="D397" s="160" t="s">
        <v>127</v>
      </c>
      <c r="E397" s="161" t="s">
        <v>1350</v>
      </c>
      <c r="F397" s="162" t="s">
        <v>1351</v>
      </c>
      <c r="G397" s="163" t="s">
        <v>196</v>
      </c>
      <c r="H397" s="164">
        <v>37</v>
      </c>
      <c r="I397" s="165"/>
      <c r="J397" s="166">
        <f>ROUND(I397*H397,2)</f>
        <v>0</v>
      </c>
      <c r="K397" s="162" t="s">
        <v>131</v>
      </c>
      <c r="L397" s="25"/>
      <c r="M397" s="167" t="s">
        <v>19</v>
      </c>
      <c r="N397" s="168" t="s">
        <v>43</v>
      </c>
      <c r="O397" s="22"/>
      <c r="P397" s="169">
        <f>O397*H397</f>
        <v>0</v>
      </c>
      <c r="Q397" s="169">
        <v>0</v>
      </c>
      <c r="R397" s="169">
        <f>Q397*H397</f>
        <v>0</v>
      </c>
      <c r="S397" s="169">
        <v>0</v>
      </c>
      <c r="T397" s="170">
        <f>S397*H397</f>
        <v>0</v>
      </c>
      <c r="AR397" s="171" t="s">
        <v>132</v>
      </c>
      <c r="AT397" s="171" t="s">
        <v>127</v>
      </c>
      <c r="AU397" s="171" t="s">
        <v>146</v>
      </c>
      <c r="AY397" s="3" t="s">
        <v>125</v>
      </c>
      <c r="BE397" s="172">
        <f>IF(N397="základní",J397,0)</f>
        <v>0</v>
      </c>
      <c r="BF397" s="172">
        <f>IF(N397="snížená",J397,0)</f>
        <v>0</v>
      </c>
      <c r="BG397" s="172">
        <f>IF(N397="zákl. přenesená",J397,0)</f>
        <v>0</v>
      </c>
      <c r="BH397" s="172">
        <f>IF(N397="sníž. přenesená",J397,0)</f>
        <v>0</v>
      </c>
      <c r="BI397" s="172">
        <f>IF(N397="nulová",J397,0)</f>
        <v>0</v>
      </c>
      <c r="BJ397" s="3" t="s">
        <v>80</v>
      </c>
      <c r="BK397" s="172">
        <f>ROUND(I397*H397,2)</f>
        <v>0</v>
      </c>
      <c r="BL397" s="3" t="s">
        <v>132</v>
      </c>
      <c r="BM397" s="171" t="s">
        <v>1352</v>
      </c>
    </row>
    <row r="398" spans="2:65" s="20" customFormat="1" ht="19.5" x14ac:dyDescent="0.2">
      <c r="B398" s="21"/>
      <c r="C398" s="22"/>
      <c r="D398" s="173" t="s">
        <v>134</v>
      </c>
      <c r="E398" s="22"/>
      <c r="F398" s="174" t="s">
        <v>1353</v>
      </c>
      <c r="G398" s="22"/>
      <c r="H398" s="22"/>
      <c r="I398" s="175"/>
      <c r="J398" s="22"/>
      <c r="K398" s="22"/>
      <c r="L398" s="25"/>
      <c r="M398" s="176"/>
      <c r="N398" s="22"/>
      <c r="O398" s="22"/>
      <c r="P398" s="22"/>
      <c r="Q398" s="22"/>
      <c r="R398" s="22"/>
      <c r="S398" s="22"/>
      <c r="T398" s="53"/>
      <c r="AT398" s="3" t="s">
        <v>134</v>
      </c>
      <c r="AU398" s="3" t="s">
        <v>146</v>
      </c>
    </row>
    <row r="399" spans="2:65" s="20" customFormat="1" x14ac:dyDescent="0.2">
      <c r="B399" s="21"/>
      <c r="C399" s="22"/>
      <c r="D399" s="177" t="s">
        <v>136</v>
      </c>
      <c r="E399" s="22"/>
      <c r="F399" s="178" t="s">
        <v>1354</v>
      </c>
      <c r="G399" s="22"/>
      <c r="H399" s="22"/>
      <c r="I399" s="175"/>
      <c r="J399" s="22"/>
      <c r="K399" s="22"/>
      <c r="L399" s="25"/>
      <c r="M399" s="176"/>
      <c r="N399" s="22"/>
      <c r="O399" s="22"/>
      <c r="P399" s="22"/>
      <c r="Q399" s="22"/>
      <c r="R399" s="22"/>
      <c r="S399" s="22"/>
      <c r="T399" s="53"/>
      <c r="AT399" s="3" t="s">
        <v>136</v>
      </c>
      <c r="AU399" s="3" t="s">
        <v>146</v>
      </c>
    </row>
    <row r="400" spans="2:65" s="20" customFormat="1" ht="21.75" customHeight="1" x14ac:dyDescent="0.2">
      <c r="B400" s="21"/>
      <c r="C400" s="160" t="s">
        <v>853</v>
      </c>
      <c r="D400" s="160" t="s">
        <v>127</v>
      </c>
      <c r="E400" s="161" t="s">
        <v>1355</v>
      </c>
      <c r="F400" s="162" t="s">
        <v>1356</v>
      </c>
      <c r="G400" s="163" t="s">
        <v>1205</v>
      </c>
      <c r="H400" s="164">
        <v>37</v>
      </c>
      <c r="I400" s="165"/>
      <c r="J400" s="166">
        <f>ROUND(I400*H400,2)</f>
        <v>0</v>
      </c>
      <c r="K400" s="162" t="s">
        <v>19</v>
      </c>
      <c r="L400" s="25"/>
      <c r="M400" s="167" t="s">
        <v>19</v>
      </c>
      <c r="N400" s="168" t="s">
        <v>43</v>
      </c>
      <c r="O400" s="22"/>
      <c r="P400" s="169">
        <f>O400*H400</f>
        <v>0</v>
      </c>
      <c r="Q400" s="169">
        <v>0</v>
      </c>
      <c r="R400" s="169">
        <f>Q400*H400</f>
        <v>0</v>
      </c>
      <c r="S400" s="169">
        <v>0</v>
      </c>
      <c r="T400" s="170">
        <f>S400*H400</f>
        <v>0</v>
      </c>
      <c r="AR400" s="171" t="s">
        <v>132</v>
      </c>
      <c r="AT400" s="171" t="s">
        <v>127</v>
      </c>
      <c r="AU400" s="171" t="s">
        <v>146</v>
      </c>
      <c r="AY400" s="3" t="s">
        <v>125</v>
      </c>
      <c r="BE400" s="172">
        <f>IF(N400="základní",J400,0)</f>
        <v>0</v>
      </c>
      <c r="BF400" s="172">
        <f>IF(N400="snížená",J400,0)</f>
        <v>0</v>
      </c>
      <c r="BG400" s="172">
        <f>IF(N400="zákl. přenesená",J400,0)</f>
        <v>0</v>
      </c>
      <c r="BH400" s="172">
        <f>IF(N400="sníž. přenesená",J400,0)</f>
        <v>0</v>
      </c>
      <c r="BI400" s="172">
        <f>IF(N400="nulová",J400,0)</f>
        <v>0</v>
      </c>
      <c r="BJ400" s="3" t="s">
        <v>80</v>
      </c>
      <c r="BK400" s="172">
        <f>ROUND(I400*H400,2)</f>
        <v>0</v>
      </c>
      <c r="BL400" s="3" t="s">
        <v>132</v>
      </c>
      <c r="BM400" s="171" t="s">
        <v>1357</v>
      </c>
    </row>
    <row r="401" spans="2:65" s="20" customFormat="1" x14ac:dyDescent="0.2">
      <c r="B401" s="21"/>
      <c r="C401" s="22"/>
      <c r="D401" s="173" t="s">
        <v>134</v>
      </c>
      <c r="E401" s="22"/>
      <c r="F401" s="174" t="s">
        <v>1356</v>
      </c>
      <c r="G401" s="22"/>
      <c r="H401" s="22"/>
      <c r="I401" s="175"/>
      <c r="J401" s="22"/>
      <c r="K401" s="22"/>
      <c r="L401" s="25"/>
      <c r="M401" s="176"/>
      <c r="N401" s="22"/>
      <c r="O401" s="22"/>
      <c r="P401" s="22"/>
      <c r="Q401" s="22"/>
      <c r="R401" s="22"/>
      <c r="S401" s="22"/>
      <c r="T401" s="53"/>
      <c r="AT401" s="3" t="s">
        <v>134</v>
      </c>
      <c r="AU401" s="3" t="s">
        <v>146</v>
      </c>
    </row>
    <row r="402" spans="2:65" s="20" customFormat="1" ht="16.5" customHeight="1" x14ac:dyDescent="0.2">
      <c r="B402" s="21"/>
      <c r="C402" s="215" t="s">
        <v>860</v>
      </c>
      <c r="D402" s="215" t="s">
        <v>408</v>
      </c>
      <c r="E402" s="216" t="s">
        <v>1358</v>
      </c>
      <c r="F402" s="217" t="s">
        <v>1359</v>
      </c>
      <c r="G402" s="218" t="s">
        <v>187</v>
      </c>
      <c r="H402" s="219">
        <v>3.7</v>
      </c>
      <c r="I402" s="220"/>
      <c r="J402" s="221">
        <f>ROUND(I402*H402,2)</f>
        <v>0</v>
      </c>
      <c r="K402" s="217" t="s">
        <v>131</v>
      </c>
      <c r="L402" s="222"/>
      <c r="M402" s="223" t="s">
        <v>19</v>
      </c>
      <c r="N402" s="224" t="s">
        <v>43</v>
      </c>
      <c r="O402" s="22"/>
      <c r="P402" s="169">
        <f>O402*H402</f>
        <v>0</v>
      </c>
      <c r="Q402" s="169">
        <v>0</v>
      </c>
      <c r="R402" s="169">
        <f>Q402*H402</f>
        <v>0</v>
      </c>
      <c r="S402" s="169">
        <v>0</v>
      </c>
      <c r="T402" s="170">
        <f>S402*H402</f>
        <v>0</v>
      </c>
      <c r="AR402" s="171" t="s">
        <v>175</v>
      </c>
      <c r="AT402" s="171" t="s">
        <v>408</v>
      </c>
      <c r="AU402" s="171" t="s">
        <v>146</v>
      </c>
      <c r="AY402" s="3" t="s">
        <v>125</v>
      </c>
      <c r="BE402" s="172">
        <f>IF(N402="základní",J402,0)</f>
        <v>0</v>
      </c>
      <c r="BF402" s="172">
        <f>IF(N402="snížená",J402,0)</f>
        <v>0</v>
      </c>
      <c r="BG402" s="172">
        <f>IF(N402="zákl. přenesená",J402,0)</f>
        <v>0</v>
      </c>
      <c r="BH402" s="172">
        <f>IF(N402="sníž. přenesená",J402,0)</f>
        <v>0</v>
      </c>
      <c r="BI402" s="172">
        <f>IF(N402="nulová",J402,0)</f>
        <v>0</v>
      </c>
      <c r="BJ402" s="3" t="s">
        <v>80</v>
      </c>
      <c r="BK402" s="172">
        <f>ROUND(I402*H402,2)</f>
        <v>0</v>
      </c>
      <c r="BL402" s="3" t="s">
        <v>132</v>
      </c>
      <c r="BM402" s="171" t="s">
        <v>1360</v>
      </c>
    </row>
    <row r="403" spans="2:65" s="20" customFormat="1" x14ac:dyDescent="0.2">
      <c r="B403" s="21"/>
      <c r="C403" s="22"/>
      <c r="D403" s="173" t="s">
        <v>134</v>
      </c>
      <c r="E403" s="22"/>
      <c r="F403" s="174" t="s">
        <v>1359</v>
      </c>
      <c r="G403" s="22"/>
      <c r="H403" s="22"/>
      <c r="I403" s="175"/>
      <c r="J403" s="22"/>
      <c r="K403" s="22"/>
      <c r="L403" s="25"/>
      <c r="M403" s="176"/>
      <c r="N403" s="22"/>
      <c r="O403" s="22"/>
      <c r="P403" s="22"/>
      <c r="Q403" s="22"/>
      <c r="R403" s="22"/>
      <c r="S403" s="22"/>
      <c r="T403" s="53"/>
      <c r="AT403" s="3" t="s">
        <v>134</v>
      </c>
      <c r="AU403" s="3" t="s">
        <v>146</v>
      </c>
    </row>
    <row r="404" spans="2:65" s="179" customFormat="1" x14ac:dyDescent="0.2">
      <c r="B404" s="180"/>
      <c r="C404" s="181"/>
      <c r="D404" s="173" t="s">
        <v>138</v>
      </c>
      <c r="E404" s="182" t="s">
        <v>19</v>
      </c>
      <c r="F404" s="183" t="s">
        <v>1361</v>
      </c>
      <c r="G404" s="181"/>
      <c r="H404" s="184">
        <v>3.7</v>
      </c>
      <c r="I404" s="185"/>
      <c r="J404" s="181"/>
      <c r="K404" s="181"/>
      <c r="L404" s="186"/>
      <c r="M404" s="187"/>
      <c r="N404" s="181"/>
      <c r="O404" s="181"/>
      <c r="P404" s="181"/>
      <c r="Q404" s="181"/>
      <c r="R404" s="181"/>
      <c r="S404" s="181"/>
      <c r="T404" s="188"/>
      <c r="AT404" s="189" t="s">
        <v>138</v>
      </c>
      <c r="AU404" s="189" t="s">
        <v>146</v>
      </c>
      <c r="AV404" s="179" t="s">
        <v>82</v>
      </c>
      <c r="AW404" s="179" t="s">
        <v>33</v>
      </c>
      <c r="AX404" s="179" t="s">
        <v>72</v>
      </c>
      <c r="AY404" s="189" t="s">
        <v>125</v>
      </c>
    </row>
    <row r="405" spans="2:65" s="190" customFormat="1" x14ac:dyDescent="0.2">
      <c r="B405" s="191"/>
      <c r="C405" s="192"/>
      <c r="D405" s="173" t="s">
        <v>138</v>
      </c>
      <c r="E405" s="193" t="s">
        <v>19</v>
      </c>
      <c r="F405" s="194" t="s">
        <v>158</v>
      </c>
      <c r="G405" s="192"/>
      <c r="H405" s="195">
        <v>3.7</v>
      </c>
      <c r="I405" s="196"/>
      <c r="J405" s="192"/>
      <c r="K405" s="192"/>
      <c r="L405" s="197"/>
      <c r="M405" s="198"/>
      <c r="N405" s="192"/>
      <c r="O405" s="192"/>
      <c r="P405" s="192"/>
      <c r="Q405" s="192"/>
      <c r="R405" s="192"/>
      <c r="S405" s="192"/>
      <c r="T405" s="199"/>
      <c r="AT405" s="200" t="s">
        <v>138</v>
      </c>
      <c r="AU405" s="200" t="s">
        <v>146</v>
      </c>
      <c r="AV405" s="190" t="s">
        <v>132</v>
      </c>
      <c r="AW405" s="190" t="s">
        <v>33</v>
      </c>
      <c r="AX405" s="190" t="s">
        <v>80</v>
      </c>
      <c r="AY405" s="200" t="s">
        <v>125</v>
      </c>
    </row>
    <row r="406" spans="2:65" s="20" customFormat="1" ht="24.2" customHeight="1" x14ac:dyDescent="0.2">
      <c r="B406" s="21"/>
      <c r="C406" s="160" t="s">
        <v>866</v>
      </c>
      <c r="D406" s="160" t="s">
        <v>127</v>
      </c>
      <c r="E406" s="161" t="s">
        <v>1362</v>
      </c>
      <c r="F406" s="162" t="s">
        <v>1363</v>
      </c>
      <c r="G406" s="163" t="s">
        <v>187</v>
      </c>
      <c r="H406" s="164">
        <v>48.1</v>
      </c>
      <c r="I406" s="165"/>
      <c r="J406" s="166">
        <f>ROUND(I406*H406,2)</f>
        <v>0</v>
      </c>
      <c r="K406" s="162" t="s">
        <v>131</v>
      </c>
      <c r="L406" s="25"/>
      <c r="M406" s="167" t="s">
        <v>19</v>
      </c>
      <c r="N406" s="168" t="s">
        <v>43</v>
      </c>
      <c r="O406" s="22"/>
      <c r="P406" s="169">
        <f>O406*H406</f>
        <v>0</v>
      </c>
      <c r="Q406" s="169">
        <v>0</v>
      </c>
      <c r="R406" s="169">
        <f>Q406*H406</f>
        <v>0</v>
      </c>
      <c r="S406" s="169">
        <v>0</v>
      </c>
      <c r="T406" s="170">
        <f>S406*H406</f>
        <v>0</v>
      </c>
      <c r="AR406" s="171" t="s">
        <v>132</v>
      </c>
      <c r="AT406" s="171" t="s">
        <v>127</v>
      </c>
      <c r="AU406" s="171" t="s">
        <v>146</v>
      </c>
      <c r="AY406" s="3" t="s">
        <v>125</v>
      </c>
      <c r="BE406" s="172">
        <f>IF(N406="základní",J406,0)</f>
        <v>0</v>
      </c>
      <c r="BF406" s="172">
        <f>IF(N406="snížená",J406,0)</f>
        <v>0</v>
      </c>
      <c r="BG406" s="172">
        <f>IF(N406="zákl. přenesená",J406,0)</f>
        <v>0</v>
      </c>
      <c r="BH406" s="172">
        <f>IF(N406="sníž. přenesená",J406,0)</f>
        <v>0</v>
      </c>
      <c r="BI406" s="172">
        <f>IF(N406="nulová",J406,0)</f>
        <v>0</v>
      </c>
      <c r="BJ406" s="3" t="s">
        <v>80</v>
      </c>
      <c r="BK406" s="172">
        <f>ROUND(I406*H406,2)</f>
        <v>0</v>
      </c>
      <c r="BL406" s="3" t="s">
        <v>132</v>
      </c>
      <c r="BM406" s="171" t="s">
        <v>1364</v>
      </c>
    </row>
    <row r="407" spans="2:65" s="20" customFormat="1" ht="29.25" x14ac:dyDescent="0.2">
      <c r="B407" s="21"/>
      <c r="C407" s="22"/>
      <c r="D407" s="173" t="s">
        <v>134</v>
      </c>
      <c r="E407" s="22"/>
      <c r="F407" s="174" t="s">
        <v>1365</v>
      </c>
      <c r="G407" s="22"/>
      <c r="H407" s="22"/>
      <c r="I407" s="175"/>
      <c r="J407" s="22"/>
      <c r="K407" s="22"/>
      <c r="L407" s="25"/>
      <c r="M407" s="176"/>
      <c r="N407" s="22"/>
      <c r="O407" s="22"/>
      <c r="P407" s="22"/>
      <c r="Q407" s="22"/>
      <c r="R407" s="22"/>
      <c r="S407" s="22"/>
      <c r="T407" s="53"/>
      <c r="AT407" s="3" t="s">
        <v>134</v>
      </c>
      <c r="AU407" s="3" t="s">
        <v>146</v>
      </c>
    </row>
    <row r="408" spans="2:65" s="20" customFormat="1" x14ac:dyDescent="0.2">
      <c r="B408" s="21"/>
      <c r="C408" s="22"/>
      <c r="D408" s="177" t="s">
        <v>136</v>
      </c>
      <c r="E408" s="22"/>
      <c r="F408" s="178" t="s">
        <v>1366</v>
      </c>
      <c r="G408" s="22"/>
      <c r="H408" s="22"/>
      <c r="I408" s="175"/>
      <c r="J408" s="22"/>
      <c r="K408" s="22"/>
      <c r="L408" s="25"/>
      <c r="M408" s="176"/>
      <c r="N408" s="22"/>
      <c r="O408" s="22"/>
      <c r="P408" s="22"/>
      <c r="Q408" s="22"/>
      <c r="R408" s="22"/>
      <c r="S408" s="22"/>
      <c r="T408" s="53"/>
      <c r="AT408" s="3" t="s">
        <v>136</v>
      </c>
      <c r="AU408" s="3" t="s">
        <v>146</v>
      </c>
    </row>
    <row r="409" spans="2:65" s="179" customFormat="1" ht="22.5" x14ac:dyDescent="0.2">
      <c r="B409" s="180"/>
      <c r="C409" s="181"/>
      <c r="D409" s="173" t="s">
        <v>138</v>
      </c>
      <c r="E409" s="182" t="s">
        <v>19</v>
      </c>
      <c r="F409" s="183" t="s">
        <v>1367</v>
      </c>
      <c r="G409" s="181"/>
      <c r="H409" s="184">
        <v>48.1</v>
      </c>
      <c r="I409" s="185"/>
      <c r="J409" s="181"/>
      <c r="K409" s="181"/>
      <c r="L409" s="186"/>
      <c r="M409" s="187"/>
      <c r="N409" s="181"/>
      <c r="O409" s="181"/>
      <c r="P409" s="181"/>
      <c r="Q409" s="181"/>
      <c r="R409" s="181"/>
      <c r="S409" s="181"/>
      <c r="T409" s="188"/>
      <c r="AT409" s="189" t="s">
        <v>138</v>
      </c>
      <c r="AU409" s="189" t="s">
        <v>146</v>
      </c>
      <c r="AV409" s="179" t="s">
        <v>82</v>
      </c>
      <c r="AW409" s="179" t="s">
        <v>33</v>
      </c>
      <c r="AX409" s="179" t="s">
        <v>72</v>
      </c>
      <c r="AY409" s="189" t="s">
        <v>125</v>
      </c>
    </row>
    <row r="410" spans="2:65" s="190" customFormat="1" x14ac:dyDescent="0.2">
      <c r="B410" s="191"/>
      <c r="C410" s="192"/>
      <c r="D410" s="173" t="s">
        <v>138</v>
      </c>
      <c r="E410" s="193" t="s">
        <v>19</v>
      </c>
      <c r="F410" s="194" t="s">
        <v>158</v>
      </c>
      <c r="G410" s="192"/>
      <c r="H410" s="195">
        <v>48.1</v>
      </c>
      <c r="I410" s="196"/>
      <c r="J410" s="192"/>
      <c r="K410" s="192"/>
      <c r="L410" s="197"/>
      <c r="M410" s="198"/>
      <c r="N410" s="192"/>
      <c r="O410" s="192"/>
      <c r="P410" s="192"/>
      <c r="Q410" s="192"/>
      <c r="R410" s="192"/>
      <c r="S410" s="192"/>
      <c r="T410" s="199"/>
      <c r="AT410" s="200" t="s">
        <v>138</v>
      </c>
      <c r="AU410" s="200" t="s">
        <v>146</v>
      </c>
      <c r="AV410" s="190" t="s">
        <v>132</v>
      </c>
      <c r="AW410" s="190" t="s">
        <v>33</v>
      </c>
      <c r="AX410" s="190" t="s">
        <v>80</v>
      </c>
      <c r="AY410" s="200" t="s">
        <v>125</v>
      </c>
    </row>
    <row r="411" spans="2:65" s="20" customFormat="1" ht="33" customHeight="1" x14ac:dyDescent="0.2">
      <c r="B411" s="21"/>
      <c r="C411" s="215" t="s">
        <v>873</v>
      </c>
      <c r="D411" s="215" t="s">
        <v>408</v>
      </c>
      <c r="E411" s="216" t="s">
        <v>1368</v>
      </c>
      <c r="F411" s="217" t="s">
        <v>1369</v>
      </c>
      <c r="G411" s="218" t="s">
        <v>187</v>
      </c>
      <c r="H411" s="219">
        <v>21.09</v>
      </c>
      <c r="I411" s="220"/>
      <c r="J411" s="221">
        <f>ROUND(I411*H411,2)</f>
        <v>0</v>
      </c>
      <c r="K411" s="217" t="s">
        <v>19</v>
      </c>
      <c r="L411" s="222"/>
      <c r="M411" s="223" t="s">
        <v>19</v>
      </c>
      <c r="N411" s="224" t="s">
        <v>43</v>
      </c>
      <c r="O411" s="22"/>
      <c r="P411" s="169">
        <f>O411*H411</f>
        <v>0</v>
      </c>
      <c r="Q411" s="169">
        <v>1.7</v>
      </c>
      <c r="R411" s="169">
        <f>Q411*H411</f>
        <v>35.853000000000002</v>
      </c>
      <c r="S411" s="169">
        <v>0</v>
      </c>
      <c r="T411" s="170">
        <f>S411*H411</f>
        <v>0</v>
      </c>
      <c r="AR411" s="171" t="s">
        <v>175</v>
      </c>
      <c r="AT411" s="171" t="s">
        <v>408</v>
      </c>
      <c r="AU411" s="171" t="s">
        <v>146</v>
      </c>
      <c r="AY411" s="3" t="s">
        <v>125</v>
      </c>
      <c r="BE411" s="172">
        <f>IF(N411="základní",J411,0)</f>
        <v>0</v>
      </c>
      <c r="BF411" s="172">
        <f>IF(N411="snížená",J411,0)</f>
        <v>0</v>
      </c>
      <c r="BG411" s="172">
        <f>IF(N411="zákl. přenesená",J411,0)</f>
        <v>0</v>
      </c>
      <c r="BH411" s="172">
        <f>IF(N411="sníž. přenesená",J411,0)</f>
        <v>0</v>
      </c>
      <c r="BI411" s="172">
        <f>IF(N411="nulová",J411,0)</f>
        <v>0</v>
      </c>
      <c r="BJ411" s="3" t="s">
        <v>80</v>
      </c>
      <c r="BK411" s="172">
        <f>ROUND(I411*H411,2)</f>
        <v>0</v>
      </c>
      <c r="BL411" s="3" t="s">
        <v>132</v>
      </c>
      <c r="BM411" s="171" t="s">
        <v>1370</v>
      </c>
    </row>
    <row r="412" spans="2:65" s="20" customFormat="1" x14ac:dyDescent="0.2">
      <c r="B412" s="21"/>
      <c r="C412" s="22"/>
      <c r="D412" s="173" t="s">
        <v>134</v>
      </c>
      <c r="E412" s="22"/>
      <c r="F412" s="174" t="s">
        <v>1371</v>
      </c>
      <c r="G412" s="22"/>
      <c r="H412" s="22"/>
      <c r="I412" s="175"/>
      <c r="J412" s="22"/>
      <c r="K412" s="22"/>
      <c r="L412" s="25"/>
      <c r="M412" s="176"/>
      <c r="N412" s="22"/>
      <c r="O412" s="22"/>
      <c r="P412" s="22"/>
      <c r="Q412" s="22"/>
      <c r="R412" s="22"/>
      <c r="S412" s="22"/>
      <c r="T412" s="53"/>
      <c r="AT412" s="3" t="s">
        <v>134</v>
      </c>
      <c r="AU412" s="3" t="s">
        <v>146</v>
      </c>
    </row>
    <row r="413" spans="2:65" s="179" customFormat="1" ht="22.5" x14ac:dyDescent="0.2">
      <c r="B413" s="180"/>
      <c r="C413" s="181"/>
      <c r="D413" s="173" t="s">
        <v>138</v>
      </c>
      <c r="E413" s="182" t="s">
        <v>19</v>
      </c>
      <c r="F413" s="183" t="s">
        <v>1372</v>
      </c>
      <c r="G413" s="181"/>
      <c r="H413" s="184">
        <v>21.09</v>
      </c>
      <c r="I413" s="185"/>
      <c r="J413" s="181"/>
      <c r="K413" s="181"/>
      <c r="L413" s="186"/>
      <c r="M413" s="187"/>
      <c r="N413" s="181"/>
      <c r="O413" s="181"/>
      <c r="P413" s="181"/>
      <c r="Q413" s="181"/>
      <c r="R413" s="181"/>
      <c r="S413" s="181"/>
      <c r="T413" s="188"/>
      <c r="AT413" s="189" t="s">
        <v>138</v>
      </c>
      <c r="AU413" s="189" t="s">
        <v>146</v>
      </c>
      <c r="AV413" s="179" t="s">
        <v>82</v>
      </c>
      <c r="AW413" s="179" t="s">
        <v>33</v>
      </c>
      <c r="AX413" s="179" t="s">
        <v>72</v>
      </c>
      <c r="AY413" s="189" t="s">
        <v>125</v>
      </c>
    </row>
    <row r="414" spans="2:65" s="190" customFormat="1" x14ac:dyDescent="0.2">
      <c r="B414" s="191"/>
      <c r="C414" s="192"/>
      <c r="D414" s="173" t="s">
        <v>138</v>
      </c>
      <c r="E414" s="193" t="s">
        <v>19</v>
      </c>
      <c r="F414" s="194" t="s">
        <v>158</v>
      </c>
      <c r="G414" s="192"/>
      <c r="H414" s="195">
        <v>21.09</v>
      </c>
      <c r="I414" s="196"/>
      <c r="J414" s="192"/>
      <c r="K414" s="192"/>
      <c r="L414" s="197"/>
      <c r="M414" s="198"/>
      <c r="N414" s="192"/>
      <c r="O414" s="192"/>
      <c r="P414" s="192"/>
      <c r="Q414" s="192"/>
      <c r="R414" s="192"/>
      <c r="S414" s="192"/>
      <c r="T414" s="199"/>
      <c r="AT414" s="200" t="s">
        <v>138</v>
      </c>
      <c r="AU414" s="200" t="s">
        <v>146</v>
      </c>
      <c r="AV414" s="190" t="s">
        <v>132</v>
      </c>
      <c r="AW414" s="190" t="s">
        <v>33</v>
      </c>
      <c r="AX414" s="190" t="s">
        <v>80</v>
      </c>
      <c r="AY414" s="200" t="s">
        <v>125</v>
      </c>
    </row>
    <row r="415" spans="2:65" s="20" customFormat="1" ht="21.75" customHeight="1" x14ac:dyDescent="0.2">
      <c r="B415" s="21"/>
      <c r="C415" s="215" t="s">
        <v>886</v>
      </c>
      <c r="D415" s="215" t="s">
        <v>408</v>
      </c>
      <c r="E415" s="216" t="s">
        <v>1373</v>
      </c>
      <c r="F415" s="217" t="s">
        <v>1374</v>
      </c>
      <c r="G415" s="218" t="s">
        <v>223</v>
      </c>
      <c r="H415" s="219">
        <v>48</v>
      </c>
      <c r="I415" s="220"/>
      <c r="J415" s="221">
        <f>ROUND(I415*H415,2)</f>
        <v>0</v>
      </c>
      <c r="K415" s="217" t="s">
        <v>19</v>
      </c>
      <c r="L415" s="222"/>
      <c r="M415" s="223" t="s">
        <v>19</v>
      </c>
      <c r="N415" s="224" t="s">
        <v>43</v>
      </c>
      <c r="O415" s="22"/>
      <c r="P415" s="169">
        <f>O415*H415</f>
        <v>0</v>
      </c>
      <c r="Q415" s="169">
        <v>1.5</v>
      </c>
      <c r="R415" s="169">
        <f>Q415*H415</f>
        <v>72</v>
      </c>
      <c r="S415" s="169">
        <v>0</v>
      </c>
      <c r="T415" s="170">
        <f>S415*H415</f>
        <v>0</v>
      </c>
      <c r="AR415" s="171" t="s">
        <v>175</v>
      </c>
      <c r="AT415" s="171" t="s">
        <v>408</v>
      </c>
      <c r="AU415" s="171" t="s">
        <v>146</v>
      </c>
      <c r="AY415" s="3" t="s">
        <v>125</v>
      </c>
      <c r="BE415" s="172">
        <f>IF(N415="základní",J415,0)</f>
        <v>0</v>
      </c>
      <c r="BF415" s="172">
        <f>IF(N415="snížená",J415,0)</f>
        <v>0</v>
      </c>
      <c r="BG415" s="172">
        <f>IF(N415="zákl. přenesená",J415,0)</f>
        <v>0</v>
      </c>
      <c r="BH415" s="172">
        <f>IF(N415="sníž. přenesená",J415,0)</f>
        <v>0</v>
      </c>
      <c r="BI415" s="172">
        <f>IF(N415="nulová",J415,0)</f>
        <v>0</v>
      </c>
      <c r="BJ415" s="3" t="s">
        <v>80</v>
      </c>
      <c r="BK415" s="172">
        <f>ROUND(I415*H415,2)</f>
        <v>0</v>
      </c>
      <c r="BL415" s="3" t="s">
        <v>132</v>
      </c>
      <c r="BM415" s="171" t="s">
        <v>1375</v>
      </c>
    </row>
    <row r="416" spans="2:65" s="20" customFormat="1" x14ac:dyDescent="0.2">
      <c r="B416" s="21"/>
      <c r="C416" s="22"/>
      <c r="D416" s="173" t="s">
        <v>134</v>
      </c>
      <c r="E416" s="22"/>
      <c r="F416" s="174" t="s">
        <v>1374</v>
      </c>
      <c r="G416" s="22"/>
      <c r="H416" s="22"/>
      <c r="I416" s="175"/>
      <c r="J416" s="22"/>
      <c r="K416" s="22"/>
      <c r="L416" s="25"/>
      <c r="M416" s="176"/>
      <c r="N416" s="22"/>
      <c r="O416" s="22"/>
      <c r="P416" s="22"/>
      <c r="Q416" s="22"/>
      <c r="R416" s="22"/>
      <c r="S416" s="22"/>
      <c r="T416" s="53"/>
      <c r="AT416" s="3" t="s">
        <v>134</v>
      </c>
      <c r="AU416" s="3" t="s">
        <v>146</v>
      </c>
    </row>
    <row r="417" spans="2:65" s="205" customFormat="1" x14ac:dyDescent="0.2">
      <c r="B417" s="206"/>
      <c r="C417" s="207"/>
      <c r="D417" s="173" t="s">
        <v>138</v>
      </c>
      <c r="E417" s="208" t="s">
        <v>19</v>
      </c>
      <c r="F417" s="209" t="s">
        <v>1376</v>
      </c>
      <c r="G417" s="207"/>
      <c r="H417" s="208" t="s">
        <v>19</v>
      </c>
      <c r="I417" s="210"/>
      <c r="J417" s="207"/>
      <c r="K417" s="207"/>
      <c r="L417" s="211"/>
      <c r="M417" s="212"/>
      <c r="N417" s="207"/>
      <c r="O417" s="207"/>
      <c r="P417" s="207"/>
      <c r="Q417" s="207"/>
      <c r="R417" s="207"/>
      <c r="S417" s="207"/>
      <c r="T417" s="213"/>
      <c r="AT417" s="214" t="s">
        <v>138</v>
      </c>
      <c r="AU417" s="214" t="s">
        <v>146</v>
      </c>
      <c r="AV417" s="205" t="s">
        <v>80</v>
      </c>
      <c r="AW417" s="205" t="s">
        <v>33</v>
      </c>
      <c r="AX417" s="205" t="s">
        <v>72</v>
      </c>
      <c r="AY417" s="214" t="s">
        <v>125</v>
      </c>
    </row>
    <row r="418" spans="2:65" s="179" customFormat="1" ht="22.5" x14ac:dyDescent="0.2">
      <c r="B418" s="180"/>
      <c r="C418" s="181"/>
      <c r="D418" s="173" t="s">
        <v>138</v>
      </c>
      <c r="E418" s="182" t="s">
        <v>19</v>
      </c>
      <c r="F418" s="183" t="s">
        <v>1377</v>
      </c>
      <c r="G418" s="181"/>
      <c r="H418" s="184">
        <v>48</v>
      </c>
      <c r="I418" s="185"/>
      <c r="J418" s="181"/>
      <c r="K418" s="181"/>
      <c r="L418" s="186"/>
      <c r="M418" s="187"/>
      <c r="N418" s="181"/>
      <c r="O418" s="181"/>
      <c r="P418" s="181"/>
      <c r="Q418" s="181"/>
      <c r="R418" s="181"/>
      <c r="S418" s="181"/>
      <c r="T418" s="188"/>
      <c r="AT418" s="189" t="s">
        <v>138</v>
      </c>
      <c r="AU418" s="189" t="s">
        <v>146</v>
      </c>
      <c r="AV418" s="179" t="s">
        <v>82</v>
      </c>
      <c r="AW418" s="179" t="s">
        <v>33</v>
      </c>
      <c r="AX418" s="179" t="s">
        <v>72</v>
      </c>
      <c r="AY418" s="189" t="s">
        <v>125</v>
      </c>
    </row>
    <row r="419" spans="2:65" s="190" customFormat="1" x14ac:dyDescent="0.2">
      <c r="B419" s="191"/>
      <c r="C419" s="192"/>
      <c r="D419" s="173" t="s">
        <v>138</v>
      </c>
      <c r="E419" s="193" t="s">
        <v>19</v>
      </c>
      <c r="F419" s="194" t="s">
        <v>158</v>
      </c>
      <c r="G419" s="192"/>
      <c r="H419" s="195">
        <v>48</v>
      </c>
      <c r="I419" s="196"/>
      <c r="J419" s="192"/>
      <c r="K419" s="192"/>
      <c r="L419" s="197"/>
      <c r="M419" s="198"/>
      <c r="N419" s="192"/>
      <c r="O419" s="192"/>
      <c r="P419" s="192"/>
      <c r="Q419" s="192"/>
      <c r="R419" s="192"/>
      <c r="S419" s="192"/>
      <c r="T419" s="199"/>
      <c r="AT419" s="200" t="s">
        <v>138</v>
      </c>
      <c r="AU419" s="200" t="s">
        <v>146</v>
      </c>
      <c r="AV419" s="190" t="s">
        <v>132</v>
      </c>
      <c r="AW419" s="190" t="s">
        <v>33</v>
      </c>
      <c r="AX419" s="190" t="s">
        <v>80</v>
      </c>
      <c r="AY419" s="200" t="s">
        <v>125</v>
      </c>
    </row>
    <row r="420" spans="2:65" s="20" customFormat="1" ht="24.2" customHeight="1" x14ac:dyDescent="0.2">
      <c r="B420" s="21"/>
      <c r="C420" s="160" t="s">
        <v>893</v>
      </c>
      <c r="D420" s="160" t="s">
        <v>127</v>
      </c>
      <c r="E420" s="161" t="s">
        <v>1378</v>
      </c>
      <c r="F420" s="162" t="s">
        <v>1379</v>
      </c>
      <c r="G420" s="163" t="s">
        <v>1205</v>
      </c>
      <c r="H420" s="164">
        <v>37</v>
      </c>
      <c r="I420" s="165"/>
      <c r="J420" s="166">
        <f>ROUND(I420*H420,2)</f>
        <v>0</v>
      </c>
      <c r="K420" s="162" t="s">
        <v>19</v>
      </c>
      <c r="L420" s="25"/>
      <c r="M420" s="167" t="s">
        <v>19</v>
      </c>
      <c r="N420" s="168" t="s">
        <v>43</v>
      </c>
      <c r="O420" s="22"/>
      <c r="P420" s="169">
        <f>O420*H420</f>
        <v>0</v>
      </c>
      <c r="Q420" s="169">
        <v>0</v>
      </c>
      <c r="R420" s="169">
        <f>Q420*H420</f>
        <v>0</v>
      </c>
      <c r="S420" s="169">
        <v>0</v>
      </c>
      <c r="T420" s="170">
        <f>S420*H420</f>
        <v>0</v>
      </c>
      <c r="AR420" s="171" t="s">
        <v>132</v>
      </c>
      <c r="AT420" s="171" t="s">
        <v>127</v>
      </c>
      <c r="AU420" s="171" t="s">
        <v>146</v>
      </c>
      <c r="AY420" s="3" t="s">
        <v>125</v>
      </c>
      <c r="BE420" s="172">
        <f>IF(N420="základní",J420,0)</f>
        <v>0</v>
      </c>
      <c r="BF420" s="172">
        <f>IF(N420="snížená",J420,0)</f>
        <v>0</v>
      </c>
      <c r="BG420" s="172">
        <f>IF(N420="zákl. přenesená",J420,0)</f>
        <v>0</v>
      </c>
      <c r="BH420" s="172">
        <f>IF(N420="sníž. přenesená",J420,0)</f>
        <v>0</v>
      </c>
      <c r="BI420" s="172">
        <f>IF(N420="nulová",J420,0)</f>
        <v>0</v>
      </c>
      <c r="BJ420" s="3" t="s">
        <v>80</v>
      </c>
      <c r="BK420" s="172">
        <f>ROUND(I420*H420,2)</f>
        <v>0</v>
      </c>
      <c r="BL420" s="3" t="s">
        <v>132</v>
      </c>
      <c r="BM420" s="171" t="s">
        <v>1380</v>
      </c>
    </row>
    <row r="421" spans="2:65" s="20" customFormat="1" x14ac:dyDescent="0.2">
      <c r="B421" s="21"/>
      <c r="C421" s="22"/>
      <c r="D421" s="173" t="s">
        <v>134</v>
      </c>
      <c r="E421" s="22"/>
      <c r="F421" s="174" t="s">
        <v>1379</v>
      </c>
      <c r="G421" s="22"/>
      <c r="H421" s="22"/>
      <c r="I421" s="175"/>
      <c r="J421" s="22"/>
      <c r="K421" s="22"/>
      <c r="L421" s="25"/>
      <c r="M421" s="176"/>
      <c r="N421" s="22"/>
      <c r="O421" s="22"/>
      <c r="P421" s="22"/>
      <c r="Q421" s="22"/>
      <c r="R421" s="22"/>
      <c r="S421" s="22"/>
      <c r="T421" s="53"/>
      <c r="AT421" s="3" t="s">
        <v>134</v>
      </c>
      <c r="AU421" s="3" t="s">
        <v>146</v>
      </c>
    </row>
    <row r="422" spans="2:65" s="20" customFormat="1" ht="24.2" customHeight="1" x14ac:dyDescent="0.2">
      <c r="B422" s="21"/>
      <c r="C422" s="160" t="s">
        <v>898</v>
      </c>
      <c r="D422" s="160" t="s">
        <v>127</v>
      </c>
      <c r="E422" s="161" t="s">
        <v>1381</v>
      </c>
      <c r="F422" s="162" t="s">
        <v>1382</v>
      </c>
      <c r="G422" s="163" t="s">
        <v>1205</v>
      </c>
      <c r="H422" s="164">
        <v>37</v>
      </c>
      <c r="I422" s="165"/>
      <c r="J422" s="166">
        <f>ROUND(I422*H422,2)</f>
        <v>0</v>
      </c>
      <c r="K422" s="162" t="s">
        <v>19</v>
      </c>
      <c r="L422" s="25"/>
      <c r="M422" s="167" t="s">
        <v>19</v>
      </c>
      <c r="N422" s="168" t="s">
        <v>43</v>
      </c>
      <c r="O422" s="22"/>
      <c r="P422" s="169">
        <f>O422*H422</f>
        <v>0</v>
      </c>
      <c r="Q422" s="169">
        <v>0</v>
      </c>
      <c r="R422" s="169">
        <f>Q422*H422</f>
        <v>0</v>
      </c>
      <c r="S422" s="169">
        <v>0</v>
      </c>
      <c r="T422" s="170">
        <f>S422*H422</f>
        <v>0</v>
      </c>
      <c r="AR422" s="171" t="s">
        <v>132</v>
      </c>
      <c r="AT422" s="171" t="s">
        <v>127</v>
      </c>
      <c r="AU422" s="171" t="s">
        <v>146</v>
      </c>
      <c r="AY422" s="3" t="s">
        <v>125</v>
      </c>
      <c r="BE422" s="172">
        <f>IF(N422="základní",J422,0)</f>
        <v>0</v>
      </c>
      <c r="BF422" s="172">
        <f>IF(N422="snížená",J422,0)</f>
        <v>0</v>
      </c>
      <c r="BG422" s="172">
        <f>IF(N422="zákl. přenesená",J422,0)</f>
        <v>0</v>
      </c>
      <c r="BH422" s="172">
        <f>IF(N422="sníž. přenesená",J422,0)</f>
        <v>0</v>
      </c>
      <c r="BI422" s="172">
        <f>IF(N422="nulová",J422,0)</f>
        <v>0</v>
      </c>
      <c r="BJ422" s="3" t="s">
        <v>80</v>
      </c>
      <c r="BK422" s="172">
        <f>ROUND(I422*H422,2)</f>
        <v>0</v>
      </c>
      <c r="BL422" s="3" t="s">
        <v>132</v>
      </c>
      <c r="BM422" s="171" t="s">
        <v>1383</v>
      </c>
    </row>
    <row r="423" spans="2:65" s="20" customFormat="1" ht="19.5" x14ac:dyDescent="0.2">
      <c r="B423" s="21"/>
      <c r="C423" s="22"/>
      <c r="D423" s="173" t="s">
        <v>134</v>
      </c>
      <c r="E423" s="22"/>
      <c r="F423" s="174" t="s">
        <v>1382</v>
      </c>
      <c r="G423" s="22"/>
      <c r="H423" s="22"/>
      <c r="I423" s="175"/>
      <c r="J423" s="22"/>
      <c r="K423" s="22"/>
      <c r="L423" s="25"/>
      <c r="M423" s="176"/>
      <c r="N423" s="22"/>
      <c r="O423" s="22"/>
      <c r="P423" s="22"/>
      <c r="Q423" s="22"/>
      <c r="R423" s="22"/>
      <c r="S423" s="22"/>
      <c r="T423" s="53"/>
      <c r="AT423" s="3" t="s">
        <v>134</v>
      </c>
      <c r="AU423" s="3" t="s">
        <v>146</v>
      </c>
    </row>
    <row r="424" spans="2:65" s="20" customFormat="1" ht="24.2" customHeight="1" x14ac:dyDescent="0.2">
      <c r="B424" s="21"/>
      <c r="C424" s="160" t="s">
        <v>905</v>
      </c>
      <c r="D424" s="160" t="s">
        <v>127</v>
      </c>
      <c r="E424" s="161" t="s">
        <v>1384</v>
      </c>
      <c r="F424" s="162" t="s">
        <v>1385</v>
      </c>
      <c r="G424" s="163" t="s">
        <v>196</v>
      </c>
      <c r="H424" s="164">
        <v>37</v>
      </c>
      <c r="I424" s="165"/>
      <c r="J424" s="166">
        <f>ROUND(I424*H424,2)</f>
        <v>0</v>
      </c>
      <c r="K424" s="162" t="s">
        <v>131</v>
      </c>
      <c r="L424" s="25"/>
      <c r="M424" s="167" t="s">
        <v>19</v>
      </c>
      <c r="N424" s="168" t="s">
        <v>43</v>
      </c>
      <c r="O424" s="22"/>
      <c r="P424" s="169">
        <f>O424*H424</f>
        <v>0</v>
      </c>
      <c r="Q424" s="169">
        <v>0</v>
      </c>
      <c r="R424" s="169">
        <f>Q424*H424</f>
        <v>0</v>
      </c>
      <c r="S424" s="169">
        <v>0</v>
      </c>
      <c r="T424" s="170">
        <f>S424*H424</f>
        <v>0</v>
      </c>
      <c r="AR424" s="171" t="s">
        <v>132</v>
      </c>
      <c r="AT424" s="171" t="s">
        <v>127</v>
      </c>
      <c r="AU424" s="171" t="s">
        <v>146</v>
      </c>
      <c r="AY424" s="3" t="s">
        <v>125</v>
      </c>
      <c r="BE424" s="172">
        <f>IF(N424="základní",J424,0)</f>
        <v>0</v>
      </c>
      <c r="BF424" s="172">
        <f>IF(N424="snížená",J424,0)</f>
        <v>0</v>
      </c>
      <c r="BG424" s="172">
        <f>IF(N424="zákl. přenesená",J424,0)</f>
        <v>0</v>
      </c>
      <c r="BH424" s="172">
        <f>IF(N424="sníž. přenesená",J424,0)</f>
        <v>0</v>
      </c>
      <c r="BI424" s="172">
        <f>IF(N424="nulová",J424,0)</f>
        <v>0</v>
      </c>
      <c r="BJ424" s="3" t="s">
        <v>80</v>
      </c>
      <c r="BK424" s="172">
        <f>ROUND(I424*H424,2)</f>
        <v>0</v>
      </c>
      <c r="BL424" s="3" t="s">
        <v>132</v>
      </c>
      <c r="BM424" s="171" t="s">
        <v>1386</v>
      </c>
    </row>
    <row r="425" spans="2:65" s="20" customFormat="1" ht="19.5" x14ac:dyDescent="0.2">
      <c r="B425" s="21"/>
      <c r="C425" s="22"/>
      <c r="D425" s="173" t="s">
        <v>134</v>
      </c>
      <c r="E425" s="22"/>
      <c r="F425" s="174" t="s">
        <v>1387</v>
      </c>
      <c r="G425" s="22"/>
      <c r="H425" s="22"/>
      <c r="I425" s="175"/>
      <c r="J425" s="22"/>
      <c r="K425" s="22"/>
      <c r="L425" s="25"/>
      <c r="M425" s="176"/>
      <c r="N425" s="22"/>
      <c r="O425" s="22"/>
      <c r="P425" s="22"/>
      <c r="Q425" s="22"/>
      <c r="R425" s="22"/>
      <c r="S425" s="22"/>
      <c r="T425" s="53"/>
      <c r="AT425" s="3" t="s">
        <v>134</v>
      </c>
      <c r="AU425" s="3" t="s">
        <v>146</v>
      </c>
    </row>
    <row r="426" spans="2:65" s="20" customFormat="1" x14ac:dyDescent="0.2">
      <c r="B426" s="21"/>
      <c r="C426" s="22"/>
      <c r="D426" s="177" t="s">
        <v>136</v>
      </c>
      <c r="E426" s="22"/>
      <c r="F426" s="178" t="s">
        <v>1388</v>
      </c>
      <c r="G426" s="22"/>
      <c r="H426" s="22"/>
      <c r="I426" s="175"/>
      <c r="J426" s="22"/>
      <c r="K426" s="22"/>
      <c r="L426" s="25"/>
      <c r="M426" s="176"/>
      <c r="N426" s="22"/>
      <c r="O426" s="22"/>
      <c r="P426" s="22"/>
      <c r="Q426" s="22"/>
      <c r="R426" s="22"/>
      <c r="S426" s="22"/>
      <c r="T426" s="53"/>
      <c r="AT426" s="3" t="s">
        <v>136</v>
      </c>
      <c r="AU426" s="3" t="s">
        <v>146</v>
      </c>
    </row>
    <row r="427" spans="2:65" s="20" customFormat="1" ht="33" customHeight="1" x14ac:dyDescent="0.2">
      <c r="B427" s="21"/>
      <c r="C427" s="160" t="s">
        <v>913</v>
      </c>
      <c r="D427" s="160" t="s">
        <v>127</v>
      </c>
      <c r="E427" s="161" t="s">
        <v>1389</v>
      </c>
      <c r="F427" s="162" t="s">
        <v>1390</v>
      </c>
      <c r="G427" s="163" t="s">
        <v>196</v>
      </c>
      <c r="H427" s="164">
        <v>22</v>
      </c>
      <c r="I427" s="165"/>
      <c r="J427" s="166">
        <f>ROUND(I427*H427,2)</f>
        <v>0</v>
      </c>
      <c r="K427" s="162" t="s">
        <v>131</v>
      </c>
      <c r="L427" s="25"/>
      <c r="M427" s="167" t="s">
        <v>19</v>
      </c>
      <c r="N427" s="168" t="s">
        <v>43</v>
      </c>
      <c r="O427" s="22"/>
      <c r="P427" s="169">
        <f>O427*H427</f>
        <v>0</v>
      </c>
      <c r="Q427" s="169">
        <v>5.0000000000000002E-5</v>
      </c>
      <c r="R427" s="169">
        <f>Q427*H427</f>
        <v>1.1000000000000001E-3</v>
      </c>
      <c r="S427" s="169">
        <v>0</v>
      </c>
      <c r="T427" s="170">
        <f>S427*H427</f>
        <v>0</v>
      </c>
      <c r="AR427" s="171" t="s">
        <v>132</v>
      </c>
      <c r="AT427" s="171" t="s">
        <v>127</v>
      </c>
      <c r="AU427" s="171" t="s">
        <v>146</v>
      </c>
      <c r="AY427" s="3" t="s">
        <v>125</v>
      </c>
      <c r="BE427" s="172">
        <f>IF(N427="základní",J427,0)</f>
        <v>0</v>
      </c>
      <c r="BF427" s="172">
        <f>IF(N427="snížená",J427,0)</f>
        <v>0</v>
      </c>
      <c r="BG427" s="172">
        <f>IF(N427="zákl. přenesená",J427,0)</f>
        <v>0</v>
      </c>
      <c r="BH427" s="172">
        <f>IF(N427="sníž. přenesená",J427,0)</f>
        <v>0</v>
      </c>
      <c r="BI427" s="172">
        <f>IF(N427="nulová",J427,0)</f>
        <v>0</v>
      </c>
      <c r="BJ427" s="3" t="s">
        <v>80</v>
      </c>
      <c r="BK427" s="172">
        <f>ROUND(I427*H427,2)</f>
        <v>0</v>
      </c>
      <c r="BL427" s="3" t="s">
        <v>132</v>
      </c>
      <c r="BM427" s="171" t="s">
        <v>1391</v>
      </c>
    </row>
    <row r="428" spans="2:65" s="20" customFormat="1" ht="19.5" x14ac:dyDescent="0.2">
      <c r="B428" s="21"/>
      <c r="C428" s="22"/>
      <c r="D428" s="173" t="s">
        <v>134</v>
      </c>
      <c r="E428" s="22"/>
      <c r="F428" s="174" t="s">
        <v>1392</v>
      </c>
      <c r="G428" s="22"/>
      <c r="H428" s="22"/>
      <c r="I428" s="175"/>
      <c r="J428" s="22"/>
      <c r="K428" s="22"/>
      <c r="L428" s="25"/>
      <c r="M428" s="176"/>
      <c r="N428" s="22"/>
      <c r="O428" s="22"/>
      <c r="P428" s="22"/>
      <c r="Q428" s="22"/>
      <c r="R428" s="22"/>
      <c r="S428" s="22"/>
      <c r="T428" s="53"/>
      <c r="AT428" s="3" t="s">
        <v>134</v>
      </c>
      <c r="AU428" s="3" t="s">
        <v>146</v>
      </c>
    </row>
    <row r="429" spans="2:65" s="20" customFormat="1" x14ac:dyDescent="0.2">
      <c r="B429" s="21"/>
      <c r="C429" s="22"/>
      <c r="D429" s="177" t="s">
        <v>136</v>
      </c>
      <c r="E429" s="22"/>
      <c r="F429" s="178" t="s">
        <v>1393</v>
      </c>
      <c r="G429" s="22"/>
      <c r="H429" s="22"/>
      <c r="I429" s="175"/>
      <c r="J429" s="22"/>
      <c r="K429" s="22"/>
      <c r="L429" s="25"/>
      <c r="M429" s="176"/>
      <c r="N429" s="22"/>
      <c r="O429" s="22"/>
      <c r="P429" s="22"/>
      <c r="Q429" s="22"/>
      <c r="R429" s="22"/>
      <c r="S429" s="22"/>
      <c r="T429" s="53"/>
      <c r="AT429" s="3" t="s">
        <v>136</v>
      </c>
      <c r="AU429" s="3" t="s">
        <v>146</v>
      </c>
    </row>
    <row r="430" spans="2:65" s="179" customFormat="1" ht="33.75" x14ac:dyDescent="0.2">
      <c r="B430" s="180"/>
      <c r="C430" s="181"/>
      <c r="D430" s="173" t="s">
        <v>138</v>
      </c>
      <c r="E430" s="182" t="s">
        <v>19</v>
      </c>
      <c r="F430" s="183" t="s">
        <v>1394</v>
      </c>
      <c r="G430" s="181"/>
      <c r="H430" s="184">
        <v>22</v>
      </c>
      <c r="I430" s="185"/>
      <c r="J430" s="181"/>
      <c r="K430" s="181"/>
      <c r="L430" s="186"/>
      <c r="M430" s="187"/>
      <c r="N430" s="181"/>
      <c r="O430" s="181"/>
      <c r="P430" s="181"/>
      <c r="Q430" s="181"/>
      <c r="R430" s="181"/>
      <c r="S430" s="181"/>
      <c r="T430" s="188"/>
      <c r="AT430" s="189" t="s">
        <v>138</v>
      </c>
      <c r="AU430" s="189" t="s">
        <v>146</v>
      </c>
      <c r="AV430" s="179" t="s">
        <v>82</v>
      </c>
      <c r="AW430" s="179" t="s">
        <v>33</v>
      </c>
      <c r="AX430" s="179" t="s">
        <v>72</v>
      </c>
      <c r="AY430" s="189" t="s">
        <v>125</v>
      </c>
    </row>
    <row r="431" spans="2:65" s="190" customFormat="1" x14ac:dyDescent="0.2">
      <c r="B431" s="191"/>
      <c r="C431" s="192"/>
      <c r="D431" s="173" t="s">
        <v>138</v>
      </c>
      <c r="E431" s="193" t="s">
        <v>19</v>
      </c>
      <c r="F431" s="194" t="s">
        <v>158</v>
      </c>
      <c r="G431" s="192"/>
      <c r="H431" s="195">
        <v>22</v>
      </c>
      <c r="I431" s="196"/>
      <c r="J431" s="192"/>
      <c r="K431" s="192"/>
      <c r="L431" s="197"/>
      <c r="M431" s="198"/>
      <c r="N431" s="192"/>
      <c r="O431" s="192"/>
      <c r="P431" s="192"/>
      <c r="Q431" s="192"/>
      <c r="R431" s="192"/>
      <c r="S431" s="192"/>
      <c r="T431" s="199"/>
      <c r="AT431" s="200" t="s">
        <v>138</v>
      </c>
      <c r="AU431" s="200" t="s">
        <v>146</v>
      </c>
      <c r="AV431" s="190" t="s">
        <v>132</v>
      </c>
      <c r="AW431" s="190" t="s">
        <v>33</v>
      </c>
      <c r="AX431" s="190" t="s">
        <v>80</v>
      </c>
      <c r="AY431" s="200" t="s">
        <v>125</v>
      </c>
    </row>
    <row r="432" spans="2:65" s="20" customFormat="1" ht="21.75" customHeight="1" x14ac:dyDescent="0.2">
      <c r="B432" s="21"/>
      <c r="C432" s="215" t="s">
        <v>920</v>
      </c>
      <c r="D432" s="215" t="s">
        <v>408</v>
      </c>
      <c r="E432" s="216" t="s">
        <v>1395</v>
      </c>
      <c r="F432" s="217" t="s">
        <v>1396</v>
      </c>
      <c r="G432" s="218" t="s">
        <v>196</v>
      </c>
      <c r="H432" s="219">
        <v>66</v>
      </c>
      <c r="I432" s="220"/>
      <c r="J432" s="221">
        <f>ROUND(I432*H432,2)</f>
        <v>0</v>
      </c>
      <c r="K432" s="217" t="s">
        <v>131</v>
      </c>
      <c r="L432" s="222"/>
      <c r="M432" s="223" t="s">
        <v>19</v>
      </c>
      <c r="N432" s="224" t="s">
        <v>43</v>
      </c>
      <c r="O432" s="22"/>
      <c r="P432" s="169">
        <f>O432*H432</f>
        <v>0</v>
      </c>
      <c r="Q432" s="169">
        <v>4.7200000000000002E-3</v>
      </c>
      <c r="R432" s="169">
        <f>Q432*H432</f>
        <v>0.31152000000000002</v>
      </c>
      <c r="S432" s="169">
        <v>0</v>
      </c>
      <c r="T432" s="170">
        <f>S432*H432</f>
        <v>0</v>
      </c>
      <c r="AR432" s="171" t="s">
        <v>175</v>
      </c>
      <c r="AT432" s="171" t="s">
        <v>408</v>
      </c>
      <c r="AU432" s="171" t="s">
        <v>146</v>
      </c>
      <c r="AY432" s="3" t="s">
        <v>125</v>
      </c>
      <c r="BE432" s="172">
        <f>IF(N432="základní",J432,0)</f>
        <v>0</v>
      </c>
      <c r="BF432" s="172">
        <f>IF(N432="snížená",J432,0)</f>
        <v>0</v>
      </c>
      <c r="BG432" s="172">
        <f>IF(N432="zákl. přenesená",J432,0)</f>
        <v>0</v>
      </c>
      <c r="BH432" s="172">
        <f>IF(N432="sníž. přenesená",J432,0)</f>
        <v>0</v>
      </c>
      <c r="BI432" s="172">
        <f>IF(N432="nulová",J432,0)</f>
        <v>0</v>
      </c>
      <c r="BJ432" s="3" t="s">
        <v>80</v>
      </c>
      <c r="BK432" s="172">
        <f>ROUND(I432*H432,2)</f>
        <v>0</v>
      </c>
      <c r="BL432" s="3" t="s">
        <v>132</v>
      </c>
      <c r="BM432" s="171" t="s">
        <v>1397</v>
      </c>
    </row>
    <row r="433" spans="2:65" s="20" customFormat="1" x14ac:dyDescent="0.2">
      <c r="B433" s="21"/>
      <c r="C433" s="22"/>
      <c r="D433" s="173" t="s">
        <v>134</v>
      </c>
      <c r="E433" s="22"/>
      <c r="F433" s="174" t="s">
        <v>1396</v>
      </c>
      <c r="G433" s="22"/>
      <c r="H433" s="22"/>
      <c r="I433" s="175"/>
      <c r="J433" s="22"/>
      <c r="K433" s="22"/>
      <c r="L433" s="25"/>
      <c r="M433" s="176"/>
      <c r="N433" s="22"/>
      <c r="O433" s="22"/>
      <c r="P433" s="22"/>
      <c r="Q433" s="22"/>
      <c r="R433" s="22"/>
      <c r="S433" s="22"/>
      <c r="T433" s="53"/>
      <c r="AT433" s="3" t="s">
        <v>134</v>
      </c>
      <c r="AU433" s="3" t="s">
        <v>146</v>
      </c>
    </row>
    <row r="434" spans="2:65" s="179" customFormat="1" x14ac:dyDescent="0.2">
      <c r="B434" s="180"/>
      <c r="C434" s="181"/>
      <c r="D434" s="173" t="s">
        <v>138</v>
      </c>
      <c r="E434" s="182" t="s">
        <v>19</v>
      </c>
      <c r="F434" s="183" t="s">
        <v>1398</v>
      </c>
      <c r="G434" s="181"/>
      <c r="H434" s="184">
        <v>66</v>
      </c>
      <c r="I434" s="185"/>
      <c r="J434" s="181"/>
      <c r="K434" s="181"/>
      <c r="L434" s="186"/>
      <c r="M434" s="187"/>
      <c r="N434" s="181"/>
      <c r="O434" s="181"/>
      <c r="P434" s="181"/>
      <c r="Q434" s="181"/>
      <c r="R434" s="181"/>
      <c r="S434" s="181"/>
      <c r="T434" s="188"/>
      <c r="AT434" s="189" t="s">
        <v>138</v>
      </c>
      <c r="AU434" s="189" t="s">
        <v>146</v>
      </c>
      <c r="AV434" s="179" t="s">
        <v>82</v>
      </c>
      <c r="AW434" s="179" t="s">
        <v>33</v>
      </c>
      <c r="AX434" s="179" t="s">
        <v>72</v>
      </c>
      <c r="AY434" s="189" t="s">
        <v>125</v>
      </c>
    </row>
    <row r="435" spans="2:65" s="190" customFormat="1" x14ac:dyDescent="0.2">
      <c r="B435" s="191"/>
      <c r="C435" s="192"/>
      <c r="D435" s="173" t="s">
        <v>138</v>
      </c>
      <c r="E435" s="193" t="s">
        <v>19</v>
      </c>
      <c r="F435" s="194" t="s">
        <v>158</v>
      </c>
      <c r="G435" s="192"/>
      <c r="H435" s="195">
        <v>66</v>
      </c>
      <c r="I435" s="196"/>
      <c r="J435" s="192"/>
      <c r="K435" s="192"/>
      <c r="L435" s="197"/>
      <c r="M435" s="198"/>
      <c r="N435" s="192"/>
      <c r="O435" s="192"/>
      <c r="P435" s="192"/>
      <c r="Q435" s="192"/>
      <c r="R435" s="192"/>
      <c r="S435" s="192"/>
      <c r="T435" s="199"/>
      <c r="AT435" s="200" t="s">
        <v>138</v>
      </c>
      <c r="AU435" s="200" t="s">
        <v>146</v>
      </c>
      <c r="AV435" s="190" t="s">
        <v>132</v>
      </c>
      <c r="AW435" s="190" t="s">
        <v>33</v>
      </c>
      <c r="AX435" s="190" t="s">
        <v>80</v>
      </c>
      <c r="AY435" s="200" t="s">
        <v>125</v>
      </c>
    </row>
    <row r="436" spans="2:65" s="20" customFormat="1" ht="24.2" customHeight="1" x14ac:dyDescent="0.2">
      <c r="B436" s="21"/>
      <c r="C436" s="215" t="s">
        <v>928</v>
      </c>
      <c r="D436" s="215" t="s">
        <v>408</v>
      </c>
      <c r="E436" s="216" t="s">
        <v>1399</v>
      </c>
      <c r="F436" s="217" t="s">
        <v>1400</v>
      </c>
      <c r="G436" s="218" t="s">
        <v>1205</v>
      </c>
      <c r="H436" s="219">
        <v>330</v>
      </c>
      <c r="I436" s="220"/>
      <c r="J436" s="221">
        <f>ROUND(I436*H436,2)</f>
        <v>0</v>
      </c>
      <c r="K436" s="217" t="s">
        <v>19</v>
      </c>
      <c r="L436" s="222"/>
      <c r="M436" s="223" t="s">
        <v>19</v>
      </c>
      <c r="N436" s="224" t="s">
        <v>43</v>
      </c>
      <c r="O436" s="22"/>
      <c r="P436" s="169">
        <f>O436*H436</f>
        <v>0</v>
      </c>
      <c r="Q436" s="169">
        <v>5.0000000000000001E-4</v>
      </c>
      <c r="R436" s="169">
        <f>Q436*H436</f>
        <v>0.16500000000000001</v>
      </c>
      <c r="S436" s="169">
        <v>0</v>
      </c>
      <c r="T436" s="170">
        <f>S436*H436</f>
        <v>0</v>
      </c>
      <c r="AR436" s="171" t="s">
        <v>175</v>
      </c>
      <c r="AT436" s="171" t="s">
        <v>408</v>
      </c>
      <c r="AU436" s="171" t="s">
        <v>146</v>
      </c>
      <c r="AY436" s="3" t="s">
        <v>125</v>
      </c>
      <c r="BE436" s="172">
        <f>IF(N436="základní",J436,0)</f>
        <v>0</v>
      </c>
      <c r="BF436" s="172">
        <f>IF(N436="snížená",J436,0)</f>
        <v>0</v>
      </c>
      <c r="BG436" s="172">
        <f>IF(N436="zákl. přenesená",J436,0)</f>
        <v>0</v>
      </c>
      <c r="BH436" s="172">
        <f>IF(N436="sníž. přenesená",J436,0)</f>
        <v>0</v>
      </c>
      <c r="BI436" s="172">
        <f>IF(N436="nulová",J436,0)</f>
        <v>0</v>
      </c>
      <c r="BJ436" s="3" t="s">
        <v>80</v>
      </c>
      <c r="BK436" s="172">
        <f>ROUND(I436*H436,2)</f>
        <v>0</v>
      </c>
      <c r="BL436" s="3" t="s">
        <v>132</v>
      </c>
      <c r="BM436" s="171" t="s">
        <v>1401</v>
      </c>
    </row>
    <row r="437" spans="2:65" s="20" customFormat="1" ht="19.5" x14ac:dyDescent="0.2">
      <c r="B437" s="21"/>
      <c r="C437" s="22"/>
      <c r="D437" s="173" t="s">
        <v>134</v>
      </c>
      <c r="E437" s="22"/>
      <c r="F437" s="174" t="s">
        <v>1400</v>
      </c>
      <c r="G437" s="22"/>
      <c r="H437" s="22"/>
      <c r="I437" s="175"/>
      <c r="J437" s="22"/>
      <c r="K437" s="22"/>
      <c r="L437" s="25"/>
      <c r="M437" s="176"/>
      <c r="N437" s="22"/>
      <c r="O437" s="22"/>
      <c r="P437" s="22"/>
      <c r="Q437" s="22"/>
      <c r="R437" s="22"/>
      <c r="S437" s="22"/>
      <c r="T437" s="53"/>
      <c r="AT437" s="3" t="s">
        <v>134</v>
      </c>
      <c r="AU437" s="3" t="s">
        <v>146</v>
      </c>
    </row>
    <row r="438" spans="2:65" s="179" customFormat="1" ht="22.5" x14ac:dyDescent="0.2">
      <c r="B438" s="180"/>
      <c r="C438" s="181"/>
      <c r="D438" s="173" t="s">
        <v>138</v>
      </c>
      <c r="E438" s="182" t="s">
        <v>19</v>
      </c>
      <c r="F438" s="183" t="s">
        <v>1402</v>
      </c>
      <c r="G438" s="181"/>
      <c r="H438" s="184">
        <v>330</v>
      </c>
      <c r="I438" s="185"/>
      <c r="J438" s="181"/>
      <c r="K438" s="181"/>
      <c r="L438" s="186"/>
      <c r="M438" s="187"/>
      <c r="N438" s="181"/>
      <c r="O438" s="181"/>
      <c r="P438" s="181"/>
      <c r="Q438" s="181"/>
      <c r="R438" s="181"/>
      <c r="S438" s="181"/>
      <c r="T438" s="188"/>
      <c r="AT438" s="189" t="s">
        <v>138</v>
      </c>
      <c r="AU438" s="189" t="s">
        <v>146</v>
      </c>
      <c r="AV438" s="179" t="s">
        <v>82</v>
      </c>
      <c r="AW438" s="179" t="s">
        <v>33</v>
      </c>
      <c r="AX438" s="179" t="s">
        <v>72</v>
      </c>
      <c r="AY438" s="189" t="s">
        <v>125</v>
      </c>
    </row>
    <row r="439" spans="2:65" s="190" customFormat="1" x14ac:dyDescent="0.2">
      <c r="B439" s="191"/>
      <c r="C439" s="192"/>
      <c r="D439" s="173" t="s">
        <v>138</v>
      </c>
      <c r="E439" s="193" t="s">
        <v>19</v>
      </c>
      <c r="F439" s="194" t="s">
        <v>158</v>
      </c>
      <c r="G439" s="192"/>
      <c r="H439" s="195">
        <v>330</v>
      </c>
      <c r="I439" s="196"/>
      <c r="J439" s="192"/>
      <c r="K439" s="192"/>
      <c r="L439" s="197"/>
      <c r="M439" s="198"/>
      <c r="N439" s="192"/>
      <c r="O439" s="192"/>
      <c r="P439" s="192"/>
      <c r="Q439" s="192"/>
      <c r="R439" s="192"/>
      <c r="S439" s="192"/>
      <c r="T439" s="199"/>
      <c r="AT439" s="200" t="s">
        <v>138</v>
      </c>
      <c r="AU439" s="200" t="s">
        <v>146</v>
      </c>
      <c r="AV439" s="190" t="s">
        <v>132</v>
      </c>
      <c r="AW439" s="190" t="s">
        <v>33</v>
      </c>
      <c r="AX439" s="190" t="s">
        <v>80</v>
      </c>
      <c r="AY439" s="200" t="s">
        <v>125</v>
      </c>
    </row>
    <row r="440" spans="2:65" s="20" customFormat="1" ht="24.2" customHeight="1" x14ac:dyDescent="0.2">
      <c r="B440" s="21"/>
      <c r="C440" s="160" t="s">
        <v>934</v>
      </c>
      <c r="D440" s="160" t="s">
        <v>127</v>
      </c>
      <c r="E440" s="161" t="s">
        <v>1403</v>
      </c>
      <c r="F440" s="162" t="s">
        <v>1404</v>
      </c>
      <c r="G440" s="163" t="s">
        <v>196</v>
      </c>
      <c r="H440" s="164">
        <v>15</v>
      </c>
      <c r="I440" s="165"/>
      <c r="J440" s="166">
        <f>ROUND(I440*H440,2)</f>
        <v>0</v>
      </c>
      <c r="K440" s="162" t="s">
        <v>131</v>
      </c>
      <c r="L440" s="25"/>
      <c r="M440" s="167" t="s">
        <v>19</v>
      </c>
      <c r="N440" s="168" t="s">
        <v>43</v>
      </c>
      <c r="O440" s="22"/>
      <c r="P440" s="169">
        <f>O440*H440</f>
        <v>0</v>
      </c>
      <c r="Q440" s="169">
        <v>5.0000000000000002E-5</v>
      </c>
      <c r="R440" s="169">
        <f>Q440*H440</f>
        <v>7.5000000000000002E-4</v>
      </c>
      <c r="S440" s="169">
        <v>0</v>
      </c>
      <c r="T440" s="170">
        <f>S440*H440</f>
        <v>0</v>
      </c>
      <c r="AR440" s="171" t="s">
        <v>132</v>
      </c>
      <c r="AT440" s="171" t="s">
        <v>127</v>
      </c>
      <c r="AU440" s="171" t="s">
        <v>146</v>
      </c>
      <c r="AY440" s="3" t="s">
        <v>125</v>
      </c>
      <c r="BE440" s="172">
        <f>IF(N440="základní",J440,0)</f>
        <v>0</v>
      </c>
      <c r="BF440" s="172">
        <f>IF(N440="snížená",J440,0)</f>
        <v>0</v>
      </c>
      <c r="BG440" s="172">
        <f>IF(N440="zákl. přenesená",J440,0)</f>
        <v>0</v>
      </c>
      <c r="BH440" s="172">
        <f>IF(N440="sníž. přenesená",J440,0)</f>
        <v>0</v>
      </c>
      <c r="BI440" s="172">
        <f>IF(N440="nulová",J440,0)</f>
        <v>0</v>
      </c>
      <c r="BJ440" s="3" t="s">
        <v>80</v>
      </c>
      <c r="BK440" s="172">
        <f>ROUND(I440*H440,2)</f>
        <v>0</v>
      </c>
      <c r="BL440" s="3" t="s">
        <v>132</v>
      </c>
      <c r="BM440" s="171" t="s">
        <v>1405</v>
      </c>
    </row>
    <row r="441" spans="2:65" s="20" customFormat="1" ht="19.5" x14ac:dyDescent="0.2">
      <c r="B441" s="21"/>
      <c r="C441" s="22"/>
      <c r="D441" s="173" t="s">
        <v>134</v>
      </c>
      <c r="E441" s="22"/>
      <c r="F441" s="174" t="s">
        <v>1406</v>
      </c>
      <c r="G441" s="22"/>
      <c r="H441" s="22"/>
      <c r="I441" s="175"/>
      <c r="J441" s="22"/>
      <c r="K441" s="22"/>
      <c r="L441" s="25"/>
      <c r="M441" s="176"/>
      <c r="N441" s="22"/>
      <c r="O441" s="22"/>
      <c r="P441" s="22"/>
      <c r="Q441" s="22"/>
      <c r="R441" s="22"/>
      <c r="S441" s="22"/>
      <c r="T441" s="53"/>
      <c r="AT441" s="3" t="s">
        <v>134</v>
      </c>
      <c r="AU441" s="3" t="s">
        <v>146</v>
      </c>
    </row>
    <row r="442" spans="2:65" s="20" customFormat="1" x14ac:dyDescent="0.2">
      <c r="B442" s="21"/>
      <c r="C442" s="22"/>
      <c r="D442" s="177" t="s">
        <v>136</v>
      </c>
      <c r="E442" s="22"/>
      <c r="F442" s="178" t="s">
        <v>1407</v>
      </c>
      <c r="G442" s="22"/>
      <c r="H442" s="22"/>
      <c r="I442" s="175"/>
      <c r="J442" s="22"/>
      <c r="K442" s="22"/>
      <c r="L442" s="25"/>
      <c r="M442" s="176"/>
      <c r="N442" s="22"/>
      <c r="O442" s="22"/>
      <c r="P442" s="22"/>
      <c r="Q442" s="22"/>
      <c r="R442" s="22"/>
      <c r="S442" s="22"/>
      <c r="T442" s="53"/>
      <c r="AT442" s="3" t="s">
        <v>136</v>
      </c>
      <c r="AU442" s="3" t="s">
        <v>146</v>
      </c>
    </row>
    <row r="443" spans="2:65" s="179" customFormat="1" ht="22.5" x14ac:dyDescent="0.2">
      <c r="B443" s="180"/>
      <c r="C443" s="181"/>
      <c r="D443" s="173" t="s">
        <v>138</v>
      </c>
      <c r="E443" s="182" t="s">
        <v>19</v>
      </c>
      <c r="F443" s="183" t="s">
        <v>1408</v>
      </c>
      <c r="G443" s="181"/>
      <c r="H443" s="184">
        <v>15</v>
      </c>
      <c r="I443" s="185"/>
      <c r="J443" s="181"/>
      <c r="K443" s="181"/>
      <c r="L443" s="186"/>
      <c r="M443" s="187"/>
      <c r="N443" s="181"/>
      <c r="O443" s="181"/>
      <c r="P443" s="181"/>
      <c r="Q443" s="181"/>
      <c r="R443" s="181"/>
      <c r="S443" s="181"/>
      <c r="T443" s="188"/>
      <c r="AT443" s="189" t="s">
        <v>138</v>
      </c>
      <c r="AU443" s="189" t="s">
        <v>146</v>
      </c>
      <c r="AV443" s="179" t="s">
        <v>82</v>
      </c>
      <c r="AW443" s="179" t="s">
        <v>33</v>
      </c>
      <c r="AX443" s="179" t="s">
        <v>72</v>
      </c>
      <c r="AY443" s="189" t="s">
        <v>125</v>
      </c>
    </row>
    <row r="444" spans="2:65" s="190" customFormat="1" x14ac:dyDescent="0.2">
      <c r="B444" s="191"/>
      <c r="C444" s="192"/>
      <c r="D444" s="173" t="s">
        <v>138</v>
      </c>
      <c r="E444" s="193" t="s">
        <v>19</v>
      </c>
      <c r="F444" s="194" t="s">
        <v>158</v>
      </c>
      <c r="G444" s="192"/>
      <c r="H444" s="195">
        <v>15</v>
      </c>
      <c r="I444" s="196"/>
      <c r="J444" s="192"/>
      <c r="K444" s="192"/>
      <c r="L444" s="197"/>
      <c r="M444" s="198"/>
      <c r="N444" s="192"/>
      <c r="O444" s="192"/>
      <c r="P444" s="192"/>
      <c r="Q444" s="192"/>
      <c r="R444" s="192"/>
      <c r="S444" s="192"/>
      <c r="T444" s="199"/>
      <c r="AT444" s="200" t="s">
        <v>138</v>
      </c>
      <c r="AU444" s="200" t="s">
        <v>146</v>
      </c>
      <c r="AV444" s="190" t="s">
        <v>132</v>
      </c>
      <c r="AW444" s="190" t="s">
        <v>33</v>
      </c>
      <c r="AX444" s="190" t="s">
        <v>80</v>
      </c>
      <c r="AY444" s="200" t="s">
        <v>125</v>
      </c>
    </row>
    <row r="445" spans="2:65" s="20" customFormat="1" ht="24.2" customHeight="1" x14ac:dyDescent="0.2">
      <c r="B445" s="21"/>
      <c r="C445" s="215" t="s">
        <v>942</v>
      </c>
      <c r="D445" s="215" t="s">
        <v>408</v>
      </c>
      <c r="E445" s="216" t="s">
        <v>1409</v>
      </c>
      <c r="F445" s="217" t="s">
        <v>1410</v>
      </c>
      <c r="G445" s="218" t="s">
        <v>1205</v>
      </c>
      <c r="H445" s="219">
        <v>45</v>
      </c>
      <c r="I445" s="220"/>
      <c r="J445" s="221">
        <f>ROUND(I445*H445,2)</f>
        <v>0</v>
      </c>
      <c r="K445" s="217" t="s">
        <v>19</v>
      </c>
      <c r="L445" s="222"/>
      <c r="M445" s="223" t="s">
        <v>19</v>
      </c>
      <c r="N445" s="224" t="s">
        <v>43</v>
      </c>
      <c r="O445" s="22"/>
      <c r="P445" s="169">
        <f>O445*H445</f>
        <v>0</v>
      </c>
      <c r="Q445" s="169">
        <v>1.5E-3</v>
      </c>
      <c r="R445" s="169">
        <f>Q445*H445</f>
        <v>6.7500000000000004E-2</v>
      </c>
      <c r="S445" s="169">
        <v>0</v>
      </c>
      <c r="T445" s="170">
        <f>S445*H445</f>
        <v>0</v>
      </c>
      <c r="AR445" s="171" t="s">
        <v>175</v>
      </c>
      <c r="AT445" s="171" t="s">
        <v>408</v>
      </c>
      <c r="AU445" s="171" t="s">
        <v>146</v>
      </c>
      <c r="AY445" s="3" t="s">
        <v>125</v>
      </c>
      <c r="BE445" s="172">
        <f>IF(N445="základní",J445,0)</f>
        <v>0</v>
      </c>
      <c r="BF445" s="172">
        <f>IF(N445="snížená",J445,0)</f>
        <v>0</v>
      </c>
      <c r="BG445" s="172">
        <f>IF(N445="zákl. přenesená",J445,0)</f>
        <v>0</v>
      </c>
      <c r="BH445" s="172">
        <f>IF(N445="sníž. přenesená",J445,0)</f>
        <v>0</v>
      </c>
      <c r="BI445" s="172">
        <f>IF(N445="nulová",J445,0)</f>
        <v>0</v>
      </c>
      <c r="BJ445" s="3" t="s">
        <v>80</v>
      </c>
      <c r="BK445" s="172">
        <f>ROUND(I445*H445,2)</f>
        <v>0</v>
      </c>
      <c r="BL445" s="3" t="s">
        <v>132</v>
      </c>
      <c r="BM445" s="171" t="s">
        <v>1411</v>
      </c>
    </row>
    <row r="446" spans="2:65" s="20" customFormat="1" ht="19.5" x14ac:dyDescent="0.2">
      <c r="B446" s="21"/>
      <c r="C446" s="22"/>
      <c r="D446" s="173" t="s">
        <v>134</v>
      </c>
      <c r="E446" s="22"/>
      <c r="F446" s="174" t="s">
        <v>1412</v>
      </c>
      <c r="G446" s="22"/>
      <c r="H446" s="22"/>
      <c r="I446" s="175"/>
      <c r="J446" s="22"/>
      <c r="K446" s="22"/>
      <c r="L446" s="25"/>
      <c r="M446" s="176"/>
      <c r="N446" s="22"/>
      <c r="O446" s="22"/>
      <c r="P446" s="22"/>
      <c r="Q446" s="22"/>
      <c r="R446" s="22"/>
      <c r="S446" s="22"/>
      <c r="T446" s="53"/>
      <c r="AT446" s="3" t="s">
        <v>134</v>
      </c>
      <c r="AU446" s="3" t="s">
        <v>146</v>
      </c>
    </row>
    <row r="447" spans="2:65" s="179" customFormat="1" x14ac:dyDescent="0.2">
      <c r="B447" s="180"/>
      <c r="C447" s="181"/>
      <c r="D447" s="173" t="s">
        <v>138</v>
      </c>
      <c r="E447" s="182" t="s">
        <v>19</v>
      </c>
      <c r="F447" s="183" t="s">
        <v>1413</v>
      </c>
      <c r="G447" s="181"/>
      <c r="H447" s="184">
        <v>45</v>
      </c>
      <c r="I447" s="185"/>
      <c r="J447" s="181"/>
      <c r="K447" s="181"/>
      <c r="L447" s="186"/>
      <c r="M447" s="187"/>
      <c r="N447" s="181"/>
      <c r="O447" s="181"/>
      <c r="P447" s="181"/>
      <c r="Q447" s="181"/>
      <c r="R447" s="181"/>
      <c r="S447" s="181"/>
      <c r="T447" s="188"/>
      <c r="AT447" s="189" t="s">
        <v>138</v>
      </c>
      <c r="AU447" s="189" t="s">
        <v>146</v>
      </c>
      <c r="AV447" s="179" t="s">
        <v>82</v>
      </c>
      <c r="AW447" s="179" t="s">
        <v>33</v>
      </c>
      <c r="AX447" s="179" t="s">
        <v>72</v>
      </c>
      <c r="AY447" s="189" t="s">
        <v>125</v>
      </c>
    </row>
    <row r="448" spans="2:65" s="190" customFormat="1" x14ac:dyDescent="0.2">
      <c r="B448" s="191"/>
      <c r="C448" s="192"/>
      <c r="D448" s="173" t="s">
        <v>138</v>
      </c>
      <c r="E448" s="193" t="s">
        <v>19</v>
      </c>
      <c r="F448" s="194" t="s">
        <v>158</v>
      </c>
      <c r="G448" s="192"/>
      <c r="H448" s="195">
        <v>45</v>
      </c>
      <c r="I448" s="196"/>
      <c r="J448" s="192"/>
      <c r="K448" s="192"/>
      <c r="L448" s="197"/>
      <c r="M448" s="198"/>
      <c r="N448" s="192"/>
      <c r="O448" s="192"/>
      <c r="P448" s="192"/>
      <c r="Q448" s="192"/>
      <c r="R448" s="192"/>
      <c r="S448" s="192"/>
      <c r="T448" s="199"/>
      <c r="AT448" s="200" t="s">
        <v>138</v>
      </c>
      <c r="AU448" s="200" t="s">
        <v>146</v>
      </c>
      <c r="AV448" s="190" t="s">
        <v>132</v>
      </c>
      <c r="AW448" s="190" t="s">
        <v>33</v>
      </c>
      <c r="AX448" s="190" t="s">
        <v>80</v>
      </c>
      <c r="AY448" s="200" t="s">
        <v>125</v>
      </c>
    </row>
    <row r="449" spans="2:65" s="20" customFormat="1" ht="24.2" customHeight="1" x14ac:dyDescent="0.2">
      <c r="B449" s="21"/>
      <c r="C449" s="215" t="s">
        <v>950</v>
      </c>
      <c r="D449" s="215" t="s">
        <v>408</v>
      </c>
      <c r="E449" s="216" t="s">
        <v>1399</v>
      </c>
      <c r="F449" s="217" t="s">
        <v>1400</v>
      </c>
      <c r="G449" s="218" t="s">
        <v>1205</v>
      </c>
      <c r="H449" s="219">
        <v>135</v>
      </c>
      <c r="I449" s="220"/>
      <c r="J449" s="221">
        <f>ROUND(I449*H449,2)</f>
        <v>0</v>
      </c>
      <c r="K449" s="217" t="s">
        <v>19</v>
      </c>
      <c r="L449" s="222"/>
      <c r="M449" s="223" t="s">
        <v>19</v>
      </c>
      <c r="N449" s="224" t="s">
        <v>43</v>
      </c>
      <c r="O449" s="22"/>
      <c r="P449" s="169">
        <f>O449*H449</f>
        <v>0</v>
      </c>
      <c r="Q449" s="169">
        <v>5.0000000000000001E-4</v>
      </c>
      <c r="R449" s="169">
        <f>Q449*H449</f>
        <v>6.7500000000000004E-2</v>
      </c>
      <c r="S449" s="169">
        <v>0</v>
      </c>
      <c r="T449" s="170">
        <f>S449*H449</f>
        <v>0</v>
      </c>
      <c r="AR449" s="171" t="s">
        <v>175</v>
      </c>
      <c r="AT449" s="171" t="s">
        <v>408</v>
      </c>
      <c r="AU449" s="171" t="s">
        <v>146</v>
      </c>
      <c r="AY449" s="3" t="s">
        <v>125</v>
      </c>
      <c r="BE449" s="172">
        <f>IF(N449="základní",J449,0)</f>
        <v>0</v>
      </c>
      <c r="BF449" s="172">
        <f>IF(N449="snížená",J449,0)</f>
        <v>0</v>
      </c>
      <c r="BG449" s="172">
        <f>IF(N449="zákl. přenesená",J449,0)</f>
        <v>0</v>
      </c>
      <c r="BH449" s="172">
        <f>IF(N449="sníž. přenesená",J449,0)</f>
        <v>0</v>
      </c>
      <c r="BI449" s="172">
        <f>IF(N449="nulová",J449,0)</f>
        <v>0</v>
      </c>
      <c r="BJ449" s="3" t="s">
        <v>80</v>
      </c>
      <c r="BK449" s="172">
        <f>ROUND(I449*H449,2)</f>
        <v>0</v>
      </c>
      <c r="BL449" s="3" t="s">
        <v>132</v>
      </c>
      <c r="BM449" s="171" t="s">
        <v>1414</v>
      </c>
    </row>
    <row r="450" spans="2:65" s="20" customFormat="1" ht="19.5" x14ac:dyDescent="0.2">
      <c r="B450" s="21"/>
      <c r="C450" s="22"/>
      <c r="D450" s="173" t="s">
        <v>134</v>
      </c>
      <c r="E450" s="22"/>
      <c r="F450" s="174" t="s">
        <v>1400</v>
      </c>
      <c r="G450" s="22"/>
      <c r="H450" s="22"/>
      <c r="I450" s="175"/>
      <c r="J450" s="22"/>
      <c r="K450" s="22"/>
      <c r="L450" s="25"/>
      <c r="M450" s="176"/>
      <c r="N450" s="22"/>
      <c r="O450" s="22"/>
      <c r="P450" s="22"/>
      <c r="Q450" s="22"/>
      <c r="R450" s="22"/>
      <c r="S450" s="22"/>
      <c r="T450" s="53"/>
      <c r="AT450" s="3" t="s">
        <v>134</v>
      </c>
      <c r="AU450" s="3" t="s">
        <v>146</v>
      </c>
    </row>
    <row r="451" spans="2:65" s="179" customFormat="1" ht="22.5" x14ac:dyDescent="0.2">
      <c r="B451" s="180"/>
      <c r="C451" s="181"/>
      <c r="D451" s="173" t="s">
        <v>138</v>
      </c>
      <c r="E451" s="182" t="s">
        <v>19</v>
      </c>
      <c r="F451" s="183" t="s">
        <v>1415</v>
      </c>
      <c r="G451" s="181"/>
      <c r="H451" s="184">
        <v>135</v>
      </c>
      <c r="I451" s="185"/>
      <c r="J451" s="181"/>
      <c r="K451" s="181"/>
      <c r="L451" s="186"/>
      <c r="M451" s="187"/>
      <c r="N451" s="181"/>
      <c r="O451" s="181"/>
      <c r="P451" s="181"/>
      <c r="Q451" s="181"/>
      <c r="R451" s="181"/>
      <c r="S451" s="181"/>
      <c r="T451" s="188"/>
      <c r="AT451" s="189" t="s">
        <v>138</v>
      </c>
      <c r="AU451" s="189" t="s">
        <v>146</v>
      </c>
      <c r="AV451" s="179" t="s">
        <v>82</v>
      </c>
      <c r="AW451" s="179" t="s">
        <v>33</v>
      </c>
      <c r="AX451" s="179" t="s">
        <v>72</v>
      </c>
      <c r="AY451" s="189" t="s">
        <v>125</v>
      </c>
    </row>
    <row r="452" spans="2:65" s="190" customFormat="1" x14ac:dyDescent="0.2">
      <c r="B452" s="191"/>
      <c r="C452" s="192"/>
      <c r="D452" s="173" t="s">
        <v>138</v>
      </c>
      <c r="E452" s="193" t="s">
        <v>19</v>
      </c>
      <c r="F452" s="194" t="s">
        <v>158</v>
      </c>
      <c r="G452" s="192"/>
      <c r="H452" s="195">
        <v>135</v>
      </c>
      <c r="I452" s="196"/>
      <c r="J452" s="192"/>
      <c r="K452" s="192"/>
      <c r="L452" s="197"/>
      <c r="M452" s="198"/>
      <c r="N452" s="192"/>
      <c r="O452" s="192"/>
      <c r="P452" s="192"/>
      <c r="Q452" s="192"/>
      <c r="R452" s="192"/>
      <c r="S452" s="192"/>
      <c r="T452" s="199"/>
      <c r="AT452" s="200" t="s">
        <v>138</v>
      </c>
      <c r="AU452" s="200" t="s">
        <v>146</v>
      </c>
      <c r="AV452" s="190" t="s">
        <v>132</v>
      </c>
      <c r="AW452" s="190" t="s">
        <v>33</v>
      </c>
      <c r="AX452" s="190" t="s">
        <v>80</v>
      </c>
      <c r="AY452" s="200" t="s">
        <v>125</v>
      </c>
    </row>
    <row r="453" spans="2:65" s="20" customFormat="1" ht="24.2" customHeight="1" x14ac:dyDescent="0.2">
      <c r="B453" s="21"/>
      <c r="C453" s="160" t="s">
        <v>962</v>
      </c>
      <c r="D453" s="160" t="s">
        <v>127</v>
      </c>
      <c r="E453" s="161" t="s">
        <v>1416</v>
      </c>
      <c r="F453" s="162" t="s">
        <v>1417</v>
      </c>
      <c r="G453" s="163" t="s">
        <v>130</v>
      </c>
      <c r="H453" s="164">
        <v>18.48</v>
      </c>
      <c r="I453" s="165"/>
      <c r="J453" s="166">
        <f>ROUND(I453*H453,2)</f>
        <v>0</v>
      </c>
      <c r="K453" s="162" t="s">
        <v>131</v>
      </c>
      <c r="L453" s="25"/>
      <c r="M453" s="167" t="s">
        <v>19</v>
      </c>
      <c r="N453" s="168" t="s">
        <v>43</v>
      </c>
      <c r="O453" s="22"/>
      <c r="P453" s="169">
        <f>O453*H453</f>
        <v>0</v>
      </c>
      <c r="Q453" s="169">
        <v>3.0000000000000001E-5</v>
      </c>
      <c r="R453" s="169">
        <f>Q453*H453</f>
        <v>5.5440000000000003E-4</v>
      </c>
      <c r="S453" s="169">
        <v>0</v>
      </c>
      <c r="T453" s="170">
        <f>S453*H453</f>
        <v>0</v>
      </c>
      <c r="AR453" s="171" t="s">
        <v>132</v>
      </c>
      <c r="AT453" s="171" t="s">
        <v>127</v>
      </c>
      <c r="AU453" s="171" t="s">
        <v>146</v>
      </c>
      <c r="AY453" s="3" t="s">
        <v>125</v>
      </c>
      <c r="BE453" s="172">
        <f>IF(N453="základní",J453,0)</f>
        <v>0</v>
      </c>
      <c r="BF453" s="172">
        <f>IF(N453="snížená",J453,0)</f>
        <v>0</v>
      </c>
      <c r="BG453" s="172">
        <f>IF(N453="zákl. přenesená",J453,0)</f>
        <v>0</v>
      </c>
      <c r="BH453" s="172">
        <f>IF(N453="sníž. přenesená",J453,0)</f>
        <v>0</v>
      </c>
      <c r="BI453" s="172">
        <f>IF(N453="nulová",J453,0)</f>
        <v>0</v>
      </c>
      <c r="BJ453" s="3" t="s">
        <v>80</v>
      </c>
      <c r="BK453" s="172">
        <f>ROUND(I453*H453,2)</f>
        <v>0</v>
      </c>
      <c r="BL453" s="3" t="s">
        <v>132</v>
      </c>
      <c r="BM453" s="171" t="s">
        <v>1418</v>
      </c>
    </row>
    <row r="454" spans="2:65" s="20" customFormat="1" ht="19.5" x14ac:dyDescent="0.2">
      <c r="B454" s="21"/>
      <c r="C454" s="22"/>
      <c r="D454" s="173" t="s">
        <v>134</v>
      </c>
      <c r="E454" s="22"/>
      <c r="F454" s="174" t="s">
        <v>1419</v>
      </c>
      <c r="G454" s="22"/>
      <c r="H454" s="22"/>
      <c r="I454" s="175"/>
      <c r="J454" s="22"/>
      <c r="K454" s="22"/>
      <c r="L454" s="25"/>
      <c r="M454" s="176"/>
      <c r="N454" s="22"/>
      <c r="O454" s="22"/>
      <c r="P454" s="22"/>
      <c r="Q454" s="22"/>
      <c r="R454" s="22"/>
      <c r="S454" s="22"/>
      <c r="T454" s="53"/>
      <c r="AT454" s="3" t="s">
        <v>134</v>
      </c>
      <c r="AU454" s="3" t="s">
        <v>146</v>
      </c>
    </row>
    <row r="455" spans="2:65" s="20" customFormat="1" x14ac:dyDescent="0.2">
      <c r="B455" s="21"/>
      <c r="C455" s="22"/>
      <c r="D455" s="177" t="s">
        <v>136</v>
      </c>
      <c r="E455" s="22"/>
      <c r="F455" s="178" t="s">
        <v>1420</v>
      </c>
      <c r="G455" s="22"/>
      <c r="H455" s="22"/>
      <c r="I455" s="175"/>
      <c r="J455" s="22"/>
      <c r="K455" s="22"/>
      <c r="L455" s="25"/>
      <c r="M455" s="176"/>
      <c r="N455" s="22"/>
      <c r="O455" s="22"/>
      <c r="P455" s="22"/>
      <c r="Q455" s="22"/>
      <c r="R455" s="22"/>
      <c r="S455" s="22"/>
      <c r="T455" s="53"/>
      <c r="AT455" s="3" t="s">
        <v>136</v>
      </c>
      <c r="AU455" s="3" t="s">
        <v>146</v>
      </c>
    </row>
    <row r="456" spans="2:65" s="20" customFormat="1" ht="19.5" x14ac:dyDescent="0.2">
      <c r="B456" s="21"/>
      <c r="C456" s="22"/>
      <c r="D456" s="173" t="s">
        <v>611</v>
      </c>
      <c r="E456" s="22"/>
      <c r="F456" s="239" t="s">
        <v>1421</v>
      </c>
      <c r="G456" s="22"/>
      <c r="H456" s="22"/>
      <c r="I456" s="175"/>
      <c r="J456" s="22"/>
      <c r="K456" s="22"/>
      <c r="L456" s="25"/>
      <c r="M456" s="176"/>
      <c r="N456" s="22"/>
      <c r="O456" s="22"/>
      <c r="P456" s="22"/>
      <c r="Q456" s="22"/>
      <c r="R456" s="22"/>
      <c r="S456" s="22"/>
      <c r="T456" s="53"/>
      <c r="AT456" s="3" t="s">
        <v>611</v>
      </c>
      <c r="AU456" s="3" t="s">
        <v>146</v>
      </c>
    </row>
    <row r="457" spans="2:65" s="20" customFormat="1" ht="16.5" customHeight="1" x14ac:dyDescent="0.2">
      <c r="B457" s="21"/>
      <c r="C457" s="215" t="s">
        <v>968</v>
      </c>
      <c r="D457" s="215" t="s">
        <v>408</v>
      </c>
      <c r="E457" s="216" t="s">
        <v>1422</v>
      </c>
      <c r="F457" s="217" t="s">
        <v>1423</v>
      </c>
      <c r="G457" s="218" t="s">
        <v>130</v>
      </c>
      <c r="H457" s="219">
        <v>18.48</v>
      </c>
      <c r="I457" s="220"/>
      <c r="J457" s="221">
        <f>ROUND(I457*H457,2)</f>
        <v>0</v>
      </c>
      <c r="K457" s="217" t="s">
        <v>131</v>
      </c>
      <c r="L457" s="222"/>
      <c r="M457" s="223" t="s">
        <v>19</v>
      </c>
      <c r="N457" s="224" t="s">
        <v>43</v>
      </c>
      <c r="O457" s="22"/>
      <c r="P457" s="169">
        <f>O457*H457</f>
        <v>0</v>
      </c>
      <c r="Q457" s="169">
        <v>5.0000000000000001E-4</v>
      </c>
      <c r="R457" s="169">
        <f>Q457*H457</f>
        <v>9.2399999999999999E-3</v>
      </c>
      <c r="S457" s="169">
        <v>0</v>
      </c>
      <c r="T457" s="170">
        <f>S457*H457</f>
        <v>0</v>
      </c>
      <c r="AR457" s="171" t="s">
        <v>175</v>
      </c>
      <c r="AT457" s="171" t="s">
        <v>408</v>
      </c>
      <c r="AU457" s="171" t="s">
        <v>146</v>
      </c>
      <c r="AY457" s="3" t="s">
        <v>125</v>
      </c>
      <c r="BE457" s="172">
        <f>IF(N457="základní",J457,0)</f>
        <v>0</v>
      </c>
      <c r="BF457" s="172">
        <f>IF(N457="snížená",J457,0)</f>
        <v>0</v>
      </c>
      <c r="BG457" s="172">
        <f>IF(N457="zákl. přenesená",J457,0)</f>
        <v>0</v>
      </c>
      <c r="BH457" s="172">
        <f>IF(N457="sníž. přenesená",J457,0)</f>
        <v>0</v>
      </c>
      <c r="BI457" s="172">
        <f>IF(N457="nulová",J457,0)</f>
        <v>0</v>
      </c>
      <c r="BJ457" s="3" t="s">
        <v>80</v>
      </c>
      <c r="BK457" s="172">
        <f>ROUND(I457*H457,2)</f>
        <v>0</v>
      </c>
      <c r="BL457" s="3" t="s">
        <v>132</v>
      </c>
      <c r="BM457" s="171" t="s">
        <v>1424</v>
      </c>
    </row>
    <row r="458" spans="2:65" s="20" customFormat="1" x14ac:dyDescent="0.2">
      <c r="B458" s="21"/>
      <c r="C458" s="22"/>
      <c r="D458" s="173" t="s">
        <v>134</v>
      </c>
      <c r="E458" s="22"/>
      <c r="F458" s="174" t="s">
        <v>1423</v>
      </c>
      <c r="G458" s="22"/>
      <c r="H458" s="22"/>
      <c r="I458" s="175"/>
      <c r="J458" s="22"/>
      <c r="K458" s="22"/>
      <c r="L458" s="25"/>
      <c r="M458" s="176"/>
      <c r="N458" s="22"/>
      <c r="O458" s="22"/>
      <c r="P458" s="22"/>
      <c r="Q458" s="22"/>
      <c r="R458" s="22"/>
      <c r="S458" s="22"/>
      <c r="T458" s="53"/>
      <c r="AT458" s="3" t="s">
        <v>134</v>
      </c>
      <c r="AU458" s="3" t="s">
        <v>146</v>
      </c>
    </row>
    <row r="459" spans="2:65" s="20" customFormat="1" ht="24.2" customHeight="1" x14ac:dyDescent="0.2">
      <c r="B459" s="21"/>
      <c r="C459" s="160" t="s">
        <v>975</v>
      </c>
      <c r="D459" s="160" t="s">
        <v>127</v>
      </c>
      <c r="E459" s="161" t="s">
        <v>1425</v>
      </c>
      <c r="F459" s="162" t="s">
        <v>1426</v>
      </c>
      <c r="G459" s="163" t="s">
        <v>130</v>
      </c>
      <c r="H459" s="164">
        <v>22.5</v>
      </c>
      <c r="I459" s="165"/>
      <c r="J459" s="166">
        <f>ROUND(I459*H459,2)</f>
        <v>0</v>
      </c>
      <c r="K459" s="162" t="s">
        <v>131</v>
      </c>
      <c r="L459" s="25"/>
      <c r="M459" s="167" t="s">
        <v>19</v>
      </c>
      <c r="N459" s="168" t="s">
        <v>43</v>
      </c>
      <c r="O459" s="22"/>
      <c r="P459" s="169">
        <f>O459*H459</f>
        <v>0</v>
      </c>
      <c r="Q459" s="169">
        <v>6.8999999999999997E-4</v>
      </c>
      <c r="R459" s="169">
        <f>Q459*H459</f>
        <v>1.5524999999999999E-2</v>
      </c>
      <c r="S459" s="169">
        <v>0</v>
      </c>
      <c r="T459" s="170">
        <f>S459*H459</f>
        <v>0</v>
      </c>
      <c r="AR459" s="171" t="s">
        <v>132</v>
      </c>
      <c r="AT459" s="171" t="s">
        <v>127</v>
      </c>
      <c r="AU459" s="171" t="s">
        <v>146</v>
      </c>
      <c r="AY459" s="3" t="s">
        <v>125</v>
      </c>
      <c r="BE459" s="172">
        <f>IF(N459="základní",J459,0)</f>
        <v>0</v>
      </c>
      <c r="BF459" s="172">
        <f>IF(N459="snížená",J459,0)</f>
        <v>0</v>
      </c>
      <c r="BG459" s="172">
        <f>IF(N459="zákl. přenesená",J459,0)</f>
        <v>0</v>
      </c>
      <c r="BH459" s="172">
        <f>IF(N459="sníž. přenesená",J459,0)</f>
        <v>0</v>
      </c>
      <c r="BI459" s="172">
        <f>IF(N459="nulová",J459,0)</f>
        <v>0</v>
      </c>
      <c r="BJ459" s="3" t="s">
        <v>80</v>
      </c>
      <c r="BK459" s="172">
        <f>ROUND(I459*H459,2)</f>
        <v>0</v>
      </c>
      <c r="BL459" s="3" t="s">
        <v>132</v>
      </c>
      <c r="BM459" s="171" t="s">
        <v>1427</v>
      </c>
    </row>
    <row r="460" spans="2:65" s="20" customFormat="1" ht="19.5" x14ac:dyDescent="0.2">
      <c r="B460" s="21"/>
      <c r="C460" s="22"/>
      <c r="D460" s="173" t="s">
        <v>134</v>
      </c>
      <c r="E460" s="22"/>
      <c r="F460" s="174" t="s">
        <v>1428</v>
      </c>
      <c r="G460" s="22"/>
      <c r="H460" s="22"/>
      <c r="I460" s="175"/>
      <c r="J460" s="22"/>
      <c r="K460" s="22"/>
      <c r="L460" s="25"/>
      <c r="M460" s="176"/>
      <c r="N460" s="22"/>
      <c r="O460" s="22"/>
      <c r="P460" s="22"/>
      <c r="Q460" s="22"/>
      <c r="R460" s="22"/>
      <c r="S460" s="22"/>
      <c r="T460" s="53"/>
      <c r="AT460" s="3" t="s">
        <v>134</v>
      </c>
      <c r="AU460" s="3" t="s">
        <v>146</v>
      </c>
    </row>
    <row r="461" spans="2:65" s="20" customFormat="1" x14ac:dyDescent="0.2">
      <c r="B461" s="21"/>
      <c r="C461" s="22"/>
      <c r="D461" s="177" t="s">
        <v>136</v>
      </c>
      <c r="E461" s="22"/>
      <c r="F461" s="178" t="s">
        <v>1429</v>
      </c>
      <c r="G461" s="22"/>
      <c r="H461" s="22"/>
      <c r="I461" s="175"/>
      <c r="J461" s="22"/>
      <c r="K461" s="22"/>
      <c r="L461" s="25"/>
      <c r="M461" s="176"/>
      <c r="N461" s="22"/>
      <c r="O461" s="22"/>
      <c r="P461" s="22"/>
      <c r="Q461" s="22"/>
      <c r="R461" s="22"/>
      <c r="S461" s="22"/>
      <c r="T461" s="53"/>
      <c r="AT461" s="3" t="s">
        <v>136</v>
      </c>
      <c r="AU461" s="3" t="s">
        <v>146</v>
      </c>
    </row>
    <row r="462" spans="2:65" s="20" customFormat="1" ht="19.5" x14ac:dyDescent="0.2">
      <c r="B462" s="21"/>
      <c r="C462" s="22"/>
      <c r="D462" s="173" t="s">
        <v>611</v>
      </c>
      <c r="E462" s="22"/>
      <c r="F462" s="239" t="s">
        <v>1430</v>
      </c>
      <c r="G462" s="22"/>
      <c r="H462" s="22"/>
      <c r="I462" s="175"/>
      <c r="J462" s="22"/>
      <c r="K462" s="22"/>
      <c r="L462" s="25"/>
      <c r="M462" s="176"/>
      <c r="N462" s="22"/>
      <c r="O462" s="22"/>
      <c r="P462" s="22"/>
      <c r="Q462" s="22"/>
      <c r="R462" s="22"/>
      <c r="S462" s="22"/>
      <c r="T462" s="53"/>
      <c r="AT462" s="3" t="s">
        <v>611</v>
      </c>
      <c r="AU462" s="3" t="s">
        <v>146</v>
      </c>
    </row>
    <row r="463" spans="2:65" s="20" customFormat="1" ht="16.5" customHeight="1" x14ac:dyDescent="0.2">
      <c r="B463" s="21"/>
      <c r="C463" s="215" t="s">
        <v>980</v>
      </c>
      <c r="D463" s="215" t="s">
        <v>408</v>
      </c>
      <c r="E463" s="216" t="s">
        <v>1431</v>
      </c>
      <c r="F463" s="217" t="s">
        <v>1432</v>
      </c>
      <c r="G463" s="218" t="s">
        <v>178</v>
      </c>
      <c r="H463" s="219">
        <v>22.5</v>
      </c>
      <c r="I463" s="220"/>
      <c r="J463" s="221">
        <f>ROUND(I463*H463,2)</f>
        <v>0</v>
      </c>
      <c r="K463" s="217" t="s">
        <v>131</v>
      </c>
      <c r="L463" s="222"/>
      <c r="M463" s="223" t="s">
        <v>19</v>
      </c>
      <c r="N463" s="224" t="s">
        <v>43</v>
      </c>
      <c r="O463" s="22"/>
      <c r="P463" s="169">
        <f>O463*H463</f>
        <v>0</v>
      </c>
      <c r="Q463" s="169">
        <v>2.0000000000000002E-5</v>
      </c>
      <c r="R463" s="169">
        <f>Q463*H463</f>
        <v>4.5000000000000004E-4</v>
      </c>
      <c r="S463" s="169">
        <v>0</v>
      </c>
      <c r="T463" s="170">
        <f>S463*H463</f>
        <v>0</v>
      </c>
      <c r="AR463" s="171" t="s">
        <v>175</v>
      </c>
      <c r="AT463" s="171" t="s">
        <v>408</v>
      </c>
      <c r="AU463" s="171" t="s">
        <v>146</v>
      </c>
      <c r="AY463" s="3" t="s">
        <v>125</v>
      </c>
      <c r="BE463" s="172">
        <f>IF(N463="základní",J463,0)</f>
        <v>0</v>
      </c>
      <c r="BF463" s="172">
        <f>IF(N463="snížená",J463,0)</f>
        <v>0</v>
      </c>
      <c r="BG463" s="172">
        <f>IF(N463="zákl. přenesená",J463,0)</f>
        <v>0</v>
      </c>
      <c r="BH463" s="172">
        <f>IF(N463="sníž. přenesená",J463,0)</f>
        <v>0</v>
      </c>
      <c r="BI463" s="172">
        <f>IF(N463="nulová",J463,0)</f>
        <v>0</v>
      </c>
      <c r="BJ463" s="3" t="s">
        <v>80</v>
      </c>
      <c r="BK463" s="172">
        <f>ROUND(I463*H463,2)</f>
        <v>0</v>
      </c>
      <c r="BL463" s="3" t="s">
        <v>132</v>
      </c>
      <c r="BM463" s="171" t="s">
        <v>1433</v>
      </c>
    </row>
    <row r="464" spans="2:65" s="20" customFormat="1" x14ac:dyDescent="0.2">
      <c r="B464" s="21"/>
      <c r="C464" s="22"/>
      <c r="D464" s="173" t="s">
        <v>134</v>
      </c>
      <c r="E464" s="22"/>
      <c r="F464" s="174" t="s">
        <v>1432</v>
      </c>
      <c r="G464" s="22"/>
      <c r="H464" s="22"/>
      <c r="I464" s="175"/>
      <c r="J464" s="22"/>
      <c r="K464" s="22"/>
      <c r="L464" s="25"/>
      <c r="M464" s="176"/>
      <c r="N464" s="22"/>
      <c r="O464" s="22"/>
      <c r="P464" s="22"/>
      <c r="Q464" s="22"/>
      <c r="R464" s="22"/>
      <c r="S464" s="22"/>
      <c r="T464" s="53"/>
      <c r="AT464" s="3" t="s">
        <v>134</v>
      </c>
      <c r="AU464" s="3" t="s">
        <v>146</v>
      </c>
    </row>
    <row r="465" spans="2:65" s="179" customFormat="1" x14ac:dyDescent="0.2">
      <c r="B465" s="180"/>
      <c r="C465" s="181"/>
      <c r="D465" s="173" t="s">
        <v>138</v>
      </c>
      <c r="E465" s="182" t="s">
        <v>19</v>
      </c>
      <c r="F465" s="183" t="s">
        <v>1434</v>
      </c>
      <c r="G465" s="181"/>
      <c r="H465" s="184">
        <v>22.5</v>
      </c>
      <c r="I465" s="185"/>
      <c r="J465" s="181"/>
      <c r="K465" s="181"/>
      <c r="L465" s="186"/>
      <c r="M465" s="187"/>
      <c r="N465" s="181"/>
      <c r="O465" s="181"/>
      <c r="P465" s="181"/>
      <c r="Q465" s="181"/>
      <c r="R465" s="181"/>
      <c r="S465" s="181"/>
      <c r="T465" s="188"/>
      <c r="AT465" s="189" t="s">
        <v>138</v>
      </c>
      <c r="AU465" s="189" t="s">
        <v>146</v>
      </c>
      <c r="AV465" s="179" t="s">
        <v>82</v>
      </c>
      <c r="AW465" s="179" t="s">
        <v>33</v>
      </c>
      <c r="AX465" s="179" t="s">
        <v>72</v>
      </c>
      <c r="AY465" s="189" t="s">
        <v>125</v>
      </c>
    </row>
    <row r="466" spans="2:65" s="190" customFormat="1" x14ac:dyDescent="0.2">
      <c r="B466" s="191"/>
      <c r="C466" s="192"/>
      <c r="D466" s="173" t="s">
        <v>138</v>
      </c>
      <c r="E466" s="193" t="s">
        <v>19</v>
      </c>
      <c r="F466" s="194" t="s">
        <v>158</v>
      </c>
      <c r="G466" s="192"/>
      <c r="H466" s="195">
        <v>22.5</v>
      </c>
      <c r="I466" s="196"/>
      <c r="J466" s="192"/>
      <c r="K466" s="192"/>
      <c r="L466" s="197"/>
      <c r="M466" s="198"/>
      <c r="N466" s="192"/>
      <c r="O466" s="192"/>
      <c r="P466" s="192"/>
      <c r="Q466" s="192"/>
      <c r="R466" s="192"/>
      <c r="S466" s="192"/>
      <c r="T466" s="199"/>
      <c r="AT466" s="200" t="s">
        <v>138</v>
      </c>
      <c r="AU466" s="200" t="s">
        <v>146</v>
      </c>
      <c r="AV466" s="190" t="s">
        <v>132</v>
      </c>
      <c r="AW466" s="190" t="s">
        <v>33</v>
      </c>
      <c r="AX466" s="190" t="s">
        <v>80</v>
      </c>
      <c r="AY466" s="200" t="s">
        <v>125</v>
      </c>
    </row>
    <row r="467" spans="2:65" s="20" customFormat="1" ht="24.2" customHeight="1" x14ac:dyDescent="0.2">
      <c r="B467" s="21"/>
      <c r="C467" s="160" t="s">
        <v>1435</v>
      </c>
      <c r="D467" s="160" t="s">
        <v>127</v>
      </c>
      <c r="E467" s="161" t="s">
        <v>1436</v>
      </c>
      <c r="F467" s="162" t="s">
        <v>1437</v>
      </c>
      <c r="G467" s="163" t="s">
        <v>196</v>
      </c>
      <c r="H467" s="164">
        <v>37</v>
      </c>
      <c r="I467" s="165"/>
      <c r="J467" s="166">
        <f>ROUND(I467*H467,2)</f>
        <v>0</v>
      </c>
      <c r="K467" s="162" t="s">
        <v>131</v>
      </c>
      <c r="L467" s="25"/>
      <c r="M467" s="167" t="s">
        <v>19</v>
      </c>
      <c r="N467" s="168" t="s">
        <v>43</v>
      </c>
      <c r="O467" s="22"/>
      <c r="P467" s="169">
        <f>O467*H467</f>
        <v>0</v>
      </c>
      <c r="Q467" s="169">
        <v>0</v>
      </c>
      <c r="R467" s="169">
        <f>Q467*H467</f>
        <v>0</v>
      </c>
      <c r="S467" s="169">
        <v>0</v>
      </c>
      <c r="T467" s="170">
        <f>S467*H467</f>
        <v>0</v>
      </c>
      <c r="AR467" s="171" t="s">
        <v>132</v>
      </c>
      <c r="AT467" s="171" t="s">
        <v>127</v>
      </c>
      <c r="AU467" s="171" t="s">
        <v>146</v>
      </c>
      <c r="AY467" s="3" t="s">
        <v>125</v>
      </c>
      <c r="BE467" s="172">
        <f>IF(N467="základní",J467,0)</f>
        <v>0</v>
      </c>
      <c r="BF467" s="172">
        <f>IF(N467="snížená",J467,0)</f>
        <v>0</v>
      </c>
      <c r="BG467" s="172">
        <f>IF(N467="zákl. přenesená",J467,0)</f>
        <v>0</v>
      </c>
      <c r="BH467" s="172">
        <f>IF(N467="sníž. přenesená",J467,0)</f>
        <v>0</v>
      </c>
      <c r="BI467" s="172">
        <f>IF(N467="nulová",J467,0)</f>
        <v>0</v>
      </c>
      <c r="BJ467" s="3" t="s">
        <v>80</v>
      </c>
      <c r="BK467" s="172">
        <f>ROUND(I467*H467,2)</f>
        <v>0</v>
      </c>
      <c r="BL467" s="3" t="s">
        <v>132</v>
      </c>
      <c r="BM467" s="171" t="s">
        <v>1438</v>
      </c>
    </row>
    <row r="468" spans="2:65" s="20" customFormat="1" ht="19.5" x14ac:dyDescent="0.2">
      <c r="B468" s="21"/>
      <c r="C468" s="22"/>
      <c r="D468" s="173" t="s">
        <v>134</v>
      </c>
      <c r="E468" s="22"/>
      <c r="F468" s="174" t="s">
        <v>1439</v>
      </c>
      <c r="G468" s="22"/>
      <c r="H468" s="22"/>
      <c r="I468" s="175"/>
      <c r="J468" s="22"/>
      <c r="K468" s="22"/>
      <c r="L468" s="25"/>
      <c r="M468" s="176"/>
      <c r="N468" s="22"/>
      <c r="O468" s="22"/>
      <c r="P468" s="22"/>
      <c r="Q468" s="22"/>
      <c r="R468" s="22"/>
      <c r="S468" s="22"/>
      <c r="T468" s="53"/>
      <c r="AT468" s="3" t="s">
        <v>134</v>
      </c>
      <c r="AU468" s="3" t="s">
        <v>146</v>
      </c>
    </row>
    <row r="469" spans="2:65" s="20" customFormat="1" x14ac:dyDescent="0.2">
      <c r="B469" s="21"/>
      <c r="C469" s="22"/>
      <c r="D469" s="177" t="s">
        <v>136</v>
      </c>
      <c r="E469" s="22"/>
      <c r="F469" s="178" t="s">
        <v>1440</v>
      </c>
      <c r="G469" s="22"/>
      <c r="H469" s="22"/>
      <c r="I469" s="175"/>
      <c r="J469" s="22"/>
      <c r="K469" s="22"/>
      <c r="L469" s="25"/>
      <c r="M469" s="176"/>
      <c r="N469" s="22"/>
      <c r="O469" s="22"/>
      <c r="P469" s="22"/>
      <c r="Q469" s="22"/>
      <c r="R469" s="22"/>
      <c r="S469" s="22"/>
      <c r="T469" s="53"/>
      <c r="AT469" s="3" t="s">
        <v>136</v>
      </c>
      <c r="AU469" s="3" t="s">
        <v>146</v>
      </c>
    </row>
    <row r="470" spans="2:65" s="179" customFormat="1" x14ac:dyDescent="0.2">
      <c r="B470" s="180"/>
      <c r="C470" s="181"/>
      <c r="D470" s="173" t="s">
        <v>138</v>
      </c>
      <c r="E470" s="182" t="s">
        <v>19</v>
      </c>
      <c r="F470" s="183" t="s">
        <v>1441</v>
      </c>
      <c r="G470" s="181"/>
      <c r="H470" s="184">
        <v>37</v>
      </c>
      <c r="I470" s="185"/>
      <c r="J470" s="181"/>
      <c r="K470" s="181"/>
      <c r="L470" s="186"/>
      <c r="M470" s="187"/>
      <c r="N470" s="181"/>
      <c r="O470" s="181"/>
      <c r="P470" s="181"/>
      <c r="Q470" s="181"/>
      <c r="R470" s="181"/>
      <c r="S470" s="181"/>
      <c r="T470" s="188"/>
      <c r="AT470" s="189" t="s">
        <v>138</v>
      </c>
      <c r="AU470" s="189" t="s">
        <v>146</v>
      </c>
      <c r="AV470" s="179" t="s">
        <v>82</v>
      </c>
      <c r="AW470" s="179" t="s">
        <v>33</v>
      </c>
      <c r="AX470" s="179" t="s">
        <v>72</v>
      </c>
      <c r="AY470" s="189" t="s">
        <v>125</v>
      </c>
    </row>
    <row r="471" spans="2:65" s="190" customFormat="1" x14ac:dyDescent="0.2">
      <c r="B471" s="191"/>
      <c r="C471" s="192"/>
      <c r="D471" s="173" t="s">
        <v>138</v>
      </c>
      <c r="E471" s="193" t="s">
        <v>19</v>
      </c>
      <c r="F471" s="194" t="s">
        <v>158</v>
      </c>
      <c r="G471" s="192"/>
      <c r="H471" s="195">
        <v>37</v>
      </c>
      <c r="I471" s="196"/>
      <c r="J471" s="192"/>
      <c r="K471" s="192"/>
      <c r="L471" s="197"/>
      <c r="M471" s="198"/>
      <c r="N471" s="192"/>
      <c r="O471" s="192"/>
      <c r="P471" s="192"/>
      <c r="Q471" s="192"/>
      <c r="R471" s="192"/>
      <c r="S471" s="192"/>
      <c r="T471" s="199"/>
      <c r="AT471" s="200" t="s">
        <v>138</v>
      </c>
      <c r="AU471" s="200" t="s">
        <v>146</v>
      </c>
      <c r="AV471" s="190" t="s">
        <v>132</v>
      </c>
      <c r="AW471" s="190" t="s">
        <v>33</v>
      </c>
      <c r="AX471" s="190" t="s">
        <v>80</v>
      </c>
      <c r="AY471" s="200" t="s">
        <v>125</v>
      </c>
    </row>
    <row r="472" spans="2:65" s="20" customFormat="1" ht="16.5" customHeight="1" x14ac:dyDescent="0.2">
      <c r="B472" s="21"/>
      <c r="C472" s="215" t="s">
        <v>1442</v>
      </c>
      <c r="D472" s="215" t="s">
        <v>408</v>
      </c>
      <c r="E472" s="216" t="s">
        <v>1443</v>
      </c>
      <c r="F472" s="217" t="s">
        <v>1444</v>
      </c>
      <c r="G472" s="218" t="s">
        <v>187</v>
      </c>
      <c r="H472" s="219">
        <v>4.1820000000000004</v>
      </c>
      <c r="I472" s="220"/>
      <c r="J472" s="221">
        <f>ROUND(I472*H472,2)</f>
        <v>0</v>
      </c>
      <c r="K472" s="217" t="s">
        <v>131</v>
      </c>
      <c r="L472" s="222"/>
      <c r="M472" s="223" t="s">
        <v>19</v>
      </c>
      <c r="N472" s="224" t="s">
        <v>43</v>
      </c>
      <c r="O472" s="22"/>
      <c r="P472" s="169">
        <f>O472*H472</f>
        <v>0</v>
      </c>
      <c r="Q472" s="169">
        <v>0.2</v>
      </c>
      <c r="R472" s="169">
        <f>Q472*H472</f>
        <v>0.83640000000000014</v>
      </c>
      <c r="S472" s="169">
        <v>0</v>
      </c>
      <c r="T472" s="170">
        <f>S472*H472</f>
        <v>0</v>
      </c>
      <c r="AR472" s="171" t="s">
        <v>175</v>
      </c>
      <c r="AT472" s="171" t="s">
        <v>408</v>
      </c>
      <c r="AU472" s="171" t="s">
        <v>146</v>
      </c>
      <c r="AY472" s="3" t="s">
        <v>125</v>
      </c>
      <c r="BE472" s="172">
        <f>IF(N472="základní",J472,0)</f>
        <v>0</v>
      </c>
      <c r="BF472" s="172">
        <f>IF(N472="snížená",J472,0)</f>
        <v>0</v>
      </c>
      <c r="BG472" s="172">
        <f>IF(N472="zákl. přenesená",J472,0)</f>
        <v>0</v>
      </c>
      <c r="BH472" s="172">
        <f>IF(N472="sníž. přenesená",J472,0)</f>
        <v>0</v>
      </c>
      <c r="BI472" s="172">
        <f>IF(N472="nulová",J472,0)</f>
        <v>0</v>
      </c>
      <c r="BJ472" s="3" t="s">
        <v>80</v>
      </c>
      <c r="BK472" s="172">
        <f>ROUND(I472*H472,2)</f>
        <v>0</v>
      </c>
      <c r="BL472" s="3" t="s">
        <v>132</v>
      </c>
      <c r="BM472" s="171" t="s">
        <v>1445</v>
      </c>
    </row>
    <row r="473" spans="2:65" s="20" customFormat="1" x14ac:dyDescent="0.2">
      <c r="B473" s="21"/>
      <c r="C473" s="22"/>
      <c r="D473" s="173" t="s">
        <v>134</v>
      </c>
      <c r="E473" s="22"/>
      <c r="F473" s="174" t="s">
        <v>1444</v>
      </c>
      <c r="G473" s="22"/>
      <c r="H473" s="22"/>
      <c r="I473" s="175"/>
      <c r="J473" s="22"/>
      <c r="K473" s="22"/>
      <c r="L473" s="25"/>
      <c r="M473" s="176"/>
      <c r="N473" s="22"/>
      <c r="O473" s="22"/>
      <c r="P473" s="22"/>
      <c r="Q473" s="22"/>
      <c r="R473" s="22"/>
      <c r="S473" s="22"/>
      <c r="T473" s="53"/>
      <c r="AT473" s="3" t="s">
        <v>134</v>
      </c>
      <c r="AU473" s="3" t="s">
        <v>146</v>
      </c>
    </row>
    <row r="474" spans="2:65" s="179" customFormat="1" ht="22.5" x14ac:dyDescent="0.2">
      <c r="B474" s="180"/>
      <c r="C474" s="181"/>
      <c r="D474" s="173" t="s">
        <v>138</v>
      </c>
      <c r="E474" s="182" t="s">
        <v>19</v>
      </c>
      <c r="F474" s="183" t="s">
        <v>1446</v>
      </c>
      <c r="G474" s="181"/>
      <c r="H474" s="184">
        <v>4.1820000000000004</v>
      </c>
      <c r="I474" s="185"/>
      <c r="J474" s="181"/>
      <c r="K474" s="181"/>
      <c r="L474" s="186"/>
      <c r="M474" s="187"/>
      <c r="N474" s="181"/>
      <c r="O474" s="181"/>
      <c r="P474" s="181"/>
      <c r="Q474" s="181"/>
      <c r="R474" s="181"/>
      <c r="S474" s="181"/>
      <c r="T474" s="188"/>
      <c r="AT474" s="189" t="s">
        <v>138</v>
      </c>
      <c r="AU474" s="189" t="s">
        <v>146</v>
      </c>
      <c r="AV474" s="179" t="s">
        <v>82</v>
      </c>
      <c r="AW474" s="179" t="s">
        <v>33</v>
      </c>
      <c r="AX474" s="179" t="s">
        <v>72</v>
      </c>
      <c r="AY474" s="189" t="s">
        <v>125</v>
      </c>
    </row>
    <row r="475" spans="2:65" s="190" customFormat="1" x14ac:dyDescent="0.2">
      <c r="B475" s="191"/>
      <c r="C475" s="192"/>
      <c r="D475" s="173" t="s">
        <v>138</v>
      </c>
      <c r="E475" s="193" t="s">
        <v>19</v>
      </c>
      <c r="F475" s="194" t="s">
        <v>158</v>
      </c>
      <c r="G475" s="192"/>
      <c r="H475" s="195">
        <v>4.1820000000000004</v>
      </c>
      <c r="I475" s="196"/>
      <c r="J475" s="192"/>
      <c r="K475" s="192"/>
      <c r="L475" s="197"/>
      <c r="M475" s="198"/>
      <c r="N475" s="192"/>
      <c r="O475" s="192"/>
      <c r="P475" s="192"/>
      <c r="Q475" s="192"/>
      <c r="R475" s="192"/>
      <c r="S475" s="192"/>
      <c r="T475" s="199"/>
      <c r="AT475" s="200" t="s">
        <v>138</v>
      </c>
      <c r="AU475" s="200" t="s">
        <v>146</v>
      </c>
      <c r="AV475" s="190" t="s">
        <v>132</v>
      </c>
      <c r="AW475" s="190" t="s">
        <v>33</v>
      </c>
      <c r="AX475" s="190" t="s">
        <v>80</v>
      </c>
      <c r="AY475" s="200" t="s">
        <v>125</v>
      </c>
    </row>
    <row r="476" spans="2:65" s="20" customFormat="1" ht="24.2" customHeight="1" x14ac:dyDescent="0.2">
      <c r="B476" s="21"/>
      <c r="C476" s="160" t="s">
        <v>1447</v>
      </c>
      <c r="D476" s="160" t="s">
        <v>127</v>
      </c>
      <c r="E476" s="161" t="s">
        <v>1448</v>
      </c>
      <c r="F476" s="162" t="s">
        <v>1449</v>
      </c>
      <c r="G476" s="163" t="s">
        <v>196</v>
      </c>
      <c r="H476" s="164">
        <v>37</v>
      </c>
      <c r="I476" s="165"/>
      <c r="J476" s="166">
        <f>ROUND(I476*H476,2)</f>
        <v>0</v>
      </c>
      <c r="K476" s="162" t="s">
        <v>131</v>
      </c>
      <c r="L476" s="25"/>
      <c r="M476" s="167" t="s">
        <v>19</v>
      </c>
      <c r="N476" s="168" t="s">
        <v>43</v>
      </c>
      <c r="O476" s="22"/>
      <c r="P476" s="169">
        <f>O476*H476</f>
        <v>0</v>
      </c>
      <c r="Q476" s="169">
        <v>0</v>
      </c>
      <c r="R476" s="169">
        <f>Q476*H476</f>
        <v>0</v>
      </c>
      <c r="S476" s="169">
        <v>0</v>
      </c>
      <c r="T476" s="170">
        <f>S476*H476</f>
        <v>0</v>
      </c>
      <c r="AR476" s="171" t="s">
        <v>132</v>
      </c>
      <c r="AT476" s="171" t="s">
        <v>127</v>
      </c>
      <c r="AU476" s="171" t="s">
        <v>146</v>
      </c>
      <c r="AY476" s="3" t="s">
        <v>125</v>
      </c>
      <c r="BE476" s="172">
        <f>IF(N476="základní",J476,0)</f>
        <v>0</v>
      </c>
      <c r="BF476" s="172">
        <f>IF(N476="snížená",J476,0)</f>
        <v>0</v>
      </c>
      <c r="BG476" s="172">
        <f>IF(N476="zákl. přenesená",J476,0)</f>
        <v>0</v>
      </c>
      <c r="BH476" s="172">
        <f>IF(N476="sníž. přenesená",J476,0)</f>
        <v>0</v>
      </c>
      <c r="BI476" s="172">
        <f>IF(N476="nulová",J476,0)</f>
        <v>0</v>
      </c>
      <c r="BJ476" s="3" t="s">
        <v>80</v>
      </c>
      <c r="BK476" s="172">
        <f>ROUND(I476*H476,2)</f>
        <v>0</v>
      </c>
      <c r="BL476" s="3" t="s">
        <v>132</v>
      </c>
      <c r="BM476" s="171" t="s">
        <v>1450</v>
      </c>
    </row>
    <row r="477" spans="2:65" s="20" customFormat="1" ht="19.5" x14ac:dyDescent="0.2">
      <c r="B477" s="21"/>
      <c r="C477" s="22"/>
      <c r="D477" s="173" t="s">
        <v>134</v>
      </c>
      <c r="E477" s="22"/>
      <c r="F477" s="174" t="s">
        <v>1449</v>
      </c>
      <c r="G477" s="22"/>
      <c r="H477" s="22"/>
      <c r="I477" s="175"/>
      <c r="J477" s="22"/>
      <c r="K477" s="22"/>
      <c r="L477" s="25"/>
      <c r="M477" s="176"/>
      <c r="N477" s="22"/>
      <c r="O477" s="22"/>
      <c r="P477" s="22"/>
      <c r="Q477" s="22"/>
      <c r="R477" s="22"/>
      <c r="S477" s="22"/>
      <c r="T477" s="53"/>
      <c r="AT477" s="3" t="s">
        <v>134</v>
      </c>
      <c r="AU477" s="3" t="s">
        <v>146</v>
      </c>
    </row>
    <row r="478" spans="2:65" s="20" customFormat="1" x14ac:dyDescent="0.2">
      <c r="B478" s="21"/>
      <c r="C478" s="22"/>
      <c r="D478" s="177" t="s">
        <v>136</v>
      </c>
      <c r="E478" s="22"/>
      <c r="F478" s="178" t="s">
        <v>1451</v>
      </c>
      <c r="G478" s="22"/>
      <c r="H478" s="22"/>
      <c r="I478" s="175"/>
      <c r="J478" s="22"/>
      <c r="K478" s="22"/>
      <c r="L478" s="25"/>
      <c r="M478" s="176"/>
      <c r="N478" s="22"/>
      <c r="O478" s="22"/>
      <c r="P478" s="22"/>
      <c r="Q478" s="22"/>
      <c r="R478" s="22"/>
      <c r="S478" s="22"/>
      <c r="T478" s="53"/>
      <c r="AT478" s="3" t="s">
        <v>136</v>
      </c>
      <c r="AU478" s="3" t="s">
        <v>146</v>
      </c>
    </row>
    <row r="479" spans="2:65" s="20" customFormat="1" ht="21.75" customHeight="1" x14ac:dyDescent="0.2">
      <c r="B479" s="21"/>
      <c r="C479" s="215" t="s">
        <v>1452</v>
      </c>
      <c r="D479" s="215" t="s">
        <v>408</v>
      </c>
      <c r="E479" s="216" t="s">
        <v>1453</v>
      </c>
      <c r="F479" s="217" t="s">
        <v>1454</v>
      </c>
      <c r="G479" s="218" t="s">
        <v>1205</v>
      </c>
      <c r="H479" s="219">
        <v>37</v>
      </c>
      <c r="I479" s="220"/>
      <c r="J479" s="221">
        <f>ROUND(I479*H479,2)</f>
        <v>0</v>
      </c>
      <c r="K479" s="217" t="s">
        <v>19</v>
      </c>
      <c r="L479" s="222"/>
      <c r="M479" s="223" t="s">
        <v>19</v>
      </c>
      <c r="N479" s="224" t="s">
        <v>43</v>
      </c>
      <c r="O479" s="22"/>
      <c r="P479" s="169">
        <f>O479*H479</f>
        <v>0</v>
      </c>
      <c r="Q479" s="169">
        <v>1.5E-3</v>
      </c>
      <c r="R479" s="169">
        <f>Q479*H479</f>
        <v>5.5500000000000001E-2</v>
      </c>
      <c r="S479" s="169">
        <v>0</v>
      </c>
      <c r="T479" s="170">
        <f>S479*H479</f>
        <v>0</v>
      </c>
      <c r="AR479" s="171" t="s">
        <v>175</v>
      </c>
      <c r="AT479" s="171" t="s">
        <v>408</v>
      </c>
      <c r="AU479" s="171" t="s">
        <v>146</v>
      </c>
      <c r="AY479" s="3" t="s">
        <v>125</v>
      </c>
      <c r="BE479" s="172">
        <f>IF(N479="základní",J479,0)</f>
        <v>0</v>
      </c>
      <c r="BF479" s="172">
        <f>IF(N479="snížená",J479,0)</f>
        <v>0</v>
      </c>
      <c r="BG479" s="172">
        <f>IF(N479="zákl. přenesená",J479,0)</f>
        <v>0</v>
      </c>
      <c r="BH479" s="172">
        <f>IF(N479="sníž. přenesená",J479,0)</f>
        <v>0</v>
      </c>
      <c r="BI479" s="172">
        <f>IF(N479="nulová",J479,0)</f>
        <v>0</v>
      </c>
      <c r="BJ479" s="3" t="s">
        <v>80</v>
      </c>
      <c r="BK479" s="172">
        <f>ROUND(I479*H479,2)</f>
        <v>0</v>
      </c>
      <c r="BL479" s="3" t="s">
        <v>132</v>
      </c>
      <c r="BM479" s="171" t="s">
        <v>1455</v>
      </c>
    </row>
    <row r="480" spans="2:65" s="20" customFormat="1" x14ac:dyDescent="0.2">
      <c r="B480" s="21"/>
      <c r="C480" s="22"/>
      <c r="D480" s="173" t="s">
        <v>134</v>
      </c>
      <c r="E480" s="22"/>
      <c r="F480" s="174" t="s">
        <v>1454</v>
      </c>
      <c r="G480" s="22"/>
      <c r="H480" s="22"/>
      <c r="I480" s="175"/>
      <c r="J480" s="22"/>
      <c r="K480" s="22"/>
      <c r="L480" s="25"/>
      <c r="M480" s="176"/>
      <c r="N480" s="22"/>
      <c r="O480" s="22"/>
      <c r="P480" s="22"/>
      <c r="Q480" s="22"/>
      <c r="R480" s="22"/>
      <c r="S480" s="22"/>
      <c r="T480" s="53"/>
      <c r="AT480" s="3" t="s">
        <v>134</v>
      </c>
      <c r="AU480" s="3" t="s">
        <v>146</v>
      </c>
    </row>
    <row r="481" spans="2:65" s="20" customFormat="1" ht="39" x14ac:dyDescent="0.2">
      <c r="B481" s="21"/>
      <c r="C481" s="22"/>
      <c r="D481" s="173" t="s">
        <v>611</v>
      </c>
      <c r="E481" s="22"/>
      <c r="F481" s="239" t="s">
        <v>1456</v>
      </c>
      <c r="G481" s="22"/>
      <c r="H481" s="22"/>
      <c r="I481" s="175"/>
      <c r="J481" s="22"/>
      <c r="K481" s="22"/>
      <c r="L481" s="25"/>
      <c r="M481" s="176"/>
      <c r="N481" s="22"/>
      <c r="O481" s="22"/>
      <c r="P481" s="22"/>
      <c r="Q481" s="22"/>
      <c r="R481" s="22"/>
      <c r="S481" s="22"/>
      <c r="T481" s="53"/>
      <c r="AT481" s="3" t="s">
        <v>611</v>
      </c>
      <c r="AU481" s="3" t="s">
        <v>146</v>
      </c>
    </row>
    <row r="482" spans="2:65" s="179" customFormat="1" x14ac:dyDescent="0.2">
      <c r="B482" s="180"/>
      <c r="C482" s="181"/>
      <c r="D482" s="173" t="s">
        <v>138</v>
      </c>
      <c r="E482" s="182" t="s">
        <v>19</v>
      </c>
      <c r="F482" s="183" t="s">
        <v>1457</v>
      </c>
      <c r="G482" s="181"/>
      <c r="H482" s="184">
        <v>37</v>
      </c>
      <c r="I482" s="185"/>
      <c r="J482" s="181"/>
      <c r="K482" s="181"/>
      <c r="L482" s="186"/>
      <c r="M482" s="187"/>
      <c r="N482" s="181"/>
      <c r="O482" s="181"/>
      <c r="P482" s="181"/>
      <c r="Q482" s="181"/>
      <c r="R482" s="181"/>
      <c r="S482" s="181"/>
      <c r="T482" s="188"/>
      <c r="AT482" s="189" t="s">
        <v>138</v>
      </c>
      <c r="AU482" s="189" t="s">
        <v>146</v>
      </c>
      <c r="AV482" s="179" t="s">
        <v>82</v>
      </c>
      <c r="AW482" s="179" t="s">
        <v>33</v>
      </c>
      <c r="AX482" s="179" t="s">
        <v>72</v>
      </c>
      <c r="AY482" s="189" t="s">
        <v>125</v>
      </c>
    </row>
    <row r="483" spans="2:65" s="190" customFormat="1" x14ac:dyDescent="0.2">
      <c r="B483" s="191"/>
      <c r="C483" s="192"/>
      <c r="D483" s="173" t="s">
        <v>138</v>
      </c>
      <c r="E483" s="193" t="s">
        <v>19</v>
      </c>
      <c r="F483" s="194" t="s">
        <v>158</v>
      </c>
      <c r="G483" s="192"/>
      <c r="H483" s="195">
        <v>37</v>
      </c>
      <c r="I483" s="196"/>
      <c r="J483" s="192"/>
      <c r="K483" s="192"/>
      <c r="L483" s="197"/>
      <c r="M483" s="198"/>
      <c r="N483" s="192"/>
      <c r="O483" s="192"/>
      <c r="P483" s="192"/>
      <c r="Q483" s="192"/>
      <c r="R483" s="192"/>
      <c r="S483" s="192"/>
      <c r="T483" s="199"/>
      <c r="AT483" s="200" t="s">
        <v>138</v>
      </c>
      <c r="AU483" s="200" t="s">
        <v>146</v>
      </c>
      <c r="AV483" s="190" t="s">
        <v>132</v>
      </c>
      <c r="AW483" s="190" t="s">
        <v>33</v>
      </c>
      <c r="AX483" s="190" t="s">
        <v>80</v>
      </c>
      <c r="AY483" s="200" t="s">
        <v>125</v>
      </c>
    </row>
    <row r="484" spans="2:65" s="20" customFormat="1" ht="16.5" customHeight="1" x14ac:dyDescent="0.2">
      <c r="B484" s="21"/>
      <c r="C484" s="160" t="s">
        <v>1458</v>
      </c>
      <c r="D484" s="160" t="s">
        <v>127</v>
      </c>
      <c r="E484" s="161" t="s">
        <v>1459</v>
      </c>
      <c r="F484" s="162" t="s">
        <v>1460</v>
      </c>
      <c r="G484" s="163" t="s">
        <v>1205</v>
      </c>
      <c r="H484" s="164">
        <v>37</v>
      </c>
      <c r="I484" s="165"/>
      <c r="J484" s="166">
        <f>ROUND(I484*H484,2)</f>
        <v>0</v>
      </c>
      <c r="K484" s="162" t="s">
        <v>19</v>
      </c>
      <c r="L484" s="25"/>
      <c r="M484" s="167" t="s">
        <v>19</v>
      </c>
      <c r="N484" s="168" t="s">
        <v>43</v>
      </c>
      <c r="O484" s="22"/>
      <c r="P484" s="169">
        <f>O484*H484</f>
        <v>0</v>
      </c>
      <c r="Q484" s="169">
        <v>0</v>
      </c>
      <c r="R484" s="169">
        <f>Q484*H484</f>
        <v>0</v>
      </c>
      <c r="S484" s="169">
        <v>0</v>
      </c>
      <c r="T484" s="170">
        <f>S484*H484</f>
        <v>0</v>
      </c>
      <c r="AR484" s="171" t="s">
        <v>132</v>
      </c>
      <c r="AT484" s="171" t="s">
        <v>127</v>
      </c>
      <c r="AU484" s="171" t="s">
        <v>146</v>
      </c>
      <c r="AY484" s="3" t="s">
        <v>125</v>
      </c>
      <c r="BE484" s="172">
        <f>IF(N484="základní",J484,0)</f>
        <v>0</v>
      </c>
      <c r="BF484" s="172">
        <f>IF(N484="snížená",J484,0)</f>
        <v>0</v>
      </c>
      <c r="BG484" s="172">
        <f>IF(N484="zákl. přenesená",J484,0)</f>
        <v>0</v>
      </c>
      <c r="BH484" s="172">
        <f>IF(N484="sníž. přenesená",J484,0)</f>
        <v>0</v>
      </c>
      <c r="BI484" s="172">
        <f>IF(N484="nulová",J484,0)</f>
        <v>0</v>
      </c>
      <c r="BJ484" s="3" t="s">
        <v>80</v>
      </c>
      <c r="BK484" s="172">
        <f>ROUND(I484*H484,2)</f>
        <v>0</v>
      </c>
      <c r="BL484" s="3" t="s">
        <v>132</v>
      </c>
      <c r="BM484" s="171" t="s">
        <v>1461</v>
      </c>
    </row>
    <row r="485" spans="2:65" s="20" customFormat="1" x14ac:dyDescent="0.2">
      <c r="B485" s="21"/>
      <c r="C485" s="22"/>
      <c r="D485" s="173" t="s">
        <v>134</v>
      </c>
      <c r="E485" s="22"/>
      <c r="F485" s="174" t="s">
        <v>1460</v>
      </c>
      <c r="G485" s="22"/>
      <c r="H485" s="22"/>
      <c r="I485" s="175"/>
      <c r="J485" s="22"/>
      <c r="K485" s="22"/>
      <c r="L485" s="25"/>
      <c r="M485" s="176"/>
      <c r="N485" s="22"/>
      <c r="O485" s="22"/>
      <c r="P485" s="22"/>
      <c r="Q485" s="22"/>
      <c r="R485" s="22"/>
      <c r="S485" s="22"/>
      <c r="T485" s="53"/>
      <c r="AT485" s="3" t="s">
        <v>134</v>
      </c>
      <c r="AU485" s="3" t="s">
        <v>146</v>
      </c>
    </row>
    <row r="486" spans="2:65" s="20" customFormat="1" ht="16.5" customHeight="1" x14ac:dyDescent="0.2">
      <c r="B486" s="21"/>
      <c r="C486" s="215" t="s">
        <v>1462</v>
      </c>
      <c r="D486" s="215" t="s">
        <v>408</v>
      </c>
      <c r="E486" s="216" t="s">
        <v>1358</v>
      </c>
      <c r="F486" s="217" t="s">
        <v>1359</v>
      </c>
      <c r="G486" s="218" t="s">
        <v>187</v>
      </c>
      <c r="H486" s="219">
        <v>3.7</v>
      </c>
      <c r="I486" s="220"/>
      <c r="J486" s="221">
        <f>ROUND(I486*H486,2)</f>
        <v>0</v>
      </c>
      <c r="K486" s="217" t="s">
        <v>131</v>
      </c>
      <c r="L486" s="222"/>
      <c r="M486" s="223" t="s">
        <v>19</v>
      </c>
      <c r="N486" s="224" t="s">
        <v>43</v>
      </c>
      <c r="O486" s="22"/>
      <c r="P486" s="169">
        <f>O486*H486</f>
        <v>0</v>
      </c>
      <c r="Q486" s="169">
        <v>0</v>
      </c>
      <c r="R486" s="169">
        <f>Q486*H486</f>
        <v>0</v>
      </c>
      <c r="S486" s="169">
        <v>0</v>
      </c>
      <c r="T486" s="170">
        <f>S486*H486</f>
        <v>0</v>
      </c>
      <c r="AR486" s="171" t="s">
        <v>175</v>
      </c>
      <c r="AT486" s="171" t="s">
        <v>408</v>
      </c>
      <c r="AU486" s="171" t="s">
        <v>146</v>
      </c>
      <c r="AY486" s="3" t="s">
        <v>125</v>
      </c>
      <c r="BE486" s="172">
        <f>IF(N486="základní",J486,0)</f>
        <v>0</v>
      </c>
      <c r="BF486" s="172">
        <f>IF(N486="snížená",J486,0)</f>
        <v>0</v>
      </c>
      <c r="BG486" s="172">
        <f>IF(N486="zákl. přenesená",J486,0)</f>
        <v>0</v>
      </c>
      <c r="BH486" s="172">
        <f>IF(N486="sníž. přenesená",J486,0)</f>
        <v>0</v>
      </c>
      <c r="BI486" s="172">
        <f>IF(N486="nulová",J486,0)</f>
        <v>0</v>
      </c>
      <c r="BJ486" s="3" t="s">
        <v>80</v>
      </c>
      <c r="BK486" s="172">
        <f>ROUND(I486*H486,2)</f>
        <v>0</v>
      </c>
      <c r="BL486" s="3" t="s">
        <v>132</v>
      </c>
      <c r="BM486" s="171" t="s">
        <v>1463</v>
      </c>
    </row>
    <row r="487" spans="2:65" s="20" customFormat="1" x14ac:dyDescent="0.2">
      <c r="B487" s="21"/>
      <c r="C487" s="22"/>
      <c r="D487" s="173" t="s">
        <v>134</v>
      </c>
      <c r="E487" s="22"/>
      <c r="F487" s="174" t="s">
        <v>1359</v>
      </c>
      <c r="G487" s="22"/>
      <c r="H487" s="22"/>
      <c r="I487" s="175"/>
      <c r="J487" s="22"/>
      <c r="K487" s="22"/>
      <c r="L487" s="25"/>
      <c r="M487" s="176"/>
      <c r="N487" s="22"/>
      <c r="O487" s="22"/>
      <c r="P487" s="22"/>
      <c r="Q487" s="22"/>
      <c r="R487" s="22"/>
      <c r="S487" s="22"/>
      <c r="T487" s="53"/>
      <c r="AT487" s="3" t="s">
        <v>134</v>
      </c>
      <c r="AU487" s="3" t="s">
        <v>146</v>
      </c>
    </row>
    <row r="488" spans="2:65" s="179" customFormat="1" x14ac:dyDescent="0.2">
      <c r="B488" s="180"/>
      <c r="C488" s="181"/>
      <c r="D488" s="173" t="s">
        <v>138</v>
      </c>
      <c r="E488" s="182" t="s">
        <v>19</v>
      </c>
      <c r="F488" s="183" t="s">
        <v>1361</v>
      </c>
      <c r="G488" s="181"/>
      <c r="H488" s="184">
        <v>3.7</v>
      </c>
      <c r="I488" s="185"/>
      <c r="J488" s="181"/>
      <c r="K488" s="181"/>
      <c r="L488" s="186"/>
      <c r="M488" s="187"/>
      <c r="N488" s="181"/>
      <c r="O488" s="181"/>
      <c r="P488" s="181"/>
      <c r="Q488" s="181"/>
      <c r="R488" s="181"/>
      <c r="S488" s="181"/>
      <c r="T488" s="188"/>
      <c r="AT488" s="189" t="s">
        <v>138</v>
      </c>
      <c r="AU488" s="189" t="s">
        <v>146</v>
      </c>
      <c r="AV488" s="179" t="s">
        <v>82</v>
      </c>
      <c r="AW488" s="179" t="s">
        <v>33</v>
      </c>
      <c r="AX488" s="179" t="s">
        <v>72</v>
      </c>
      <c r="AY488" s="189" t="s">
        <v>125</v>
      </c>
    </row>
    <row r="489" spans="2:65" s="190" customFormat="1" x14ac:dyDescent="0.2">
      <c r="B489" s="191"/>
      <c r="C489" s="192"/>
      <c r="D489" s="173" t="s">
        <v>138</v>
      </c>
      <c r="E489" s="193" t="s">
        <v>19</v>
      </c>
      <c r="F489" s="194" t="s">
        <v>158</v>
      </c>
      <c r="G489" s="192"/>
      <c r="H489" s="195">
        <v>3.7</v>
      </c>
      <c r="I489" s="196"/>
      <c r="J489" s="192"/>
      <c r="K489" s="192"/>
      <c r="L489" s="197"/>
      <c r="M489" s="198"/>
      <c r="N489" s="192"/>
      <c r="O489" s="192"/>
      <c r="P489" s="192"/>
      <c r="Q489" s="192"/>
      <c r="R489" s="192"/>
      <c r="S489" s="192"/>
      <c r="T489" s="199"/>
      <c r="AT489" s="200" t="s">
        <v>138</v>
      </c>
      <c r="AU489" s="200" t="s">
        <v>146</v>
      </c>
      <c r="AV489" s="190" t="s">
        <v>132</v>
      </c>
      <c r="AW489" s="190" t="s">
        <v>33</v>
      </c>
      <c r="AX489" s="190" t="s">
        <v>80</v>
      </c>
      <c r="AY489" s="200" t="s">
        <v>125</v>
      </c>
    </row>
    <row r="490" spans="2:65" s="20" customFormat="1" ht="21.75" customHeight="1" x14ac:dyDescent="0.2">
      <c r="B490" s="21"/>
      <c r="C490" s="160" t="s">
        <v>1464</v>
      </c>
      <c r="D490" s="160" t="s">
        <v>127</v>
      </c>
      <c r="E490" s="161" t="s">
        <v>1465</v>
      </c>
      <c r="F490" s="162" t="s">
        <v>1466</v>
      </c>
      <c r="G490" s="163" t="s">
        <v>187</v>
      </c>
      <c r="H490" s="164">
        <v>3.7</v>
      </c>
      <c r="I490" s="165"/>
      <c r="J490" s="166">
        <f>ROUND(I490*H490,2)</f>
        <v>0</v>
      </c>
      <c r="K490" s="162" t="s">
        <v>131</v>
      </c>
      <c r="L490" s="25"/>
      <c r="M490" s="167" t="s">
        <v>19</v>
      </c>
      <c r="N490" s="168" t="s">
        <v>43</v>
      </c>
      <c r="O490" s="22"/>
      <c r="P490" s="169">
        <f>O490*H490</f>
        <v>0</v>
      </c>
      <c r="Q490" s="169">
        <v>0</v>
      </c>
      <c r="R490" s="169">
        <f>Q490*H490</f>
        <v>0</v>
      </c>
      <c r="S490" s="169">
        <v>0</v>
      </c>
      <c r="T490" s="170">
        <f>S490*H490</f>
        <v>0</v>
      </c>
      <c r="AR490" s="171" t="s">
        <v>132</v>
      </c>
      <c r="AT490" s="171" t="s">
        <v>127</v>
      </c>
      <c r="AU490" s="171" t="s">
        <v>146</v>
      </c>
      <c r="AY490" s="3" t="s">
        <v>125</v>
      </c>
      <c r="BE490" s="172">
        <f>IF(N490="základní",J490,0)</f>
        <v>0</v>
      </c>
      <c r="BF490" s="172">
        <f>IF(N490="snížená",J490,0)</f>
        <v>0</v>
      </c>
      <c r="BG490" s="172">
        <f>IF(N490="zákl. přenesená",J490,0)</f>
        <v>0</v>
      </c>
      <c r="BH490" s="172">
        <f>IF(N490="sníž. přenesená",J490,0)</f>
        <v>0</v>
      </c>
      <c r="BI490" s="172">
        <f>IF(N490="nulová",J490,0)</f>
        <v>0</v>
      </c>
      <c r="BJ490" s="3" t="s">
        <v>80</v>
      </c>
      <c r="BK490" s="172">
        <f>ROUND(I490*H490,2)</f>
        <v>0</v>
      </c>
      <c r="BL490" s="3" t="s">
        <v>132</v>
      </c>
      <c r="BM490" s="171" t="s">
        <v>1467</v>
      </c>
    </row>
    <row r="491" spans="2:65" s="20" customFormat="1" x14ac:dyDescent="0.2">
      <c r="B491" s="21"/>
      <c r="C491" s="22"/>
      <c r="D491" s="173" t="s">
        <v>134</v>
      </c>
      <c r="E491" s="22"/>
      <c r="F491" s="174" t="s">
        <v>1468</v>
      </c>
      <c r="G491" s="22"/>
      <c r="H491" s="22"/>
      <c r="I491" s="175"/>
      <c r="J491" s="22"/>
      <c r="K491" s="22"/>
      <c r="L491" s="25"/>
      <c r="M491" s="176"/>
      <c r="N491" s="22"/>
      <c r="O491" s="22"/>
      <c r="P491" s="22"/>
      <c r="Q491" s="22"/>
      <c r="R491" s="22"/>
      <c r="S491" s="22"/>
      <c r="T491" s="53"/>
      <c r="AT491" s="3" t="s">
        <v>134</v>
      </c>
      <c r="AU491" s="3" t="s">
        <v>146</v>
      </c>
    </row>
    <row r="492" spans="2:65" s="20" customFormat="1" x14ac:dyDescent="0.2">
      <c r="B492" s="21"/>
      <c r="C492" s="22"/>
      <c r="D492" s="177" t="s">
        <v>136</v>
      </c>
      <c r="E492" s="22"/>
      <c r="F492" s="178" t="s">
        <v>1469</v>
      </c>
      <c r="G492" s="22"/>
      <c r="H492" s="22"/>
      <c r="I492" s="175"/>
      <c r="J492" s="22"/>
      <c r="K492" s="22"/>
      <c r="L492" s="25"/>
      <c r="M492" s="176"/>
      <c r="N492" s="22"/>
      <c r="O492" s="22"/>
      <c r="P492" s="22"/>
      <c r="Q492" s="22"/>
      <c r="R492" s="22"/>
      <c r="S492" s="22"/>
      <c r="T492" s="53"/>
      <c r="AT492" s="3" t="s">
        <v>136</v>
      </c>
      <c r="AU492" s="3" t="s">
        <v>146</v>
      </c>
    </row>
    <row r="493" spans="2:65" s="20" customFormat="1" ht="24.2" customHeight="1" x14ac:dyDescent="0.2">
      <c r="B493" s="21"/>
      <c r="C493" s="160" t="s">
        <v>1470</v>
      </c>
      <c r="D493" s="160" t="s">
        <v>127</v>
      </c>
      <c r="E493" s="161" t="s">
        <v>1471</v>
      </c>
      <c r="F493" s="162" t="s">
        <v>1472</v>
      </c>
      <c r="G493" s="163" t="s">
        <v>187</v>
      </c>
      <c r="H493" s="164">
        <v>37</v>
      </c>
      <c r="I493" s="165"/>
      <c r="J493" s="166">
        <f>ROUND(I493*H493,2)</f>
        <v>0</v>
      </c>
      <c r="K493" s="162" t="s">
        <v>131</v>
      </c>
      <c r="L493" s="25"/>
      <c r="M493" s="167" t="s">
        <v>19</v>
      </c>
      <c r="N493" s="168" t="s">
        <v>43</v>
      </c>
      <c r="O493" s="22"/>
      <c r="P493" s="169">
        <f>O493*H493</f>
        <v>0</v>
      </c>
      <c r="Q493" s="169">
        <v>0</v>
      </c>
      <c r="R493" s="169">
        <f>Q493*H493</f>
        <v>0</v>
      </c>
      <c r="S493" s="169">
        <v>0</v>
      </c>
      <c r="T493" s="170">
        <f>S493*H493</f>
        <v>0</v>
      </c>
      <c r="AR493" s="171" t="s">
        <v>132</v>
      </c>
      <c r="AT493" s="171" t="s">
        <v>127</v>
      </c>
      <c r="AU493" s="171" t="s">
        <v>146</v>
      </c>
      <c r="AY493" s="3" t="s">
        <v>125</v>
      </c>
      <c r="BE493" s="172">
        <f>IF(N493="základní",J493,0)</f>
        <v>0</v>
      </c>
      <c r="BF493" s="172">
        <f>IF(N493="snížená",J493,0)</f>
        <v>0</v>
      </c>
      <c r="BG493" s="172">
        <f>IF(N493="zákl. přenesená",J493,0)</f>
        <v>0</v>
      </c>
      <c r="BH493" s="172">
        <f>IF(N493="sníž. přenesená",J493,0)</f>
        <v>0</v>
      </c>
      <c r="BI493" s="172">
        <f>IF(N493="nulová",J493,0)</f>
        <v>0</v>
      </c>
      <c r="BJ493" s="3" t="s">
        <v>80</v>
      </c>
      <c r="BK493" s="172">
        <f>ROUND(I493*H493,2)</f>
        <v>0</v>
      </c>
      <c r="BL493" s="3" t="s">
        <v>132</v>
      </c>
      <c r="BM493" s="171" t="s">
        <v>1473</v>
      </c>
    </row>
    <row r="494" spans="2:65" s="20" customFormat="1" ht="19.5" x14ac:dyDescent="0.2">
      <c r="B494" s="21"/>
      <c r="C494" s="22"/>
      <c r="D494" s="173" t="s">
        <v>134</v>
      </c>
      <c r="E494" s="22"/>
      <c r="F494" s="174" t="s">
        <v>1474</v>
      </c>
      <c r="G494" s="22"/>
      <c r="H494" s="22"/>
      <c r="I494" s="175"/>
      <c r="J494" s="22"/>
      <c r="K494" s="22"/>
      <c r="L494" s="25"/>
      <c r="M494" s="176"/>
      <c r="N494" s="22"/>
      <c r="O494" s="22"/>
      <c r="P494" s="22"/>
      <c r="Q494" s="22"/>
      <c r="R494" s="22"/>
      <c r="S494" s="22"/>
      <c r="T494" s="53"/>
      <c r="AT494" s="3" t="s">
        <v>134</v>
      </c>
      <c r="AU494" s="3" t="s">
        <v>146</v>
      </c>
    </row>
    <row r="495" spans="2:65" s="20" customFormat="1" x14ac:dyDescent="0.2">
      <c r="B495" s="21"/>
      <c r="C495" s="22"/>
      <c r="D495" s="177" t="s">
        <v>136</v>
      </c>
      <c r="E495" s="22"/>
      <c r="F495" s="178" t="s">
        <v>1475</v>
      </c>
      <c r="G495" s="22"/>
      <c r="H495" s="22"/>
      <c r="I495" s="175"/>
      <c r="J495" s="22"/>
      <c r="K495" s="22"/>
      <c r="L495" s="25"/>
      <c r="M495" s="176"/>
      <c r="N495" s="22"/>
      <c r="O495" s="22"/>
      <c r="P495" s="22"/>
      <c r="Q495" s="22"/>
      <c r="R495" s="22"/>
      <c r="S495" s="22"/>
      <c r="T495" s="53"/>
      <c r="AT495" s="3" t="s">
        <v>136</v>
      </c>
      <c r="AU495" s="3" t="s">
        <v>146</v>
      </c>
    </row>
    <row r="496" spans="2:65" s="179" customFormat="1" x14ac:dyDescent="0.2">
      <c r="B496" s="180"/>
      <c r="C496" s="181"/>
      <c r="D496" s="173" t="s">
        <v>138</v>
      </c>
      <c r="E496" s="182" t="s">
        <v>19</v>
      </c>
      <c r="F496" s="183" t="s">
        <v>1476</v>
      </c>
      <c r="G496" s="181"/>
      <c r="H496" s="184">
        <v>37</v>
      </c>
      <c r="I496" s="185"/>
      <c r="J496" s="181"/>
      <c r="K496" s="181"/>
      <c r="L496" s="186"/>
      <c r="M496" s="187"/>
      <c r="N496" s="181"/>
      <c r="O496" s="181"/>
      <c r="P496" s="181"/>
      <c r="Q496" s="181"/>
      <c r="R496" s="181"/>
      <c r="S496" s="181"/>
      <c r="T496" s="188"/>
      <c r="AT496" s="189" t="s">
        <v>138</v>
      </c>
      <c r="AU496" s="189" t="s">
        <v>146</v>
      </c>
      <c r="AV496" s="179" t="s">
        <v>82</v>
      </c>
      <c r="AW496" s="179" t="s">
        <v>33</v>
      </c>
      <c r="AX496" s="179" t="s">
        <v>72</v>
      </c>
      <c r="AY496" s="189" t="s">
        <v>125</v>
      </c>
    </row>
    <row r="497" spans="2:65" s="190" customFormat="1" x14ac:dyDescent="0.2">
      <c r="B497" s="191"/>
      <c r="C497" s="192"/>
      <c r="D497" s="173" t="s">
        <v>138</v>
      </c>
      <c r="E497" s="193" t="s">
        <v>19</v>
      </c>
      <c r="F497" s="194" t="s">
        <v>158</v>
      </c>
      <c r="G497" s="192"/>
      <c r="H497" s="195">
        <v>37</v>
      </c>
      <c r="I497" s="196"/>
      <c r="J497" s="192"/>
      <c r="K497" s="192"/>
      <c r="L497" s="197"/>
      <c r="M497" s="198"/>
      <c r="N497" s="192"/>
      <c r="O497" s="192"/>
      <c r="P497" s="192"/>
      <c r="Q497" s="192"/>
      <c r="R497" s="192"/>
      <c r="S497" s="192"/>
      <c r="T497" s="199"/>
      <c r="AT497" s="200" t="s">
        <v>138</v>
      </c>
      <c r="AU497" s="200" t="s">
        <v>146</v>
      </c>
      <c r="AV497" s="190" t="s">
        <v>132</v>
      </c>
      <c r="AW497" s="190" t="s">
        <v>33</v>
      </c>
      <c r="AX497" s="190" t="s">
        <v>80</v>
      </c>
      <c r="AY497" s="200" t="s">
        <v>125</v>
      </c>
    </row>
    <row r="498" spans="2:65" s="20" customFormat="1" ht="21.75" customHeight="1" x14ac:dyDescent="0.2">
      <c r="B498" s="21"/>
      <c r="C498" s="160" t="s">
        <v>1477</v>
      </c>
      <c r="D498" s="160" t="s">
        <v>127</v>
      </c>
      <c r="E498" s="161" t="s">
        <v>1478</v>
      </c>
      <c r="F498" s="162" t="s">
        <v>1479</v>
      </c>
      <c r="G498" s="163" t="s">
        <v>196</v>
      </c>
      <c r="H498" s="164">
        <v>22</v>
      </c>
      <c r="I498" s="165"/>
      <c r="J498" s="166">
        <f>ROUND(I498*H498,2)</f>
        <v>0</v>
      </c>
      <c r="K498" s="162" t="s">
        <v>131</v>
      </c>
      <c r="L498" s="25"/>
      <c r="M498" s="167" t="s">
        <v>19</v>
      </c>
      <c r="N498" s="168" t="s">
        <v>43</v>
      </c>
      <c r="O498" s="22"/>
      <c r="P498" s="169">
        <f>O498*H498</f>
        <v>0</v>
      </c>
      <c r="Q498" s="169">
        <v>0</v>
      </c>
      <c r="R498" s="169">
        <f>Q498*H498</f>
        <v>0</v>
      </c>
      <c r="S498" s="169">
        <v>0</v>
      </c>
      <c r="T498" s="170">
        <f>S498*H498</f>
        <v>0</v>
      </c>
      <c r="AR498" s="171" t="s">
        <v>132</v>
      </c>
      <c r="AT498" s="171" t="s">
        <v>127</v>
      </c>
      <c r="AU498" s="171" t="s">
        <v>146</v>
      </c>
      <c r="AY498" s="3" t="s">
        <v>125</v>
      </c>
      <c r="BE498" s="172">
        <f>IF(N498="základní",J498,0)</f>
        <v>0</v>
      </c>
      <c r="BF498" s="172">
        <f>IF(N498="snížená",J498,0)</f>
        <v>0</v>
      </c>
      <c r="BG498" s="172">
        <f>IF(N498="zákl. přenesená",J498,0)</f>
        <v>0</v>
      </c>
      <c r="BH498" s="172">
        <f>IF(N498="sníž. přenesená",J498,0)</f>
        <v>0</v>
      </c>
      <c r="BI498" s="172">
        <f>IF(N498="nulová",J498,0)</f>
        <v>0</v>
      </c>
      <c r="BJ498" s="3" t="s">
        <v>80</v>
      </c>
      <c r="BK498" s="172">
        <f>ROUND(I498*H498,2)</f>
        <v>0</v>
      </c>
      <c r="BL498" s="3" t="s">
        <v>132</v>
      </c>
      <c r="BM498" s="171" t="s">
        <v>1480</v>
      </c>
    </row>
    <row r="499" spans="2:65" s="20" customFormat="1" ht="19.5" x14ac:dyDescent="0.2">
      <c r="B499" s="21"/>
      <c r="C499" s="22"/>
      <c r="D499" s="173" t="s">
        <v>134</v>
      </c>
      <c r="E499" s="22"/>
      <c r="F499" s="174" t="s">
        <v>1481</v>
      </c>
      <c r="G499" s="22"/>
      <c r="H499" s="22"/>
      <c r="I499" s="175"/>
      <c r="J499" s="22"/>
      <c r="K499" s="22"/>
      <c r="L499" s="25"/>
      <c r="M499" s="176"/>
      <c r="N499" s="22"/>
      <c r="O499" s="22"/>
      <c r="P499" s="22"/>
      <c r="Q499" s="22"/>
      <c r="R499" s="22"/>
      <c r="S499" s="22"/>
      <c r="T499" s="53"/>
      <c r="AT499" s="3" t="s">
        <v>134</v>
      </c>
      <c r="AU499" s="3" t="s">
        <v>146</v>
      </c>
    </row>
    <row r="500" spans="2:65" s="20" customFormat="1" x14ac:dyDescent="0.2">
      <c r="B500" s="21"/>
      <c r="C500" s="22"/>
      <c r="D500" s="177" t="s">
        <v>136</v>
      </c>
      <c r="E500" s="22"/>
      <c r="F500" s="178" t="s">
        <v>1482</v>
      </c>
      <c r="G500" s="22"/>
      <c r="H500" s="22"/>
      <c r="I500" s="175"/>
      <c r="J500" s="22"/>
      <c r="K500" s="22"/>
      <c r="L500" s="25"/>
      <c r="M500" s="176"/>
      <c r="N500" s="22"/>
      <c r="O500" s="22"/>
      <c r="P500" s="22"/>
      <c r="Q500" s="22"/>
      <c r="R500" s="22"/>
      <c r="S500" s="22"/>
      <c r="T500" s="53"/>
      <c r="AT500" s="3" t="s">
        <v>136</v>
      </c>
      <c r="AU500" s="3" t="s">
        <v>146</v>
      </c>
    </row>
    <row r="501" spans="2:65" s="179" customFormat="1" x14ac:dyDescent="0.2">
      <c r="B501" s="180"/>
      <c r="C501" s="181"/>
      <c r="D501" s="173" t="s">
        <v>138</v>
      </c>
      <c r="E501" s="182" t="s">
        <v>19</v>
      </c>
      <c r="F501" s="183" t="s">
        <v>1483</v>
      </c>
      <c r="G501" s="181"/>
      <c r="H501" s="184">
        <v>22</v>
      </c>
      <c r="I501" s="185"/>
      <c r="J501" s="181"/>
      <c r="K501" s="181"/>
      <c r="L501" s="186"/>
      <c r="M501" s="187"/>
      <c r="N501" s="181"/>
      <c r="O501" s="181"/>
      <c r="P501" s="181"/>
      <c r="Q501" s="181"/>
      <c r="R501" s="181"/>
      <c r="S501" s="181"/>
      <c r="T501" s="188"/>
      <c r="AT501" s="189" t="s">
        <v>138</v>
      </c>
      <c r="AU501" s="189" t="s">
        <v>146</v>
      </c>
      <c r="AV501" s="179" t="s">
        <v>82</v>
      </c>
      <c r="AW501" s="179" t="s">
        <v>33</v>
      </c>
      <c r="AX501" s="179" t="s">
        <v>72</v>
      </c>
      <c r="AY501" s="189" t="s">
        <v>125</v>
      </c>
    </row>
    <row r="502" spans="2:65" s="190" customFormat="1" x14ac:dyDescent="0.2">
      <c r="B502" s="191"/>
      <c r="C502" s="192"/>
      <c r="D502" s="173" t="s">
        <v>138</v>
      </c>
      <c r="E502" s="193" t="s">
        <v>19</v>
      </c>
      <c r="F502" s="194" t="s">
        <v>158</v>
      </c>
      <c r="G502" s="192"/>
      <c r="H502" s="195">
        <v>22</v>
      </c>
      <c r="I502" s="196"/>
      <c r="J502" s="192"/>
      <c r="K502" s="192"/>
      <c r="L502" s="197"/>
      <c r="M502" s="198"/>
      <c r="N502" s="192"/>
      <c r="O502" s="192"/>
      <c r="P502" s="192"/>
      <c r="Q502" s="192"/>
      <c r="R502" s="192"/>
      <c r="S502" s="192"/>
      <c r="T502" s="199"/>
      <c r="AT502" s="200" t="s">
        <v>138</v>
      </c>
      <c r="AU502" s="200" t="s">
        <v>146</v>
      </c>
      <c r="AV502" s="190" t="s">
        <v>132</v>
      </c>
      <c r="AW502" s="190" t="s">
        <v>33</v>
      </c>
      <c r="AX502" s="190" t="s">
        <v>80</v>
      </c>
      <c r="AY502" s="200" t="s">
        <v>125</v>
      </c>
    </row>
    <row r="503" spans="2:65" s="20" customFormat="1" ht="24.2" customHeight="1" x14ac:dyDescent="0.2">
      <c r="B503" s="21"/>
      <c r="C503" s="160" t="s">
        <v>1484</v>
      </c>
      <c r="D503" s="160" t="s">
        <v>127</v>
      </c>
      <c r="E503" s="161" t="s">
        <v>1485</v>
      </c>
      <c r="F503" s="162" t="s">
        <v>1486</v>
      </c>
      <c r="G503" s="163" t="s">
        <v>196</v>
      </c>
      <c r="H503" s="164">
        <v>15</v>
      </c>
      <c r="I503" s="165"/>
      <c r="J503" s="166">
        <f>ROUND(I503*H503,2)</f>
        <v>0</v>
      </c>
      <c r="K503" s="162" t="s">
        <v>131</v>
      </c>
      <c r="L503" s="25"/>
      <c r="M503" s="167" t="s">
        <v>19</v>
      </c>
      <c r="N503" s="168" t="s">
        <v>43</v>
      </c>
      <c r="O503" s="22"/>
      <c r="P503" s="169">
        <f>O503*H503</f>
        <v>0</v>
      </c>
      <c r="Q503" s="169">
        <v>0</v>
      </c>
      <c r="R503" s="169">
        <f>Q503*H503</f>
        <v>0</v>
      </c>
      <c r="S503" s="169">
        <v>0</v>
      </c>
      <c r="T503" s="170">
        <f>S503*H503</f>
        <v>0</v>
      </c>
      <c r="AR503" s="171" t="s">
        <v>132</v>
      </c>
      <c r="AT503" s="171" t="s">
        <v>127</v>
      </c>
      <c r="AU503" s="171" t="s">
        <v>146</v>
      </c>
      <c r="AY503" s="3" t="s">
        <v>125</v>
      </c>
      <c r="BE503" s="172">
        <f>IF(N503="základní",J503,0)</f>
        <v>0</v>
      </c>
      <c r="BF503" s="172">
        <f>IF(N503="snížená",J503,0)</f>
        <v>0</v>
      </c>
      <c r="BG503" s="172">
        <f>IF(N503="zákl. přenesená",J503,0)</f>
        <v>0</v>
      </c>
      <c r="BH503" s="172">
        <f>IF(N503="sníž. přenesená",J503,0)</f>
        <v>0</v>
      </c>
      <c r="BI503" s="172">
        <f>IF(N503="nulová",J503,0)</f>
        <v>0</v>
      </c>
      <c r="BJ503" s="3" t="s">
        <v>80</v>
      </c>
      <c r="BK503" s="172">
        <f>ROUND(I503*H503,2)</f>
        <v>0</v>
      </c>
      <c r="BL503" s="3" t="s">
        <v>132</v>
      </c>
      <c r="BM503" s="171" t="s">
        <v>1487</v>
      </c>
    </row>
    <row r="504" spans="2:65" s="20" customFormat="1" ht="19.5" x14ac:dyDescent="0.2">
      <c r="B504" s="21"/>
      <c r="C504" s="22"/>
      <c r="D504" s="173" t="s">
        <v>134</v>
      </c>
      <c r="E504" s="22"/>
      <c r="F504" s="174" t="s">
        <v>1488</v>
      </c>
      <c r="G504" s="22"/>
      <c r="H504" s="22"/>
      <c r="I504" s="175"/>
      <c r="J504" s="22"/>
      <c r="K504" s="22"/>
      <c r="L504" s="25"/>
      <c r="M504" s="176"/>
      <c r="N504" s="22"/>
      <c r="O504" s="22"/>
      <c r="P504" s="22"/>
      <c r="Q504" s="22"/>
      <c r="R504" s="22"/>
      <c r="S504" s="22"/>
      <c r="T504" s="53"/>
      <c r="AT504" s="3" t="s">
        <v>134</v>
      </c>
      <c r="AU504" s="3" t="s">
        <v>146</v>
      </c>
    </row>
    <row r="505" spans="2:65" s="20" customFormat="1" x14ac:dyDescent="0.2">
      <c r="B505" s="21"/>
      <c r="C505" s="22"/>
      <c r="D505" s="177" t="s">
        <v>136</v>
      </c>
      <c r="E505" s="22"/>
      <c r="F505" s="178" t="s">
        <v>1489</v>
      </c>
      <c r="G505" s="22"/>
      <c r="H505" s="22"/>
      <c r="I505" s="175"/>
      <c r="J505" s="22"/>
      <c r="K505" s="22"/>
      <c r="L505" s="25"/>
      <c r="M505" s="176"/>
      <c r="N505" s="22"/>
      <c r="O505" s="22"/>
      <c r="P505" s="22"/>
      <c r="Q505" s="22"/>
      <c r="R505" s="22"/>
      <c r="S505" s="22"/>
      <c r="T505" s="53"/>
      <c r="AT505" s="3" t="s">
        <v>136</v>
      </c>
      <c r="AU505" s="3" t="s">
        <v>146</v>
      </c>
    </row>
    <row r="506" spans="2:65" s="179" customFormat="1" x14ac:dyDescent="0.2">
      <c r="B506" s="180"/>
      <c r="C506" s="181"/>
      <c r="D506" s="173" t="s">
        <v>138</v>
      </c>
      <c r="E506" s="182" t="s">
        <v>19</v>
      </c>
      <c r="F506" s="183" t="s">
        <v>1490</v>
      </c>
      <c r="G506" s="181"/>
      <c r="H506" s="184">
        <v>15</v>
      </c>
      <c r="I506" s="185"/>
      <c r="J506" s="181"/>
      <c r="K506" s="181"/>
      <c r="L506" s="186"/>
      <c r="M506" s="187"/>
      <c r="N506" s="181"/>
      <c r="O506" s="181"/>
      <c r="P506" s="181"/>
      <c r="Q506" s="181"/>
      <c r="R506" s="181"/>
      <c r="S506" s="181"/>
      <c r="T506" s="188"/>
      <c r="AT506" s="189" t="s">
        <v>138</v>
      </c>
      <c r="AU506" s="189" t="s">
        <v>146</v>
      </c>
      <c r="AV506" s="179" t="s">
        <v>82</v>
      </c>
      <c r="AW506" s="179" t="s">
        <v>33</v>
      </c>
      <c r="AX506" s="179" t="s">
        <v>72</v>
      </c>
      <c r="AY506" s="189" t="s">
        <v>125</v>
      </c>
    </row>
    <row r="507" spans="2:65" s="190" customFormat="1" x14ac:dyDescent="0.2">
      <c r="B507" s="191"/>
      <c r="C507" s="192"/>
      <c r="D507" s="173" t="s">
        <v>138</v>
      </c>
      <c r="E507" s="193" t="s">
        <v>19</v>
      </c>
      <c r="F507" s="194" t="s">
        <v>158</v>
      </c>
      <c r="G507" s="192"/>
      <c r="H507" s="195">
        <v>15</v>
      </c>
      <c r="I507" s="196"/>
      <c r="J507" s="192"/>
      <c r="K507" s="192"/>
      <c r="L507" s="197"/>
      <c r="M507" s="198"/>
      <c r="N507" s="192"/>
      <c r="O507" s="192"/>
      <c r="P507" s="192"/>
      <c r="Q507" s="192"/>
      <c r="R507" s="192"/>
      <c r="S507" s="192"/>
      <c r="T507" s="199"/>
      <c r="AT507" s="200" t="s">
        <v>138</v>
      </c>
      <c r="AU507" s="200" t="s">
        <v>146</v>
      </c>
      <c r="AV507" s="190" t="s">
        <v>132</v>
      </c>
      <c r="AW507" s="190" t="s">
        <v>33</v>
      </c>
      <c r="AX507" s="190" t="s">
        <v>80</v>
      </c>
      <c r="AY507" s="200" t="s">
        <v>125</v>
      </c>
    </row>
    <row r="508" spans="2:65" s="20" customFormat="1" ht="24.2" customHeight="1" x14ac:dyDescent="0.2">
      <c r="B508" s="21"/>
      <c r="C508" s="215" t="s">
        <v>455</v>
      </c>
      <c r="D508" s="215" t="s">
        <v>408</v>
      </c>
      <c r="E508" s="216" t="s">
        <v>1491</v>
      </c>
      <c r="F508" s="217" t="s">
        <v>1492</v>
      </c>
      <c r="G508" s="218" t="s">
        <v>1205</v>
      </c>
      <c r="H508" s="219">
        <v>4</v>
      </c>
      <c r="I508" s="220"/>
      <c r="J508" s="221">
        <f>ROUND(I508*H508,2)</f>
        <v>0</v>
      </c>
      <c r="K508" s="217" t="s">
        <v>19</v>
      </c>
      <c r="L508" s="222"/>
      <c r="M508" s="223" t="s">
        <v>19</v>
      </c>
      <c r="N508" s="224" t="s">
        <v>43</v>
      </c>
      <c r="O508" s="22"/>
      <c r="P508" s="169">
        <f>O508*H508</f>
        <v>0</v>
      </c>
      <c r="Q508" s="169">
        <v>2.5000000000000001E-2</v>
      </c>
      <c r="R508" s="169">
        <f>Q508*H508</f>
        <v>0.1</v>
      </c>
      <c r="S508" s="169">
        <v>0</v>
      </c>
      <c r="T508" s="170">
        <f>S508*H508</f>
        <v>0</v>
      </c>
      <c r="AR508" s="171" t="s">
        <v>175</v>
      </c>
      <c r="AT508" s="171" t="s">
        <v>408</v>
      </c>
      <c r="AU508" s="171" t="s">
        <v>146</v>
      </c>
      <c r="AY508" s="3" t="s">
        <v>125</v>
      </c>
      <c r="BE508" s="172">
        <f>IF(N508="základní",J508,0)</f>
        <v>0</v>
      </c>
      <c r="BF508" s="172">
        <f>IF(N508="snížená",J508,0)</f>
        <v>0</v>
      </c>
      <c r="BG508" s="172">
        <f>IF(N508="zákl. přenesená",J508,0)</f>
        <v>0</v>
      </c>
      <c r="BH508" s="172">
        <f>IF(N508="sníž. přenesená",J508,0)</f>
        <v>0</v>
      </c>
      <c r="BI508" s="172">
        <f>IF(N508="nulová",J508,0)</f>
        <v>0</v>
      </c>
      <c r="BJ508" s="3" t="s">
        <v>80</v>
      </c>
      <c r="BK508" s="172">
        <f>ROUND(I508*H508,2)</f>
        <v>0</v>
      </c>
      <c r="BL508" s="3" t="s">
        <v>132</v>
      </c>
      <c r="BM508" s="171" t="s">
        <v>1493</v>
      </c>
    </row>
    <row r="509" spans="2:65" s="20" customFormat="1" ht="19.5" x14ac:dyDescent="0.2">
      <c r="B509" s="21"/>
      <c r="C509" s="22"/>
      <c r="D509" s="173" t="s">
        <v>134</v>
      </c>
      <c r="E509" s="22"/>
      <c r="F509" s="174" t="s">
        <v>1492</v>
      </c>
      <c r="G509" s="22"/>
      <c r="H509" s="22"/>
      <c r="I509" s="175"/>
      <c r="J509" s="22"/>
      <c r="K509" s="22"/>
      <c r="L509" s="25"/>
      <c r="M509" s="176"/>
      <c r="N509" s="22"/>
      <c r="O509" s="22"/>
      <c r="P509" s="22"/>
      <c r="Q509" s="22"/>
      <c r="R509" s="22"/>
      <c r="S509" s="22"/>
      <c r="T509" s="53"/>
      <c r="AT509" s="3" t="s">
        <v>134</v>
      </c>
      <c r="AU509" s="3" t="s">
        <v>146</v>
      </c>
    </row>
    <row r="510" spans="2:65" s="179" customFormat="1" x14ac:dyDescent="0.2">
      <c r="B510" s="180"/>
      <c r="C510" s="181"/>
      <c r="D510" s="173" t="s">
        <v>138</v>
      </c>
      <c r="E510" s="182" t="s">
        <v>19</v>
      </c>
      <c r="F510" s="183" t="s">
        <v>1494</v>
      </c>
      <c r="G510" s="181"/>
      <c r="H510" s="184">
        <v>4</v>
      </c>
      <c r="I510" s="185"/>
      <c r="J510" s="181"/>
      <c r="K510" s="181"/>
      <c r="L510" s="186"/>
      <c r="M510" s="187"/>
      <c r="N510" s="181"/>
      <c r="O510" s="181"/>
      <c r="P510" s="181"/>
      <c r="Q510" s="181"/>
      <c r="R510" s="181"/>
      <c r="S510" s="181"/>
      <c r="T510" s="188"/>
      <c r="AT510" s="189" t="s">
        <v>138</v>
      </c>
      <c r="AU510" s="189" t="s">
        <v>146</v>
      </c>
      <c r="AV510" s="179" t="s">
        <v>82</v>
      </c>
      <c r="AW510" s="179" t="s">
        <v>33</v>
      </c>
      <c r="AX510" s="179" t="s">
        <v>72</v>
      </c>
      <c r="AY510" s="189" t="s">
        <v>125</v>
      </c>
    </row>
    <row r="511" spans="2:65" s="190" customFormat="1" x14ac:dyDescent="0.2">
      <c r="B511" s="191"/>
      <c r="C511" s="192"/>
      <c r="D511" s="173" t="s">
        <v>138</v>
      </c>
      <c r="E511" s="193" t="s">
        <v>19</v>
      </c>
      <c r="F511" s="194" t="s">
        <v>158</v>
      </c>
      <c r="G511" s="192"/>
      <c r="H511" s="195">
        <v>4</v>
      </c>
      <c r="I511" s="196"/>
      <c r="J511" s="192"/>
      <c r="K511" s="192"/>
      <c r="L511" s="197"/>
      <c r="M511" s="198"/>
      <c r="N511" s="192"/>
      <c r="O511" s="192"/>
      <c r="P511" s="192"/>
      <c r="Q511" s="192"/>
      <c r="R511" s="192"/>
      <c r="S511" s="192"/>
      <c r="T511" s="199"/>
      <c r="AT511" s="200" t="s">
        <v>138</v>
      </c>
      <c r="AU511" s="200" t="s">
        <v>146</v>
      </c>
      <c r="AV511" s="190" t="s">
        <v>132</v>
      </c>
      <c r="AW511" s="190" t="s">
        <v>33</v>
      </c>
      <c r="AX511" s="190" t="s">
        <v>80</v>
      </c>
      <c r="AY511" s="200" t="s">
        <v>125</v>
      </c>
    </row>
    <row r="512" spans="2:65" s="20" customFormat="1" ht="21.75" customHeight="1" x14ac:dyDescent="0.2">
      <c r="B512" s="21"/>
      <c r="C512" s="215" t="s">
        <v>1495</v>
      </c>
      <c r="D512" s="215" t="s">
        <v>408</v>
      </c>
      <c r="E512" s="216" t="s">
        <v>1496</v>
      </c>
      <c r="F512" s="217" t="s">
        <v>1497</v>
      </c>
      <c r="G512" s="218" t="s">
        <v>1205</v>
      </c>
      <c r="H512" s="219">
        <v>2</v>
      </c>
      <c r="I512" s="220"/>
      <c r="J512" s="221">
        <f>ROUND(I512*H512,2)</f>
        <v>0</v>
      </c>
      <c r="K512" s="217" t="s">
        <v>19</v>
      </c>
      <c r="L512" s="222"/>
      <c r="M512" s="223" t="s">
        <v>19</v>
      </c>
      <c r="N512" s="224" t="s">
        <v>43</v>
      </c>
      <c r="O512" s="22"/>
      <c r="P512" s="169">
        <f>O512*H512</f>
        <v>0</v>
      </c>
      <c r="Q512" s="169">
        <v>2.5000000000000001E-2</v>
      </c>
      <c r="R512" s="169">
        <f>Q512*H512</f>
        <v>0.05</v>
      </c>
      <c r="S512" s="169">
        <v>0</v>
      </c>
      <c r="T512" s="170">
        <f>S512*H512</f>
        <v>0</v>
      </c>
      <c r="AR512" s="171" t="s">
        <v>175</v>
      </c>
      <c r="AT512" s="171" t="s">
        <v>408</v>
      </c>
      <c r="AU512" s="171" t="s">
        <v>146</v>
      </c>
      <c r="AY512" s="3" t="s">
        <v>125</v>
      </c>
      <c r="BE512" s="172">
        <f>IF(N512="základní",J512,0)</f>
        <v>0</v>
      </c>
      <c r="BF512" s="172">
        <f>IF(N512="snížená",J512,0)</f>
        <v>0</v>
      </c>
      <c r="BG512" s="172">
        <f>IF(N512="zákl. přenesená",J512,0)</f>
        <v>0</v>
      </c>
      <c r="BH512" s="172">
        <f>IF(N512="sníž. přenesená",J512,0)</f>
        <v>0</v>
      </c>
      <c r="BI512" s="172">
        <f>IF(N512="nulová",J512,0)</f>
        <v>0</v>
      </c>
      <c r="BJ512" s="3" t="s">
        <v>80</v>
      </c>
      <c r="BK512" s="172">
        <f>ROUND(I512*H512,2)</f>
        <v>0</v>
      </c>
      <c r="BL512" s="3" t="s">
        <v>132</v>
      </c>
      <c r="BM512" s="171" t="s">
        <v>1498</v>
      </c>
    </row>
    <row r="513" spans="2:65" s="20" customFormat="1" x14ac:dyDescent="0.2">
      <c r="B513" s="21"/>
      <c r="C513" s="22"/>
      <c r="D513" s="173" t="s">
        <v>134</v>
      </c>
      <c r="E513" s="22"/>
      <c r="F513" s="174" t="s">
        <v>1497</v>
      </c>
      <c r="G513" s="22"/>
      <c r="H513" s="22"/>
      <c r="I513" s="175"/>
      <c r="J513" s="22"/>
      <c r="K513" s="22"/>
      <c r="L513" s="25"/>
      <c r="M513" s="176"/>
      <c r="N513" s="22"/>
      <c r="O513" s="22"/>
      <c r="P513" s="22"/>
      <c r="Q513" s="22"/>
      <c r="R513" s="22"/>
      <c r="S513" s="22"/>
      <c r="T513" s="53"/>
      <c r="AT513" s="3" t="s">
        <v>134</v>
      </c>
      <c r="AU513" s="3" t="s">
        <v>146</v>
      </c>
    </row>
    <row r="514" spans="2:65" s="179" customFormat="1" x14ac:dyDescent="0.2">
      <c r="B514" s="180"/>
      <c r="C514" s="181"/>
      <c r="D514" s="173" t="s">
        <v>138</v>
      </c>
      <c r="E514" s="182" t="s">
        <v>19</v>
      </c>
      <c r="F514" s="183" t="s">
        <v>1499</v>
      </c>
      <c r="G514" s="181"/>
      <c r="H514" s="184">
        <v>2</v>
      </c>
      <c r="I514" s="185"/>
      <c r="J514" s="181"/>
      <c r="K514" s="181"/>
      <c r="L514" s="186"/>
      <c r="M514" s="187"/>
      <c r="N514" s="181"/>
      <c r="O514" s="181"/>
      <c r="P514" s="181"/>
      <c r="Q514" s="181"/>
      <c r="R514" s="181"/>
      <c r="S514" s="181"/>
      <c r="T514" s="188"/>
      <c r="AT514" s="189" t="s">
        <v>138</v>
      </c>
      <c r="AU514" s="189" t="s">
        <v>146</v>
      </c>
      <c r="AV514" s="179" t="s">
        <v>82</v>
      </c>
      <c r="AW514" s="179" t="s">
        <v>33</v>
      </c>
      <c r="AX514" s="179" t="s">
        <v>72</v>
      </c>
      <c r="AY514" s="189" t="s">
        <v>125</v>
      </c>
    </row>
    <row r="515" spans="2:65" s="190" customFormat="1" x14ac:dyDescent="0.2">
      <c r="B515" s="191"/>
      <c r="C515" s="192"/>
      <c r="D515" s="173" t="s">
        <v>138</v>
      </c>
      <c r="E515" s="193" t="s">
        <v>19</v>
      </c>
      <c r="F515" s="194" t="s">
        <v>158</v>
      </c>
      <c r="G515" s="192"/>
      <c r="H515" s="195">
        <v>2</v>
      </c>
      <c r="I515" s="196"/>
      <c r="J515" s="192"/>
      <c r="K515" s="192"/>
      <c r="L515" s="197"/>
      <c r="M515" s="198"/>
      <c r="N515" s="192"/>
      <c r="O515" s="192"/>
      <c r="P515" s="192"/>
      <c r="Q515" s="192"/>
      <c r="R515" s="192"/>
      <c r="S515" s="192"/>
      <c r="T515" s="199"/>
      <c r="AT515" s="200" t="s">
        <v>138</v>
      </c>
      <c r="AU515" s="200" t="s">
        <v>146</v>
      </c>
      <c r="AV515" s="190" t="s">
        <v>132</v>
      </c>
      <c r="AW515" s="190" t="s">
        <v>33</v>
      </c>
      <c r="AX515" s="190" t="s">
        <v>80</v>
      </c>
      <c r="AY515" s="200" t="s">
        <v>125</v>
      </c>
    </row>
    <row r="516" spans="2:65" s="20" customFormat="1" ht="21.75" customHeight="1" x14ac:dyDescent="0.2">
      <c r="B516" s="21"/>
      <c r="C516" s="215" t="s">
        <v>640</v>
      </c>
      <c r="D516" s="215" t="s">
        <v>408</v>
      </c>
      <c r="E516" s="216" t="s">
        <v>1500</v>
      </c>
      <c r="F516" s="217" t="s">
        <v>1501</v>
      </c>
      <c r="G516" s="218" t="s">
        <v>1205</v>
      </c>
      <c r="H516" s="219">
        <v>1</v>
      </c>
      <c r="I516" s="220"/>
      <c r="J516" s="221">
        <f>ROUND(I516*H516,2)</f>
        <v>0</v>
      </c>
      <c r="K516" s="217" t="s">
        <v>19</v>
      </c>
      <c r="L516" s="222"/>
      <c r="M516" s="223" t="s">
        <v>19</v>
      </c>
      <c r="N516" s="224" t="s">
        <v>43</v>
      </c>
      <c r="O516" s="22"/>
      <c r="P516" s="169">
        <f>O516*H516</f>
        <v>0</v>
      </c>
      <c r="Q516" s="169">
        <v>2.5000000000000001E-2</v>
      </c>
      <c r="R516" s="169">
        <f>Q516*H516</f>
        <v>2.5000000000000001E-2</v>
      </c>
      <c r="S516" s="169">
        <v>0</v>
      </c>
      <c r="T516" s="170">
        <f>S516*H516</f>
        <v>0</v>
      </c>
      <c r="AR516" s="171" t="s">
        <v>175</v>
      </c>
      <c r="AT516" s="171" t="s">
        <v>408</v>
      </c>
      <c r="AU516" s="171" t="s">
        <v>146</v>
      </c>
      <c r="AY516" s="3" t="s">
        <v>125</v>
      </c>
      <c r="BE516" s="172">
        <f>IF(N516="základní",J516,0)</f>
        <v>0</v>
      </c>
      <c r="BF516" s="172">
        <f>IF(N516="snížená",J516,0)</f>
        <v>0</v>
      </c>
      <c r="BG516" s="172">
        <f>IF(N516="zákl. přenesená",J516,0)</f>
        <v>0</v>
      </c>
      <c r="BH516" s="172">
        <f>IF(N516="sníž. přenesená",J516,0)</f>
        <v>0</v>
      </c>
      <c r="BI516" s="172">
        <f>IF(N516="nulová",J516,0)</f>
        <v>0</v>
      </c>
      <c r="BJ516" s="3" t="s">
        <v>80</v>
      </c>
      <c r="BK516" s="172">
        <f>ROUND(I516*H516,2)</f>
        <v>0</v>
      </c>
      <c r="BL516" s="3" t="s">
        <v>132</v>
      </c>
      <c r="BM516" s="171" t="s">
        <v>1502</v>
      </c>
    </row>
    <row r="517" spans="2:65" s="20" customFormat="1" x14ac:dyDescent="0.2">
      <c r="B517" s="21"/>
      <c r="C517" s="22"/>
      <c r="D517" s="173" t="s">
        <v>134</v>
      </c>
      <c r="E517" s="22"/>
      <c r="F517" s="174" t="s">
        <v>1501</v>
      </c>
      <c r="G517" s="22"/>
      <c r="H517" s="22"/>
      <c r="I517" s="175"/>
      <c r="J517" s="22"/>
      <c r="K517" s="22"/>
      <c r="L517" s="25"/>
      <c r="M517" s="176"/>
      <c r="N517" s="22"/>
      <c r="O517" s="22"/>
      <c r="P517" s="22"/>
      <c r="Q517" s="22"/>
      <c r="R517" s="22"/>
      <c r="S517" s="22"/>
      <c r="T517" s="53"/>
      <c r="AT517" s="3" t="s">
        <v>134</v>
      </c>
      <c r="AU517" s="3" t="s">
        <v>146</v>
      </c>
    </row>
    <row r="518" spans="2:65" s="179" customFormat="1" x14ac:dyDescent="0.2">
      <c r="B518" s="180"/>
      <c r="C518" s="181"/>
      <c r="D518" s="173" t="s">
        <v>138</v>
      </c>
      <c r="E518" s="182" t="s">
        <v>19</v>
      </c>
      <c r="F518" s="183" t="s">
        <v>1503</v>
      </c>
      <c r="G518" s="181"/>
      <c r="H518" s="184">
        <v>1</v>
      </c>
      <c r="I518" s="185"/>
      <c r="J518" s="181"/>
      <c r="K518" s="181"/>
      <c r="L518" s="186"/>
      <c r="M518" s="187"/>
      <c r="N518" s="181"/>
      <c r="O518" s="181"/>
      <c r="P518" s="181"/>
      <c r="Q518" s="181"/>
      <c r="R518" s="181"/>
      <c r="S518" s="181"/>
      <c r="T518" s="188"/>
      <c r="AT518" s="189" t="s">
        <v>138</v>
      </c>
      <c r="AU518" s="189" t="s">
        <v>146</v>
      </c>
      <c r="AV518" s="179" t="s">
        <v>82</v>
      </c>
      <c r="AW518" s="179" t="s">
        <v>33</v>
      </c>
      <c r="AX518" s="179" t="s">
        <v>72</v>
      </c>
      <c r="AY518" s="189" t="s">
        <v>125</v>
      </c>
    </row>
    <row r="519" spans="2:65" s="190" customFormat="1" x14ac:dyDescent="0.2">
      <c r="B519" s="191"/>
      <c r="C519" s="192"/>
      <c r="D519" s="173" t="s">
        <v>138</v>
      </c>
      <c r="E519" s="193" t="s">
        <v>19</v>
      </c>
      <c r="F519" s="194" t="s">
        <v>158</v>
      </c>
      <c r="G519" s="192"/>
      <c r="H519" s="195">
        <v>1</v>
      </c>
      <c r="I519" s="196"/>
      <c r="J519" s="192"/>
      <c r="K519" s="192"/>
      <c r="L519" s="197"/>
      <c r="M519" s="198"/>
      <c r="N519" s="192"/>
      <c r="O519" s="192"/>
      <c r="P519" s="192"/>
      <c r="Q519" s="192"/>
      <c r="R519" s="192"/>
      <c r="S519" s="192"/>
      <c r="T519" s="199"/>
      <c r="AT519" s="200" t="s">
        <v>138</v>
      </c>
      <c r="AU519" s="200" t="s">
        <v>146</v>
      </c>
      <c r="AV519" s="190" t="s">
        <v>132</v>
      </c>
      <c r="AW519" s="190" t="s">
        <v>33</v>
      </c>
      <c r="AX519" s="190" t="s">
        <v>80</v>
      </c>
      <c r="AY519" s="200" t="s">
        <v>125</v>
      </c>
    </row>
    <row r="520" spans="2:65" s="20" customFormat="1" ht="24.2" customHeight="1" x14ac:dyDescent="0.2">
      <c r="B520" s="21"/>
      <c r="C520" s="215" t="s">
        <v>1504</v>
      </c>
      <c r="D520" s="215" t="s">
        <v>408</v>
      </c>
      <c r="E520" s="216" t="s">
        <v>1505</v>
      </c>
      <c r="F520" s="217" t="s">
        <v>1506</v>
      </c>
      <c r="G520" s="218" t="s">
        <v>1205</v>
      </c>
      <c r="H520" s="219">
        <v>5</v>
      </c>
      <c r="I520" s="220"/>
      <c r="J520" s="221">
        <f>ROUND(I520*H520,2)</f>
        <v>0</v>
      </c>
      <c r="K520" s="217" t="s">
        <v>19</v>
      </c>
      <c r="L520" s="222"/>
      <c r="M520" s="223" t="s">
        <v>19</v>
      </c>
      <c r="N520" s="224" t="s">
        <v>43</v>
      </c>
      <c r="O520" s="22"/>
      <c r="P520" s="169">
        <f>O520*H520</f>
        <v>0</v>
      </c>
      <c r="Q520" s="169">
        <v>2.5000000000000001E-2</v>
      </c>
      <c r="R520" s="169">
        <f>Q520*H520</f>
        <v>0.125</v>
      </c>
      <c r="S520" s="169">
        <v>0</v>
      </c>
      <c r="T520" s="170">
        <f>S520*H520</f>
        <v>0</v>
      </c>
      <c r="AR520" s="171" t="s">
        <v>175</v>
      </c>
      <c r="AT520" s="171" t="s">
        <v>408</v>
      </c>
      <c r="AU520" s="171" t="s">
        <v>146</v>
      </c>
      <c r="AY520" s="3" t="s">
        <v>125</v>
      </c>
      <c r="BE520" s="172">
        <f>IF(N520="základní",J520,0)</f>
        <v>0</v>
      </c>
      <c r="BF520" s="172">
        <f>IF(N520="snížená",J520,0)</f>
        <v>0</v>
      </c>
      <c r="BG520" s="172">
        <f>IF(N520="zákl. přenesená",J520,0)</f>
        <v>0</v>
      </c>
      <c r="BH520" s="172">
        <f>IF(N520="sníž. přenesená",J520,0)</f>
        <v>0</v>
      </c>
      <c r="BI520" s="172">
        <f>IF(N520="nulová",J520,0)</f>
        <v>0</v>
      </c>
      <c r="BJ520" s="3" t="s">
        <v>80</v>
      </c>
      <c r="BK520" s="172">
        <f>ROUND(I520*H520,2)</f>
        <v>0</v>
      </c>
      <c r="BL520" s="3" t="s">
        <v>132</v>
      </c>
      <c r="BM520" s="171" t="s">
        <v>1507</v>
      </c>
    </row>
    <row r="521" spans="2:65" s="20" customFormat="1" x14ac:dyDescent="0.2">
      <c r="B521" s="21"/>
      <c r="C521" s="22"/>
      <c r="D521" s="173" t="s">
        <v>134</v>
      </c>
      <c r="E521" s="22"/>
      <c r="F521" s="174" t="s">
        <v>1506</v>
      </c>
      <c r="G521" s="22"/>
      <c r="H521" s="22"/>
      <c r="I521" s="175"/>
      <c r="J521" s="22"/>
      <c r="K521" s="22"/>
      <c r="L521" s="25"/>
      <c r="M521" s="176"/>
      <c r="N521" s="22"/>
      <c r="O521" s="22"/>
      <c r="P521" s="22"/>
      <c r="Q521" s="22"/>
      <c r="R521" s="22"/>
      <c r="S521" s="22"/>
      <c r="T521" s="53"/>
      <c r="AT521" s="3" t="s">
        <v>134</v>
      </c>
      <c r="AU521" s="3" t="s">
        <v>146</v>
      </c>
    </row>
    <row r="522" spans="2:65" s="179" customFormat="1" x14ac:dyDescent="0.2">
      <c r="B522" s="180"/>
      <c r="C522" s="181"/>
      <c r="D522" s="173" t="s">
        <v>138</v>
      </c>
      <c r="E522" s="182" t="s">
        <v>19</v>
      </c>
      <c r="F522" s="183" t="s">
        <v>1508</v>
      </c>
      <c r="G522" s="181"/>
      <c r="H522" s="184">
        <v>5</v>
      </c>
      <c r="I522" s="185"/>
      <c r="J522" s="181"/>
      <c r="K522" s="181"/>
      <c r="L522" s="186"/>
      <c r="M522" s="187"/>
      <c r="N522" s="181"/>
      <c r="O522" s="181"/>
      <c r="P522" s="181"/>
      <c r="Q522" s="181"/>
      <c r="R522" s="181"/>
      <c r="S522" s="181"/>
      <c r="T522" s="188"/>
      <c r="AT522" s="189" t="s">
        <v>138</v>
      </c>
      <c r="AU522" s="189" t="s">
        <v>146</v>
      </c>
      <c r="AV522" s="179" t="s">
        <v>82</v>
      </c>
      <c r="AW522" s="179" t="s">
        <v>33</v>
      </c>
      <c r="AX522" s="179" t="s">
        <v>72</v>
      </c>
      <c r="AY522" s="189" t="s">
        <v>125</v>
      </c>
    </row>
    <row r="523" spans="2:65" s="190" customFormat="1" x14ac:dyDescent="0.2">
      <c r="B523" s="191"/>
      <c r="C523" s="192"/>
      <c r="D523" s="173" t="s">
        <v>138</v>
      </c>
      <c r="E523" s="193" t="s">
        <v>19</v>
      </c>
      <c r="F523" s="194" t="s">
        <v>158</v>
      </c>
      <c r="G523" s="192"/>
      <c r="H523" s="195">
        <v>5</v>
      </c>
      <c r="I523" s="196"/>
      <c r="J523" s="192"/>
      <c r="K523" s="192"/>
      <c r="L523" s="197"/>
      <c r="M523" s="198"/>
      <c r="N523" s="192"/>
      <c r="O523" s="192"/>
      <c r="P523" s="192"/>
      <c r="Q523" s="192"/>
      <c r="R523" s="192"/>
      <c r="S523" s="192"/>
      <c r="T523" s="199"/>
      <c r="AT523" s="200" t="s">
        <v>138</v>
      </c>
      <c r="AU523" s="200" t="s">
        <v>146</v>
      </c>
      <c r="AV523" s="190" t="s">
        <v>132</v>
      </c>
      <c r="AW523" s="190" t="s">
        <v>33</v>
      </c>
      <c r="AX523" s="190" t="s">
        <v>80</v>
      </c>
      <c r="AY523" s="200" t="s">
        <v>125</v>
      </c>
    </row>
    <row r="524" spans="2:65" s="20" customFormat="1" ht="16.5" customHeight="1" x14ac:dyDescent="0.2">
      <c r="B524" s="21"/>
      <c r="C524" s="215" t="s">
        <v>1509</v>
      </c>
      <c r="D524" s="215" t="s">
        <v>408</v>
      </c>
      <c r="E524" s="216" t="s">
        <v>1510</v>
      </c>
      <c r="F524" s="217" t="s">
        <v>1511</v>
      </c>
      <c r="G524" s="218" t="s">
        <v>1205</v>
      </c>
      <c r="H524" s="219">
        <v>2</v>
      </c>
      <c r="I524" s="220"/>
      <c r="J524" s="221">
        <f>ROUND(I524*H524,2)</f>
        <v>0</v>
      </c>
      <c r="K524" s="217" t="s">
        <v>19</v>
      </c>
      <c r="L524" s="222"/>
      <c r="M524" s="223" t="s">
        <v>19</v>
      </c>
      <c r="N524" s="224" t="s">
        <v>43</v>
      </c>
      <c r="O524" s="22"/>
      <c r="P524" s="169">
        <f>O524*H524</f>
        <v>0</v>
      </c>
      <c r="Q524" s="169">
        <v>2.5000000000000001E-2</v>
      </c>
      <c r="R524" s="169">
        <f>Q524*H524</f>
        <v>0.05</v>
      </c>
      <c r="S524" s="169">
        <v>0</v>
      </c>
      <c r="T524" s="170">
        <f>S524*H524</f>
        <v>0</v>
      </c>
      <c r="AR524" s="171" t="s">
        <v>175</v>
      </c>
      <c r="AT524" s="171" t="s">
        <v>408</v>
      </c>
      <c r="AU524" s="171" t="s">
        <v>146</v>
      </c>
      <c r="AY524" s="3" t="s">
        <v>125</v>
      </c>
      <c r="BE524" s="172">
        <f>IF(N524="základní",J524,0)</f>
        <v>0</v>
      </c>
      <c r="BF524" s="172">
        <f>IF(N524="snížená",J524,0)</f>
        <v>0</v>
      </c>
      <c r="BG524" s="172">
        <f>IF(N524="zákl. přenesená",J524,0)</f>
        <v>0</v>
      </c>
      <c r="BH524" s="172">
        <f>IF(N524="sníž. přenesená",J524,0)</f>
        <v>0</v>
      </c>
      <c r="BI524" s="172">
        <f>IF(N524="nulová",J524,0)</f>
        <v>0</v>
      </c>
      <c r="BJ524" s="3" t="s">
        <v>80</v>
      </c>
      <c r="BK524" s="172">
        <f>ROUND(I524*H524,2)</f>
        <v>0</v>
      </c>
      <c r="BL524" s="3" t="s">
        <v>132</v>
      </c>
      <c r="BM524" s="171" t="s">
        <v>1512</v>
      </c>
    </row>
    <row r="525" spans="2:65" s="20" customFormat="1" x14ac:dyDescent="0.2">
      <c r="B525" s="21"/>
      <c r="C525" s="22"/>
      <c r="D525" s="173" t="s">
        <v>134</v>
      </c>
      <c r="E525" s="22"/>
      <c r="F525" s="174" t="s">
        <v>1511</v>
      </c>
      <c r="G525" s="22"/>
      <c r="H525" s="22"/>
      <c r="I525" s="175"/>
      <c r="J525" s="22"/>
      <c r="K525" s="22"/>
      <c r="L525" s="25"/>
      <c r="M525" s="176"/>
      <c r="N525" s="22"/>
      <c r="O525" s="22"/>
      <c r="P525" s="22"/>
      <c r="Q525" s="22"/>
      <c r="R525" s="22"/>
      <c r="S525" s="22"/>
      <c r="T525" s="53"/>
      <c r="AT525" s="3" t="s">
        <v>134</v>
      </c>
      <c r="AU525" s="3" t="s">
        <v>146</v>
      </c>
    </row>
    <row r="526" spans="2:65" s="179" customFormat="1" x14ac:dyDescent="0.2">
      <c r="B526" s="180"/>
      <c r="C526" s="181"/>
      <c r="D526" s="173" t="s">
        <v>138</v>
      </c>
      <c r="E526" s="182" t="s">
        <v>19</v>
      </c>
      <c r="F526" s="183" t="s">
        <v>1513</v>
      </c>
      <c r="G526" s="181"/>
      <c r="H526" s="184">
        <v>2</v>
      </c>
      <c r="I526" s="185"/>
      <c r="J526" s="181"/>
      <c r="K526" s="181"/>
      <c r="L526" s="186"/>
      <c r="M526" s="187"/>
      <c r="N526" s="181"/>
      <c r="O526" s="181"/>
      <c r="P526" s="181"/>
      <c r="Q526" s="181"/>
      <c r="R526" s="181"/>
      <c r="S526" s="181"/>
      <c r="T526" s="188"/>
      <c r="AT526" s="189" t="s">
        <v>138</v>
      </c>
      <c r="AU526" s="189" t="s">
        <v>146</v>
      </c>
      <c r="AV526" s="179" t="s">
        <v>82</v>
      </c>
      <c r="AW526" s="179" t="s">
        <v>33</v>
      </c>
      <c r="AX526" s="179" t="s">
        <v>72</v>
      </c>
      <c r="AY526" s="189" t="s">
        <v>125</v>
      </c>
    </row>
    <row r="527" spans="2:65" s="190" customFormat="1" x14ac:dyDescent="0.2">
      <c r="B527" s="191"/>
      <c r="C527" s="192"/>
      <c r="D527" s="173" t="s">
        <v>138</v>
      </c>
      <c r="E527" s="193" t="s">
        <v>19</v>
      </c>
      <c r="F527" s="194" t="s">
        <v>158</v>
      </c>
      <c r="G527" s="192"/>
      <c r="H527" s="195">
        <v>2</v>
      </c>
      <c r="I527" s="196"/>
      <c r="J527" s="192"/>
      <c r="K527" s="192"/>
      <c r="L527" s="197"/>
      <c r="M527" s="198"/>
      <c r="N527" s="192"/>
      <c r="O527" s="192"/>
      <c r="P527" s="192"/>
      <c r="Q527" s="192"/>
      <c r="R527" s="192"/>
      <c r="S527" s="192"/>
      <c r="T527" s="199"/>
      <c r="AT527" s="200" t="s">
        <v>138</v>
      </c>
      <c r="AU527" s="200" t="s">
        <v>146</v>
      </c>
      <c r="AV527" s="190" t="s">
        <v>132</v>
      </c>
      <c r="AW527" s="190" t="s">
        <v>33</v>
      </c>
      <c r="AX527" s="190" t="s">
        <v>80</v>
      </c>
      <c r="AY527" s="200" t="s">
        <v>125</v>
      </c>
    </row>
    <row r="528" spans="2:65" s="20" customFormat="1" ht="16.5" customHeight="1" x14ac:dyDescent="0.2">
      <c r="B528" s="21"/>
      <c r="C528" s="215" t="s">
        <v>1514</v>
      </c>
      <c r="D528" s="215" t="s">
        <v>408</v>
      </c>
      <c r="E528" s="216" t="s">
        <v>1515</v>
      </c>
      <c r="F528" s="217" t="s">
        <v>1516</v>
      </c>
      <c r="G528" s="218" t="s">
        <v>1205</v>
      </c>
      <c r="H528" s="219">
        <v>3</v>
      </c>
      <c r="I528" s="220"/>
      <c r="J528" s="221">
        <f>ROUND(I528*H528,2)</f>
        <v>0</v>
      </c>
      <c r="K528" s="217" t="s">
        <v>19</v>
      </c>
      <c r="L528" s="222"/>
      <c r="M528" s="223" t="s">
        <v>19</v>
      </c>
      <c r="N528" s="224" t="s">
        <v>43</v>
      </c>
      <c r="O528" s="22"/>
      <c r="P528" s="169">
        <f>O528*H528</f>
        <v>0</v>
      </c>
      <c r="Q528" s="169">
        <v>2.5000000000000001E-2</v>
      </c>
      <c r="R528" s="169">
        <f>Q528*H528</f>
        <v>7.5000000000000011E-2</v>
      </c>
      <c r="S528" s="169">
        <v>0</v>
      </c>
      <c r="T528" s="170">
        <f>S528*H528</f>
        <v>0</v>
      </c>
      <c r="AR528" s="171" t="s">
        <v>175</v>
      </c>
      <c r="AT528" s="171" t="s">
        <v>408</v>
      </c>
      <c r="AU528" s="171" t="s">
        <v>146</v>
      </c>
      <c r="AY528" s="3" t="s">
        <v>125</v>
      </c>
      <c r="BE528" s="172">
        <f>IF(N528="základní",J528,0)</f>
        <v>0</v>
      </c>
      <c r="BF528" s="172">
        <f>IF(N528="snížená",J528,0)</f>
        <v>0</v>
      </c>
      <c r="BG528" s="172">
        <f>IF(N528="zákl. přenesená",J528,0)</f>
        <v>0</v>
      </c>
      <c r="BH528" s="172">
        <f>IF(N528="sníž. přenesená",J528,0)</f>
        <v>0</v>
      </c>
      <c r="BI528" s="172">
        <f>IF(N528="nulová",J528,0)</f>
        <v>0</v>
      </c>
      <c r="BJ528" s="3" t="s">
        <v>80</v>
      </c>
      <c r="BK528" s="172">
        <f>ROUND(I528*H528,2)</f>
        <v>0</v>
      </c>
      <c r="BL528" s="3" t="s">
        <v>132</v>
      </c>
      <c r="BM528" s="171" t="s">
        <v>1517</v>
      </c>
    </row>
    <row r="529" spans="2:65" s="20" customFormat="1" x14ac:dyDescent="0.2">
      <c r="B529" s="21"/>
      <c r="C529" s="22"/>
      <c r="D529" s="173" t="s">
        <v>134</v>
      </c>
      <c r="E529" s="22"/>
      <c r="F529" s="174" t="s">
        <v>1516</v>
      </c>
      <c r="G529" s="22"/>
      <c r="H529" s="22"/>
      <c r="I529" s="175"/>
      <c r="J529" s="22"/>
      <c r="K529" s="22"/>
      <c r="L529" s="25"/>
      <c r="M529" s="176"/>
      <c r="N529" s="22"/>
      <c r="O529" s="22"/>
      <c r="P529" s="22"/>
      <c r="Q529" s="22"/>
      <c r="R529" s="22"/>
      <c r="S529" s="22"/>
      <c r="T529" s="53"/>
      <c r="AT529" s="3" t="s">
        <v>134</v>
      </c>
      <c r="AU529" s="3" t="s">
        <v>146</v>
      </c>
    </row>
    <row r="530" spans="2:65" s="179" customFormat="1" x14ac:dyDescent="0.2">
      <c r="B530" s="180"/>
      <c r="C530" s="181"/>
      <c r="D530" s="173" t="s">
        <v>138</v>
      </c>
      <c r="E530" s="182" t="s">
        <v>19</v>
      </c>
      <c r="F530" s="183" t="s">
        <v>1518</v>
      </c>
      <c r="G530" s="181"/>
      <c r="H530" s="184">
        <v>3</v>
      </c>
      <c r="I530" s="185"/>
      <c r="J530" s="181"/>
      <c r="K530" s="181"/>
      <c r="L530" s="186"/>
      <c r="M530" s="187"/>
      <c r="N530" s="181"/>
      <c r="O530" s="181"/>
      <c r="P530" s="181"/>
      <c r="Q530" s="181"/>
      <c r="R530" s="181"/>
      <c r="S530" s="181"/>
      <c r="T530" s="188"/>
      <c r="AT530" s="189" t="s">
        <v>138</v>
      </c>
      <c r="AU530" s="189" t="s">
        <v>146</v>
      </c>
      <c r="AV530" s="179" t="s">
        <v>82</v>
      </c>
      <c r="AW530" s="179" t="s">
        <v>33</v>
      </c>
      <c r="AX530" s="179" t="s">
        <v>72</v>
      </c>
      <c r="AY530" s="189" t="s">
        <v>125</v>
      </c>
    </row>
    <row r="531" spans="2:65" s="190" customFormat="1" x14ac:dyDescent="0.2">
      <c r="B531" s="191"/>
      <c r="C531" s="192"/>
      <c r="D531" s="173" t="s">
        <v>138</v>
      </c>
      <c r="E531" s="193" t="s">
        <v>19</v>
      </c>
      <c r="F531" s="194" t="s">
        <v>158</v>
      </c>
      <c r="G531" s="192"/>
      <c r="H531" s="195">
        <v>3</v>
      </c>
      <c r="I531" s="196"/>
      <c r="J531" s="192"/>
      <c r="K531" s="192"/>
      <c r="L531" s="197"/>
      <c r="M531" s="198"/>
      <c r="N531" s="192"/>
      <c r="O531" s="192"/>
      <c r="P531" s="192"/>
      <c r="Q531" s="192"/>
      <c r="R531" s="192"/>
      <c r="S531" s="192"/>
      <c r="T531" s="199"/>
      <c r="AT531" s="200" t="s">
        <v>138</v>
      </c>
      <c r="AU531" s="200" t="s">
        <v>146</v>
      </c>
      <c r="AV531" s="190" t="s">
        <v>132</v>
      </c>
      <c r="AW531" s="190" t="s">
        <v>33</v>
      </c>
      <c r="AX531" s="190" t="s">
        <v>80</v>
      </c>
      <c r="AY531" s="200" t="s">
        <v>125</v>
      </c>
    </row>
    <row r="532" spans="2:65" s="20" customFormat="1" ht="24.2" customHeight="1" x14ac:dyDescent="0.2">
      <c r="B532" s="21"/>
      <c r="C532" s="215" t="s">
        <v>1519</v>
      </c>
      <c r="D532" s="215" t="s">
        <v>408</v>
      </c>
      <c r="E532" s="216" t="s">
        <v>1520</v>
      </c>
      <c r="F532" s="217" t="s">
        <v>1521</v>
      </c>
      <c r="G532" s="218" t="s">
        <v>1205</v>
      </c>
      <c r="H532" s="219">
        <v>1</v>
      </c>
      <c r="I532" s="220"/>
      <c r="J532" s="221">
        <f>ROUND(I532*H532,2)</f>
        <v>0</v>
      </c>
      <c r="K532" s="217" t="s">
        <v>19</v>
      </c>
      <c r="L532" s="222"/>
      <c r="M532" s="223" t="s">
        <v>19</v>
      </c>
      <c r="N532" s="224" t="s">
        <v>43</v>
      </c>
      <c r="O532" s="22"/>
      <c r="P532" s="169">
        <f>O532*H532</f>
        <v>0</v>
      </c>
      <c r="Q532" s="169">
        <v>2.5000000000000001E-2</v>
      </c>
      <c r="R532" s="169">
        <f>Q532*H532</f>
        <v>2.5000000000000001E-2</v>
      </c>
      <c r="S532" s="169">
        <v>0</v>
      </c>
      <c r="T532" s="170">
        <f>S532*H532</f>
        <v>0</v>
      </c>
      <c r="AR532" s="171" t="s">
        <v>175</v>
      </c>
      <c r="AT532" s="171" t="s">
        <v>408</v>
      </c>
      <c r="AU532" s="171" t="s">
        <v>146</v>
      </c>
      <c r="AY532" s="3" t="s">
        <v>125</v>
      </c>
      <c r="BE532" s="172">
        <f>IF(N532="základní",J532,0)</f>
        <v>0</v>
      </c>
      <c r="BF532" s="172">
        <f>IF(N532="snížená",J532,0)</f>
        <v>0</v>
      </c>
      <c r="BG532" s="172">
        <f>IF(N532="zákl. přenesená",J532,0)</f>
        <v>0</v>
      </c>
      <c r="BH532" s="172">
        <f>IF(N532="sníž. přenesená",J532,0)</f>
        <v>0</v>
      </c>
      <c r="BI532" s="172">
        <f>IF(N532="nulová",J532,0)</f>
        <v>0</v>
      </c>
      <c r="BJ532" s="3" t="s">
        <v>80</v>
      </c>
      <c r="BK532" s="172">
        <f>ROUND(I532*H532,2)</f>
        <v>0</v>
      </c>
      <c r="BL532" s="3" t="s">
        <v>132</v>
      </c>
      <c r="BM532" s="171" t="s">
        <v>1522</v>
      </c>
    </row>
    <row r="533" spans="2:65" s="20" customFormat="1" x14ac:dyDescent="0.2">
      <c r="B533" s="21"/>
      <c r="C533" s="22"/>
      <c r="D533" s="173" t="s">
        <v>134</v>
      </c>
      <c r="E533" s="22"/>
      <c r="F533" s="174" t="s">
        <v>1521</v>
      </c>
      <c r="G533" s="22"/>
      <c r="H533" s="22"/>
      <c r="I533" s="175"/>
      <c r="J533" s="22"/>
      <c r="K533" s="22"/>
      <c r="L533" s="25"/>
      <c r="M533" s="176"/>
      <c r="N533" s="22"/>
      <c r="O533" s="22"/>
      <c r="P533" s="22"/>
      <c r="Q533" s="22"/>
      <c r="R533" s="22"/>
      <c r="S533" s="22"/>
      <c r="T533" s="53"/>
      <c r="AT533" s="3" t="s">
        <v>134</v>
      </c>
      <c r="AU533" s="3" t="s">
        <v>146</v>
      </c>
    </row>
    <row r="534" spans="2:65" s="179" customFormat="1" x14ac:dyDescent="0.2">
      <c r="B534" s="180"/>
      <c r="C534" s="181"/>
      <c r="D534" s="173" t="s">
        <v>138</v>
      </c>
      <c r="E534" s="182" t="s">
        <v>19</v>
      </c>
      <c r="F534" s="183" t="s">
        <v>1523</v>
      </c>
      <c r="G534" s="181"/>
      <c r="H534" s="184">
        <v>1</v>
      </c>
      <c r="I534" s="185"/>
      <c r="J534" s="181"/>
      <c r="K534" s="181"/>
      <c r="L534" s="186"/>
      <c r="M534" s="187"/>
      <c r="N534" s="181"/>
      <c r="O534" s="181"/>
      <c r="P534" s="181"/>
      <c r="Q534" s="181"/>
      <c r="R534" s="181"/>
      <c r="S534" s="181"/>
      <c r="T534" s="188"/>
      <c r="AT534" s="189" t="s">
        <v>138</v>
      </c>
      <c r="AU534" s="189" t="s">
        <v>146</v>
      </c>
      <c r="AV534" s="179" t="s">
        <v>82</v>
      </c>
      <c r="AW534" s="179" t="s">
        <v>33</v>
      </c>
      <c r="AX534" s="179" t="s">
        <v>72</v>
      </c>
      <c r="AY534" s="189" t="s">
        <v>125</v>
      </c>
    </row>
    <row r="535" spans="2:65" s="190" customFormat="1" x14ac:dyDescent="0.2">
      <c r="B535" s="191"/>
      <c r="C535" s="192"/>
      <c r="D535" s="173" t="s">
        <v>138</v>
      </c>
      <c r="E535" s="193" t="s">
        <v>19</v>
      </c>
      <c r="F535" s="194" t="s">
        <v>158</v>
      </c>
      <c r="G535" s="192"/>
      <c r="H535" s="195">
        <v>1</v>
      </c>
      <c r="I535" s="196"/>
      <c r="J535" s="192"/>
      <c r="K535" s="192"/>
      <c r="L535" s="197"/>
      <c r="M535" s="198"/>
      <c r="N535" s="192"/>
      <c r="O535" s="192"/>
      <c r="P535" s="192"/>
      <c r="Q535" s="192"/>
      <c r="R535" s="192"/>
      <c r="S535" s="192"/>
      <c r="T535" s="199"/>
      <c r="AT535" s="200" t="s">
        <v>138</v>
      </c>
      <c r="AU535" s="200" t="s">
        <v>146</v>
      </c>
      <c r="AV535" s="190" t="s">
        <v>132</v>
      </c>
      <c r="AW535" s="190" t="s">
        <v>33</v>
      </c>
      <c r="AX535" s="190" t="s">
        <v>80</v>
      </c>
      <c r="AY535" s="200" t="s">
        <v>125</v>
      </c>
    </row>
    <row r="536" spans="2:65" s="20" customFormat="1" ht="24.2" customHeight="1" x14ac:dyDescent="0.2">
      <c r="B536" s="21"/>
      <c r="C536" s="215" t="s">
        <v>1524</v>
      </c>
      <c r="D536" s="215" t="s">
        <v>408</v>
      </c>
      <c r="E536" s="216" t="s">
        <v>1525</v>
      </c>
      <c r="F536" s="217" t="s">
        <v>1526</v>
      </c>
      <c r="G536" s="218" t="s">
        <v>1205</v>
      </c>
      <c r="H536" s="219">
        <v>5</v>
      </c>
      <c r="I536" s="220"/>
      <c r="J536" s="221">
        <f>ROUND(I536*H536,2)</f>
        <v>0</v>
      </c>
      <c r="K536" s="217" t="s">
        <v>19</v>
      </c>
      <c r="L536" s="222"/>
      <c r="M536" s="223" t="s">
        <v>19</v>
      </c>
      <c r="N536" s="224" t="s">
        <v>43</v>
      </c>
      <c r="O536" s="22"/>
      <c r="P536" s="169">
        <f>O536*H536</f>
        <v>0</v>
      </c>
      <c r="Q536" s="169">
        <v>2.5000000000000001E-2</v>
      </c>
      <c r="R536" s="169">
        <f>Q536*H536</f>
        <v>0.125</v>
      </c>
      <c r="S536" s="169">
        <v>0</v>
      </c>
      <c r="T536" s="170">
        <f>S536*H536</f>
        <v>0</v>
      </c>
      <c r="AR536" s="171" t="s">
        <v>175</v>
      </c>
      <c r="AT536" s="171" t="s">
        <v>408</v>
      </c>
      <c r="AU536" s="171" t="s">
        <v>146</v>
      </c>
      <c r="AY536" s="3" t="s">
        <v>125</v>
      </c>
      <c r="BE536" s="172">
        <f>IF(N536="základní",J536,0)</f>
        <v>0</v>
      </c>
      <c r="BF536" s="172">
        <f>IF(N536="snížená",J536,0)</f>
        <v>0</v>
      </c>
      <c r="BG536" s="172">
        <f>IF(N536="zákl. přenesená",J536,0)</f>
        <v>0</v>
      </c>
      <c r="BH536" s="172">
        <f>IF(N536="sníž. přenesená",J536,0)</f>
        <v>0</v>
      </c>
      <c r="BI536" s="172">
        <f>IF(N536="nulová",J536,0)</f>
        <v>0</v>
      </c>
      <c r="BJ536" s="3" t="s">
        <v>80</v>
      </c>
      <c r="BK536" s="172">
        <f>ROUND(I536*H536,2)</f>
        <v>0</v>
      </c>
      <c r="BL536" s="3" t="s">
        <v>132</v>
      </c>
      <c r="BM536" s="171" t="s">
        <v>1527</v>
      </c>
    </row>
    <row r="537" spans="2:65" s="20" customFormat="1" ht="19.5" x14ac:dyDescent="0.2">
      <c r="B537" s="21"/>
      <c r="C537" s="22"/>
      <c r="D537" s="173" t="s">
        <v>134</v>
      </c>
      <c r="E537" s="22"/>
      <c r="F537" s="174" t="s">
        <v>1526</v>
      </c>
      <c r="G537" s="22"/>
      <c r="H537" s="22"/>
      <c r="I537" s="175"/>
      <c r="J537" s="22"/>
      <c r="K537" s="22"/>
      <c r="L537" s="25"/>
      <c r="M537" s="176"/>
      <c r="N537" s="22"/>
      <c r="O537" s="22"/>
      <c r="P537" s="22"/>
      <c r="Q537" s="22"/>
      <c r="R537" s="22"/>
      <c r="S537" s="22"/>
      <c r="T537" s="53"/>
      <c r="AT537" s="3" t="s">
        <v>134</v>
      </c>
      <c r="AU537" s="3" t="s">
        <v>146</v>
      </c>
    </row>
    <row r="538" spans="2:65" s="179" customFormat="1" x14ac:dyDescent="0.2">
      <c r="B538" s="180"/>
      <c r="C538" s="181"/>
      <c r="D538" s="173" t="s">
        <v>138</v>
      </c>
      <c r="E538" s="182" t="s">
        <v>19</v>
      </c>
      <c r="F538" s="183" t="s">
        <v>1528</v>
      </c>
      <c r="G538" s="181"/>
      <c r="H538" s="184">
        <v>5</v>
      </c>
      <c r="I538" s="185"/>
      <c r="J538" s="181"/>
      <c r="K538" s="181"/>
      <c r="L538" s="186"/>
      <c r="M538" s="187"/>
      <c r="N538" s="181"/>
      <c r="O538" s="181"/>
      <c r="P538" s="181"/>
      <c r="Q538" s="181"/>
      <c r="R538" s="181"/>
      <c r="S538" s="181"/>
      <c r="T538" s="188"/>
      <c r="AT538" s="189" t="s">
        <v>138</v>
      </c>
      <c r="AU538" s="189" t="s">
        <v>146</v>
      </c>
      <c r="AV538" s="179" t="s">
        <v>82</v>
      </c>
      <c r="AW538" s="179" t="s">
        <v>33</v>
      </c>
      <c r="AX538" s="179" t="s">
        <v>72</v>
      </c>
      <c r="AY538" s="189" t="s">
        <v>125</v>
      </c>
    </row>
    <row r="539" spans="2:65" s="190" customFormat="1" x14ac:dyDescent="0.2">
      <c r="B539" s="191"/>
      <c r="C539" s="192"/>
      <c r="D539" s="173" t="s">
        <v>138</v>
      </c>
      <c r="E539" s="193" t="s">
        <v>19</v>
      </c>
      <c r="F539" s="194" t="s">
        <v>158</v>
      </c>
      <c r="G539" s="192"/>
      <c r="H539" s="195">
        <v>5</v>
      </c>
      <c r="I539" s="196"/>
      <c r="J539" s="192"/>
      <c r="K539" s="192"/>
      <c r="L539" s="197"/>
      <c r="M539" s="198"/>
      <c r="N539" s="192"/>
      <c r="O539" s="192"/>
      <c r="P539" s="192"/>
      <c r="Q539" s="192"/>
      <c r="R539" s="192"/>
      <c r="S539" s="192"/>
      <c r="T539" s="199"/>
      <c r="AT539" s="200" t="s">
        <v>138</v>
      </c>
      <c r="AU539" s="200" t="s">
        <v>146</v>
      </c>
      <c r="AV539" s="190" t="s">
        <v>132</v>
      </c>
      <c r="AW539" s="190" t="s">
        <v>33</v>
      </c>
      <c r="AX539" s="190" t="s">
        <v>80</v>
      </c>
      <c r="AY539" s="200" t="s">
        <v>125</v>
      </c>
    </row>
    <row r="540" spans="2:65" s="20" customFormat="1" ht="21.75" customHeight="1" x14ac:dyDescent="0.2">
      <c r="B540" s="21"/>
      <c r="C540" s="215" t="s">
        <v>1529</v>
      </c>
      <c r="D540" s="215" t="s">
        <v>408</v>
      </c>
      <c r="E540" s="216" t="s">
        <v>1530</v>
      </c>
      <c r="F540" s="217" t="s">
        <v>1531</v>
      </c>
      <c r="G540" s="218" t="s">
        <v>1205</v>
      </c>
      <c r="H540" s="219">
        <v>3</v>
      </c>
      <c r="I540" s="220"/>
      <c r="J540" s="221">
        <f>ROUND(I540*H540,2)</f>
        <v>0</v>
      </c>
      <c r="K540" s="217" t="s">
        <v>19</v>
      </c>
      <c r="L540" s="222"/>
      <c r="M540" s="223" t="s">
        <v>19</v>
      </c>
      <c r="N540" s="224" t="s">
        <v>43</v>
      </c>
      <c r="O540" s="22"/>
      <c r="P540" s="169">
        <f>O540*H540</f>
        <v>0</v>
      </c>
      <c r="Q540" s="169">
        <v>2.5000000000000001E-2</v>
      </c>
      <c r="R540" s="169">
        <f>Q540*H540</f>
        <v>7.5000000000000011E-2</v>
      </c>
      <c r="S540" s="169">
        <v>0</v>
      </c>
      <c r="T540" s="170">
        <f>S540*H540</f>
        <v>0</v>
      </c>
      <c r="AR540" s="171" t="s">
        <v>175</v>
      </c>
      <c r="AT540" s="171" t="s">
        <v>408</v>
      </c>
      <c r="AU540" s="171" t="s">
        <v>146</v>
      </c>
      <c r="AY540" s="3" t="s">
        <v>125</v>
      </c>
      <c r="BE540" s="172">
        <f>IF(N540="základní",J540,0)</f>
        <v>0</v>
      </c>
      <c r="BF540" s="172">
        <f>IF(N540="snížená",J540,0)</f>
        <v>0</v>
      </c>
      <c r="BG540" s="172">
        <f>IF(N540="zákl. přenesená",J540,0)</f>
        <v>0</v>
      </c>
      <c r="BH540" s="172">
        <f>IF(N540="sníž. přenesená",J540,0)</f>
        <v>0</v>
      </c>
      <c r="BI540" s="172">
        <f>IF(N540="nulová",J540,0)</f>
        <v>0</v>
      </c>
      <c r="BJ540" s="3" t="s">
        <v>80</v>
      </c>
      <c r="BK540" s="172">
        <f>ROUND(I540*H540,2)</f>
        <v>0</v>
      </c>
      <c r="BL540" s="3" t="s">
        <v>132</v>
      </c>
      <c r="BM540" s="171" t="s">
        <v>1532</v>
      </c>
    </row>
    <row r="541" spans="2:65" s="20" customFormat="1" x14ac:dyDescent="0.2">
      <c r="B541" s="21"/>
      <c r="C541" s="22"/>
      <c r="D541" s="173" t="s">
        <v>134</v>
      </c>
      <c r="E541" s="22"/>
      <c r="F541" s="174" t="s">
        <v>1531</v>
      </c>
      <c r="G541" s="22"/>
      <c r="H541" s="22"/>
      <c r="I541" s="175"/>
      <c r="J541" s="22"/>
      <c r="K541" s="22"/>
      <c r="L541" s="25"/>
      <c r="M541" s="176"/>
      <c r="N541" s="22"/>
      <c r="O541" s="22"/>
      <c r="P541" s="22"/>
      <c r="Q541" s="22"/>
      <c r="R541" s="22"/>
      <c r="S541" s="22"/>
      <c r="T541" s="53"/>
      <c r="AT541" s="3" t="s">
        <v>134</v>
      </c>
      <c r="AU541" s="3" t="s">
        <v>146</v>
      </c>
    </row>
    <row r="542" spans="2:65" s="179" customFormat="1" x14ac:dyDescent="0.2">
      <c r="B542" s="180"/>
      <c r="C542" s="181"/>
      <c r="D542" s="173" t="s">
        <v>138</v>
      </c>
      <c r="E542" s="182" t="s">
        <v>19</v>
      </c>
      <c r="F542" s="183" t="s">
        <v>1533</v>
      </c>
      <c r="G542" s="181"/>
      <c r="H542" s="184">
        <v>3</v>
      </c>
      <c r="I542" s="185"/>
      <c r="J542" s="181"/>
      <c r="K542" s="181"/>
      <c r="L542" s="186"/>
      <c r="M542" s="187"/>
      <c r="N542" s="181"/>
      <c r="O542" s="181"/>
      <c r="P542" s="181"/>
      <c r="Q542" s="181"/>
      <c r="R542" s="181"/>
      <c r="S542" s="181"/>
      <c r="T542" s="188"/>
      <c r="AT542" s="189" t="s">
        <v>138</v>
      </c>
      <c r="AU542" s="189" t="s">
        <v>146</v>
      </c>
      <c r="AV542" s="179" t="s">
        <v>82</v>
      </c>
      <c r="AW542" s="179" t="s">
        <v>33</v>
      </c>
      <c r="AX542" s="179" t="s">
        <v>72</v>
      </c>
      <c r="AY542" s="189" t="s">
        <v>125</v>
      </c>
    </row>
    <row r="543" spans="2:65" s="190" customFormat="1" x14ac:dyDescent="0.2">
      <c r="B543" s="191"/>
      <c r="C543" s="192"/>
      <c r="D543" s="173" t="s">
        <v>138</v>
      </c>
      <c r="E543" s="193" t="s">
        <v>19</v>
      </c>
      <c r="F543" s="194" t="s">
        <v>158</v>
      </c>
      <c r="G543" s="192"/>
      <c r="H543" s="195">
        <v>3</v>
      </c>
      <c r="I543" s="196"/>
      <c r="J543" s="192"/>
      <c r="K543" s="192"/>
      <c r="L543" s="197"/>
      <c r="M543" s="198"/>
      <c r="N543" s="192"/>
      <c r="O543" s="192"/>
      <c r="P543" s="192"/>
      <c r="Q543" s="192"/>
      <c r="R543" s="192"/>
      <c r="S543" s="192"/>
      <c r="T543" s="199"/>
      <c r="AT543" s="200" t="s">
        <v>138</v>
      </c>
      <c r="AU543" s="200" t="s">
        <v>146</v>
      </c>
      <c r="AV543" s="190" t="s">
        <v>132</v>
      </c>
      <c r="AW543" s="190" t="s">
        <v>33</v>
      </c>
      <c r="AX543" s="190" t="s">
        <v>80</v>
      </c>
      <c r="AY543" s="200" t="s">
        <v>125</v>
      </c>
    </row>
    <row r="544" spans="2:65" s="20" customFormat="1" ht="33" customHeight="1" x14ac:dyDescent="0.2">
      <c r="B544" s="21"/>
      <c r="C544" s="215" t="s">
        <v>1534</v>
      </c>
      <c r="D544" s="215" t="s">
        <v>408</v>
      </c>
      <c r="E544" s="216" t="s">
        <v>1535</v>
      </c>
      <c r="F544" s="217" t="s">
        <v>1536</v>
      </c>
      <c r="G544" s="218" t="s">
        <v>1205</v>
      </c>
      <c r="H544" s="219">
        <v>2</v>
      </c>
      <c r="I544" s="220"/>
      <c r="J544" s="221">
        <f>ROUND(I544*H544,2)</f>
        <v>0</v>
      </c>
      <c r="K544" s="217" t="s">
        <v>19</v>
      </c>
      <c r="L544" s="222"/>
      <c r="M544" s="223" t="s">
        <v>19</v>
      </c>
      <c r="N544" s="224" t="s">
        <v>43</v>
      </c>
      <c r="O544" s="22"/>
      <c r="P544" s="169">
        <f>O544*H544</f>
        <v>0</v>
      </c>
      <c r="Q544" s="169">
        <v>2.5000000000000001E-2</v>
      </c>
      <c r="R544" s="169">
        <f>Q544*H544</f>
        <v>0.05</v>
      </c>
      <c r="S544" s="169">
        <v>0</v>
      </c>
      <c r="T544" s="170">
        <f>S544*H544</f>
        <v>0</v>
      </c>
      <c r="AR544" s="171" t="s">
        <v>175</v>
      </c>
      <c r="AT544" s="171" t="s">
        <v>408</v>
      </c>
      <c r="AU544" s="171" t="s">
        <v>146</v>
      </c>
      <c r="AY544" s="3" t="s">
        <v>125</v>
      </c>
      <c r="BE544" s="172">
        <f>IF(N544="základní",J544,0)</f>
        <v>0</v>
      </c>
      <c r="BF544" s="172">
        <f>IF(N544="snížená",J544,0)</f>
        <v>0</v>
      </c>
      <c r="BG544" s="172">
        <f>IF(N544="zákl. přenesená",J544,0)</f>
        <v>0</v>
      </c>
      <c r="BH544" s="172">
        <f>IF(N544="sníž. přenesená",J544,0)</f>
        <v>0</v>
      </c>
      <c r="BI544" s="172">
        <f>IF(N544="nulová",J544,0)</f>
        <v>0</v>
      </c>
      <c r="BJ544" s="3" t="s">
        <v>80</v>
      </c>
      <c r="BK544" s="172">
        <f>ROUND(I544*H544,2)</f>
        <v>0</v>
      </c>
      <c r="BL544" s="3" t="s">
        <v>132</v>
      </c>
      <c r="BM544" s="171" t="s">
        <v>1537</v>
      </c>
    </row>
    <row r="545" spans="2:65" s="20" customFormat="1" ht="19.5" x14ac:dyDescent="0.2">
      <c r="B545" s="21"/>
      <c r="C545" s="22"/>
      <c r="D545" s="173" t="s">
        <v>134</v>
      </c>
      <c r="E545" s="22"/>
      <c r="F545" s="174" t="s">
        <v>1536</v>
      </c>
      <c r="G545" s="22"/>
      <c r="H545" s="22"/>
      <c r="I545" s="175"/>
      <c r="J545" s="22"/>
      <c r="K545" s="22"/>
      <c r="L545" s="25"/>
      <c r="M545" s="176"/>
      <c r="N545" s="22"/>
      <c r="O545" s="22"/>
      <c r="P545" s="22"/>
      <c r="Q545" s="22"/>
      <c r="R545" s="22"/>
      <c r="S545" s="22"/>
      <c r="T545" s="53"/>
      <c r="AT545" s="3" t="s">
        <v>134</v>
      </c>
      <c r="AU545" s="3" t="s">
        <v>146</v>
      </c>
    </row>
    <row r="546" spans="2:65" s="179" customFormat="1" x14ac:dyDescent="0.2">
      <c r="B546" s="180"/>
      <c r="C546" s="181"/>
      <c r="D546" s="173" t="s">
        <v>138</v>
      </c>
      <c r="E546" s="182" t="s">
        <v>19</v>
      </c>
      <c r="F546" s="183" t="s">
        <v>1538</v>
      </c>
      <c r="G546" s="181"/>
      <c r="H546" s="184">
        <v>2</v>
      </c>
      <c r="I546" s="185"/>
      <c r="J546" s="181"/>
      <c r="K546" s="181"/>
      <c r="L546" s="186"/>
      <c r="M546" s="187"/>
      <c r="N546" s="181"/>
      <c r="O546" s="181"/>
      <c r="P546" s="181"/>
      <c r="Q546" s="181"/>
      <c r="R546" s="181"/>
      <c r="S546" s="181"/>
      <c r="T546" s="188"/>
      <c r="AT546" s="189" t="s">
        <v>138</v>
      </c>
      <c r="AU546" s="189" t="s">
        <v>146</v>
      </c>
      <c r="AV546" s="179" t="s">
        <v>82</v>
      </c>
      <c r="AW546" s="179" t="s">
        <v>33</v>
      </c>
      <c r="AX546" s="179" t="s">
        <v>72</v>
      </c>
      <c r="AY546" s="189" t="s">
        <v>125</v>
      </c>
    </row>
    <row r="547" spans="2:65" s="190" customFormat="1" x14ac:dyDescent="0.2">
      <c r="B547" s="191"/>
      <c r="C547" s="192"/>
      <c r="D547" s="173" t="s">
        <v>138</v>
      </c>
      <c r="E547" s="193" t="s">
        <v>19</v>
      </c>
      <c r="F547" s="194" t="s">
        <v>158</v>
      </c>
      <c r="G547" s="192"/>
      <c r="H547" s="195">
        <v>2</v>
      </c>
      <c r="I547" s="196"/>
      <c r="J547" s="192"/>
      <c r="K547" s="192"/>
      <c r="L547" s="197"/>
      <c r="M547" s="198"/>
      <c r="N547" s="192"/>
      <c r="O547" s="192"/>
      <c r="P547" s="192"/>
      <c r="Q547" s="192"/>
      <c r="R547" s="192"/>
      <c r="S547" s="192"/>
      <c r="T547" s="199"/>
      <c r="AT547" s="200" t="s">
        <v>138</v>
      </c>
      <c r="AU547" s="200" t="s">
        <v>146</v>
      </c>
      <c r="AV547" s="190" t="s">
        <v>132</v>
      </c>
      <c r="AW547" s="190" t="s">
        <v>33</v>
      </c>
      <c r="AX547" s="190" t="s">
        <v>80</v>
      </c>
      <c r="AY547" s="200" t="s">
        <v>125</v>
      </c>
    </row>
    <row r="548" spans="2:65" s="20" customFormat="1" ht="24.2" customHeight="1" x14ac:dyDescent="0.2">
      <c r="B548" s="21"/>
      <c r="C548" s="215" t="s">
        <v>1539</v>
      </c>
      <c r="D548" s="215" t="s">
        <v>408</v>
      </c>
      <c r="E548" s="216" t="s">
        <v>1540</v>
      </c>
      <c r="F548" s="217" t="s">
        <v>1541</v>
      </c>
      <c r="G548" s="218" t="s">
        <v>1205</v>
      </c>
      <c r="H548" s="219">
        <v>4</v>
      </c>
      <c r="I548" s="220"/>
      <c r="J548" s="221">
        <f>ROUND(I548*H548,2)</f>
        <v>0</v>
      </c>
      <c r="K548" s="217" t="s">
        <v>19</v>
      </c>
      <c r="L548" s="222"/>
      <c r="M548" s="223" t="s">
        <v>19</v>
      </c>
      <c r="N548" s="224" t="s">
        <v>43</v>
      </c>
      <c r="O548" s="22"/>
      <c r="P548" s="169">
        <f>O548*H548</f>
        <v>0</v>
      </c>
      <c r="Q548" s="169">
        <v>2.5000000000000001E-2</v>
      </c>
      <c r="R548" s="169">
        <f>Q548*H548</f>
        <v>0.1</v>
      </c>
      <c r="S548" s="169">
        <v>0</v>
      </c>
      <c r="T548" s="170">
        <f>S548*H548</f>
        <v>0</v>
      </c>
      <c r="AR548" s="171" t="s">
        <v>175</v>
      </c>
      <c r="AT548" s="171" t="s">
        <v>408</v>
      </c>
      <c r="AU548" s="171" t="s">
        <v>146</v>
      </c>
      <c r="AY548" s="3" t="s">
        <v>125</v>
      </c>
      <c r="BE548" s="172">
        <f>IF(N548="základní",J548,0)</f>
        <v>0</v>
      </c>
      <c r="BF548" s="172">
        <f>IF(N548="snížená",J548,0)</f>
        <v>0</v>
      </c>
      <c r="BG548" s="172">
        <f>IF(N548="zákl. přenesená",J548,0)</f>
        <v>0</v>
      </c>
      <c r="BH548" s="172">
        <f>IF(N548="sníž. přenesená",J548,0)</f>
        <v>0</v>
      </c>
      <c r="BI548" s="172">
        <f>IF(N548="nulová",J548,0)</f>
        <v>0</v>
      </c>
      <c r="BJ548" s="3" t="s">
        <v>80</v>
      </c>
      <c r="BK548" s="172">
        <f>ROUND(I548*H548,2)</f>
        <v>0</v>
      </c>
      <c r="BL548" s="3" t="s">
        <v>132</v>
      </c>
      <c r="BM548" s="171" t="s">
        <v>1542</v>
      </c>
    </row>
    <row r="549" spans="2:65" s="20" customFormat="1" ht="19.5" x14ac:dyDescent="0.2">
      <c r="B549" s="21"/>
      <c r="C549" s="22"/>
      <c r="D549" s="173" t="s">
        <v>134</v>
      </c>
      <c r="E549" s="22"/>
      <c r="F549" s="174" t="s">
        <v>1541</v>
      </c>
      <c r="G549" s="22"/>
      <c r="H549" s="22"/>
      <c r="I549" s="175"/>
      <c r="J549" s="22"/>
      <c r="K549" s="22"/>
      <c r="L549" s="25"/>
      <c r="M549" s="176"/>
      <c r="N549" s="22"/>
      <c r="O549" s="22"/>
      <c r="P549" s="22"/>
      <c r="Q549" s="22"/>
      <c r="R549" s="22"/>
      <c r="S549" s="22"/>
      <c r="T549" s="53"/>
      <c r="AT549" s="3" t="s">
        <v>134</v>
      </c>
      <c r="AU549" s="3" t="s">
        <v>146</v>
      </c>
    </row>
    <row r="550" spans="2:65" s="179" customFormat="1" x14ac:dyDescent="0.2">
      <c r="B550" s="180"/>
      <c r="C550" s="181"/>
      <c r="D550" s="173" t="s">
        <v>138</v>
      </c>
      <c r="E550" s="182" t="s">
        <v>19</v>
      </c>
      <c r="F550" s="183" t="s">
        <v>1543</v>
      </c>
      <c r="G550" s="181"/>
      <c r="H550" s="184">
        <v>4</v>
      </c>
      <c r="I550" s="185"/>
      <c r="J550" s="181"/>
      <c r="K550" s="181"/>
      <c r="L550" s="186"/>
      <c r="M550" s="187"/>
      <c r="N550" s="181"/>
      <c r="O550" s="181"/>
      <c r="P550" s="181"/>
      <c r="Q550" s="181"/>
      <c r="R550" s="181"/>
      <c r="S550" s="181"/>
      <c r="T550" s="188"/>
      <c r="AT550" s="189" t="s">
        <v>138</v>
      </c>
      <c r="AU550" s="189" t="s">
        <v>146</v>
      </c>
      <c r="AV550" s="179" t="s">
        <v>82</v>
      </c>
      <c r="AW550" s="179" t="s">
        <v>33</v>
      </c>
      <c r="AX550" s="179" t="s">
        <v>72</v>
      </c>
      <c r="AY550" s="189" t="s">
        <v>125</v>
      </c>
    </row>
    <row r="551" spans="2:65" s="190" customFormat="1" x14ac:dyDescent="0.2">
      <c r="B551" s="191"/>
      <c r="C551" s="192"/>
      <c r="D551" s="173" t="s">
        <v>138</v>
      </c>
      <c r="E551" s="193" t="s">
        <v>19</v>
      </c>
      <c r="F551" s="194" t="s">
        <v>158</v>
      </c>
      <c r="G551" s="192"/>
      <c r="H551" s="195">
        <v>4</v>
      </c>
      <c r="I551" s="196"/>
      <c r="J551" s="192"/>
      <c r="K551" s="192"/>
      <c r="L551" s="197"/>
      <c r="M551" s="198"/>
      <c r="N551" s="192"/>
      <c r="O551" s="192"/>
      <c r="P551" s="192"/>
      <c r="Q551" s="192"/>
      <c r="R551" s="192"/>
      <c r="S551" s="192"/>
      <c r="T551" s="199"/>
      <c r="AT551" s="200" t="s">
        <v>138</v>
      </c>
      <c r="AU551" s="200" t="s">
        <v>146</v>
      </c>
      <c r="AV551" s="190" t="s">
        <v>132</v>
      </c>
      <c r="AW551" s="190" t="s">
        <v>33</v>
      </c>
      <c r="AX551" s="190" t="s">
        <v>80</v>
      </c>
      <c r="AY551" s="200" t="s">
        <v>125</v>
      </c>
    </row>
    <row r="552" spans="2:65" s="20" customFormat="1" ht="24.2" customHeight="1" x14ac:dyDescent="0.2">
      <c r="B552" s="21"/>
      <c r="C552" s="215" t="s">
        <v>1544</v>
      </c>
      <c r="D552" s="215" t="s">
        <v>408</v>
      </c>
      <c r="E552" s="216" t="s">
        <v>1545</v>
      </c>
      <c r="F552" s="217" t="s">
        <v>1546</v>
      </c>
      <c r="G552" s="218" t="s">
        <v>1205</v>
      </c>
      <c r="H552" s="219">
        <v>2</v>
      </c>
      <c r="I552" s="220"/>
      <c r="J552" s="221">
        <f>ROUND(I552*H552,2)</f>
        <v>0</v>
      </c>
      <c r="K552" s="217" t="s">
        <v>19</v>
      </c>
      <c r="L552" s="222"/>
      <c r="M552" s="223" t="s">
        <v>19</v>
      </c>
      <c r="N552" s="224" t="s">
        <v>43</v>
      </c>
      <c r="O552" s="22"/>
      <c r="P552" s="169">
        <f>O552*H552</f>
        <v>0</v>
      </c>
      <c r="Q552" s="169">
        <v>2.5000000000000001E-2</v>
      </c>
      <c r="R552" s="169">
        <f>Q552*H552</f>
        <v>0.05</v>
      </c>
      <c r="S552" s="169">
        <v>0</v>
      </c>
      <c r="T552" s="170">
        <f>S552*H552</f>
        <v>0</v>
      </c>
      <c r="AR552" s="171" t="s">
        <v>175</v>
      </c>
      <c r="AT552" s="171" t="s">
        <v>408</v>
      </c>
      <c r="AU552" s="171" t="s">
        <v>146</v>
      </c>
      <c r="AY552" s="3" t="s">
        <v>125</v>
      </c>
      <c r="BE552" s="172">
        <f>IF(N552="základní",J552,0)</f>
        <v>0</v>
      </c>
      <c r="BF552" s="172">
        <f>IF(N552="snížená",J552,0)</f>
        <v>0</v>
      </c>
      <c r="BG552" s="172">
        <f>IF(N552="zákl. přenesená",J552,0)</f>
        <v>0</v>
      </c>
      <c r="BH552" s="172">
        <f>IF(N552="sníž. přenesená",J552,0)</f>
        <v>0</v>
      </c>
      <c r="BI552" s="172">
        <f>IF(N552="nulová",J552,0)</f>
        <v>0</v>
      </c>
      <c r="BJ552" s="3" t="s">
        <v>80</v>
      </c>
      <c r="BK552" s="172">
        <f>ROUND(I552*H552,2)</f>
        <v>0</v>
      </c>
      <c r="BL552" s="3" t="s">
        <v>132</v>
      </c>
      <c r="BM552" s="171" t="s">
        <v>1547</v>
      </c>
    </row>
    <row r="553" spans="2:65" s="20" customFormat="1" x14ac:dyDescent="0.2">
      <c r="B553" s="21"/>
      <c r="C553" s="22"/>
      <c r="D553" s="173" t="s">
        <v>134</v>
      </c>
      <c r="E553" s="22"/>
      <c r="F553" s="174" t="s">
        <v>1546</v>
      </c>
      <c r="G553" s="22"/>
      <c r="H553" s="22"/>
      <c r="I553" s="175"/>
      <c r="J553" s="22"/>
      <c r="K553" s="22"/>
      <c r="L553" s="25"/>
      <c r="M553" s="176"/>
      <c r="N553" s="22"/>
      <c r="O553" s="22"/>
      <c r="P553" s="22"/>
      <c r="Q553" s="22"/>
      <c r="R553" s="22"/>
      <c r="S553" s="22"/>
      <c r="T553" s="53"/>
      <c r="AT553" s="3" t="s">
        <v>134</v>
      </c>
      <c r="AU553" s="3" t="s">
        <v>146</v>
      </c>
    </row>
    <row r="554" spans="2:65" s="179" customFormat="1" x14ac:dyDescent="0.2">
      <c r="B554" s="180"/>
      <c r="C554" s="181"/>
      <c r="D554" s="173" t="s">
        <v>138</v>
      </c>
      <c r="E554" s="182" t="s">
        <v>19</v>
      </c>
      <c r="F554" s="183" t="s">
        <v>1548</v>
      </c>
      <c r="G554" s="181"/>
      <c r="H554" s="184">
        <v>2</v>
      </c>
      <c r="I554" s="185"/>
      <c r="J554" s="181"/>
      <c r="K554" s="181"/>
      <c r="L554" s="186"/>
      <c r="M554" s="187"/>
      <c r="N554" s="181"/>
      <c r="O554" s="181"/>
      <c r="P554" s="181"/>
      <c r="Q554" s="181"/>
      <c r="R554" s="181"/>
      <c r="S554" s="181"/>
      <c r="T554" s="188"/>
      <c r="AT554" s="189" t="s">
        <v>138</v>
      </c>
      <c r="AU554" s="189" t="s">
        <v>146</v>
      </c>
      <c r="AV554" s="179" t="s">
        <v>82</v>
      </c>
      <c r="AW554" s="179" t="s">
        <v>33</v>
      </c>
      <c r="AX554" s="179" t="s">
        <v>72</v>
      </c>
      <c r="AY554" s="189" t="s">
        <v>125</v>
      </c>
    </row>
    <row r="555" spans="2:65" s="190" customFormat="1" x14ac:dyDescent="0.2">
      <c r="B555" s="191"/>
      <c r="C555" s="192"/>
      <c r="D555" s="173" t="s">
        <v>138</v>
      </c>
      <c r="E555" s="193" t="s">
        <v>19</v>
      </c>
      <c r="F555" s="194" t="s">
        <v>158</v>
      </c>
      <c r="G555" s="192"/>
      <c r="H555" s="195">
        <v>2</v>
      </c>
      <c r="I555" s="196"/>
      <c r="J555" s="192"/>
      <c r="K555" s="192"/>
      <c r="L555" s="197"/>
      <c r="M555" s="198"/>
      <c r="N555" s="192"/>
      <c r="O555" s="192"/>
      <c r="P555" s="192"/>
      <c r="Q555" s="192"/>
      <c r="R555" s="192"/>
      <c r="S555" s="192"/>
      <c r="T555" s="199"/>
      <c r="AT555" s="200" t="s">
        <v>138</v>
      </c>
      <c r="AU555" s="200" t="s">
        <v>146</v>
      </c>
      <c r="AV555" s="190" t="s">
        <v>132</v>
      </c>
      <c r="AW555" s="190" t="s">
        <v>33</v>
      </c>
      <c r="AX555" s="190" t="s">
        <v>80</v>
      </c>
      <c r="AY555" s="200" t="s">
        <v>125</v>
      </c>
    </row>
    <row r="556" spans="2:65" s="20" customFormat="1" ht="24.2" customHeight="1" x14ac:dyDescent="0.2">
      <c r="B556" s="21"/>
      <c r="C556" s="215" t="s">
        <v>1549</v>
      </c>
      <c r="D556" s="215" t="s">
        <v>408</v>
      </c>
      <c r="E556" s="216" t="s">
        <v>1550</v>
      </c>
      <c r="F556" s="217" t="s">
        <v>1551</v>
      </c>
      <c r="G556" s="218" t="s">
        <v>1205</v>
      </c>
      <c r="H556" s="219">
        <v>3</v>
      </c>
      <c r="I556" s="220"/>
      <c r="J556" s="221">
        <f>ROUND(I556*H556,2)</f>
        <v>0</v>
      </c>
      <c r="K556" s="217" t="s">
        <v>19</v>
      </c>
      <c r="L556" s="222"/>
      <c r="M556" s="223" t="s">
        <v>19</v>
      </c>
      <c r="N556" s="224" t="s">
        <v>43</v>
      </c>
      <c r="O556" s="22"/>
      <c r="P556" s="169">
        <f>O556*H556</f>
        <v>0</v>
      </c>
      <c r="Q556" s="169">
        <v>2.5000000000000001E-2</v>
      </c>
      <c r="R556" s="169">
        <f>Q556*H556</f>
        <v>7.5000000000000011E-2</v>
      </c>
      <c r="S556" s="169">
        <v>0</v>
      </c>
      <c r="T556" s="170">
        <f>S556*H556</f>
        <v>0</v>
      </c>
      <c r="AR556" s="171" t="s">
        <v>175</v>
      </c>
      <c r="AT556" s="171" t="s">
        <v>408</v>
      </c>
      <c r="AU556" s="171" t="s">
        <v>146</v>
      </c>
      <c r="AY556" s="3" t="s">
        <v>125</v>
      </c>
      <c r="BE556" s="172">
        <f>IF(N556="základní",J556,0)</f>
        <v>0</v>
      </c>
      <c r="BF556" s="172">
        <f>IF(N556="snížená",J556,0)</f>
        <v>0</v>
      </c>
      <c r="BG556" s="172">
        <f>IF(N556="zákl. přenesená",J556,0)</f>
        <v>0</v>
      </c>
      <c r="BH556" s="172">
        <f>IF(N556="sníž. přenesená",J556,0)</f>
        <v>0</v>
      </c>
      <c r="BI556" s="172">
        <f>IF(N556="nulová",J556,0)</f>
        <v>0</v>
      </c>
      <c r="BJ556" s="3" t="s">
        <v>80</v>
      </c>
      <c r="BK556" s="172">
        <f>ROUND(I556*H556,2)</f>
        <v>0</v>
      </c>
      <c r="BL556" s="3" t="s">
        <v>132</v>
      </c>
      <c r="BM556" s="171" t="s">
        <v>1552</v>
      </c>
    </row>
    <row r="557" spans="2:65" s="20" customFormat="1" ht="19.5" x14ac:dyDescent="0.2">
      <c r="B557" s="21"/>
      <c r="C557" s="22"/>
      <c r="D557" s="173" t="s">
        <v>134</v>
      </c>
      <c r="E557" s="22"/>
      <c r="F557" s="174" t="s">
        <v>1551</v>
      </c>
      <c r="G557" s="22"/>
      <c r="H557" s="22"/>
      <c r="I557" s="175"/>
      <c r="J557" s="22"/>
      <c r="K557" s="22"/>
      <c r="L557" s="25"/>
      <c r="M557" s="176"/>
      <c r="N557" s="22"/>
      <c r="O557" s="22"/>
      <c r="P557" s="22"/>
      <c r="Q557" s="22"/>
      <c r="R557" s="22"/>
      <c r="S557" s="22"/>
      <c r="T557" s="53"/>
      <c r="AT557" s="3" t="s">
        <v>134</v>
      </c>
      <c r="AU557" s="3" t="s">
        <v>146</v>
      </c>
    </row>
    <row r="558" spans="2:65" s="179" customFormat="1" x14ac:dyDescent="0.2">
      <c r="B558" s="180"/>
      <c r="C558" s="181"/>
      <c r="D558" s="173" t="s">
        <v>138</v>
      </c>
      <c r="E558" s="182" t="s">
        <v>19</v>
      </c>
      <c r="F558" s="183" t="s">
        <v>1553</v>
      </c>
      <c r="G558" s="181"/>
      <c r="H558" s="184">
        <v>3</v>
      </c>
      <c r="I558" s="185"/>
      <c r="J558" s="181"/>
      <c r="K558" s="181"/>
      <c r="L558" s="186"/>
      <c r="M558" s="187"/>
      <c r="N558" s="181"/>
      <c r="O558" s="181"/>
      <c r="P558" s="181"/>
      <c r="Q558" s="181"/>
      <c r="R558" s="181"/>
      <c r="S558" s="181"/>
      <c r="T558" s="188"/>
      <c r="AT558" s="189" t="s">
        <v>138</v>
      </c>
      <c r="AU558" s="189" t="s">
        <v>146</v>
      </c>
      <c r="AV558" s="179" t="s">
        <v>82</v>
      </c>
      <c r="AW558" s="179" t="s">
        <v>33</v>
      </c>
      <c r="AX558" s="179" t="s">
        <v>72</v>
      </c>
      <c r="AY558" s="189" t="s">
        <v>125</v>
      </c>
    </row>
    <row r="559" spans="2:65" s="190" customFormat="1" x14ac:dyDescent="0.2">
      <c r="B559" s="191"/>
      <c r="C559" s="192"/>
      <c r="D559" s="173" t="s">
        <v>138</v>
      </c>
      <c r="E559" s="193" t="s">
        <v>19</v>
      </c>
      <c r="F559" s="194" t="s">
        <v>158</v>
      </c>
      <c r="G559" s="192"/>
      <c r="H559" s="195">
        <v>3</v>
      </c>
      <c r="I559" s="196"/>
      <c r="J559" s="192"/>
      <c r="K559" s="192"/>
      <c r="L559" s="197"/>
      <c r="M559" s="198"/>
      <c r="N559" s="192"/>
      <c r="O559" s="192"/>
      <c r="P559" s="192"/>
      <c r="Q559" s="192"/>
      <c r="R559" s="192"/>
      <c r="S559" s="192"/>
      <c r="T559" s="199"/>
      <c r="AT559" s="200" t="s">
        <v>138</v>
      </c>
      <c r="AU559" s="200" t="s">
        <v>146</v>
      </c>
      <c r="AV559" s="190" t="s">
        <v>132</v>
      </c>
      <c r="AW559" s="190" t="s">
        <v>33</v>
      </c>
      <c r="AX559" s="190" t="s">
        <v>80</v>
      </c>
      <c r="AY559" s="200" t="s">
        <v>125</v>
      </c>
    </row>
    <row r="560" spans="2:65" s="144" customFormat="1" ht="20.85" customHeight="1" x14ac:dyDescent="0.2">
      <c r="B560" s="145"/>
      <c r="C560" s="146"/>
      <c r="D560" s="147" t="s">
        <v>71</v>
      </c>
      <c r="E560" s="158" t="s">
        <v>1554</v>
      </c>
      <c r="F560" s="158" t="s">
        <v>1555</v>
      </c>
      <c r="G560" s="146"/>
      <c r="H560" s="146"/>
      <c r="I560" s="149"/>
      <c r="J560" s="159">
        <f>BK560</f>
        <v>0</v>
      </c>
      <c r="K560" s="146"/>
      <c r="L560" s="151"/>
      <c r="M560" s="152"/>
      <c r="N560" s="146"/>
      <c r="O560" s="146"/>
      <c r="P560" s="153">
        <f>SUM(P561:P650)</f>
        <v>0</v>
      </c>
      <c r="Q560" s="146"/>
      <c r="R560" s="153">
        <f>SUM(R561:R650)</f>
        <v>22.682592000000007</v>
      </c>
      <c r="S560" s="146"/>
      <c r="T560" s="154">
        <f>SUM(T561:T650)</f>
        <v>0</v>
      </c>
      <c r="AR560" s="155" t="s">
        <v>80</v>
      </c>
      <c r="AT560" s="156" t="s">
        <v>71</v>
      </c>
      <c r="AU560" s="156" t="s">
        <v>82</v>
      </c>
      <c r="AY560" s="155" t="s">
        <v>125</v>
      </c>
      <c r="BK560" s="157">
        <f>SUM(BK561:BK650)</f>
        <v>0</v>
      </c>
    </row>
    <row r="561" spans="2:65" s="20" customFormat="1" ht="33" customHeight="1" x14ac:dyDescent="0.2">
      <c r="B561" s="21"/>
      <c r="C561" s="160" t="s">
        <v>1556</v>
      </c>
      <c r="D561" s="160" t="s">
        <v>127</v>
      </c>
      <c r="E561" s="161" t="s">
        <v>1557</v>
      </c>
      <c r="F561" s="162" t="s">
        <v>1558</v>
      </c>
      <c r="G561" s="163" t="s">
        <v>130</v>
      </c>
      <c r="H561" s="164">
        <v>184.5</v>
      </c>
      <c r="I561" s="165"/>
      <c r="J561" s="166">
        <f>ROUND(I561*H561,2)</f>
        <v>0</v>
      </c>
      <c r="K561" s="162" t="s">
        <v>131</v>
      </c>
      <c r="L561" s="25"/>
      <c r="M561" s="167" t="s">
        <v>19</v>
      </c>
      <c r="N561" s="168" t="s">
        <v>43</v>
      </c>
      <c r="O561" s="22"/>
      <c r="P561" s="169">
        <f>O561*H561</f>
        <v>0</v>
      </c>
      <c r="Q561" s="169">
        <v>0</v>
      </c>
      <c r="R561" s="169">
        <f>Q561*H561</f>
        <v>0</v>
      </c>
      <c r="S561" s="169">
        <v>0</v>
      </c>
      <c r="T561" s="170">
        <f>S561*H561</f>
        <v>0</v>
      </c>
      <c r="AR561" s="171" t="s">
        <v>132</v>
      </c>
      <c r="AT561" s="171" t="s">
        <v>127</v>
      </c>
      <c r="AU561" s="171" t="s">
        <v>146</v>
      </c>
      <c r="AY561" s="3" t="s">
        <v>125</v>
      </c>
      <c r="BE561" s="172">
        <f>IF(N561="základní",J561,0)</f>
        <v>0</v>
      </c>
      <c r="BF561" s="172">
        <f>IF(N561="snížená",J561,0)</f>
        <v>0</v>
      </c>
      <c r="BG561" s="172">
        <f>IF(N561="zákl. přenesená",J561,0)</f>
        <v>0</v>
      </c>
      <c r="BH561" s="172">
        <f>IF(N561="sníž. přenesená",J561,0)</f>
        <v>0</v>
      </c>
      <c r="BI561" s="172">
        <f>IF(N561="nulová",J561,0)</f>
        <v>0</v>
      </c>
      <c r="BJ561" s="3" t="s">
        <v>80</v>
      </c>
      <c r="BK561" s="172">
        <f>ROUND(I561*H561,2)</f>
        <v>0</v>
      </c>
      <c r="BL561" s="3" t="s">
        <v>132</v>
      </c>
      <c r="BM561" s="171" t="s">
        <v>1559</v>
      </c>
    </row>
    <row r="562" spans="2:65" s="20" customFormat="1" ht="29.25" x14ac:dyDescent="0.2">
      <c r="B562" s="21"/>
      <c r="C562" s="22"/>
      <c r="D562" s="173" t="s">
        <v>134</v>
      </c>
      <c r="E562" s="22"/>
      <c r="F562" s="174" t="s">
        <v>1560</v>
      </c>
      <c r="G562" s="22"/>
      <c r="H562" s="22"/>
      <c r="I562" s="175"/>
      <c r="J562" s="22"/>
      <c r="K562" s="22"/>
      <c r="L562" s="25"/>
      <c r="M562" s="176"/>
      <c r="N562" s="22"/>
      <c r="O562" s="22"/>
      <c r="P562" s="22"/>
      <c r="Q562" s="22"/>
      <c r="R562" s="22"/>
      <c r="S562" s="22"/>
      <c r="T562" s="53"/>
      <c r="AT562" s="3" t="s">
        <v>134</v>
      </c>
      <c r="AU562" s="3" t="s">
        <v>146</v>
      </c>
    </row>
    <row r="563" spans="2:65" s="20" customFormat="1" x14ac:dyDescent="0.2">
      <c r="B563" s="21"/>
      <c r="C563" s="22"/>
      <c r="D563" s="177" t="s">
        <v>136</v>
      </c>
      <c r="E563" s="22"/>
      <c r="F563" s="178" t="s">
        <v>1561</v>
      </c>
      <c r="G563" s="22"/>
      <c r="H563" s="22"/>
      <c r="I563" s="175"/>
      <c r="J563" s="22"/>
      <c r="K563" s="22"/>
      <c r="L563" s="25"/>
      <c r="M563" s="176"/>
      <c r="N563" s="22"/>
      <c r="O563" s="22"/>
      <c r="P563" s="22"/>
      <c r="Q563" s="22"/>
      <c r="R563" s="22"/>
      <c r="S563" s="22"/>
      <c r="T563" s="53"/>
      <c r="AT563" s="3" t="s">
        <v>136</v>
      </c>
      <c r="AU563" s="3" t="s">
        <v>146</v>
      </c>
    </row>
    <row r="564" spans="2:65" s="179" customFormat="1" x14ac:dyDescent="0.2">
      <c r="B564" s="180"/>
      <c r="C564" s="181"/>
      <c r="D564" s="173" t="s">
        <v>138</v>
      </c>
      <c r="E564" s="182" t="s">
        <v>19</v>
      </c>
      <c r="F564" s="183" t="s">
        <v>1562</v>
      </c>
      <c r="G564" s="181"/>
      <c r="H564" s="184">
        <v>184.5</v>
      </c>
      <c r="I564" s="185"/>
      <c r="J564" s="181"/>
      <c r="K564" s="181"/>
      <c r="L564" s="186"/>
      <c r="M564" s="187"/>
      <c r="N564" s="181"/>
      <c r="O564" s="181"/>
      <c r="P564" s="181"/>
      <c r="Q564" s="181"/>
      <c r="R564" s="181"/>
      <c r="S564" s="181"/>
      <c r="T564" s="188"/>
      <c r="AT564" s="189" t="s">
        <v>138</v>
      </c>
      <c r="AU564" s="189" t="s">
        <v>146</v>
      </c>
      <c r="AV564" s="179" t="s">
        <v>82</v>
      </c>
      <c r="AW564" s="179" t="s">
        <v>33</v>
      </c>
      <c r="AX564" s="179" t="s">
        <v>72</v>
      </c>
      <c r="AY564" s="189" t="s">
        <v>125</v>
      </c>
    </row>
    <row r="565" spans="2:65" s="190" customFormat="1" x14ac:dyDescent="0.2">
      <c r="B565" s="191"/>
      <c r="C565" s="192"/>
      <c r="D565" s="173" t="s">
        <v>138</v>
      </c>
      <c r="E565" s="193" t="s">
        <v>19</v>
      </c>
      <c r="F565" s="194" t="s">
        <v>158</v>
      </c>
      <c r="G565" s="192"/>
      <c r="H565" s="195">
        <v>184.5</v>
      </c>
      <c r="I565" s="196"/>
      <c r="J565" s="192"/>
      <c r="K565" s="192"/>
      <c r="L565" s="197"/>
      <c r="M565" s="198"/>
      <c r="N565" s="192"/>
      <c r="O565" s="192"/>
      <c r="P565" s="192"/>
      <c r="Q565" s="192"/>
      <c r="R565" s="192"/>
      <c r="S565" s="192"/>
      <c r="T565" s="199"/>
      <c r="AT565" s="200" t="s">
        <v>138</v>
      </c>
      <c r="AU565" s="200" t="s">
        <v>146</v>
      </c>
      <c r="AV565" s="190" t="s">
        <v>132</v>
      </c>
      <c r="AW565" s="190" t="s">
        <v>33</v>
      </c>
      <c r="AX565" s="190" t="s">
        <v>80</v>
      </c>
      <c r="AY565" s="200" t="s">
        <v>125</v>
      </c>
    </row>
    <row r="566" spans="2:65" s="20" customFormat="1" ht="16.5" customHeight="1" x14ac:dyDescent="0.2">
      <c r="B566" s="21"/>
      <c r="C566" s="215" t="s">
        <v>1563</v>
      </c>
      <c r="D566" s="215" t="s">
        <v>408</v>
      </c>
      <c r="E566" s="216" t="s">
        <v>1564</v>
      </c>
      <c r="F566" s="217" t="s">
        <v>1565</v>
      </c>
      <c r="G566" s="218" t="s">
        <v>1566</v>
      </c>
      <c r="H566" s="219">
        <v>9.1999999999999998E-2</v>
      </c>
      <c r="I566" s="220"/>
      <c r="J566" s="221">
        <f>ROUND(I566*H566,2)</f>
        <v>0</v>
      </c>
      <c r="K566" s="217" t="s">
        <v>131</v>
      </c>
      <c r="L566" s="222"/>
      <c r="M566" s="223" t="s">
        <v>19</v>
      </c>
      <c r="N566" s="224" t="s">
        <v>43</v>
      </c>
      <c r="O566" s="22"/>
      <c r="P566" s="169">
        <f>O566*H566</f>
        <v>0</v>
      </c>
      <c r="Q566" s="169">
        <v>1E-3</v>
      </c>
      <c r="R566" s="169">
        <f>Q566*H566</f>
        <v>9.2E-5</v>
      </c>
      <c r="S566" s="169">
        <v>0</v>
      </c>
      <c r="T566" s="170">
        <f>S566*H566</f>
        <v>0</v>
      </c>
      <c r="AR566" s="171" t="s">
        <v>175</v>
      </c>
      <c r="AT566" s="171" t="s">
        <v>408</v>
      </c>
      <c r="AU566" s="171" t="s">
        <v>146</v>
      </c>
      <c r="AY566" s="3" t="s">
        <v>125</v>
      </c>
      <c r="BE566" s="172">
        <f>IF(N566="základní",J566,0)</f>
        <v>0</v>
      </c>
      <c r="BF566" s="172">
        <f>IF(N566="snížená",J566,0)</f>
        <v>0</v>
      </c>
      <c r="BG566" s="172">
        <f>IF(N566="zákl. přenesená",J566,0)</f>
        <v>0</v>
      </c>
      <c r="BH566" s="172">
        <f>IF(N566="sníž. přenesená",J566,0)</f>
        <v>0</v>
      </c>
      <c r="BI566" s="172">
        <f>IF(N566="nulová",J566,0)</f>
        <v>0</v>
      </c>
      <c r="BJ566" s="3" t="s">
        <v>80</v>
      </c>
      <c r="BK566" s="172">
        <f>ROUND(I566*H566,2)</f>
        <v>0</v>
      </c>
      <c r="BL566" s="3" t="s">
        <v>132</v>
      </c>
      <c r="BM566" s="171" t="s">
        <v>1567</v>
      </c>
    </row>
    <row r="567" spans="2:65" s="20" customFormat="1" x14ac:dyDescent="0.2">
      <c r="B567" s="21"/>
      <c r="C567" s="22"/>
      <c r="D567" s="173" t="s">
        <v>134</v>
      </c>
      <c r="E567" s="22"/>
      <c r="F567" s="174" t="s">
        <v>1565</v>
      </c>
      <c r="G567" s="22"/>
      <c r="H567" s="22"/>
      <c r="I567" s="175"/>
      <c r="J567" s="22"/>
      <c r="K567" s="22"/>
      <c r="L567" s="25"/>
      <c r="M567" s="176"/>
      <c r="N567" s="22"/>
      <c r="O567" s="22"/>
      <c r="P567" s="22"/>
      <c r="Q567" s="22"/>
      <c r="R567" s="22"/>
      <c r="S567" s="22"/>
      <c r="T567" s="53"/>
      <c r="AT567" s="3" t="s">
        <v>134</v>
      </c>
      <c r="AU567" s="3" t="s">
        <v>146</v>
      </c>
    </row>
    <row r="568" spans="2:65" s="179" customFormat="1" x14ac:dyDescent="0.2">
      <c r="B568" s="180"/>
      <c r="C568" s="181"/>
      <c r="D568" s="173" t="s">
        <v>138</v>
      </c>
      <c r="E568" s="182" t="s">
        <v>19</v>
      </c>
      <c r="F568" s="183" t="s">
        <v>1568</v>
      </c>
      <c r="G568" s="181"/>
      <c r="H568" s="184">
        <v>9.1999999999999998E-2</v>
      </c>
      <c r="I568" s="185"/>
      <c r="J568" s="181"/>
      <c r="K568" s="181"/>
      <c r="L568" s="186"/>
      <c r="M568" s="187"/>
      <c r="N568" s="181"/>
      <c r="O568" s="181"/>
      <c r="P568" s="181"/>
      <c r="Q568" s="181"/>
      <c r="R568" s="181"/>
      <c r="S568" s="181"/>
      <c r="T568" s="188"/>
      <c r="AT568" s="189" t="s">
        <v>138</v>
      </c>
      <c r="AU568" s="189" t="s">
        <v>146</v>
      </c>
      <c r="AV568" s="179" t="s">
        <v>82</v>
      </c>
      <c r="AW568" s="179" t="s">
        <v>33</v>
      </c>
      <c r="AX568" s="179" t="s">
        <v>72</v>
      </c>
      <c r="AY568" s="189" t="s">
        <v>125</v>
      </c>
    </row>
    <row r="569" spans="2:65" s="190" customFormat="1" x14ac:dyDescent="0.2">
      <c r="B569" s="191"/>
      <c r="C569" s="192"/>
      <c r="D569" s="173" t="s">
        <v>138</v>
      </c>
      <c r="E569" s="193" t="s">
        <v>19</v>
      </c>
      <c r="F569" s="194" t="s">
        <v>158</v>
      </c>
      <c r="G569" s="192"/>
      <c r="H569" s="195">
        <v>9.1999999999999998E-2</v>
      </c>
      <c r="I569" s="196"/>
      <c r="J569" s="192"/>
      <c r="K569" s="192"/>
      <c r="L569" s="197"/>
      <c r="M569" s="198"/>
      <c r="N569" s="192"/>
      <c r="O569" s="192"/>
      <c r="P569" s="192"/>
      <c r="Q569" s="192"/>
      <c r="R569" s="192"/>
      <c r="S569" s="192"/>
      <c r="T569" s="199"/>
      <c r="AT569" s="200" t="s">
        <v>138</v>
      </c>
      <c r="AU569" s="200" t="s">
        <v>146</v>
      </c>
      <c r="AV569" s="190" t="s">
        <v>132</v>
      </c>
      <c r="AW569" s="190" t="s">
        <v>33</v>
      </c>
      <c r="AX569" s="190" t="s">
        <v>80</v>
      </c>
      <c r="AY569" s="200" t="s">
        <v>125</v>
      </c>
    </row>
    <row r="570" spans="2:65" s="20" customFormat="1" ht="24.2" customHeight="1" x14ac:dyDescent="0.2">
      <c r="B570" s="21"/>
      <c r="C570" s="160" t="s">
        <v>1569</v>
      </c>
      <c r="D570" s="160" t="s">
        <v>127</v>
      </c>
      <c r="E570" s="161" t="s">
        <v>1570</v>
      </c>
      <c r="F570" s="162" t="s">
        <v>1571</v>
      </c>
      <c r="G570" s="163" t="s">
        <v>130</v>
      </c>
      <c r="H570" s="164">
        <v>184.5</v>
      </c>
      <c r="I570" s="165"/>
      <c r="J570" s="166">
        <f>ROUND(I570*H570,2)</f>
        <v>0</v>
      </c>
      <c r="K570" s="162" t="s">
        <v>19</v>
      </c>
      <c r="L570" s="25"/>
      <c r="M570" s="167" t="s">
        <v>19</v>
      </c>
      <c r="N570" s="168" t="s">
        <v>43</v>
      </c>
      <c r="O570" s="22"/>
      <c r="P570" s="169">
        <f>O570*H570</f>
        <v>0</v>
      </c>
      <c r="Q570" s="169">
        <v>0</v>
      </c>
      <c r="R570" s="169">
        <f>Q570*H570</f>
        <v>0</v>
      </c>
      <c r="S570" s="169">
        <v>0</v>
      </c>
      <c r="T570" s="170">
        <f>S570*H570</f>
        <v>0</v>
      </c>
      <c r="AR570" s="171" t="s">
        <v>132</v>
      </c>
      <c r="AT570" s="171" t="s">
        <v>127</v>
      </c>
      <c r="AU570" s="171" t="s">
        <v>146</v>
      </c>
      <c r="AY570" s="3" t="s">
        <v>125</v>
      </c>
      <c r="BE570" s="172">
        <f>IF(N570="základní",J570,0)</f>
        <v>0</v>
      </c>
      <c r="BF570" s="172">
        <f>IF(N570="snížená",J570,0)</f>
        <v>0</v>
      </c>
      <c r="BG570" s="172">
        <f>IF(N570="zákl. přenesená",J570,0)</f>
        <v>0</v>
      </c>
      <c r="BH570" s="172">
        <f>IF(N570="sníž. přenesená",J570,0)</f>
        <v>0</v>
      </c>
      <c r="BI570" s="172">
        <f>IF(N570="nulová",J570,0)</f>
        <v>0</v>
      </c>
      <c r="BJ570" s="3" t="s">
        <v>80</v>
      </c>
      <c r="BK570" s="172">
        <f>ROUND(I570*H570,2)</f>
        <v>0</v>
      </c>
      <c r="BL570" s="3" t="s">
        <v>132</v>
      </c>
      <c r="BM570" s="171" t="s">
        <v>1572</v>
      </c>
    </row>
    <row r="571" spans="2:65" s="20" customFormat="1" x14ac:dyDescent="0.2">
      <c r="B571" s="21"/>
      <c r="C571" s="22"/>
      <c r="D571" s="173" t="s">
        <v>134</v>
      </c>
      <c r="E571" s="22"/>
      <c r="F571" s="174" t="s">
        <v>1571</v>
      </c>
      <c r="G571" s="22"/>
      <c r="H571" s="22"/>
      <c r="I571" s="175"/>
      <c r="J571" s="22"/>
      <c r="K571" s="22"/>
      <c r="L571" s="25"/>
      <c r="M571" s="176"/>
      <c r="N571" s="22"/>
      <c r="O571" s="22"/>
      <c r="P571" s="22"/>
      <c r="Q571" s="22"/>
      <c r="R571" s="22"/>
      <c r="S571" s="22"/>
      <c r="T571" s="53"/>
      <c r="AT571" s="3" t="s">
        <v>134</v>
      </c>
      <c r="AU571" s="3" t="s">
        <v>146</v>
      </c>
    </row>
    <row r="572" spans="2:65" s="179" customFormat="1" ht="22.5" x14ac:dyDescent="0.2">
      <c r="B572" s="180"/>
      <c r="C572" s="181"/>
      <c r="D572" s="173" t="s">
        <v>138</v>
      </c>
      <c r="E572" s="182" t="s">
        <v>19</v>
      </c>
      <c r="F572" s="183" t="s">
        <v>1573</v>
      </c>
      <c r="G572" s="181"/>
      <c r="H572" s="184">
        <v>184.5</v>
      </c>
      <c r="I572" s="185"/>
      <c r="J572" s="181"/>
      <c r="K572" s="181"/>
      <c r="L572" s="186"/>
      <c r="M572" s="187"/>
      <c r="N572" s="181"/>
      <c r="O572" s="181"/>
      <c r="P572" s="181"/>
      <c r="Q572" s="181"/>
      <c r="R572" s="181"/>
      <c r="S572" s="181"/>
      <c r="T572" s="188"/>
      <c r="AT572" s="189" t="s">
        <v>138</v>
      </c>
      <c r="AU572" s="189" t="s">
        <v>146</v>
      </c>
      <c r="AV572" s="179" t="s">
        <v>82</v>
      </c>
      <c r="AW572" s="179" t="s">
        <v>33</v>
      </c>
      <c r="AX572" s="179" t="s">
        <v>72</v>
      </c>
      <c r="AY572" s="189" t="s">
        <v>125</v>
      </c>
    </row>
    <row r="573" spans="2:65" s="190" customFormat="1" x14ac:dyDescent="0.2">
      <c r="B573" s="191"/>
      <c r="C573" s="192"/>
      <c r="D573" s="173" t="s">
        <v>138</v>
      </c>
      <c r="E573" s="193" t="s">
        <v>19</v>
      </c>
      <c r="F573" s="194" t="s">
        <v>158</v>
      </c>
      <c r="G573" s="192"/>
      <c r="H573" s="195">
        <v>184.5</v>
      </c>
      <c r="I573" s="196"/>
      <c r="J573" s="192"/>
      <c r="K573" s="192"/>
      <c r="L573" s="197"/>
      <c r="M573" s="198"/>
      <c r="N573" s="192"/>
      <c r="O573" s="192"/>
      <c r="P573" s="192"/>
      <c r="Q573" s="192"/>
      <c r="R573" s="192"/>
      <c r="S573" s="192"/>
      <c r="T573" s="199"/>
      <c r="AT573" s="200" t="s">
        <v>138</v>
      </c>
      <c r="AU573" s="200" t="s">
        <v>146</v>
      </c>
      <c r="AV573" s="190" t="s">
        <v>132</v>
      </c>
      <c r="AW573" s="190" t="s">
        <v>33</v>
      </c>
      <c r="AX573" s="190" t="s">
        <v>80</v>
      </c>
      <c r="AY573" s="200" t="s">
        <v>125</v>
      </c>
    </row>
    <row r="574" spans="2:65" s="20" customFormat="1" ht="21.75" customHeight="1" x14ac:dyDescent="0.2">
      <c r="B574" s="21"/>
      <c r="C574" s="160" t="s">
        <v>1574</v>
      </c>
      <c r="D574" s="160" t="s">
        <v>127</v>
      </c>
      <c r="E574" s="161" t="s">
        <v>1575</v>
      </c>
      <c r="F574" s="162" t="s">
        <v>1576</v>
      </c>
      <c r="G574" s="163" t="s">
        <v>130</v>
      </c>
      <c r="H574" s="164">
        <v>184.5</v>
      </c>
      <c r="I574" s="165"/>
      <c r="J574" s="166">
        <f>ROUND(I574*H574,2)</f>
        <v>0</v>
      </c>
      <c r="K574" s="162" t="s">
        <v>131</v>
      </c>
      <c r="L574" s="25"/>
      <c r="M574" s="167" t="s">
        <v>19</v>
      </c>
      <c r="N574" s="168" t="s">
        <v>43</v>
      </c>
      <c r="O574" s="22"/>
      <c r="P574" s="169">
        <f>O574*H574</f>
        <v>0</v>
      </c>
      <c r="Q574" s="169">
        <v>0</v>
      </c>
      <c r="R574" s="169">
        <f>Q574*H574</f>
        <v>0</v>
      </c>
      <c r="S574" s="169">
        <v>0</v>
      </c>
      <c r="T574" s="170">
        <f>S574*H574</f>
        <v>0</v>
      </c>
      <c r="AR574" s="171" t="s">
        <v>132</v>
      </c>
      <c r="AT574" s="171" t="s">
        <v>127</v>
      </c>
      <c r="AU574" s="171" t="s">
        <v>146</v>
      </c>
      <c r="AY574" s="3" t="s">
        <v>125</v>
      </c>
      <c r="BE574" s="172">
        <f>IF(N574="základní",J574,0)</f>
        <v>0</v>
      </c>
      <c r="BF574" s="172">
        <f>IF(N574="snížená",J574,0)</f>
        <v>0</v>
      </c>
      <c r="BG574" s="172">
        <f>IF(N574="zákl. přenesená",J574,0)</f>
        <v>0</v>
      </c>
      <c r="BH574" s="172">
        <f>IF(N574="sníž. přenesená",J574,0)</f>
        <v>0</v>
      </c>
      <c r="BI574" s="172">
        <f>IF(N574="nulová",J574,0)</f>
        <v>0</v>
      </c>
      <c r="BJ574" s="3" t="s">
        <v>80</v>
      </c>
      <c r="BK574" s="172">
        <f>ROUND(I574*H574,2)</f>
        <v>0</v>
      </c>
      <c r="BL574" s="3" t="s">
        <v>132</v>
      </c>
      <c r="BM574" s="171" t="s">
        <v>1577</v>
      </c>
    </row>
    <row r="575" spans="2:65" s="20" customFormat="1" x14ac:dyDescent="0.2">
      <c r="B575" s="21"/>
      <c r="C575" s="22"/>
      <c r="D575" s="173" t="s">
        <v>134</v>
      </c>
      <c r="E575" s="22"/>
      <c r="F575" s="174" t="s">
        <v>1578</v>
      </c>
      <c r="G575" s="22"/>
      <c r="H575" s="22"/>
      <c r="I575" s="175"/>
      <c r="J575" s="22"/>
      <c r="K575" s="22"/>
      <c r="L575" s="25"/>
      <c r="M575" s="176"/>
      <c r="N575" s="22"/>
      <c r="O575" s="22"/>
      <c r="P575" s="22"/>
      <c r="Q575" s="22"/>
      <c r="R575" s="22"/>
      <c r="S575" s="22"/>
      <c r="T575" s="53"/>
      <c r="AT575" s="3" t="s">
        <v>134</v>
      </c>
      <c r="AU575" s="3" t="s">
        <v>146</v>
      </c>
    </row>
    <row r="576" spans="2:65" s="20" customFormat="1" x14ac:dyDescent="0.2">
      <c r="B576" s="21"/>
      <c r="C576" s="22"/>
      <c r="D576" s="177" t="s">
        <v>136</v>
      </c>
      <c r="E576" s="22"/>
      <c r="F576" s="178" t="s">
        <v>1579</v>
      </c>
      <c r="G576" s="22"/>
      <c r="H576" s="22"/>
      <c r="I576" s="175"/>
      <c r="J576" s="22"/>
      <c r="K576" s="22"/>
      <c r="L576" s="25"/>
      <c r="M576" s="176"/>
      <c r="N576" s="22"/>
      <c r="O576" s="22"/>
      <c r="P576" s="22"/>
      <c r="Q576" s="22"/>
      <c r="R576" s="22"/>
      <c r="S576" s="22"/>
      <c r="T576" s="53"/>
      <c r="AT576" s="3" t="s">
        <v>136</v>
      </c>
      <c r="AU576" s="3" t="s">
        <v>146</v>
      </c>
    </row>
    <row r="577" spans="2:65" s="20" customFormat="1" ht="21.75" customHeight="1" x14ac:dyDescent="0.2">
      <c r="B577" s="21"/>
      <c r="C577" s="160" t="s">
        <v>1580</v>
      </c>
      <c r="D577" s="160" t="s">
        <v>127</v>
      </c>
      <c r="E577" s="161" t="s">
        <v>1581</v>
      </c>
      <c r="F577" s="162" t="s">
        <v>1582</v>
      </c>
      <c r="G577" s="163" t="s">
        <v>130</v>
      </c>
      <c r="H577" s="164">
        <v>184.5</v>
      </c>
      <c r="I577" s="165"/>
      <c r="J577" s="166">
        <f>ROUND(I577*H577,2)</f>
        <v>0</v>
      </c>
      <c r="K577" s="162" t="s">
        <v>19</v>
      </c>
      <c r="L577" s="25"/>
      <c r="M577" s="167" t="s">
        <v>19</v>
      </c>
      <c r="N577" s="168" t="s">
        <v>43</v>
      </c>
      <c r="O577" s="22"/>
      <c r="P577" s="169">
        <f>O577*H577</f>
        <v>0</v>
      </c>
      <c r="Q577" s="169">
        <v>0</v>
      </c>
      <c r="R577" s="169">
        <f>Q577*H577</f>
        <v>0</v>
      </c>
      <c r="S577" s="169">
        <v>0</v>
      </c>
      <c r="T577" s="170">
        <f>S577*H577</f>
        <v>0</v>
      </c>
      <c r="AR577" s="171" t="s">
        <v>132</v>
      </c>
      <c r="AT577" s="171" t="s">
        <v>127</v>
      </c>
      <c r="AU577" s="171" t="s">
        <v>146</v>
      </c>
      <c r="AY577" s="3" t="s">
        <v>125</v>
      </c>
      <c r="BE577" s="172">
        <f>IF(N577="základní",J577,0)</f>
        <v>0</v>
      </c>
      <c r="BF577" s="172">
        <f>IF(N577="snížená",J577,0)</f>
        <v>0</v>
      </c>
      <c r="BG577" s="172">
        <f>IF(N577="zákl. přenesená",J577,0)</f>
        <v>0</v>
      </c>
      <c r="BH577" s="172">
        <f>IF(N577="sníž. přenesená",J577,0)</f>
        <v>0</v>
      </c>
      <c r="BI577" s="172">
        <f>IF(N577="nulová",J577,0)</f>
        <v>0</v>
      </c>
      <c r="BJ577" s="3" t="s">
        <v>80</v>
      </c>
      <c r="BK577" s="172">
        <f>ROUND(I577*H577,2)</f>
        <v>0</v>
      </c>
      <c r="BL577" s="3" t="s">
        <v>132</v>
      </c>
      <c r="BM577" s="171" t="s">
        <v>1583</v>
      </c>
    </row>
    <row r="578" spans="2:65" s="20" customFormat="1" x14ac:dyDescent="0.2">
      <c r="B578" s="21"/>
      <c r="C578" s="22"/>
      <c r="D578" s="173" t="s">
        <v>134</v>
      </c>
      <c r="E578" s="22"/>
      <c r="F578" s="174" t="s">
        <v>1582</v>
      </c>
      <c r="G578" s="22"/>
      <c r="H578" s="22"/>
      <c r="I578" s="175"/>
      <c r="J578" s="22"/>
      <c r="K578" s="22"/>
      <c r="L578" s="25"/>
      <c r="M578" s="176"/>
      <c r="N578" s="22"/>
      <c r="O578" s="22"/>
      <c r="P578" s="22"/>
      <c r="Q578" s="22"/>
      <c r="R578" s="22"/>
      <c r="S578" s="22"/>
      <c r="T578" s="53"/>
      <c r="AT578" s="3" t="s">
        <v>134</v>
      </c>
      <c r="AU578" s="3" t="s">
        <v>146</v>
      </c>
    </row>
    <row r="579" spans="2:65" s="20" customFormat="1" ht="16.5" customHeight="1" x14ac:dyDescent="0.2">
      <c r="B579" s="21"/>
      <c r="C579" s="160" t="s">
        <v>1584</v>
      </c>
      <c r="D579" s="160" t="s">
        <v>127</v>
      </c>
      <c r="E579" s="161" t="s">
        <v>1585</v>
      </c>
      <c r="F579" s="162" t="s">
        <v>1586</v>
      </c>
      <c r="G579" s="163" t="s">
        <v>582</v>
      </c>
      <c r="H579" s="164">
        <v>1</v>
      </c>
      <c r="I579" s="165"/>
      <c r="J579" s="166">
        <f>ROUND(I579*H579,2)</f>
        <v>0</v>
      </c>
      <c r="K579" s="162" t="s">
        <v>19</v>
      </c>
      <c r="L579" s="25"/>
      <c r="M579" s="167" t="s">
        <v>19</v>
      </c>
      <c r="N579" s="168" t="s">
        <v>43</v>
      </c>
      <c r="O579" s="22"/>
      <c r="P579" s="169">
        <f>O579*H579</f>
        <v>0</v>
      </c>
      <c r="Q579" s="169">
        <v>0</v>
      </c>
      <c r="R579" s="169">
        <f>Q579*H579</f>
        <v>0</v>
      </c>
      <c r="S579" s="169">
        <v>0</v>
      </c>
      <c r="T579" s="170">
        <f>S579*H579</f>
        <v>0</v>
      </c>
      <c r="AR579" s="171" t="s">
        <v>132</v>
      </c>
      <c r="AT579" s="171" t="s">
        <v>127</v>
      </c>
      <c r="AU579" s="171" t="s">
        <v>146</v>
      </c>
      <c r="AY579" s="3" t="s">
        <v>125</v>
      </c>
      <c r="BE579" s="172">
        <f>IF(N579="základní",J579,0)</f>
        <v>0</v>
      </c>
      <c r="BF579" s="172">
        <f>IF(N579="snížená",J579,0)</f>
        <v>0</v>
      </c>
      <c r="BG579" s="172">
        <f>IF(N579="zákl. přenesená",J579,0)</f>
        <v>0</v>
      </c>
      <c r="BH579" s="172">
        <f>IF(N579="sníž. přenesená",J579,0)</f>
        <v>0</v>
      </c>
      <c r="BI579" s="172">
        <f>IF(N579="nulová",J579,0)</f>
        <v>0</v>
      </c>
      <c r="BJ579" s="3" t="s">
        <v>80</v>
      </c>
      <c r="BK579" s="172">
        <f>ROUND(I579*H579,2)</f>
        <v>0</v>
      </c>
      <c r="BL579" s="3" t="s">
        <v>132</v>
      </c>
      <c r="BM579" s="171" t="s">
        <v>1587</v>
      </c>
    </row>
    <row r="580" spans="2:65" s="20" customFormat="1" x14ac:dyDescent="0.2">
      <c r="B580" s="21"/>
      <c r="C580" s="22"/>
      <c r="D580" s="173" t="s">
        <v>134</v>
      </c>
      <c r="E580" s="22"/>
      <c r="F580" s="174" t="s">
        <v>1586</v>
      </c>
      <c r="G580" s="22"/>
      <c r="H580" s="22"/>
      <c r="I580" s="175"/>
      <c r="J580" s="22"/>
      <c r="K580" s="22"/>
      <c r="L580" s="25"/>
      <c r="M580" s="176"/>
      <c r="N580" s="22"/>
      <c r="O580" s="22"/>
      <c r="P580" s="22"/>
      <c r="Q580" s="22"/>
      <c r="R580" s="22"/>
      <c r="S580" s="22"/>
      <c r="T580" s="53"/>
      <c r="AT580" s="3" t="s">
        <v>134</v>
      </c>
      <c r="AU580" s="3" t="s">
        <v>146</v>
      </c>
    </row>
    <row r="581" spans="2:65" s="20" customFormat="1" ht="24.2" customHeight="1" x14ac:dyDescent="0.2">
      <c r="B581" s="21"/>
      <c r="C581" s="160" t="s">
        <v>1588</v>
      </c>
      <c r="D581" s="160" t="s">
        <v>127</v>
      </c>
      <c r="E581" s="161" t="s">
        <v>1589</v>
      </c>
      <c r="F581" s="162" t="s">
        <v>1590</v>
      </c>
      <c r="G581" s="163" t="s">
        <v>130</v>
      </c>
      <c r="H581" s="164">
        <v>184.5</v>
      </c>
      <c r="I581" s="165"/>
      <c r="J581" s="166">
        <f>ROUND(I581*H581,2)</f>
        <v>0</v>
      </c>
      <c r="K581" s="162" t="s">
        <v>131</v>
      </c>
      <c r="L581" s="25"/>
      <c r="M581" s="167" t="s">
        <v>19</v>
      </c>
      <c r="N581" s="168" t="s">
        <v>43</v>
      </c>
      <c r="O581" s="22"/>
      <c r="P581" s="169">
        <f>O581*H581</f>
        <v>0</v>
      </c>
      <c r="Q581" s="169">
        <v>0</v>
      </c>
      <c r="R581" s="169">
        <f>Q581*H581</f>
        <v>0</v>
      </c>
      <c r="S581" s="169">
        <v>0</v>
      </c>
      <c r="T581" s="170">
        <f>S581*H581</f>
        <v>0</v>
      </c>
      <c r="AR581" s="171" t="s">
        <v>132</v>
      </c>
      <c r="AT581" s="171" t="s">
        <v>127</v>
      </c>
      <c r="AU581" s="171" t="s">
        <v>146</v>
      </c>
      <c r="AY581" s="3" t="s">
        <v>125</v>
      </c>
      <c r="BE581" s="172">
        <f>IF(N581="základní",J581,0)</f>
        <v>0</v>
      </c>
      <c r="BF581" s="172">
        <f>IF(N581="snížená",J581,0)</f>
        <v>0</v>
      </c>
      <c r="BG581" s="172">
        <f>IF(N581="zákl. přenesená",J581,0)</f>
        <v>0</v>
      </c>
      <c r="BH581" s="172">
        <f>IF(N581="sníž. přenesená",J581,0)</f>
        <v>0</v>
      </c>
      <c r="BI581" s="172">
        <f>IF(N581="nulová",J581,0)</f>
        <v>0</v>
      </c>
      <c r="BJ581" s="3" t="s">
        <v>80</v>
      </c>
      <c r="BK581" s="172">
        <f>ROUND(I581*H581,2)</f>
        <v>0</v>
      </c>
      <c r="BL581" s="3" t="s">
        <v>132</v>
      </c>
      <c r="BM581" s="171" t="s">
        <v>1591</v>
      </c>
    </row>
    <row r="582" spans="2:65" s="20" customFormat="1" ht="19.5" x14ac:dyDescent="0.2">
      <c r="B582" s="21"/>
      <c r="C582" s="22"/>
      <c r="D582" s="173" t="s">
        <v>134</v>
      </c>
      <c r="E582" s="22"/>
      <c r="F582" s="174" t="s">
        <v>1592</v>
      </c>
      <c r="G582" s="22"/>
      <c r="H582" s="22"/>
      <c r="I582" s="175"/>
      <c r="J582" s="22"/>
      <c r="K582" s="22"/>
      <c r="L582" s="25"/>
      <c r="M582" s="176"/>
      <c r="N582" s="22"/>
      <c r="O582" s="22"/>
      <c r="P582" s="22"/>
      <c r="Q582" s="22"/>
      <c r="R582" s="22"/>
      <c r="S582" s="22"/>
      <c r="T582" s="53"/>
      <c r="AT582" s="3" t="s">
        <v>134</v>
      </c>
      <c r="AU582" s="3" t="s">
        <v>146</v>
      </c>
    </row>
    <row r="583" spans="2:65" s="20" customFormat="1" x14ac:dyDescent="0.2">
      <c r="B583" s="21"/>
      <c r="C583" s="22"/>
      <c r="D583" s="177" t="s">
        <v>136</v>
      </c>
      <c r="E583" s="22"/>
      <c r="F583" s="178" t="s">
        <v>1593</v>
      </c>
      <c r="G583" s="22"/>
      <c r="H583" s="22"/>
      <c r="I583" s="175"/>
      <c r="J583" s="22"/>
      <c r="K583" s="22"/>
      <c r="L583" s="25"/>
      <c r="M583" s="176"/>
      <c r="N583" s="22"/>
      <c r="O583" s="22"/>
      <c r="P583" s="22"/>
      <c r="Q583" s="22"/>
      <c r="R583" s="22"/>
      <c r="S583" s="22"/>
      <c r="T583" s="53"/>
      <c r="AT583" s="3" t="s">
        <v>136</v>
      </c>
      <c r="AU583" s="3" t="s">
        <v>146</v>
      </c>
    </row>
    <row r="584" spans="2:65" s="179" customFormat="1" x14ac:dyDescent="0.2">
      <c r="B584" s="180"/>
      <c r="C584" s="181"/>
      <c r="D584" s="173" t="s">
        <v>138</v>
      </c>
      <c r="E584" s="182" t="s">
        <v>19</v>
      </c>
      <c r="F584" s="183" t="s">
        <v>1594</v>
      </c>
      <c r="G584" s="181"/>
      <c r="H584" s="184">
        <v>184.5</v>
      </c>
      <c r="I584" s="185"/>
      <c r="J584" s="181"/>
      <c r="K584" s="181"/>
      <c r="L584" s="186"/>
      <c r="M584" s="187"/>
      <c r="N584" s="181"/>
      <c r="O584" s="181"/>
      <c r="P584" s="181"/>
      <c r="Q584" s="181"/>
      <c r="R584" s="181"/>
      <c r="S584" s="181"/>
      <c r="T584" s="188"/>
      <c r="AT584" s="189" t="s">
        <v>138</v>
      </c>
      <c r="AU584" s="189" t="s">
        <v>146</v>
      </c>
      <c r="AV584" s="179" t="s">
        <v>82</v>
      </c>
      <c r="AW584" s="179" t="s">
        <v>33</v>
      </c>
      <c r="AX584" s="179" t="s">
        <v>72</v>
      </c>
      <c r="AY584" s="189" t="s">
        <v>125</v>
      </c>
    </row>
    <row r="585" spans="2:65" s="190" customFormat="1" x14ac:dyDescent="0.2">
      <c r="B585" s="191"/>
      <c r="C585" s="192"/>
      <c r="D585" s="173" t="s">
        <v>138</v>
      </c>
      <c r="E585" s="193" t="s">
        <v>19</v>
      </c>
      <c r="F585" s="194" t="s">
        <v>158</v>
      </c>
      <c r="G585" s="192"/>
      <c r="H585" s="195">
        <v>184.5</v>
      </c>
      <c r="I585" s="196"/>
      <c r="J585" s="192"/>
      <c r="K585" s="192"/>
      <c r="L585" s="197"/>
      <c r="M585" s="198"/>
      <c r="N585" s="192"/>
      <c r="O585" s="192"/>
      <c r="P585" s="192"/>
      <c r="Q585" s="192"/>
      <c r="R585" s="192"/>
      <c r="S585" s="192"/>
      <c r="T585" s="199"/>
      <c r="AT585" s="200" t="s">
        <v>138</v>
      </c>
      <c r="AU585" s="200" t="s">
        <v>146</v>
      </c>
      <c r="AV585" s="190" t="s">
        <v>132</v>
      </c>
      <c r="AW585" s="190" t="s">
        <v>33</v>
      </c>
      <c r="AX585" s="190" t="s">
        <v>80</v>
      </c>
      <c r="AY585" s="200" t="s">
        <v>125</v>
      </c>
    </row>
    <row r="586" spans="2:65" s="20" customFormat="1" ht="24.2" customHeight="1" x14ac:dyDescent="0.2">
      <c r="B586" s="21"/>
      <c r="C586" s="215" t="s">
        <v>1595</v>
      </c>
      <c r="D586" s="215" t="s">
        <v>408</v>
      </c>
      <c r="E586" s="216" t="s">
        <v>1596</v>
      </c>
      <c r="F586" s="217" t="s">
        <v>1597</v>
      </c>
      <c r="G586" s="218" t="s">
        <v>187</v>
      </c>
      <c r="H586" s="219">
        <v>9.2249999999999996</v>
      </c>
      <c r="I586" s="220"/>
      <c r="J586" s="221">
        <f>ROUND(I586*H586,2)</f>
        <v>0</v>
      </c>
      <c r="K586" s="217" t="s">
        <v>19</v>
      </c>
      <c r="L586" s="222"/>
      <c r="M586" s="223" t="s">
        <v>19</v>
      </c>
      <c r="N586" s="224" t="s">
        <v>43</v>
      </c>
      <c r="O586" s="22"/>
      <c r="P586" s="169">
        <f>O586*H586</f>
        <v>0</v>
      </c>
      <c r="Q586" s="169">
        <v>1.7</v>
      </c>
      <c r="R586" s="169">
        <f>Q586*H586</f>
        <v>15.682499999999999</v>
      </c>
      <c r="S586" s="169">
        <v>0</v>
      </c>
      <c r="T586" s="170">
        <f>S586*H586</f>
        <v>0</v>
      </c>
      <c r="AR586" s="171" t="s">
        <v>175</v>
      </c>
      <c r="AT586" s="171" t="s">
        <v>408</v>
      </c>
      <c r="AU586" s="171" t="s">
        <v>146</v>
      </c>
      <c r="AY586" s="3" t="s">
        <v>125</v>
      </c>
      <c r="BE586" s="172">
        <f>IF(N586="základní",J586,0)</f>
        <v>0</v>
      </c>
      <c r="BF586" s="172">
        <f>IF(N586="snížená",J586,0)</f>
        <v>0</v>
      </c>
      <c r="BG586" s="172">
        <f>IF(N586="zákl. přenesená",J586,0)</f>
        <v>0</v>
      </c>
      <c r="BH586" s="172">
        <f>IF(N586="sníž. přenesená",J586,0)</f>
        <v>0</v>
      </c>
      <c r="BI586" s="172">
        <f>IF(N586="nulová",J586,0)</f>
        <v>0</v>
      </c>
      <c r="BJ586" s="3" t="s">
        <v>80</v>
      </c>
      <c r="BK586" s="172">
        <f>ROUND(I586*H586,2)</f>
        <v>0</v>
      </c>
      <c r="BL586" s="3" t="s">
        <v>132</v>
      </c>
      <c r="BM586" s="171" t="s">
        <v>1598</v>
      </c>
    </row>
    <row r="587" spans="2:65" s="20" customFormat="1" x14ac:dyDescent="0.2">
      <c r="B587" s="21"/>
      <c r="C587" s="22"/>
      <c r="D587" s="173" t="s">
        <v>134</v>
      </c>
      <c r="E587" s="22"/>
      <c r="F587" s="174" t="s">
        <v>1597</v>
      </c>
      <c r="G587" s="22"/>
      <c r="H587" s="22"/>
      <c r="I587" s="175"/>
      <c r="J587" s="22"/>
      <c r="K587" s="22"/>
      <c r="L587" s="25"/>
      <c r="M587" s="176"/>
      <c r="N587" s="22"/>
      <c r="O587" s="22"/>
      <c r="P587" s="22"/>
      <c r="Q587" s="22"/>
      <c r="R587" s="22"/>
      <c r="S587" s="22"/>
      <c r="T587" s="53"/>
      <c r="AT587" s="3" t="s">
        <v>134</v>
      </c>
      <c r="AU587" s="3" t="s">
        <v>146</v>
      </c>
    </row>
    <row r="588" spans="2:65" s="20" customFormat="1" ht="37.9" customHeight="1" x14ac:dyDescent="0.2">
      <c r="B588" s="21"/>
      <c r="C588" s="160" t="s">
        <v>1599</v>
      </c>
      <c r="D588" s="160" t="s">
        <v>127</v>
      </c>
      <c r="E588" s="161" t="s">
        <v>1600</v>
      </c>
      <c r="F588" s="162" t="s">
        <v>1601</v>
      </c>
      <c r="G588" s="163" t="s">
        <v>130</v>
      </c>
      <c r="H588" s="164">
        <v>184.5</v>
      </c>
      <c r="I588" s="165"/>
      <c r="J588" s="166">
        <f>ROUND(I588*H588,2)</f>
        <v>0</v>
      </c>
      <c r="K588" s="162" t="s">
        <v>19</v>
      </c>
      <c r="L588" s="25"/>
      <c r="M588" s="167" t="s">
        <v>19</v>
      </c>
      <c r="N588" s="168" t="s">
        <v>43</v>
      </c>
      <c r="O588" s="22"/>
      <c r="P588" s="169">
        <f>O588*H588</f>
        <v>0</v>
      </c>
      <c r="Q588" s="169">
        <v>0</v>
      </c>
      <c r="R588" s="169">
        <f>Q588*H588</f>
        <v>0</v>
      </c>
      <c r="S588" s="169">
        <v>0</v>
      </c>
      <c r="T588" s="170">
        <f>S588*H588</f>
        <v>0</v>
      </c>
      <c r="AR588" s="171" t="s">
        <v>132</v>
      </c>
      <c r="AT588" s="171" t="s">
        <v>127</v>
      </c>
      <c r="AU588" s="171" t="s">
        <v>146</v>
      </c>
      <c r="AY588" s="3" t="s">
        <v>125</v>
      </c>
      <c r="BE588" s="172">
        <f>IF(N588="základní",J588,0)</f>
        <v>0</v>
      </c>
      <c r="BF588" s="172">
        <f>IF(N588="snížená",J588,0)</f>
        <v>0</v>
      </c>
      <c r="BG588" s="172">
        <f>IF(N588="zákl. přenesená",J588,0)</f>
        <v>0</v>
      </c>
      <c r="BH588" s="172">
        <f>IF(N588="sníž. přenesená",J588,0)</f>
        <v>0</v>
      </c>
      <c r="BI588" s="172">
        <f>IF(N588="nulová",J588,0)</f>
        <v>0</v>
      </c>
      <c r="BJ588" s="3" t="s">
        <v>80</v>
      </c>
      <c r="BK588" s="172">
        <f>ROUND(I588*H588,2)</f>
        <v>0</v>
      </c>
      <c r="BL588" s="3" t="s">
        <v>132</v>
      </c>
      <c r="BM588" s="171" t="s">
        <v>1602</v>
      </c>
    </row>
    <row r="589" spans="2:65" s="20" customFormat="1" ht="19.5" x14ac:dyDescent="0.2">
      <c r="B589" s="21"/>
      <c r="C589" s="22"/>
      <c r="D589" s="173" t="s">
        <v>134</v>
      </c>
      <c r="E589" s="22"/>
      <c r="F589" s="174" t="s">
        <v>1601</v>
      </c>
      <c r="G589" s="22"/>
      <c r="H589" s="22"/>
      <c r="I589" s="175"/>
      <c r="J589" s="22"/>
      <c r="K589" s="22"/>
      <c r="L589" s="25"/>
      <c r="M589" s="176"/>
      <c r="N589" s="22"/>
      <c r="O589" s="22"/>
      <c r="P589" s="22"/>
      <c r="Q589" s="22"/>
      <c r="R589" s="22"/>
      <c r="S589" s="22"/>
      <c r="T589" s="53"/>
      <c r="AT589" s="3" t="s">
        <v>134</v>
      </c>
      <c r="AU589" s="3" t="s">
        <v>146</v>
      </c>
    </row>
    <row r="590" spans="2:65" s="20" customFormat="1" ht="24.2" customHeight="1" x14ac:dyDescent="0.2">
      <c r="B590" s="21"/>
      <c r="C590" s="160" t="s">
        <v>1603</v>
      </c>
      <c r="D590" s="160" t="s">
        <v>127</v>
      </c>
      <c r="E590" s="161" t="s">
        <v>1604</v>
      </c>
      <c r="F590" s="162" t="s">
        <v>1605</v>
      </c>
      <c r="G590" s="163" t="s">
        <v>130</v>
      </c>
      <c r="H590" s="164">
        <v>184.5</v>
      </c>
      <c r="I590" s="165"/>
      <c r="J590" s="166">
        <f>ROUND(I590*H590,2)</f>
        <v>0</v>
      </c>
      <c r="K590" s="162" t="s">
        <v>131</v>
      </c>
      <c r="L590" s="25"/>
      <c r="M590" s="167" t="s">
        <v>19</v>
      </c>
      <c r="N590" s="168" t="s">
        <v>43</v>
      </c>
      <c r="O590" s="22"/>
      <c r="P590" s="169">
        <f>O590*H590</f>
        <v>0</v>
      </c>
      <c r="Q590" s="169">
        <v>0</v>
      </c>
      <c r="R590" s="169">
        <f>Q590*H590</f>
        <v>0</v>
      </c>
      <c r="S590" s="169">
        <v>0</v>
      </c>
      <c r="T590" s="170">
        <f>S590*H590</f>
        <v>0</v>
      </c>
      <c r="AR590" s="171" t="s">
        <v>132</v>
      </c>
      <c r="AT590" s="171" t="s">
        <v>127</v>
      </c>
      <c r="AU590" s="171" t="s">
        <v>146</v>
      </c>
      <c r="AY590" s="3" t="s">
        <v>125</v>
      </c>
      <c r="BE590" s="172">
        <f>IF(N590="základní",J590,0)</f>
        <v>0</v>
      </c>
      <c r="BF590" s="172">
        <f>IF(N590="snížená",J590,0)</f>
        <v>0</v>
      </c>
      <c r="BG590" s="172">
        <f>IF(N590="zákl. přenesená",J590,0)</f>
        <v>0</v>
      </c>
      <c r="BH590" s="172">
        <f>IF(N590="sníž. přenesená",J590,0)</f>
        <v>0</v>
      </c>
      <c r="BI590" s="172">
        <f>IF(N590="nulová",J590,0)</f>
        <v>0</v>
      </c>
      <c r="BJ590" s="3" t="s">
        <v>80</v>
      </c>
      <c r="BK590" s="172">
        <f>ROUND(I590*H590,2)</f>
        <v>0</v>
      </c>
      <c r="BL590" s="3" t="s">
        <v>132</v>
      </c>
      <c r="BM590" s="171" t="s">
        <v>1606</v>
      </c>
    </row>
    <row r="591" spans="2:65" s="20" customFormat="1" ht="19.5" x14ac:dyDescent="0.2">
      <c r="B591" s="21"/>
      <c r="C591" s="22"/>
      <c r="D591" s="173" t="s">
        <v>134</v>
      </c>
      <c r="E591" s="22"/>
      <c r="F591" s="174" t="s">
        <v>1607</v>
      </c>
      <c r="G591" s="22"/>
      <c r="H591" s="22"/>
      <c r="I591" s="175"/>
      <c r="J591" s="22"/>
      <c r="K591" s="22"/>
      <c r="L591" s="25"/>
      <c r="M591" s="176"/>
      <c r="N591" s="22"/>
      <c r="O591" s="22"/>
      <c r="P591" s="22"/>
      <c r="Q591" s="22"/>
      <c r="R591" s="22"/>
      <c r="S591" s="22"/>
      <c r="T591" s="53"/>
      <c r="AT591" s="3" t="s">
        <v>134</v>
      </c>
      <c r="AU591" s="3" t="s">
        <v>146</v>
      </c>
    </row>
    <row r="592" spans="2:65" s="20" customFormat="1" x14ac:dyDescent="0.2">
      <c r="B592" s="21"/>
      <c r="C592" s="22"/>
      <c r="D592" s="177" t="s">
        <v>136</v>
      </c>
      <c r="E592" s="22"/>
      <c r="F592" s="178" t="s">
        <v>1608</v>
      </c>
      <c r="G592" s="22"/>
      <c r="H592" s="22"/>
      <c r="I592" s="175"/>
      <c r="J592" s="22"/>
      <c r="K592" s="22"/>
      <c r="L592" s="25"/>
      <c r="M592" s="176"/>
      <c r="N592" s="22"/>
      <c r="O592" s="22"/>
      <c r="P592" s="22"/>
      <c r="Q592" s="22"/>
      <c r="R592" s="22"/>
      <c r="S592" s="22"/>
      <c r="T592" s="53"/>
      <c r="AT592" s="3" t="s">
        <v>136</v>
      </c>
      <c r="AU592" s="3" t="s">
        <v>146</v>
      </c>
    </row>
    <row r="593" spans="2:65" s="179" customFormat="1" x14ac:dyDescent="0.2">
      <c r="B593" s="180"/>
      <c r="C593" s="181"/>
      <c r="D593" s="173" t="s">
        <v>138</v>
      </c>
      <c r="E593" s="182" t="s">
        <v>19</v>
      </c>
      <c r="F593" s="183" t="s">
        <v>1609</v>
      </c>
      <c r="G593" s="181"/>
      <c r="H593" s="184">
        <v>184.5</v>
      </c>
      <c r="I593" s="185"/>
      <c r="J593" s="181"/>
      <c r="K593" s="181"/>
      <c r="L593" s="186"/>
      <c r="M593" s="187"/>
      <c r="N593" s="181"/>
      <c r="O593" s="181"/>
      <c r="P593" s="181"/>
      <c r="Q593" s="181"/>
      <c r="R593" s="181"/>
      <c r="S593" s="181"/>
      <c r="T593" s="188"/>
      <c r="AT593" s="189" t="s">
        <v>138</v>
      </c>
      <c r="AU593" s="189" t="s">
        <v>146</v>
      </c>
      <c r="AV593" s="179" t="s">
        <v>82</v>
      </c>
      <c r="AW593" s="179" t="s">
        <v>33</v>
      </c>
      <c r="AX593" s="179" t="s">
        <v>72</v>
      </c>
      <c r="AY593" s="189" t="s">
        <v>125</v>
      </c>
    </row>
    <row r="594" spans="2:65" s="190" customFormat="1" x14ac:dyDescent="0.2">
      <c r="B594" s="191"/>
      <c r="C594" s="192"/>
      <c r="D594" s="173" t="s">
        <v>138</v>
      </c>
      <c r="E594" s="193" t="s">
        <v>19</v>
      </c>
      <c r="F594" s="194" t="s">
        <v>158</v>
      </c>
      <c r="G594" s="192"/>
      <c r="H594" s="195">
        <v>184.5</v>
      </c>
      <c r="I594" s="196"/>
      <c r="J594" s="192"/>
      <c r="K594" s="192"/>
      <c r="L594" s="197"/>
      <c r="M594" s="198"/>
      <c r="N594" s="192"/>
      <c r="O594" s="192"/>
      <c r="P594" s="192"/>
      <c r="Q594" s="192"/>
      <c r="R594" s="192"/>
      <c r="S594" s="192"/>
      <c r="T594" s="199"/>
      <c r="AT594" s="200" t="s">
        <v>138</v>
      </c>
      <c r="AU594" s="200" t="s">
        <v>146</v>
      </c>
      <c r="AV594" s="190" t="s">
        <v>132</v>
      </c>
      <c r="AW594" s="190" t="s">
        <v>33</v>
      </c>
      <c r="AX594" s="190" t="s">
        <v>80</v>
      </c>
      <c r="AY594" s="200" t="s">
        <v>125</v>
      </c>
    </row>
    <row r="595" spans="2:65" s="20" customFormat="1" ht="16.5" customHeight="1" x14ac:dyDescent="0.2">
      <c r="B595" s="21"/>
      <c r="C595" s="215" t="s">
        <v>1610</v>
      </c>
      <c r="D595" s="215" t="s">
        <v>408</v>
      </c>
      <c r="E595" s="216" t="s">
        <v>1443</v>
      </c>
      <c r="F595" s="217" t="s">
        <v>1444</v>
      </c>
      <c r="G595" s="218" t="s">
        <v>187</v>
      </c>
      <c r="H595" s="219">
        <v>15.35</v>
      </c>
      <c r="I595" s="220"/>
      <c r="J595" s="221">
        <f>ROUND(I595*H595,2)</f>
        <v>0</v>
      </c>
      <c r="K595" s="217" t="s">
        <v>131</v>
      </c>
      <c r="L595" s="222"/>
      <c r="M595" s="223" t="s">
        <v>19</v>
      </c>
      <c r="N595" s="224" t="s">
        <v>43</v>
      </c>
      <c r="O595" s="22"/>
      <c r="P595" s="169">
        <f>O595*H595</f>
        <v>0</v>
      </c>
      <c r="Q595" s="169">
        <v>0.2</v>
      </c>
      <c r="R595" s="169">
        <f>Q595*H595</f>
        <v>3.0700000000000003</v>
      </c>
      <c r="S595" s="169">
        <v>0</v>
      </c>
      <c r="T595" s="170">
        <f>S595*H595</f>
        <v>0</v>
      </c>
      <c r="AR595" s="171" t="s">
        <v>175</v>
      </c>
      <c r="AT595" s="171" t="s">
        <v>408</v>
      </c>
      <c r="AU595" s="171" t="s">
        <v>146</v>
      </c>
      <c r="AY595" s="3" t="s">
        <v>125</v>
      </c>
      <c r="BE595" s="172">
        <f>IF(N595="základní",J595,0)</f>
        <v>0</v>
      </c>
      <c r="BF595" s="172">
        <f>IF(N595="snížená",J595,0)</f>
        <v>0</v>
      </c>
      <c r="BG595" s="172">
        <f>IF(N595="zákl. přenesená",J595,0)</f>
        <v>0</v>
      </c>
      <c r="BH595" s="172">
        <f>IF(N595="sníž. přenesená",J595,0)</f>
        <v>0</v>
      </c>
      <c r="BI595" s="172">
        <f>IF(N595="nulová",J595,0)</f>
        <v>0</v>
      </c>
      <c r="BJ595" s="3" t="s">
        <v>80</v>
      </c>
      <c r="BK595" s="172">
        <f>ROUND(I595*H595,2)</f>
        <v>0</v>
      </c>
      <c r="BL595" s="3" t="s">
        <v>132</v>
      </c>
      <c r="BM595" s="171" t="s">
        <v>1611</v>
      </c>
    </row>
    <row r="596" spans="2:65" s="20" customFormat="1" x14ac:dyDescent="0.2">
      <c r="B596" s="21"/>
      <c r="C596" s="22"/>
      <c r="D596" s="173" t="s">
        <v>134</v>
      </c>
      <c r="E596" s="22"/>
      <c r="F596" s="174" t="s">
        <v>1444</v>
      </c>
      <c r="G596" s="22"/>
      <c r="H596" s="22"/>
      <c r="I596" s="175"/>
      <c r="J596" s="22"/>
      <c r="K596" s="22"/>
      <c r="L596" s="25"/>
      <c r="M596" s="176"/>
      <c r="N596" s="22"/>
      <c r="O596" s="22"/>
      <c r="P596" s="22"/>
      <c r="Q596" s="22"/>
      <c r="R596" s="22"/>
      <c r="S596" s="22"/>
      <c r="T596" s="53"/>
      <c r="AT596" s="3" t="s">
        <v>134</v>
      </c>
      <c r="AU596" s="3" t="s">
        <v>146</v>
      </c>
    </row>
    <row r="597" spans="2:65" s="179" customFormat="1" ht="22.5" x14ac:dyDescent="0.2">
      <c r="B597" s="180"/>
      <c r="C597" s="181"/>
      <c r="D597" s="173" t="s">
        <v>138</v>
      </c>
      <c r="E597" s="182" t="s">
        <v>19</v>
      </c>
      <c r="F597" s="183" t="s">
        <v>1612</v>
      </c>
      <c r="G597" s="181"/>
      <c r="H597" s="184">
        <v>15.35</v>
      </c>
      <c r="I597" s="185"/>
      <c r="J597" s="181"/>
      <c r="K597" s="181"/>
      <c r="L597" s="186"/>
      <c r="M597" s="187"/>
      <c r="N597" s="181"/>
      <c r="O597" s="181"/>
      <c r="P597" s="181"/>
      <c r="Q597" s="181"/>
      <c r="R597" s="181"/>
      <c r="S597" s="181"/>
      <c r="T597" s="188"/>
      <c r="AT597" s="189" t="s">
        <v>138</v>
      </c>
      <c r="AU597" s="189" t="s">
        <v>146</v>
      </c>
      <c r="AV597" s="179" t="s">
        <v>82</v>
      </c>
      <c r="AW597" s="179" t="s">
        <v>33</v>
      </c>
      <c r="AX597" s="179" t="s">
        <v>72</v>
      </c>
      <c r="AY597" s="189" t="s">
        <v>125</v>
      </c>
    </row>
    <row r="598" spans="2:65" s="190" customFormat="1" x14ac:dyDescent="0.2">
      <c r="B598" s="191"/>
      <c r="C598" s="192"/>
      <c r="D598" s="173" t="s">
        <v>138</v>
      </c>
      <c r="E598" s="193" t="s">
        <v>19</v>
      </c>
      <c r="F598" s="194" t="s">
        <v>158</v>
      </c>
      <c r="G598" s="192"/>
      <c r="H598" s="195">
        <v>15.35</v>
      </c>
      <c r="I598" s="196"/>
      <c r="J598" s="192"/>
      <c r="K598" s="192"/>
      <c r="L598" s="197"/>
      <c r="M598" s="198"/>
      <c r="N598" s="192"/>
      <c r="O598" s="192"/>
      <c r="P598" s="192"/>
      <c r="Q598" s="192"/>
      <c r="R598" s="192"/>
      <c r="S598" s="192"/>
      <c r="T598" s="199"/>
      <c r="AT598" s="200" t="s">
        <v>138</v>
      </c>
      <c r="AU598" s="200" t="s">
        <v>146</v>
      </c>
      <c r="AV598" s="190" t="s">
        <v>132</v>
      </c>
      <c r="AW598" s="190" t="s">
        <v>33</v>
      </c>
      <c r="AX598" s="190" t="s">
        <v>80</v>
      </c>
      <c r="AY598" s="200" t="s">
        <v>125</v>
      </c>
    </row>
    <row r="599" spans="2:65" s="20" customFormat="1" ht="24.2" customHeight="1" x14ac:dyDescent="0.2">
      <c r="B599" s="21"/>
      <c r="C599" s="160" t="s">
        <v>1613</v>
      </c>
      <c r="D599" s="160" t="s">
        <v>127</v>
      </c>
      <c r="E599" s="161" t="s">
        <v>1614</v>
      </c>
      <c r="F599" s="162" t="s">
        <v>1615</v>
      </c>
      <c r="G599" s="163" t="s">
        <v>196</v>
      </c>
      <c r="H599" s="164">
        <v>393</v>
      </c>
      <c r="I599" s="165"/>
      <c r="J599" s="166">
        <f>ROUND(I599*H599,2)</f>
        <v>0</v>
      </c>
      <c r="K599" s="162" t="s">
        <v>131</v>
      </c>
      <c r="L599" s="25"/>
      <c r="M599" s="167" t="s">
        <v>19</v>
      </c>
      <c r="N599" s="168" t="s">
        <v>43</v>
      </c>
      <c r="O599" s="22"/>
      <c r="P599" s="169">
        <f>O599*H599</f>
        <v>0</v>
      </c>
      <c r="Q599" s="169">
        <v>0</v>
      </c>
      <c r="R599" s="169">
        <f>Q599*H599</f>
        <v>0</v>
      </c>
      <c r="S599" s="169">
        <v>0</v>
      </c>
      <c r="T599" s="170">
        <f>S599*H599</f>
        <v>0</v>
      </c>
      <c r="AR599" s="171" t="s">
        <v>132</v>
      </c>
      <c r="AT599" s="171" t="s">
        <v>127</v>
      </c>
      <c r="AU599" s="171" t="s">
        <v>146</v>
      </c>
      <c r="AY599" s="3" t="s">
        <v>125</v>
      </c>
      <c r="BE599" s="172">
        <f>IF(N599="základní",J599,0)</f>
        <v>0</v>
      </c>
      <c r="BF599" s="172">
        <f>IF(N599="snížená",J599,0)</f>
        <v>0</v>
      </c>
      <c r="BG599" s="172">
        <f>IF(N599="zákl. přenesená",J599,0)</f>
        <v>0</v>
      </c>
      <c r="BH599" s="172">
        <f>IF(N599="sníž. přenesená",J599,0)</f>
        <v>0</v>
      </c>
      <c r="BI599" s="172">
        <f>IF(N599="nulová",J599,0)</f>
        <v>0</v>
      </c>
      <c r="BJ599" s="3" t="s">
        <v>80</v>
      </c>
      <c r="BK599" s="172">
        <f>ROUND(I599*H599,2)</f>
        <v>0</v>
      </c>
      <c r="BL599" s="3" t="s">
        <v>132</v>
      </c>
      <c r="BM599" s="171" t="s">
        <v>1616</v>
      </c>
    </row>
    <row r="600" spans="2:65" s="20" customFormat="1" ht="19.5" x14ac:dyDescent="0.2">
      <c r="B600" s="21"/>
      <c r="C600" s="22"/>
      <c r="D600" s="173" t="s">
        <v>134</v>
      </c>
      <c r="E600" s="22"/>
      <c r="F600" s="174" t="s">
        <v>1617</v>
      </c>
      <c r="G600" s="22"/>
      <c r="H600" s="22"/>
      <c r="I600" s="175"/>
      <c r="J600" s="22"/>
      <c r="K600" s="22"/>
      <c r="L600" s="25"/>
      <c r="M600" s="176"/>
      <c r="N600" s="22"/>
      <c r="O600" s="22"/>
      <c r="P600" s="22"/>
      <c r="Q600" s="22"/>
      <c r="R600" s="22"/>
      <c r="S600" s="22"/>
      <c r="T600" s="53"/>
      <c r="AT600" s="3" t="s">
        <v>134</v>
      </c>
      <c r="AU600" s="3" t="s">
        <v>146</v>
      </c>
    </row>
    <row r="601" spans="2:65" s="20" customFormat="1" x14ac:dyDescent="0.2">
      <c r="B601" s="21"/>
      <c r="C601" s="22"/>
      <c r="D601" s="177" t="s">
        <v>136</v>
      </c>
      <c r="E601" s="22"/>
      <c r="F601" s="178" t="s">
        <v>1618</v>
      </c>
      <c r="G601" s="22"/>
      <c r="H601" s="22"/>
      <c r="I601" s="175"/>
      <c r="J601" s="22"/>
      <c r="K601" s="22"/>
      <c r="L601" s="25"/>
      <c r="M601" s="176"/>
      <c r="N601" s="22"/>
      <c r="O601" s="22"/>
      <c r="P601" s="22"/>
      <c r="Q601" s="22"/>
      <c r="R601" s="22"/>
      <c r="S601" s="22"/>
      <c r="T601" s="53"/>
      <c r="AT601" s="3" t="s">
        <v>136</v>
      </c>
      <c r="AU601" s="3" t="s">
        <v>146</v>
      </c>
    </row>
    <row r="602" spans="2:65" s="20" customFormat="1" ht="24.2" customHeight="1" x14ac:dyDescent="0.2">
      <c r="B602" s="21"/>
      <c r="C602" s="160" t="s">
        <v>1619</v>
      </c>
      <c r="D602" s="160" t="s">
        <v>127</v>
      </c>
      <c r="E602" s="161" t="s">
        <v>1620</v>
      </c>
      <c r="F602" s="162" t="s">
        <v>1621</v>
      </c>
      <c r="G602" s="163" t="s">
        <v>196</v>
      </c>
      <c r="H602" s="164">
        <v>393</v>
      </c>
      <c r="I602" s="165"/>
      <c r="J602" s="166">
        <f>ROUND(I602*H602,2)</f>
        <v>0</v>
      </c>
      <c r="K602" s="162" t="s">
        <v>131</v>
      </c>
      <c r="L602" s="25"/>
      <c r="M602" s="167" t="s">
        <v>19</v>
      </c>
      <c r="N602" s="168" t="s">
        <v>43</v>
      </c>
      <c r="O602" s="22"/>
      <c r="P602" s="169">
        <f>O602*H602</f>
        <v>0</v>
      </c>
      <c r="Q602" s="169">
        <v>0</v>
      </c>
      <c r="R602" s="169">
        <f>Q602*H602</f>
        <v>0</v>
      </c>
      <c r="S602" s="169">
        <v>0</v>
      </c>
      <c r="T602" s="170">
        <f>S602*H602</f>
        <v>0</v>
      </c>
      <c r="AR602" s="171" t="s">
        <v>132</v>
      </c>
      <c r="AT602" s="171" t="s">
        <v>127</v>
      </c>
      <c r="AU602" s="171" t="s">
        <v>146</v>
      </c>
      <c r="AY602" s="3" t="s">
        <v>125</v>
      </c>
      <c r="BE602" s="172">
        <f>IF(N602="základní",J602,0)</f>
        <v>0</v>
      </c>
      <c r="BF602" s="172">
        <f>IF(N602="snížená",J602,0)</f>
        <v>0</v>
      </c>
      <c r="BG602" s="172">
        <f>IF(N602="zákl. přenesená",J602,0)</f>
        <v>0</v>
      </c>
      <c r="BH602" s="172">
        <f>IF(N602="sníž. přenesená",J602,0)</f>
        <v>0</v>
      </c>
      <c r="BI602" s="172">
        <f>IF(N602="nulová",J602,0)</f>
        <v>0</v>
      </c>
      <c r="BJ602" s="3" t="s">
        <v>80</v>
      </c>
      <c r="BK602" s="172">
        <f>ROUND(I602*H602,2)</f>
        <v>0</v>
      </c>
      <c r="BL602" s="3" t="s">
        <v>132</v>
      </c>
      <c r="BM602" s="171" t="s">
        <v>1622</v>
      </c>
    </row>
    <row r="603" spans="2:65" s="20" customFormat="1" ht="19.5" x14ac:dyDescent="0.2">
      <c r="B603" s="21"/>
      <c r="C603" s="22"/>
      <c r="D603" s="173" t="s">
        <v>134</v>
      </c>
      <c r="E603" s="22"/>
      <c r="F603" s="174" t="s">
        <v>1623</v>
      </c>
      <c r="G603" s="22"/>
      <c r="H603" s="22"/>
      <c r="I603" s="175"/>
      <c r="J603" s="22"/>
      <c r="K603" s="22"/>
      <c r="L603" s="25"/>
      <c r="M603" s="176"/>
      <c r="N603" s="22"/>
      <c r="O603" s="22"/>
      <c r="P603" s="22"/>
      <c r="Q603" s="22"/>
      <c r="R603" s="22"/>
      <c r="S603" s="22"/>
      <c r="T603" s="53"/>
      <c r="AT603" s="3" t="s">
        <v>134</v>
      </c>
      <c r="AU603" s="3" t="s">
        <v>146</v>
      </c>
    </row>
    <row r="604" spans="2:65" s="20" customFormat="1" x14ac:dyDescent="0.2">
      <c r="B604" s="21"/>
      <c r="C604" s="22"/>
      <c r="D604" s="177" t="s">
        <v>136</v>
      </c>
      <c r="E604" s="22"/>
      <c r="F604" s="178" t="s">
        <v>1624</v>
      </c>
      <c r="G604" s="22"/>
      <c r="H604" s="22"/>
      <c r="I604" s="175"/>
      <c r="J604" s="22"/>
      <c r="K604" s="22"/>
      <c r="L604" s="25"/>
      <c r="M604" s="176"/>
      <c r="N604" s="22"/>
      <c r="O604" s="22"/>
      <c r="P604" s="22"/>
      <c r="Q604" s="22"/>
      <c r="R604" s="22"/>
      <c r="S604" s="22"/>
      <c r="T604" s="53"/>
      <c r="AT604" s="3" t="s">
        <v>136</v>
      </c>
      <c r="AU604" s="3" t="s">
        <v>146</v>
      </c>
    </row>
    <row r="605" spans="2:65" s="20" customFormat="1" ht="16.5" customHeight="1" x14ac:dyDescent="0.2">
      <c r="B605" s="21"/>
      <c r="C605" s="160" t="s">
        <v>1625</v>
      </c>
      <c r="D605" s="160" t="s">
        <v>127</v>
      </c>
      <c r="E605" s="161" t="s">
        <v>1626</v>
      </c>
      <c r="F605" s="162" t="s">
        <v>1627</v>
      </c>
      <c r="G605" s="163" t="s">
        <v>187</v>
      </c>
      <c r="H605" s="164">
        <v>6.7560000000000002</v>
      </c>
      <c r="I605" s="165"/>
      <c r="J605" s="166">
        <f>ROUND(I605*H605,2)</f>
        <v>0</v>
      </c>
      <c r="K605" s="162" t="s">
        <v>131</v>
      </c>
      <c r="L605" s="25"/>
      <c r="M605" s="167" t="s">
        <v>19</v>
      </c>
      <c r="N605" s="168" t="s">
        <v>43</v>
      </c>
      <c r="O605" s="22"/>
      <c r="P605" s="169">
        <f>O605*H605</f>
        <v>0</v>
      </c>
      <c r="Q605" s="169">
        <v>0</v>
      </c>
      <c r="R605" s="169">
        <f>Q605*H605</f>
        <v>0</v>
      </c>
      <c r="S605" s="169">
        <v>0</v>
      </c>
      <c r="T605" s="170">
        <f>S605*H605</f>
        <v>0</v>
      </c>
      <c r="AR605" s="171" t="s">
        <v>132</v>
      </c>
      <c r="AT605" s="171" t="s">
        <v>127</v>
      </c>
      <c r="AU605" s="171" t="s">
        <v>146</v>
      </c>
      <c r="AY605" s="3" t="s">
        <v>125</v>
      </c>
      <c r="BE605" s="172">
        <f>IF(N605="základní",J605,0)</f>
        <v>0</v>
      </c>
      <c r="BF605" s="172">
        <f>IF(N605="snížená",J605,0)</f>
        <v>0</v>
      </c>
      <c r="BG605" s="172">
        <f>IF(N605="zákl. přenesená",J605,0)</f>
        <v>0</v>
      </c>
      <c r="BH605" s="172">
        <f>IF(N605="sníž. přenesená",J605,0)</f>
        <v>0</v>
      </c>
      <c r="BI605" s="172">
        <f>IF(N605="nulová",J605,0)</f>
        <v>0</v>
      </c>
      <c r="BJ605" s="3" t="s">
        <v>80</v>
      </c>
      <c r="BK605" s="172">
        <f>ROUND(I605*H605,2)</f>
        <v>0</v>
      </c>
      <c r="BL605" s="3" t="s">
        <v>132</v>
      </c>
      <c r="BM605" s="171" t="s">
        <v>1628</v>
      </c>
    </row>
    <row r="606" spans="2:65" s="20" customFormat="1" x14ac:dyDescent="0.2">
      <c r="B606" s="21"/>
      <c r="C606" s="22"/>
      <c r="D606" s="173" t="s">
        <v>134</v>
      </c>
      <c r="E606" s="22"/>
      <c r="F606" s="174" t="s">
        <v>1629</v>
      </c>
      <c r="G606" s="22"/>
      <c r="H606" s="22"/>
      <c r="I606" s="175"/>
      <c r="J606" s="22"/>
      <c r="K606" s="22"/>
      <c r="L606" s="25"/>
      <c r="M606" s="176"/>
      <c r="N606" s="22"/>
      <c r="O606" s="22"/>
      <c r="P606" s="22"/>
      <c r="Q606" s="22"/>
      <c r="R606" s="22"/>
      <c r="S606" s="22"/>
      <c r="T606" s="53"/>
      <c r="AT606" s="3" t="s">
        <v>134</v>
      </c>
      <c r="AU606" s="3" t="s">
        <v>146</v>
      </c>
    </row>
    <row r="607" spans="2:65" s="20" customFormat="1" x14ac:dyDescent="0.2">
      <c r="B607" s="21"/>
      <c r="C607" s="22"/>
      <c r="D607" s="177" t="s">
        <v>136</v>
      </c>
      <c r="E607" s="22"/>
      <c r="F607" s="178" t="s">
        <v>1630</v>
      </c>
      <c r="G607" s="22"/>
      <c r="H607" s="22"/>
      <c r="I607" s="175"/>
      <c r="J607" s="22"/>
      <c r="K607" s="22"/>
      <c r="L607" s="25"/>
      <c r="M607" s="176"/>
      <c r="N607" s="22"/>
      <c r="O607" s="22"/>
      <c r="P607" s="22"/>
      <c r="Q607" s="22"/>
      <c r="R607" s="22"/>
      <c r="S607" s="22"/>
      <c r="T607" s="53"/>
      <c r="AT607" s="3" t="s">
        <v>136</v>
      </c>
      <c r="AU607" s="3" t="s">
        <v>146</v>
      </c>
    </row>
    <row r="608" spans="2:65" s="20" customFormat="1" ht="21.75" customHeight="1" x14ac:dyDescent="0.2">
      <c r="B608" s="21"/>
      <c r="C608" s="160" t="s">
        <v>1631</v>
      </c>
      <c r="D608" s="160" t="s">
        <v>127</v>
      </c>
      <c r="E608" s="161" t="s">
        <v>1632</v>
      </c>
      <c r="F608" s="162" t="s">
        <v>1466</v>
      </c>
      <c r="G608" s="163" t="s">
        <v>187</v>
      </c>
      <c r="H608" s="164">
        <v>45.24</v>
      </c>
      <c r="I608" s="165"/>
      <c r="J608" s="166">
        <f>ROUND(I608*H608,2)</f>
        <v>0</v>
      </c>
      <c r="K608" s="162" t="s">
        <v>131</v>
      </c>
      <c r="L608" s="25"/>
      <c r="M608" s="167" t="s">
        <v>19</v>
      </c>
      <c r="N608" s="168" t="s">
        <v>43</v>
      </c>
      <c r="O608" s="22"/>
      <c r="P608" s="169">
        <f>O608*H608</f>
        <v>0</v>
      </c>
      <c r="Q608" s="169">
        <v>0</v>
      </c>
      <c r="R608" s="169">
        <f>Q608*H608</f>
        <v>0</v>
      </c>
      <c r="S608" s="169">
        <v>0</v>
      </c>
      <c r="T608" s="170">
        <f>S608*H608</f>
        <v>0</v>
      </c>
      <c r="AR608" s="171" t="s">
        <v>132</v>
      </c>
      <c r="AT608" s="171" t="s">
        <v>127</v>
      </c>
      <c r="AU608" s="171" t="s">
        <v>146</v>
      </c>
      <c r="AY608" s="3" t="s">
        <v>125</v>
      </c>
      <c r="BE608" s="172">
        <f>IF(N608="základní",J608,0)</f>
        <v>0</v>
      </c>
      <c r="BF608" s="172">
        <f>IF(N608="snížená",J608,0)</f>
        <v>0</v>
      </c>
      <c r="BG608" s="172">
        <f>IF(N608="zákl. přenesená",J608,0)</f>
        <v>0</v>
      </c>
      <c r="BH608" s="172">
        <f>IF(N608="sníž. přenesená",J608,0)</f>
        <v>0</v>
      </c>
      <c r="BI608" s="172">
        <f>IF(N608="nulová",J608,0)</f>
        <v>0</v>
      </c>
      <c r="BJ608" s="3" t="s">
        <v>80</v>
      </c>
      <c r="BK608" s="172">
        <f>ROUND(I608*H608,2)</f>
        <v>0</v>
      </c>
      <c r="BL608" s="3" t="s">
        <v>132</v>
      </c>
      <c r="BM608" s="171" t="s">
        <v>1633</v>
      </c>
    </row>
    <row r="609" spans="2:65" s="20" customFormat="1" x14ac:dyDescent="0.2">
      <c r="B609" s="21"/>
      <c r="C609" s="22"/>
      <c r="D609" s="173" t="s">
        <v>134</v>
      </c>
      <c r="E609" s="22"/>
      <c r="F609" s="174" t="s">
        <v>1468</v>
      </c>
      <c r="G609" s="22"/>
      <c r="H609" s="22"/>
      <c r="I609" s="175"/>
      <c r="J609" s="22"/>
      <c r="K609" s="22"/>
      <c r="L609" s="25"/>
      <c r="M609" s="176"/>
      <c r="N609" s="22"/>
      <c r="O609" s="22"/>
      <c r="P609" s="22"/>
      <c r="Q609" s="22"/>
      <c r="R609" s="22"/>
      <c r="S609" s="22"/>
      <c r="T609" s="53"/>
      <c r="AT609" s="3" t="s">
        <v>134</v>
      </c>
      <c r="AU609" s="3" t="s">
        <v>146</v>
      </c>
    </row>
    <row r="610" spans="2:65" s="20" customFormat="1" x14ac:dyDescent="0.2">
      <c r="B610" s="21"/>
      <c r="C610" s="22"/>
      <c r="D610" s="177" t="s">
        <v>136</v>
      </c>
      <c r="E610" s="22"/>
      <c r="F610" s="178" t="s">
        <v>1634</v>
      </c>
      <c r="G610" s="22"/>
      <c r="H610" s="22"/>
      <c r="I610" s="175"/>
      <c r="J610" s="22"/>
      <c r="K610" s="22"/>
      <c r="L610" s="25"/>
      <c r="M610" s="176"/>
      <c r="N610" s="22"/>
      <c r="O610" s="22"/>
      <c r="P610" s="22"/>
      <c r="Q610" s="22"/>
      <c r="R610" s="22"/>
      <c r="S610" s="22"/>
      <c r="T610" s="53"/>
      <c r="AT610" s="3" t="s">
        <v>136</v>
      </c>
      <c r="AU610" s="3" t="s">
        <v>146</v>
      </c>
    </row>
    <row r="611" spans="2:65" s="20" customFormat="1" ht="24.2" customHeight="1" x14ac:dyDescent="0.2">
      <c r="B611" s="21"/>
      <c r="C611" s="160" t="s">
        <v>1635</v>
      </c>
      <c r="D611" s="160" t="s">
        <v>127</v>
      </c>
      <c r="E611" s="161" t="s">
        <v>1471</v>
      </c>
      <c r="F611" s="162" t="s">
        <v>1472</v>
      </c>
      <c r="G611" s="163" t="s">
        <v>187</v>
      </c>
      <c r="H611" s="164">
        <v>452.4</v>
      </c>
      <c r="I611" s="165"/>
      <c r="J611" s="166">
        <f>ROUND(I611*H611,2)</f>
        <v>0</v>
      </c>
      <c r="K611" s="162" t="s">
        <v>131</v>
      </c>
      <c r="L611" s="25"/>
      <c r="M611" s="167" t="s">
        <v>19</v>
      </c>
      <c r="N611" s="168" t="s">
        <v>43</v>
      </c>
      <c r="O611" s="22"/>
      <c r="P611" s="169">
        <f>O611*H611</f>
        <v>0</v>
      </c>
      <c r="Q611" s="169">
        <v>0</v>
      </c>
      <c r="R611" s="169">
        <f>Q611*H611</f>
        <v>0</v>
      </c>
      <c r="S611" s="169">
        <v>0</v>
      </c>
      <c r="T611" s="170">
        <f>S611*H611</f>
        <v>0</v>
      </c>
      <c r="AR611" s="171" t="s">
        <v>132</v>
      </c>
      <c r="AT611" s="171" t="s">
        <v>127</v>
      </c>
      <c r="AU611" s="171" t="s">
        <v>146</v>
      </c>
      <c r="AY611" s="3" t="s">
        <v>125</v>
      </c>
      <c r="BE611" s="172">
        <f>IF(N611="základní",J611,0)</f>
        <v>0</v>
      </c>
      <c r="BF611" s="172">
        <f>IF(N611="snížená",J611,0)</f>
        <v>0</v>
      </c>
      <c r="BG611" s="172">
        <f>IF(N611="zákl. přenesená",J611,0)</f>
        <v>0</v>
      </c>
      <c r="BH611" s="172">
        <f>IF(N611="sníž. přenesená",J611,0)</f>
        <v>0</v>
      </c>
      <c r="BI611" s="172">
        <f>IF(N611="nulová",J611,0)</f>
        <v>0</v>
      </c>
      <c r="BJ611" s="3" t="s">
        <v>80</v>
      </c>
      <c r="BK611" s="172">
        <f>ROUND(I611*H611,2)</f>
        <v>0</v>
      </c>
      <c r="BL611" s="3" t="s">
        <v>132</v>
      </c>
      <c r="BM611" s="171" t="s">
        <v>1636</v>
      </c>
    </row>
    <row r="612" spans="2:65" s="20" customFormat="1" ht="19.5" x14ac:dyDescent="0.2">
      <c r="B612" s="21"/>
      <c r="C612" s="22"/>
      <c r="D612" s="173" t="s">
        <v>134</v>
      </c>
      <c r="E612" s="22"/>
      <c r="F612" s="174" t="s">
        <v>1474</v>
      </c>
      <c r="G612" s="22"/>
      <c r="H612" s="22"/>
      <c r="I612" s="175"/>
      <c r="J612" s="22"/>
      <c r="K612" s="22"/>
      <c r="L612" s="25"/>
      <c r="M612" s="176"/>
      <c r="N612" s="22"/>
      <c r="O612" s="22"/>
      <c r="P612" s="22"/>
      <c r="Q612" s="22"/>
      <c r="R612" s="22"/>
      <c r="S612" s="22"/>
      <c r="T612" s="53"/>
      <c r="AT612" s="3" t="s">
        <v>134</v>
      </c>
      <c r="AU612" s="3" t="s">
        <v>146</v>
      </c>
    </row>
    <row r="613" spans="2:65" s="20" customFormat="1" x14ac:dyDescent="0.2">
      <c r="B613" s="21"/>
      <c r="C613" s="22"/>
      <c r="D613" s="177" t="s">
        <v>136</v>
      </c>
      <c r="E613" s="22"/>
      <c r="F613" s="178" t="s">
        <v>1475</v>
      </c>
      <c r="G613" s="22"/>
      <c r="H613" s="22"/>
      <c r="I613" s="175"/>
      <c r="J613" s="22"/>
      <c r="K613" s="22"/>
      <c r="L613" s="25"/>
      <c r="M613" s="176"/>
      <c r="N613" s="22"/>
      <c r="O613" s="22"/>
      <c r="P613" s="22"/>
      <c r="Q613" s="22"/>
      <c r="R613" s="22"/>
      <c r="S613" s="22"/>
      <c r="T613" s="53"/>
      <c r="AT613" s="3" t="s">
        <v>136</v>
      </c>
      <c r="AU613" s="3" t="s">
        <v>146</v>
      </c>
    </row>
    <row r="614" spans="2:65" s="179" customFormat="1" x14ac:dyDescent="0.2">
      <c r="B614" s="180"/>
      <c r="C614" s="181"/>
      <c r="D614" s="173" t="s">
        <v>138</v>
      </c>
      <c r="E614" s="182" t="s">
        <v>19</v>
      </c>
      <c r="F614" s="183" t="s">
        <v>1637</v>
      </c>
      <c r="G614" s="181"/>
      <c r="H614" s="184">
        <v>452.4</v>
      </c>
      <c r="I614" s="185"/>
      <c r="J614" s="181"/>
      <c r="K614" s="181"/>
      <c r="L614" s="186"/>
      <c r="M614" s="187"/>
      <c r="N614" s="181"/>
      <c r="O614" s="181"/>
      <c r="P614" s="181"/>
      <c r="Q614" s="181"/>
      <c r="R614" s="181"/>
      <c r="S614" s="181"/>
      <c r="T614" s="188"/>
      <c r="AT614" s="189" t="s">
        <v>138</v>
      </c>
      <c r="AU614" s="189" t="s">
        <v>146</v>
      </c>
      <c r="AV614" s="179" t="s">
        <v>82</v>
      </c>
      <c r="AW614" s="179" t="s">
        <v>33</v>
      </c>
      <c r="AX614" s="179" t="s">
        <v>72</v>
      </c>
      <c r="AY614" s="189" t="s">
        <v>125</v>
      </c>
    </row>
    <row r="615" spans="2:65" s="190" customFormat="1" x14ac:dyDescent="0.2">
      <c r="B615" s="191"/>
      <c r="C615" s="192"/>
      <c r="D615" s="173" t="s">
        <v>138</v>
      </c>
      <c r="E615" s="193" t="s">
        <v>19</v>
      </c>
      <c r="F615" s="194" t="s">
        <v>158</v>
      </c>
      <c r="G615" s="192"/>
      <c r="H615" s="195">
        <v>452.4</v>
      </c>
      <c r="I615" s="196"/>
      <c r="J615" s="192"/>
      <c r="K615" s="192"/>
      <c r="L615" s="197"/>
      <c r="M615" s="198"/>
      <c r="N615" s="192"/>
      <c r="O615" s="192"/>
      <c r="P615" s="192"/>
      <c r="Q615" s="192"/>
      <c r="R615" s="192"/>
      <c r="S615" s="192"/>
      <c r="T615" s="199"/>
      <c r="AT615" s="200" t="s">
        <v>138</v>
      </c>
      <c r="AU615" s="200" t="s">
        <v>146</v>
      </c>
      <c r="AV615" s="190" t="s">
        <v>132</v>
      </c>
      <c r="AW615" s="190" t="s">
        <v>33</v>
      </c>
      <c r="AX615" s="190" t="s">
        <v>80</v>
      </c>
      <c r="AY615" s="200" t="s">
        <v>125</v>
      </c>
    </row>
    <row r="616" spans="2:65" s="20" customFormat="1" ht="16.5" customHeight="1" x14ac:dyDescent="0.2">
      <c r="B616" s="21"/>
      <c r="C616" s="215" t="s">
        <v>1638</v>
      </c>
      <c r="D616" s="215" t="s">
        <v>408</v>
      </c>
      <c r="E616" s="216" t="s">
        <v>1639</v>
      </c>
      <c r="F616" s="217" t="s">
        <v>1359</v>
      </c>
      <c r="G616" s="218" t="s">
        <v>187</v>
      </c>
      <c r="H616" s="219">
        <v>45.24</v>
      </c>
      <c r="I616" s="220"/>
      <c r="J616" s="221">
        <f>ROUND(I616*H616,2)</f>
        <v>0</v>
      </c>
      <c r="K616" s="217" t="s">
        <v>131</v>
      </c>
      <c r="L616" s="222"/>
      <c r="M616" s="223" t="s">
        <v>19</v>
      </c>
      <c r="N616" s="224" t="s">
        <v>43</v>
      </c>
      <c r="O616" s="22"/>
      <c r="P616" s="169">
        <f>O616*H616</f>
        <v>0</v>
      </c>
      <c r="Q616" s="169">
        <v>0</v>
      </c>
      <c r="R616" s="169">
        <f>Q616*H616</f>
        <v>0</v>
      </c>
      <c r="S616" s="169">
        <v>0</v>
      </c>
      <c r="T616" s="170">
        <f>S616*H616</f>
        <v>0</v>
      </c>
      <c r="AR616" s="171" t="s">
        <v>175</v>
      </c>
      <c r="AT616" s="171" t="s">
        <v>408</v>
      </c>
      <c r="AU616" s="171" t="s">
        <v>146</v>
      </c>
      <c r="AY616" s="3" t="s">
        <v>125</v>
      </c>
      <c r="BE616" s="172">
        <f>IF(N616="základní",J616,0)</f>
        <v>0</v>
      </c>
      <c r="BF616" s="172">
        <f>IF(N616="snížená",J616,0)</f>
        <v>0</v>
      </c>
      <c r="BG616" s="172">
        <f>IF(N616="zákl. přenesená",J616,0)</f>
        <v>0</v>
      </c>
      <c r="BH616" s="172">
        <f>IF(N616="sníž. přenesená",J616,0)</f>
        <v>0</v>
      </c>
      <c r="BI616" s="172">
        <f>IF(N616="nulová",J616,0)</f>
        <v>0</v>
      </c>
      <c r="BJ616" s="3" t="s">
        <v>80</v>
      </c>
      <c r="BK616" s="172">
        <f>ROUND(I616*H616,2)</f>
        <v>0</v>
      </c>
      <c r="BL616" s="3" t="s">
        <v>132</v>
      </c>
      <c r="BM616" s="171" t="s">
        <v>1640</v>
      </c>
    </row>
    <row r="617" spans="2:65" s="20" customFormat="1" x14ac:dyDescent="0.2">
      <c r="B617" s="21"/>
      <c r="C617" s="22"/>
      <c r="D617" s="173" t="s">
        <v>134</v>
      </c>
      <c r="E617" s="22"/>
      <c r="F617" s="174" t="s">
        <v>1359</v>
      </c>
      <c r="G617" s="22"/>
      <c r="H617" s="22"/>
      <c r="I617" s="175"/>
      <c r="J617" s="22"/>
      <c r="K617" s="22"/>
      <c r="L617" s="25"/>
      <c r="M617" s="176"/>
      <c r="N617" s="22"/>
      <c r="O617" s="22"/>
      <c r="P617" s="22"/>
      <c r="Q617" s="22"/>
      <c r="R617" s="22"/>
      <c r="S617" s="22"/>
      <c r="T617" s="53"/>
      <c r="AT617" s="3" t="s">
        <v>134</v>
      </c>
      <c r="AU617" s="3" t="s">
        <v>146</v>
      </c>
    </row>
    <row r="618" spans="2:65" s="20" customFormat="1" ht="21.75" customHeight="1" x14ac:dyDescent="0.2">
      <c r="B618" s="21"/>
      <c r="C618" s="160" t="s">
        <v>1641</v>
      </c>
      <c r="D618" s="160" t="s">
        <v>127</v>
      </c>
      <c r="E618" s="161" t="s">
        <v>1642</v>
      </c>
      <c r="F618" s="162" t="s">
        <v>1643</v>
      </c>
      <c r="G618" s="163" t="s">
        <v>196</v>
      </c>
      <c r="H618" s="164">
        <v>393</v>
      </c>
      <c r="I618" s="165"/>
      <c r="J618" s="166">
        <f>ROUND(I618*H618,2)</f>
        <v>0</v>
      </c>
      <c r="K618" s="162" t="s">
        <v>131</v>
      </c>
      <c r="L618" s="25"/>
      <c r="M618" s="167" t="s">
        <v>19</v>
      </c>
      <c r="N618" s="168" t="s">
        <v>43</v>
      </c>
      <c r="O618" s="22"/>
      <c r="P618" s="169">
        <f>O618*H618</f>
        <v>0</v>
      </c>
      <c r="Q618" s="169">
        <v>0</v>
      </c>
      <c r="R618" s="169">
        <f>Q618*H618</f>
        <v>0</v>
      </c>
      <c r="S618" s="169">
        <v>0</v>
      </c>
      <c r="T618" s="170">
        <f>S618*H618</f>
        <v>0</v>
      </c>
      <c r="AR618" s="171" t="s">
        <v>132</v>
      </c>
      <c r="AT618" s="171" t="s">
        <v>127</v>
      </c>
      <c r="AU618" s="171" t="s">
        <v>146</v>
      </c>
      <c r="AY618" s="3" t="s">
        <v>125</v>
      </c>
      <c r="BE618" s="172">
        <f>IF(N618="základní",J618,0)</f>
        <v>0</v>
      </c>
      <c r="BF618" s="172">
        <f>IF(N618="snížená",J618,0)</f>
        <v>0</v>
      </c>
      <c r="BG618" s="172">
        <f>IF(N618="zákl. přenesená",J618,0)</f>
        <v>0</v>
      </c>
      <c r="BH618" s="172">
        <f>IF(N618="sníž. přenesená",J618,0)</f>
        <v>0</v>
      </c>
      <c r="BI618" s="172">
        <f>IF(N618="nulová",J618,0)</f>
        <v>0</v>
      </c>
      <c r="BJ618" s="3" t="s">
        <v>80</v>
      </c>
      <c r="BK618" s="172">
        <f>ROUND(I618*H618,2)</f>
        <v>0</v>
      </c>
      <c r="BL618" s="3" t="s">
        <v>132</v>
      </c>
      <c r="BM618" s="171" t="s">
        <v>1644</v>
      </c>
    </row>
    <row r="619" spans="2:65" s="20" customFormat="1" ht="19.5" x14ac:dyDescent="0.2">
      <c r="B619" s="21"/>
      <c r="C619" s="22"/>
      <c r="D619" s="173" t="s">
        <v>134</v>
      </c>
      <c r="E619" s="22"/>
      <c r="F619" s="174" t="s">
        <v>1645</v>
      </c>
      <c r="G619" s="22"/>
      <c r="H619" s="22"/>
      <c r="I619" s="175"/>
      <c r="J619" s="22"/>
      <c r="K619" s="22"/>
      <c r="L619" s="25"/>
      <c r="M619" s="176"/>
      <c r="N619" s="22"/>
      <c r="O619" s="22"/>
      <c r="P619" s="22"/>
      <c r="Q619" s="22"/>
      <c r="R619" s="22"/>
      <c r="S619" s="22"/>
      <c r="T619" s="53"/>
      <c r="AT619" s="3" t="s">
        <v>134</v>
      </c>
      <c r="AU619" s="3" t="s">
        <v>146</v>
      </c>
    </row>
    <row r="620" spans="2:65" s="20" customFormat="1" x14ac:dyDescent="0.2">
      <c r="B620" s="21"/>
      <c r="C620" s="22"/>
      <c r="D620" s="177" t="s">
        <v>136</v>
      </c>
      <c r="E620" s="22"/>
      <c r="F620" s="178" t="s">
        <v>1646</v>
      </c>
      <c r="G620" s="22"/>
      <c r="H620" s="22"/>
      <c r="I620" s="175"/>
      <c r="J620" s="22"/>
      <c r="K620" s="22"/>
      <c r="L620" s="25"/>
      <c r="M620" s="176"/>
      <c r="N620" s="22"/>
      <c r="O620" s="22"/>
      <c r="P620" s="22"/>
      <c r="Q620" s="22"/>
      <c r="R620" s="22"/>
      <c r="S620" s="22"/>
      <c r="T620" s="53"/>
      <c r="AT620" s="3" t="s">
        <v>136</v>
      </c>
      <c r="AU620" s="3" t="s">
        <v>146</v>
      </c>
    </row>
    <row r="621" spans="2:65" s="20" customFormat="1" ht="21.75" customHeight="1" x14ac:dyDescent="0.2">
      <c r="B621" s="21"/>
      <c r="C621" s="215" t="s">
        <v>1647</v>
      </c>
      <c r="D621" s="215" t="s">
        <v>408</v>
      </c>
      <c r="E621" s="216" t="s">
        <v>1648</v>
      </c>
      <c r="F621" s="217" t="s">
        <v>1649</v>
      </c>
      <c r="G621" s="218" t="s">
        <v>1205</v>
      </c>
      <c r="H621" s="219">
        <v>5</v>
      </c>
      <c r="I621" s="220"/>
      <c r="J621" s="221">
        <f>ROUND(I621*H621,2)</f>
        <v>0</v>
      </c>
      <c r="K621" s="217" t="s">
        <v>19</v>
      </c>
      <c r="L621" s="222"/>
      <c r="M621" s="223" t="s">
        <v>19</v>
      </c>
      <c r="N621" s="224" t="s">
        <v>43</v>
      </c>
      <c r="O621" s="22"/>
      <c r="P621" s="169">
        <f>O621*H621</f>
        <v>0</v>
      </c>
      <c r="Q621" s="169">
        <v>0.01</v>
      </c>
      <c r="R621" s="169">
        <f>Q621*H621</f>
        <v>0.05</v>
      </c>
      <c r="S621" s="169">
        <v>0</v>
      </c>
      <c r="T621" s="170">
        <f>S621*H621</f>
        <v>0</v>
      </c>
      <c r="AR621" s="171" t="s">
        <v>175</v>
      </c>
      <c r="AT621" s="171" t="s">
        <v>408</v>
      </c>
      <c r="AU621" s="171" t="s">
        <v>146</v>
      </c>
      <c r="AY621" s="3" t="s">
        <v>125</v>
      </c>
      <c r="BE621" s="172">
        <f>IF(N621="základní",J621,0)</f>
        <v>0</v>
      </c>
      <c r="BF621" s="172">
        <f>IF(N621="snížená",J621,0)</f>
        <v>0</v>
      </c>
      <c r="BG621" s="172">
        <f>IF(N621="zákl. přenesená",J621,0)</f>
        <v>0</v>
      </c>
      <c r="BH621" s="172">
        <f>IF(N621="sníž. přenesená",J621,0)</f>
        <v>0</v>
      </c>
      <c r="BI621" s="172">
        <f>IF(N621="nulová",J621,0)</f>
        <v>0</v>
      </c>
      <c r="BJ621" s="3" t="s">
        <v>80</v>
      </c>
      <c r="BK621" s="172">
        <f>ROUND(I621*H621,2)</f>
        <v>0</v>
      </c>
      <c r="BL621" s="3" t="s">
        <v>132</v>
      </c>
      <c r="BM621" s="171" t="s">
        <v>1650</v>
      </c>
    </row>
    <row r="622" spans="2:65" s="20" customFormat="1" x14ac:dyDescent="0.2">
      <c r="B622" s="21"/>
      <c r="C622" s="22"/>
      <c r="D622" s="173" t="s">
        <v>134</v>
      </c>
      <c r="E622" s="22"/>
      <c r="F622" s="174" t="s">
        <v>1649</v>
      </c>
      <c r="G622" s="22"/>
      <c r="H622" s="22"/>
      <c r="I622" s="175"/>
      <c r="J622" s="22"/>
      <c r="K622" s="22"/>
      <c r="L622" s="25"/>
      <c r="M622" s="176"/>
      <c r="N622" s="22"/>
      <c r="O622" s="22"/>
      <c r="P622" s="22"/>
      <c r="Q622" s="22"/>
      <c r="R622" s="22"/>
      <c r="S622" s="22"/>
      <c r="T622" s="53"/>
      <c r="AT622" s="3" t="s">
        <v>134</v>
      </c>
      <c r="AU622" s="3" t="s">
        <v>146</v>
      </c>
    </row>
    <row r="623" spans="2:65" s="20" customFormat="1" ht="24.2" customHeight="1" x14ac:dyDescent="0.2">
      <c r="B623" s="21"/>
      <c r="C623" s="215" t="s">
        <v>1651</v>
      </c>
      <c r="D623" s="215" t="s">
        <v>408</v>
      </c>
      <c r="E623" s="216" t="s">
        <v>1652</v>
      </c>
      <c r="F623" s="217" t="s">
        <v>1653</v>
      </c>
      <c r="G623" s="218" t="s">
        <v>1205</v>
      </c>
      <c r="H623" s="219">
        <v>40</v>
      </c>
      <c r="I623" s="220"/>
      <c r="J623" s="221">
        <f>ROUND(I623*H623,2)</f>
        <v>0</v>
      </c>
      <c r="K623" s="217" t="s">
        <v>19</v>
      </c>
      <c r="L623" s="222"/>
      <c r="M623" s="223" t="s">
        <v>19</v>
      </c>
      <c r="N623" s="224" t="s">
        <v>43</v>
      </c>
      <c r="O623" s="22"/>
      <c r="P623" s="169">
        <f>O623*H623</f>
        <v>0</v>
      </c>
      <c r="Q623" s="169">
        <v>0.01</v>
      </c>
      <c r="R623" s="169">
        <f>Q623*H623</f>
        <v>0.4</v>
      </c>
      <c r="S623" s="169">
        <v>0</v>
      </c>
      <c r="T623" s="170">
        <f>S623*H623</f>
        <v>0</v>
      </c>
      <c r="AR623" s="171" t="s">
        <v>175</v>
      </c>
      <c r="AT623" s="171" t="s">
        <v>408</v>
      </c>
      <c r="AU623" s="171" t="s">
        <v>146</v>
      </c>
      <c r="AY623" s="3" t="s">
        <v>125</v>
      </c>
      <c r="BE623" s="172">
        <f>IF(N623="základní",J623,0)</f>
        <v>0</v>
      </c>
      <c r="BF623" s="172">
        <f>IF(N623="snížená",J623,0)</f>
        <v>0</v>
      </c>
      <c r="BG623" s="172">
        <f>IF(N623="zákl. přenesená",J623,0)</f>
        <v>0</v>
      </c>
      <c r="BH623" s="172">
        <f>IF(N623="sníž. přenesená",J623,0)</f>
        <v>0</v>
      </c>
      <c r="BI623" s="172">
        <f>IF(N623="nulová",J623,0)</f>
        <v>0</v>
      </c>
      <c r="BJ623" s="3" t="s">
        <v>80</v>
      </c>
      <c r="BK623" s="172">
        <f>ROUND(I623*H623,2)</f>
        <v>0</v>
      </c>
      <c r="BL623" s="3" t="s">
        <v>132</v>
      </c>
      <c r="BM623" s="171" t="s">
        <v>1654</v>
      </c>
    </row>
    <row r="624" spans="2:65" s="20" customFormat="1" x14ac:dyDescent="0.2">
      <c r="B624" s="21"/>
      <c r="C624" s="22"/>
      <c r="D624" s="173" t="s">
        <v>134</v>
      </c>
      <c r="E624" s="22"/>
      <c r="F624" s="174" t="s">
        <v>1653</v>
      </c>
      <c r="G624" s="22"/>
      <c r="H624" s="22"/>
      <c r="I624" s="175"/>
      <c r="J624" s="22"/>
      <c r="K624" s="22"/>
      <c r="L624" s="25"/>
      <c r="M624" s="176"/>
      <c r="N624" s="22"/>
      <c r="O624" s="22"/>
      <c r="P624" s="22"/>
      <c r="Q624" s="22"/>
      <c r="R624" s="22"/>
      <c r="S624" s="22"/>
      <c r="T624" s="53"/>
      <c r="AT624" s="3" t="s">
        <v>134</v>
      </c>
      <c r="AU624" s="3" t="s">
        <v>146</v>
      </c>
    </row>
    <row r="625" spans="2:65" s="20" customFormat="1" ht="21.75" customHeight="1" x14ac:dyDescent="0.2">
      <c r="B625" s="21"/>
      <c r="C625" s="215" t="s">
        <v>1655</v>
      </c>
      <c r="D625" s="215" t="s">
        <v>408</v>
      </c>
      <c r="E625" s="216" t="s">
        <v>1656</v>
      </c>
      <c r="F625" s="217" t="s">
        <v>1657</v>
      </c>
      <c r="G625" s="218" t="s">
        <v>1205</v>
      </c>
      <c r="H625" s="219">
        <v>30</v>
      </c>
      <c r="I625" s="220"/>
      <c r="J625" s="221">
        <f>ROUND(I625*H625,2)</f>
        <v>0</v>
      </c>
      <c r="K625" s="217" t="s">
        <v>19</v>
      </c>
      <c r="L625" s="222"/>
      <c r="M625" s="223" t="s">
        <v>19</v>
      </c>
      <c r="N625" s="224" t="s">
        <v>43</v>
      </c>
      <c r="O625" s="22"/>
      <c r="P625" s="169">
        <f>O625*H625</f>
        <v>0</v>
      </c>
      <c r="Q625" s="169">
        <v>0.01</v>
      </c>
      <c r="R625" s="169">
        <f>Q625*H625</f>
        <v>0.3</v>
      </c>
      <c r="S625" s="169">
        <v>0</v>
      </c>
      <c r="T625" s="170">
        <f>S625*H625</f>
        <v>0</v>
      </c>
      <c r="AR625" s="171" t="s">
        <v>175</v>
      </c>
      <c r="AT625" s="171" t="s">
        <v>408</v>
      </c>
      <c r="AU625" s="171" t="s">
        <v>146</v>
      </c>
      <c r="AY625" s="3" t="s">
        <v>125</v>
      </c>
      <c r="BE625" s="172">
        <f>IF(N625="základní",J625,0)</f>
        <v>0</v>
      </c>
      <c r="BF625" s="172">
        <f>IF(N625="snížená",J625,0)</f>
        <v>0</v>
      </c>
      <c r="BG625" s="172">
        <f>IF(N625="zákl. přenesená",J625,0)</f>
        <v>0</v>
      </c>
      <c r="BH625" s="172">
        <f>IF(N625="sníž. přenesená",J625,0)</f>
        <v>0</v>
      </c>
      <c r="BI625" s="172">
        <f>IF(N625="nulová",J625,0)</f>
        <v>0</v>
      </c>
      <c r="BJ625" s="3" t="s">
        <v>80</v>
      </c>
      <c r="BK625" s="172">
        <f>ROUND(I625*H625,2)</f>
        <v>0</v>
      </c>
      <c r="BL625" s="3" t="s">
        <v>132</v>
      </c>
      <c r="BM625" s="171" t="s">
        <v>1658</v>
      </c>
    </row>
    <row r="626" spans="2:65" s="20" customFormat="1" x14ac:dyDescent="0.2">
      <c r="B626" s="21"/>
      <c r="C626" s="22"/>
      <c r="D626" s="173" t="s">
        <v>134</v>
      </c>
      <c r="E626" s="22"/>
      <c r="F626" s="174" t="s">
        <v>1657</v>
      </c>
      <c r="G626" s="22"/>
      <c r="H626" s="22"/>
      <c r="I626" s="175"/>
      <c r="J626" s="22"/>
      <c r="K626" s="22"/>
      <c r="L626" s="25"/>
      <c r="M626" s="176"/>
      <c r="N626" s="22"/>
      <c r="O626" s="22"/>
      <c r="P626" s="22"/>
      <c r="Q626" s="22"/>
      <c r="R626" s="22"/>
      <c r="S626" s="22"/>
      <c r="T626" s="53"/>
      <c r="AT626" s="3" t="s">
        <v>134</v>
      </c>
      <c r="AU626" s="3" t="s">
        <v>146</v>
      </c>
    </row>
    <row r="627" spans="2:65" s="20" customFormat="1" ht="24.2" customHeight="1" x14ac:dyDescent="0.2">
      <c r="B627" s="21"/>
      <c r="C627" s="215" t="s">
        <v>1659</v>
      </c>
      <c r="D627" s="215" t="s">
        <v>408</v>
      </c>
      <c r="E627" s="216" t="s">
        <v>1660</v>
      </c>
      <c r="F627" s="217" t="s">
        <v>1661</v>
      </c>
      <c r="G627" s="218" t="s">
        <v>1205</v>
      </c>
      <c r="H627" s="219">
        <v>70</v>
      </c>
      <c r="I627" s="220"/>
      <c r="J627" s="221">
        <f>ROUND(I627*H627,2)</f>
        <v>0</v>
      </c>
      <c r="K627" s="217" t="s">
        <v>19</v>
      </c>
      <c r="L627" s="222"/>
      <c r="M627" s="223" t="s">
        <v>19</v>
      </c>
      <c r="N627" s="224" t="s">
        <v>43</v>
      </c>
      <c r="O627" s="22"/>
      <c r="P627" s="169">
        <f>O627*H627</f>
        <v>0</v>
      </c>
      <c r="Q627" s="169">
        <v>0.01</v>
      </c>
      <c r="R627" s="169">
        <f>Q627*H627</f>
        <v>0.70000000000000007</v>
      </c>
      <c r="S627" s="169">
        <v>0</v>
      </c>
      <c r="T627" s="170">
        <f>S627*H627</f>
        <v>0</v>
      </c>
      <c r="AR627" s="171" t="s">
        <v>175</v>
      </c>
      <c r="AT627" s="171" t="s">
        <v>408</v>
      </c>
      <c r="AU627" s="171" t="s">
        <v>146</v>
      </c>
      <c r="AY627" s="3" t="s">
        <v>125</v>
      </c>
      <c r="BE627" s="172">
        <f>IF(N627="základní",J627,0)</f>
        <v>0</v>
      </c>
      <c r="BF627" s="172">
        <f>IF(N627="snížená",J627,0)</f>
        <v>0</v>
      </c>
      <c r="BG627" s="172">
        <f>IF(N627="zákl. přenesená",J627,0)</f>
        <v>0</v>
      </c>
      <c r="BH627" s="172">
        <f>IF(N627="sníž. přenesená",J627,0)</f>
        <v>0</v>
      </c>
      <c r="BI627" s="172">
        <f>IF(N627="nulová",J627,0)</f>
        <v>0</v>
      </c>
      <c r="BJ627" s="3" t="s">
        <v>80</v>
      </c>
      <c r="BK627" s="172">
        <f>ROUND(I627*H627,2)</f>
        <v>0</v>
      </c>
      <c r="BL627" s="3" t="s">
        <v>132</v>
      </c>
      <c r="BM627" s="171" t="s">
        <v>1662</v>
      </c>
    </row>
    <row r="628" spans="2:65" s="20" customFormat="1" ht="19.5" x14ac:dyDescent="0.2">
      <c r="B628" s="21"/>
      <c r="C628" s="22"/>
      <c r="D628" s="173" t="s">
        <v>134</v>
      </c>
      <c r="E628" s="22"/>
      <c r="F628" s="174" t="s">
        <v>1661</v>
      </c>
      <c r="G628" s="22"/>
      <c r="H628" s="22"/>
      <c r="I628" s="175"/>
      <c r="J628" s="22"/>
      <c r="K628" s="22"/>
      <c r="L628" s="25"/>
      <c r="M628" s="176"/>
      <c r="N628" s="22"/>
      <c r="O628" s="22"/>
      <c r="P628" s="22"/>
      <c r="Q628" s="22"/>
      <c r="R628" s="22"/>
      <c r="S628" s="22"/>
      <c r="T628" s="53"/>
      <c r="AT628" s="3" t="s">
        <v>134</v>
      </c>
      <c r="AU628" s="3" t="s">
        <v>146</v>
      </c>
    </row>
    <row r="629" spans="2:65" s="20" customFormat="1" ht="24.2" customHeight="1" x14ac:dyDescent="0.2">
      <c r="B629" s="21"/>
      <c r="C629" s="215" t="s">
        <v>1663</v>
      </c>
      <c r="D629" s="215" t="s">
        <v>408</v>
      </c>
      <c r="E629" s="216" t="s">
        <v>1664</v>
      </c>
      <c r="F629" s="217" t="s">
        <v>1665</v>
      </c>
      <c r="G629" s="218" t="s">
        <v>1205</v>
      </c>
      <c r="H629" s="219">
        <v>75</v>
      </c>
      <c r="I629" s="220"/>
      <c r="J629" s="221">
        <f>ROUND(I629*H629,2)</f>
        <v>0</v>
      </c>
      <c r="K629" s="217" t="s">
        <v>19</v>
      </c>
      <c r="L629" s="222"/>
      <c r="M629" s="223" t="s">
        <v>19</v>
      </c>
      <c r="N629" s="224" t="s">
        <v>43</v>
      </c>
      <c r="O629" s="22"/>
      <c r="P629" s="169">
        <f>O629*H629</f>
        <v>0</v>
      </c>
      <c r="Q629" s="169">
        <v>0.01</v>
      </c>
      <c r="R629" s="169">
        <f>Q629*H629</f>
        <v>0.75</v>
      </c>
      <c r="S629" s="169">
        <v>0</v>
      </c>
      <c r="T629" s="170">
        <f>S629*H629</f>
        <v>0</v>
      </c>
      <c r="AR629" s="171" t="s">
        <v>175</v>
      </c>
      <c r="AT629" s="171" t="s">
        <v>408</v>
      </c>
      <c r="AU629" s="171" t="s">
        <v>146</v>
      </c>
      <c r="AY629" s="3" t="s">
        <v>125</v>
      </c>
      <c r="BE629" s="172">
        <f>IF(N629="základní",J629,0)</f>
        <v>0</v>
      </c>
      <c r="BF629" s="172">
        <f>IF(N629="snížená",J629,0)</f>
        <v>0</v>
      </c>
      <c r="BG629" s="172">
        <f>IF(N629="zákl. přenesená",J629,0)</f>
        <v>0</v>
      </c>
      <c r="BH629" s="172">
        <f>IF(N629="sníž. přenesená",J629,0)</f>
        <v>0</v>
      </c>
      <c r="BI629" s="172">
        <f>IF(N629="nulová",J629,0)</f>
        <v>0</v>
      </c>
      <c r="BJ629" s="3" t="s">
        <v>80</v>
      </c>
      <c r="BK629" s="172">
        <f>ROUND(I629*H629,2)</f>
        <v>0</v>
      </c>
      <c r="BL629" s="3" t="s">
        <v>132</v>
      </c>
      <c r="BM629" s="171" t="s">
        <v>1666</v>
      </c>
    </row>
    <row r="630" spans="2:65" s="20" customFormat="1" ht="19.5" x14ac:dyDescent="0.2">
      <c r="B630" s="21"/>
      <c r="C630" s="22"/>
      <c r="D630" s="173" t="s">
        <v>134</v>
      </c>
      <c r="E630" s="22"/>
      <c r="F630" s="174" t="s">
        <v>1665</v>
      </c>
      <c r="G630" s="22"/>
      <c r="H630" s="22"/>
      <c r="I630" s="175"/>
      <c r="J630" s="22"/>
      <c r="K630" s="22"/>
      <c r="L630" s="25"/>
      <c r="M630" s="176"/>
      <c r="N630" s="22"/>
      <c r="O630" s="22"/>
      <c r="P630" s="22"/>
      <c r="Q630" s="22"/>
      <c r="R630" s="22"/>
      <c r="S630" s="22"/>
      <c r="T630" s="53"/>
      <c r="AT630" s="3" t="s">
        <v>134</v>
      </c>
      <c r="AU630" s="3" t="s">
        <v>146</v>
      </c>
    </row>
    <row r="631" spans="2:65" s="20" customFormat="1" ht="24.2" customHeight="1" x14ac:dyDescent="0.2">
      <c r="B631" s="21"/>
      <c r="C631" s="215" t="s">
        <v>1667</v>
      </c>
      <c r="D631" s="215" t="s">
        <v>408</v>
      </c>
      <c r="E631" s="216" t="s">
        <v>1668</v>
      </c>
      <c r="F631" s="217" t="s">
        <v>1669</v>
      </c>
      <c r="G631" s="218" t="s">
        <v>1205</v>
      </c>
      <c r="H631" s="219">
        <v>35</v>
      </c>
      <c r="I631" s="220"/>
      <c r="J631" s="221">
        <f>ROUND(I631*H631,2)</f>
        <v>0</v>
      </c>
      <c r="K631" s="217" t="s">
        <v>19</v>
      </c>
      <c r="L631" s="222"/>
      <c r="M631" s="223" t="s">
        <v>19</v>
      </c>
      <c r="N631" s="224" t="s">
        <v>43</v>
      </c>
      <c r="O631" s="22"/>
      <c r="P631" s="169">
        <f>O631*H631</f>
        <v>0</v>
      </c>
      <c r="Q631" s="169">
        <v>0.01</v>
      </c>
      <c r="R631" s="169">
        <f>Q631*H631</f>
        <v>0.35000000000000003</v>
      </c>
      <c r="S631" s="169">
        <v>0</v>
      </c>
      <c r="T631" s="170">
        <f>S631*H631</f>
        <v>0</v>
      </c>
      <c r="AR631" s="171" t="s">
        <v>175</v>
      </c>
      <c r="AT631" s="171" t="s">
        <v>408</v>
      </c>
      <c r="AU631" s="171" t="s">
        <v>146</v>
      </c>
      <c r="AY631" s="3" t="s">
        <v>125</v>
      </c>
      <c r="BE631" s="172">
        <f>IF(N631="základní",J631,0)</f>
        <v>0</v>
      </c>
      <c r="BF631" s="172">
        <f>IF(N631="snížená",J631,0)</f>
        <v>0</v>
      </c>
      <c r="BG631" s="172">
        <f>IF(N631="zákl. přenesená",J631,0)</f>
        <v>0</v>
      </c>
      <c r="BH631" s="172">
        <f>IF(N631="sníž. přenesená",J631,0)</f>
        <v>0</v>
      </c>
      <c r="BI631" s="172">
        <f>IF(N631="nulová",J631,0)</f>
        <v>0</v>
      </c>
      <c r="BJ631" s="3" t="s">
        <v>80</v>
      </c>
      <c r="BK631" s="172">
        <f>ROUND(I631*H631,2)</f>
        <v>0</v>
      </c>
      <c r="BL631" s="3" t="s">
        <v>132</v>
      </c>
      <c r="BM631" s="171" t="s">
        <v>1670</v>
      </c>
    </row>
    <row r="632" spans="2:65" s="20" customFormat="1" x14ac:dyDescent="0.2">
      <c r="B632" s="21"/>
      <c r="C632" s="22"/>
      <c r="D632" s="173" t="s">
        <v>134</v>
      </c>
      <c r="E632" s="22"/>
      <c r="F632" s="174" t="s">
        <v>1669</v>
      </c>
      <c r="G632" s="22"/>
      <c r="H632" s="22"/>
      <c r="I632" s="175"/>
      <c r="J632" s="22"/>
      <c r="K632" s="22"/>
      <c r="L632" s="25"/>
      <c r="M632" s="176"/>
      <c r="N632" s="22"/>
      <c r="O632" s="22"/>
      <c r="P632" s="22"/>
      <c r="Q632" s="22"/>
      <c r="R632" s="22"/>
      <c r="S632" s="22"/>
      <c r="T632" s="53"/>
      <c r="AT632" s="3" t="s">
        <v>134</v>
      </c>
      <c r="AU632" s="3" t="s">
        <v>146</v>
      </c>
    </row>
    <row r="633" spans="2:65" s="20" customFormat="1" ht="37.9" customHeight="1" x14ac:dyDescent="0.2">
      <c r="B633" s="21"/>
      <c r="C633" s="215" t="s">
        <v>1671</v>
      </c>
      <c r="D633" s="215" t="s">
        <v>408</v>
      </c>
      <c r="E633" s="216" t="s">
        <v>1672</v>
      </c>
      <c r="F633" s="217" t="s">
        <v>1673</v>
      </c>
      <c r="G633" s="218" t="s">
        <v>1205</v>
      </c>
      <c r="H633" s="219">
        <v>35</v>
      </c>
      <c r="I633" s="220"/>
      <c r="J633" s="221">
        <f>ROUND(I633*H633,2)</f>
        <v>0</v>
      </c>
      <c r="K633" s="217" t="s">
        <v>19</v>
      </c>
      <c r="L633" s="222"/>
      <c r="M633" s="223" t="s">
        <v>19</v>
      </c>
      <c r="N633" s="224" t="s">
        <v>43</v>
      </c>
      <c r="O633" s="22"/>
      <c r="P633" s="169">
        <f>O633*H633</f>
        <v>0</v>
      </c>
      <c r="Q633" s="169">
        <v>0.01</v>
      </c>
      <c r="R633" s="169">
        <f>Q633*H633</f>
        <v>0.35000000000000003</v>
      </c>
      <c r="S633" s="169">
        <v>0</v>
      </c>
      <c r="T633" s="170">
        <f>S633*H633</f>
        <v>0</v>
      </c>
      <c r="AR633" s="171" t="s">
        <v>175</v>
      </c>
      <c r="AT633" s="171" t="s">
        <v>408</v>
      </c>
      <c r="AU633" s="171" t="s">
        <v>146</v>
      </c>
      <c r="AY633" s="3" t="s">
        <v>125</v>
      </c>
      <c r="BE633" s="172">
        <f>IF(N633="základní",J633,0)</f>
        <v>0</v>
      </c>
      <c r="BF633" s="172">
        <f>IF(N633="snížená",J633,0)</f>
        <v>0</v>
      </c>
      <c r="BG633" s="172">
        <f>IF(N633="zákl. přenesená",J633,0)</f>
        <v>0</v>
      </c>
      <c r="BH633" s="172">
        <f>IF(N633="sníž. přenesená",J633,0)</f>
        <v>0</v>
      </c>
      <c r="BI633" s="172">
        <f>IF(N633="nulová",J633,0)</f>
        <v>0</v>
      </c>
      <c r="BJ633" s="3" t="s">
        <v>80</v>
      </c>
      <c r="BK633" s="172">
        <f>ROUND(I633*H633,2)</f>
        <v>0</v>
      </c>
      <c r="BL633" s="3" t="s">
        <v>132</v>
      </c>
      <c r="BM633" s="171" t="s">
        <v>1674</v>
      </c>
    </row>
    <row r="634" spans="2:65" s="20" customFormat="1" ht="19.5" x14ac:dyDescent="0.2">
      <c r="B634" s="21"/>
      <c r="C634" s="22"/>
      <c r="D634" s="173" t="s">
        <v>134</v>
      </c>
      <c r="E634" s="22"/>
      <c r="F634" s="174" t="s">
        <v>1673</v>
      </c>
      <c r="G634" s="22"/>
      <c r="H634" s="22"/>
      <c r="I634" s="175"/>
      <c r="J634" s="22"/>
      <c r="K634" s="22"/>
      <c r="L634" s="25"/>
      <c r="M634" s="176"/>
      <c r="N634" s="22"/>
      <c r="O634" s="22"/>
      <c r="P634" s="22"/>
      <c r="Q634" s="22"/>
      <c r="R634" s="22"/>
      <c r="S634" s="22"/>
      <c r="T634" s="53"/>
      <c r="AT634" s="3" t="s">
        <v>134</v>
      </c>
      <c r="AU634" s="3" t="s">
        <v>146</v>
      </c>
    </row>
    <row r="635" spans="2:65" s="20" customFormat="1" ht="24.2" customHeight="1" x14ac:dyDescent="0.2">
      <c r="B635" s="21"/>
      <c r="C635" s="215" t="s">
        <v>1675</v>
      </c>
      <c r="D635" s="215" t="s">
        <v>408</v>
      </c>
      <c r="E635" s="216" t="s">
        <v>1676</v>
      </c>
      <c r="F635" s="217" t="s">
        <v>1677</v>
      </c>
      <c r="G635" s="218" t="s">
        <v>1205</v>
      </c>
      <c r="H635" s="219">
        <v>10</v>
      </c>
      <c r="I635" s="220"/>
      <c r="J635" s="221">
        <f>ROUND(I635*H635,2)</f>
        <v>0</v>
      </c>
      <c r="K635" s="217" t="s">
        <v>19</v>
      </c>
      <c r="L635" s="222"/>
      <c r="M635" s="223" t="s">
        <v>19</v>
      </c>
      <c r="N635" s="224" t="s">
        <v>43</v>
      </c>
      <c r="O635" s="22"/>
      <c r="P635" s="169">
        <f>O635*H635</f>
        <v>0</v>
      </c>
      <c r="Q635" s="169">
        <v>0.01</v>
      </c>
      <c r="R635" s="169">
        <f>Q635*H635</f>
        <v>0.1</v>
      </c>
      <c r="S635" s="169">
        <v>0</v>
      </c>
      <c r="T635" s="170">
        <f>S635*H635</f>
        <v>0</v>
      </c>
      <c r="AR635" s="171" t="s">
        <v>175</v>
      </c>
      <c r="AT635" s="171" t="s">
        <v>408</v>
      </c>
      <c r="AU635" s="171" t="s">
        <v>146</v>
      </c>
      <c r="AY635" s="3" t="s">
        <v>125</v>
      </c>
      <c r="BE635" s="172">
        <f>IF(N635="základní",J635,0)</f>
        <v>0</v>
      </c>
      <c r="BF635" s="172">
        <f>IF(N635="snížená",J635,0)</f>
        <v>0</v>
      </c>
      <c r="BG635" s="172">
        <f>IF(N635="zákl. přenesená",J635,0)</f>
        <v>0</v>
      </c>
      <c r="BH635" s="172">
        <f>IF(N635="sníž. přenesená",J635,0)</f>
        <v>0</v>
      </c>
      <c r="BI635" s="172">
        <f>IF(N635="nulová",J635,0)</f>
        <v>0</v>
      </c>
      <c r="BJ635" s="3" t="s">
        <v>80</v>
      </c>
      <c r="BK635" s="172">
        <f>ROUND(I635*H635,2)</f>
        <v>0</v>
      </c>
      <c r="BL635" s="3" t="s">
        <v>132</v>
      </c>
      <c r="BM635" s="171" t="s">
        <v>1678</v>
      </c>
    </row>
    <row r="636" spans="2:65" s="20" customFormat="1" x14ac:dyDescent="0.2">
      <c r="B636" s="21"/>
      <c r="C636" s="22"/>
      <c r="D636" s="173" t="s">
        <v>134</v>
      </c>
      <c r="E636" s="22"/>
      <c r="F636" s="174" t="s">
        <v>1677</v>
      </c>
      <c r="G636" s="22"/>
      <c r="H636" s="22"/>
      <c r="I636" s="175"/>
      <c r="J636" s="22"/>
      <c r="K636" s="22"/>
      <c r="L636" s="25"/>
      <c r="M636" s="176"/>
      <c r="N636" s="22"/>
      <c r="O636" s="22"/>
      <c r="P636" s="22"/>
      <c r="Q636" s="22"/>
      <c r="R636" s="22"/>
      <c r="S636" s="22"/>
      <c r="T636" s="53"/>
      <c r="AT636" s="3" t="s">
        <v>134</v>
      </c>
      <c r="AU636" s="3" t="s">
        <v>146</v>
      </c>
    </row>
    <row r="637" spans="2:65" s="20" customFormat="1" ht="24.2" customHeight="1" x14ac:dyDescent="0.2">
      <c r="B637" s="21"/>
      <c r="C637" s="215" t="s">
        <v>1679</v>
      </c>
      <c r="D637" s="215" t="s">
        <v>408</v>
      </c>
      <c r="E637" s="216" t="s">
        <v>1680</v>
      </c>
      <c r="F637" s="217" t="s">
        <v>1681</v>
      </c>
      <c r="G637" s="218" t="s">
        <v>1205</v>
      </c>
      <c r="H637" s="219">
        <v>5</v>
      </c>
      <c r="I637" s="220"/>
      <c r="J637" s="221">
        <f>ROUND(I637*H637,2)</f>
        <v>0</v>
      </c>
      <c r="K637" s="217" t="s">
        <v>19</v>
      </c>
      <c r="L637" s="222"/>
      <c r="M637" s="223" t="s">
        <v>19</v>
      </c>
      <c r="N637" s="224" t="s">
        <v>43</v>
      </c>
      <c r="O637" s="22"/>
      <c r="P637" s="169">
        <f>O637*H637</f>
        <v>0</v>
      </c>
      <c r="Q637" s="169">
        <v>0.01</v>
      </c>
      <c r="R637" s="169">
        <f>Q637*H637</f>
        <v>0.05</v>
      </c>
      <c r="S637" s="169">
        <v>0</v>
      </c>
      <c r="T637" s="170">
        <f>S637*H637</f>
        <v>0</v>
      </c>
      <c r="AR637" s="171" t="s">
        <v>175</v>
      </c>
      <c r="AT637" s="171" t="s">
        <v>408</v>
      </c>
      <c r="AU637" s="171" t="s">
        <v>146</v>
      </c>
      <c r="AY637" s="3" t="s">
        <v>125</v>
      </c>
      <c r="BE637" s="172">
        <f>IF(N637="základní",J637,0)</f>
        <v>0</v>
      </c>
      <c r="BF637" s="172">
        <f>IF(N637="snížená",J637,0)</f>
        <v>0</v>
      </c>
      <c r="BG637" s="172">
        <f>IF(N637="zákl. přenesená",J637,0)</f>
        <v>0</v>
      </c>
      <c r="BH637" s="172">
        <f>IF(N637="sníž. přenesená",J637,0)</f>
        <v>0</v>
      </c>
      <c r="BI637" s="172">
        <f>IF(N637="nulová",J637,0)</f>
        <v>0</v>
      </c>
      <c r="BJ637" s="3" t="s">
        <v>80</v>
      </c>
      <c r="BK637" s="172">
        <f>ROUND(I637*H637,2)</f>
        <v>0</v>
      </c>
      <c r="BL637" s="3" t="s">
        <v>132</v>
      </c>
      <c r="BM637" s="171" t="s">
        <v>1682</v>
      </c>
    </row>
    <row r="638" spans="2:65" s="20" customFormat="1" x14ac:dyDescent="0.2">
      <c r="B638" s="21"/>
      <c r="C638" s="22"/>
      <c r="D638" s="173" t="s">
        <v>134</v>
      </c>
      <c r="E638" s="22"/>
      <c r="F638" s="174" t="s">
        <v>1681</v>
      </c>
      <c r="G638" s="22"/>
      <c r="H638" s="22"/>
      <c r="I638" s="175"/>
      <c r="J638" s="22"/>
      <c r="K638" s="22"/>
      <c r="L638" s="25"/>
      <c r="M638" s="176"/>
      <c r="N638" s="22"/>
      <c r="O638" s="22"/>
      <c r="P638" s="22"/>
      <c r="Q638" s="22"/>
      <c r="R638" s="22"/>
      <c r="S638" s="22"/>
      <c r="T638" s="53"/>
      <c r="AT638" s="3" t="s">
        <v>134</v>
      </c>
      <c r="AU638" s="3" t="s">
        <v>146</v>
      </c>
    </row>
    <row r="639" spans="2:65" s="20" customFormat="1" ht="37.9" customHeight="1" x14ac:dyDescent="0.2">
      <c r="B639" s="21"/>
      <c r="C639" s="215" t="s">
        <v>1683</v>
      </c>
      <c r="D639" s="215" t="s">
        <v>408</v>
      </c>
      <c r="E639" s="216" t="s">
        <v>1684</v>
      </c>
      <c r="F639" s="217" t="s">
        <v>1685</v>
      </c>
      <c r="G639" s="218" t="s">
        <v>1205</v>
      </c>
      <c r="H639" s="219">
        <v>10</v>
      </c>
      <c r="I639" s="220"/>
      <c r="J639" s="221">
        <f>ROUND(I639*H639,2)</f>
        <v>0</v>
      </c>
      <c r="K639" s="217" t="s">
        <v>19</v>
      </c>
      <c r="L639" s="222"/>
      <c r="M639" s="223" t="s">
        <v>19</v>
      </c>
      <c r="N639" s="224" t="s">
        <v>43</v>
      </c>
      <c r="O639" s="22"/>
      <c r="P639" s="169">
        <f>O639*H639</f>
        <v>0</v>
      </c>
      <c r="Q639" s="169">
        <v>0.01</v>
      </c>
      <c r="R639" s="169">
        <f>Q639*H639</f>
        <v>0.1</v>
      </c>
      <c r="S639" s="169">
        <v>0</v>
      </c>
      <c r="T639" s="170">
        <f>S639*H639</f>
        <v>0</v>
      </c>
      <c r="AR639" s="171" t="s">
        <v>175</v>
      </c>
      <c r="AT639" s="171" t="s">
        <v>408</v>
      </c>
      <c r="AU639" s="171" t="s">
        <v>146</v>
      </c>
      <c r="AY639" s="3" t="s">
        <v>125</v>
      </c>
      <c r="BE639" s="172">
        <f>IF(N639="základní",J639,0)</f>
        <v>0</v>
      </c>
      <c r="BF639" s="172">
        <f>IF(N639="snížená",J639,0)</f>
        <v>0</v>
      </c>
      <c r="BG639" s="172">
        <f>IF(N639="zákl. přenesená",J639,0)</f>
        <v>0</v>
      </c>
      <c r="BH639" s="172">
        <f>IF(N639="sníž. přenesená",J639,0)</f>
        <v>0</v>
      </c>
      <c r="BI639" s="172">
        <f>IF(N639="nulová",J639,0)</f>
        <v>0</v>
      </c>
      <c r="BJ639" s="3" t="s">
        <v>80</v>
      </c>
      <c r="BK639" s="172">
        <f>ROUND(I639*H639,2)</f>
        <v>0</v>
      </c>
      <c r="BL639" s="3" t="s">
        <v>132</v>
      </c>
      <c r="BM639" s="171" t="s">
        <v>1686</v>
      </c>
    </row>
    <row r="640" spans="2:65" s="20" customFormat="1" ht="19.5" x14ac:dyDescent="0.2">
      <c r="B640" s="21"/>
      <c r="C640" s="22"/>
      <c r="D640" s="173" t="s">
        <v>134</v>
      </c>
      <c r="E640" s="22"/>
      <c r="F640" s="174" t="s">
        <v>1685</v>
      </c>
      <c r="G640" s="22"/>
      <c r="H640" s="22"/>
      <c r="I640" s="175"/>
      <c r="J640" s="22"/>
      <c r="K640" s="22"/>
      <c r="L640" s="25"/>
      <c r="M640" s="176"/>
      <c r="N640" s="22"/>
      <c r="O640" s="22"/>
      <c r="P640" s="22"/>
      <c r="Q640" s="22"/>
      <c r="R640" s="22"/>
      <c r="S640" s="22"/>
      <c r="T640" s="53"/>
      <c r="AT640" s="3" t="s">
        <v>134</v>
      </c>
      <c r="AU640" s="3" t="s">
        <v>146</v>
      </c>
    </row>
    <row r="641" spans="2:65" s="20" customFormat="1" ht="24.2" customHeight="1" x14ac:dyDescent="0.2">
      <c r="B641" s="21"/>
      <c r="C641" s="215" t="s">
        <v>1687</v>
      </c>
      <c r="D641" s="215" t="s">
        <v>408</v>
      </c>
      <c r="E641" s="216" t="s">
        <v>1688</v>
      </c>
      <c r="F641" s="217" t="s">
        <v>1689</v>
      </c>
      <c r="G641" s="218" t="s">
        <v>1205</v>
      </c>
      <c r="H641" s="219">
        <v>10</v>
      </c>
      <c r="I641" s="220"/>
      <c r="J641" s="221">
        <f>ROUND(I641*H641,2)</f>
        <v>0</v>
      </c>
      <c r="K641" s="217" t="s">
        <v>19</v>
      </c>
      <c r="L641" s="222"/>
      <c r="M641" s="223" t="s">
        <v>19</v>
      </c>
      <c r="N641" s="224" t="s">
        <v>43</v>
      </c>
      <c r="O641" s="22"/>
      <c r="P641" s="169">
        <f>O641*H641</f>
        <v>0</v>
      </c>
      <c r="Q641" s="169">
        <v>0.01</v>
      </c>
      <c r="R641" s="169">
        <f>Q641*H641</f>
        <v>0.1</v>
      </c>
      <c r="S641" s="169">
        <v>0</v>
      </c>
      <c r="T641" s="170">
        <f>S641*H641</f>
        <v>0</v>
      </c>
      <c r="AR641" s="171" t="s">
        <v>175</v>
      </c>
      <c r="AT641" s="171" t="s">
        <v>408</v>
      </c>
      <c r="AU641" s="171" t="s">
        <v>146</v>
      </c>
      <c r="AY641" s="3" t="s">
        <v>125</v>
      </c>
      <c r="BE641" s="172">
        <f>IF(N641="základní",J641,0)</f>
        <v>0</v>
      </c>
      <c r="BF641" s="172">
        <f>IF(N641="snížená",J641,0)</f>
        <v>0</v>
      </c>
      <c r="BG641" s="172">
        <f>IF(N641="zákl. přenesená",J641,0)</f>
        <v>0</v>
      </c>
      <c r="BH641" s="172">
        <f>IF(N641="sníž. přenesená",J641,0)</f>
        <v>0</v>
      </c>
      <c r="BI641" s="172">
        <f>IF(N641="nulová",J641,0)</f>
        <v>0</v>
      </c>
      <c r="BJ641" s="3" t="s">
        <v>80</v>
      </c>
      <c r="BK641" s="172">
        <f>ROUND(I641*H641,2)</f>
        <v>0</v>
      </c>
      <c r="BL641" s="3" t="s">
        <v>132</v>
      </c>
      <c r="BM641" s="171" t="s">
        <v>1690</v>
      </c>
    </row>
    <row r="642" spans="2:65" s="20" customFormat="1" ht="19.5" x14ac:dyDescent="0.2">
      <c r="B642" s="21"/>
      <c r="C642" s="22"/>
      <c r="D642" s="173" t="s">
        <v>134</v>
      </c>
      <c r="E642" s="22"/>
      <c r="F642" s="174" t="s">
        <v>1689</v>
      </c>
      <c r="G642" s="22"/>
      <c r="H642" s="22"/>
      <c r="I642" s="175"/>
      <c r="J642" s="22"/>
      <c r="K642" s="22"/>
      <c r="L642" s="25"/>
      <c r="M642" s="176"/>
      <c r="N642" s="22"/>
      <c r="O642" s="22"/>
      <c r="P642" s="22"/>
      <c r="Q642" s="22"/>
      <c r="R642" s="22"/>
      <c r="S642" s="22"/>
      <c r="T642" s="53"/>
      <c r="AT642" s="3" t="s">
        <v>134</v>
      </c>
      <c r="AU642" s="3" t="s">
        <v>146</v>
      </c>
    </row>
    <row r="643" spans="2:65" s="20" customFormat="1" ht="24.2" customHeight="1" x14ac:dyDescent="0.2">
      <c r="B643" s="21"/>
      <c r="C643" s="215" t="s">
        <v>1691</v>
      </c>
      <c r="D643" s="215" t="s">
        <v>408</v>
      </c>
      <c r="E643" s="216" t="s">
        <v>1692</v>
      </c>
      <c r="F643" s="217" t="s">
        <v>1693</v>
      </c>
      <c r="G643" s="218" t="s">
        <v>1205</v>
      </c>
      <c r="H643" s="219">
        <v>20</v>
      </c>
      <c r="I643" s="220"/>
      <c r="J643" s="221">
        <f>ROUND(I643*H643,2)</f>
        <v>0</v>
      </c>
      <c r="K643" s="217" t="s">
        <v>19</v>
      </c>
      <c r="L643" s="222"/>
      <c r="M643" s="223" t="s">
        <v>19</v>
      </c>
      <c r="N643" s="224" t="s">
        <v>43</v>
      </c>
      <c r="O643" s="22"/>
      <c r="P643" s="169">
        <f>O643*H643</f>
        <v>0</v>
      </c>
      <c r="Q643" s="169">
        <v>0.01</v>
      </c>
      <c r="R643" s="169">
        <f>Q643*H643</f>
        <v>0.2</v>
      </c>
      <c r="S643" s="169">
        <v>0</v>
      </c>
      <c r="T643" s="170">
        <f>S643*H643</f>
        <v>0</v>
      </c>
      <c r="AR643" s="171" t="s">
        <v>175</v>
      </c>
      <c r="AT643" s="171" t="s">
        <v>408</v>
      </c>
      <c r="AU643" s="171" t="s">
        <v>146</v>
      </c>
      <c r="AY643" s="3" t="s">
        <v>125</v>
      </c>
      <c r="BE643" s="172">
        <f>IF(N643="základní",J643,0)</f>
        <v>0</v>
      </c>
      <c r="BF643" s="172">
        <f>IF(N643="snížená",J643,0)</f>
        <v>0</v>
      </c>
      <c r="BG643" s="172">
        <f>IF(N643="zákl. přenesená",J643,0)</f>
        <v>0</v>
      </c>
      <c r="BH643" s="172">
        <f>IF(N643="sníž. přenesená",J643,0)</f>
        <v>0</v>
      </c>
      <c r="BI643" s="172">
        <f>IF(N643="nulová",J643,0)</f>
        <v>0</v>
      </c>
      <c r="BJ643" s="3" t="s">
        <v>80</v>
      </c>
      <c r="BK643" s="172">
        <f>ROUND(I643*H643,2)</f>
        <v>0</v>
      </c>
      <c r="BL643" s="3" t="s">
        <v>132</v>
      </c>
      <c r="BM643" s="171" t="s">
        <v>1694</v>
      </c>
    </row>
    <row r="644" spans="2:65" s="20" customFormat="1" ht="19.5" x14ac:dyDescent="0.2">
      <c r="B644" s="21"/>
      <c r="C644" s="22"/>
      <c r="D644" s="173" t="s">
        <v>134</v>
      </c>
      <c r="E644" s="22"/>
      <c r="F644" s="174" t="s">
        <v>1693</v>
      </c>
      <c r="G644" s="22"/>
      <c r="H644" s="22"/>
      <c r="I644" s="175"/>
      <c r="J644" s="22"/>
      <c r="K644" s="22"/>
      <c r="L644" s="25"/>
      <c r="M644" s="176"/>
      <c r="N644" s="22"/>
      <c r="O644" s="22"/>
      <c r="P644" s="22"/>
      <c r="Q644" s="22"/>
      <c r="R644" s="22"/>
      <c r="S644" s="22"/>
      <c r="T644" s="53"/>
      <c r="AT644" s="3" t="s">
        <v>134</v>
      </c>
      <c r="AU644" s="3" t="s">
        <v>146</v>
      </c>
    </row>
    <row r="645" spans="2:65" s="20" customFormat="1" ht="21.75" customHeight="1" x14ac:dyDescent="0.2">
      <c r="B645" s="21"/>
      <c r="C645" s="215" t="s">
        <v>1695</v>
      </c>
      <c r="D645" s="215" t="s">
        <v>408</v>
      </c>
      <c r="E645" s="216" t="s">
        <v>1696</v>
      </c>
      <c r="F645" s="217" t="s">
        <v>1697</v>
      </c>
      <c r="G645" s="218" t="s">
        <v>1205</v>
      </c>
      <c r="H645" s="219">
        <v>3</v>
      </c>
      <c r="I645" s="220"/>
      <c r="J645" s="221">
        <f>ROUND(I645*H645,2)</f>
        <v>0</v>
      </c>
      <c r="K645" s="217" t="s">
        <v>19</v>
      </c>
      <c r="L645" s="222"/>
      <c r="M645" s="223" t="s">
        <v>19</v>
      </c>
      <c r="N645" s="224" t="s">
        <v>43</v>
      </c>
      <c r="O645" s="22"/>
      <c r="P645" s="169">
        <f>O645*H645</f>
        <v>0</v>
      </c>
      <c r="Q645" s="169">
        <v>0.01</v>
      </c>
      <c r="R645" s="169">
        <f>Q645*H645</f>
        <v>0.03</v>
      </c>
      <c r="S645" s="169">
        <v>0</v>
      </c>
      <c r="T645" s="170">
        <f>S645*H645</f>
        <v>0</v>
      </c>
      <c r="AR645" s="171" t="s">
        <v>175</v>
      </c>
      <c r="AT645" s="171" t="s">
        <v>408</v>
      </c>
      <c r="AU645" s="171" t="s">
        <v>146</v>
      </c>
      <c r="AY645" s="3" t="s">
        <v>125</v>
      </c>
      <c r="BE645" s="172">
        <f>IF(N645="základní",J645,0)</f>
        <v>0</v>
      </c>
      <c r="BF645" s="172">
        <f>IF(N645="snížená",J645,0)</f>
        <v>0</v>
      </c>
      <c r="BG645" s="172">
        <f>IF(N645="zákl. přenesená",J645,0)</f>
        <v>0</v>
      </c>
      <c r="BH645" s="172">
        <f>IF(N645="sníž. přenesená",J645,0)</f>
        <v>0</v>
      </c>
      <c r="BI645" s="172">
        <f>IF(N645="nulová",J645,0)</f>
        <v>0</v>
      </c>
      <c r="BJ645" s="3" t="s">
        <v>80</v>
      </c>
      <c r="BK645" s="172">
        <f>ROUND(I645*H645,2)</f>
        <v>0</v>
      </c>
      <c r="BL645" s="3" t="s">
        <v>132</v>
      </c>
      <c r="BM645" s="171" t="s">
        <v>1698</v>
      </c>
    </row>
    <row r="646" spans="2:65" s="20" customFormat="1" x14ac:dyDescent="0.2">
      <c r="B646" s="21"/>
      <c r="C646" s="22"/>
      <c r="D646" s="173" t="s">
        <v>134</v>
      </c>
      <c r="E646" s="22"/>
      <c r="F646" s="174" t="s">
        <v>1697</v>
      </c>
      <c r="G646" s="22"/>
      <c r="H646" s="22"/>
      <c r="I646" s="175"/>
      <c r="J646" s="22"/>
      <c r="K646" s="22"/>
      <c r="L646" s="25"/>
      <c r="M646" s="176"/>
      <c r="N646" s="22"/>
      <c r="O646" s="22"/>
      <c r="P646" s="22"/>
      <c r="Q646" s="22"/>
      <c r="R646" s="22"/>
      <c r="S646" s="22"/>
      <c r="T646" s="53"/>
      <c r="AT646" s="3" t="s">
        <v>134</v>
      </c>
      <c r="AU646" s="3" t="s">
        <v>146</v>
      </c>
    </row>
    <row r="647" spans="2:65" s="20" customFormat="1" ht="24.2" customHeight="1" x14ac:dyDescent="0.2">
      <c r="B647" s="21"/>
      <c r="C647" s="215" t="s">
        <v>1699</v>
      </c>
      <c r="D647" s="215" t="s">
        <v>408</v>
      </c>
      <c r="E647" s="216" t="s">
        <v>1700</v>
      </c>
      <c r="F647" s="217" t="s">
        <v>1701</v>
      </c>
      <c r="G647" s="218" t="s">
        <v>1205</v>
      </c>
      <c r="H647" s="219">
        <v>5</v>
      </c>
      <c r="I647" s="220"/>
      <c r="J647" s="221">
        <f>ROUND(I647*H647,2)</f>
        <v>0</v>
      </c>
      <c r="K647" s="217" t="s">
        <v>19</v>
      </c>
      <c r="L647" s="222"/>
      <c r="M647" s="223" t="s">
        <v>19</v>
      </c>
      <c r="N647" s="224" t="s">
        <v>43</v>
      </c>
      <c r="O647" s="22"/>
      <c r="P647" s="169">
        <f>O647*H647</f>
        <v>0</v>
      </c>
      <c r="Q647" s="169">
        <v>0.01</v>
      </c>
      <c r="R647" s="169">
        <f>Q647*H647</f>
        <v>0.05</v>
      </c>
      <c r="S647" s="169">
        <v>0</v>
      </c>
      <c r="T647" s="170">
        <f>S647*H647</f>
        <v>0</v>
      </c>
      <c r="AR647" s="171" t="s">
        <v>175</v>
      </c>
      <c r="AT647" s="171" t="s">
        <v>408</v>
      </c>
      <c r="AU647" s="171" t="s">
        <v>146</v>
      </c>
      <c r="AY647" s="3" t="s">
        <v>125</v>
      </c>
      <c r="BE647" s="172">
        <f>IF(N647="základní",J647,0)</f>
        <v>0</v>
      </c>
      <c r="BF647" s="172">
        <f>IF(N647="snížená",J647,0)</f>
        <v>0</v>
      </c>
      <c r="BG647" s="172">
        <f>IF(N647="zákl. přenesená",J647,0)</f>
        <v>0</v>
      </c>
      <c r="BH647" s="172">
        <f>IF(N647="sníž. přenesená",J647,0)</f>
        <v>0</v>
      </c>
      <c r="BI647" s="172">
        <f>IF(N647="nulová",J647,0)</f>
        <v>0</v>
      </c>
      <c r="BJ647" s="3" t="s">
        <v>80</v>
      </c>
      <c r="BK647" s="172">
        <f>ROUND(I647*H647,2)</f>
        <v>0</v>
      </c>
      <c r="BL647" s="3" t="s">
        <v>132</v>
      </c>
      <c r="BM647" s="171" t="s">
        <v>1702</v>
      </c>
    </row>
    <row r="648" spans="2:65" s="20" customFormat="1" ht="19.5" x14ac:dyDescent="0.2">
      <c r="B648" s="21"/>
      <c r="C648" s="22"/>
      <c r="D648" s="173" t="s">
        <v>134</v>
      </c>
      <c r="E648" s="22"/>
      <c r="F648" s="174" t="s">
        <v>1701</v>
      </c>
      <c r="G648" s="22"/>
      <c r="H648" s="22"/>
      <c r="I648" s="175"/>
      <c r="J648" s="22"/>
      <c r="K648" s="22"/>
      <c r="L648" s="25"/>
      <c r="M648" s="176"/>
      <c r="N648" s="22"/>
      <c r="O648" s="22"/>
      <c r="P648" s="22"/>
      <c r="Q648" s="22"/>
      <c r="R648" s="22"/>
      <c r="S648" s="22"/>
      <c r="T648" s="53"/>
      <c r="AT648" s="3" t="s">
        <v>134</v>
      </c>
      <c r="AU648" s="3" t="s">
        <v>146</v>
      </c>
    </row>
    <row r="649" spans="2:65" s="20" customFormat="1" ht="24.2" customHeight="1" x14ac:dyDescent="0.2">
      <c r="B649" s="21"/>
      <c r="C649" s="215" t="s">
        <v>1703</v>
      </c>
      <c r="D649" s="215" t="s">
        <v>408</v>
      </c>
      <c r="E649" s="216" t="s">
        <v>1704</v>
      </c>
      <c r="F649" s="217" t="s">
        <v>1705</v>
      </c>
      <c r="G649" s="218" t="s">
        <v>1205</v>
      </c>
      <c r="H649" s="219">
        <v>40</v>
      </c>
      <c r="I649" s="220"/>
      <c r="J649" s="221">
        <f>ROUND(I649*H649,2)</f>
        <v>0</v>
      </c>
      <c r="K649" s="217" t="s">
        <v>19</v>
      </c>
      <c r="L649" s="222"/>
      <c r="M649" s="223" t="s">
        <v>19</v>
      </c>
      <c r="N649" s="224" t="s">
        <v>43</v>
      </c>
      <c r="O649" s="22"/>
      <c r="P649" s="169">
        <f>O649*H649</f>
        <v>0</v>
      </c>
      <c r="Q649" s="169">
        <v>0.01</v>
      </c>
      <c r="R649" s="169">
        <f>Q649*H649</f>
        <v>0.4</v>
      </c>
      <c r="S649" s="169">
        <v>0</v>
      </c>
      <c r="T649" s="170">
        <f>S649*H649</f>
        <v>0</v>
      </c>
      <c r="AR649" s="171" t="s">
        <v>175</v>
      </c>
      <c r="AT649" s="171" t="s">
        <v>408</v>
      </c>
      <c r="AU649" s="171" t="s">
        <v>146</v>
      </c>
      <c r="AY649" s="3" t="s">
        <v>125</v>
      </c>
      <c r="BE649" s="172">
        <f>IF(N649="základní",J649,0)</f>
        <v>0</v>
      </c>
      <c r="BF649" s="172">
        <f>IF(N649="snížená",J649,0)</f>
        <v>0</v>
      </c>
      <c r="BG649" s="172">
        <f>IF(N649="zákl. přenesená",J649,0)</f>
        <v>0</v>
      </c>
      <c r="BH649" s="172">
        <f>IF(N649="sníž. přenesená",J649,0)</f>
        <v>0</v>
      </c>
      <c r="BI649" s="172">
        <f>IF(N649="nulová",J649,0)</f>
        <v>0</v>
      </c>
      <c r="BJ649" s="3" t="s">
        <v>80</v>
      </c>
      <c r="BK649" s="172">
        <f>ROUND(I649*H649,2)</f>
        <v>0</v>
      </c>
      <c r="BL649" s="3" t="s">
        <v>132</v>
      </c>
      <c r="BM649" s="171" t="s">
        <v>1706</v>
      </c>
    </row>
    <row r="650" spans="2:65" s="20" customFormat="1" x14ac:dyDescent="0.2">
      <c r="B650" s="21"/>
      <c r="C650" s="22"/>
      <c r="D650" s="173" t="s">
        <v>134</v>
      </c>
      <c r="E650" s="22"/>
      <c r="F650" s="174" t="s">
        <v>1705</v>
      </c>
      <c r="G650" s="22"/>
      <c r="H650" s="22"/>
      <c r="I650" s="175"/>
      <c r="J650" s="22"/>
      <c r="K650" s="22"/>
      <c r="L650" s="25"/>
      <c r="M650" s="176"/>
      <c r="N650" s="22"/>
      <c r="O650" s="22"/>
      <c r="P650" s="22"/>
      <c r="Q650" s="22"/>
      <c r="R650" s="22"/>
      <c r="S650" s="22"/>
      <c r="T650" s="53"/>
      <c r="AT650" s="3" t="s">
        <v>134</v>
      </c>
      <c r="AU650" s="3" t="s">
        <v>146</v>
      </c>
    </row>
    <row r="651" spans="2:65" s="144" customFormat="1" ht="20.85" customHeight="1" x14ac:dyDescent="0.2">
      <c r="B651" s="145"/>
      <c r="C651" s="146"/>
      <c r="D651" s="147" t="s">
        <v>71</v>
      </c>
      <c r="E651" s="158" t="s">
        <v>1707</v>
      </c>
      <c r="F651" s="158" t="s">
        <v>1708</v>
      </c>
      <c r="G651" s="146"/>
      <c r="H651" s="146"/>
      <c r="I651" s="149"/>
      <c r="J651" s="159">
        <f>BK651</f>
        <v>0</v>
      </c>
      <c r="K651" s="146"/>
      <c r="L651" s="151"/>
      <c r="M651" s="152"/>
      <c r="N651" s="146"/>
      <c r="O651" s="146"/>
      <c r="P651" s="153">
        <f>SUM(P652:P690)</f>
        <v>0</v>
      </c>
      <c r="Q651" s="146"/>
      <c r="R651" s="153">
        <f>SUM(R652:R690)</f>
        <v>0.68600000000000005</v>
      </c>
      <c r="S651" s="146"/>
      <c r="T651" s="154">
        <f>SUM(T652:T690)</f>
        <v>0</v>
      </c>
      <c r="AR651" s="155" t="s">
        <v>80</v>
      </c>
      <c r="AT651" s="156" t="s">
        <v>71</v>
      </c>
      <c r="AU651" s="156" t="s">
        <v>82</v>
      </c>
      <c r="AY651" s="155" t="s">
        <v>125</v>
      </c>
      <c r="BK651" s="157">
        <f>SUM(BK652:BK690)</f>
        <v>0</v>
      </c>
    </row>
    <row r="652" spans="2:65" s="20" customFormat="1" ht="24.2" customHeight="1" x14ac:dyDescent="0.2">
      <c r="B652" s="21"/>
      <c r="C652" s="160" t="s">
        <v>1709</v>
      </c>
      <c r="D652" s="160" t="s">
        <v>127</v>
      </c>
      <c r="E652" s="161" t="s">
        <v>1614</v>
      </c>
      <c r="F652" s="162" t="s">
        <v>1615</v>
      </c>
      <c r="G652" s="163" t="s">
        <v>196</v>
      </c>
      <c r="H652" s="164">
        <v>40</v>
      </c>
      <c r="I652" s="165"/>
      <c r="J652" s="166">
        <f>ROUND(I652*H652,2)</f>
        <v>0</v>
      </c>
      <c r="K652" s="162" t="s">
        <v>131</v>
      </c>
      <c r="L652" s="25"/>
      <c r="M652" s="167" t="s">
        <v>19</v>
      </c>
      <c r="N652" s="168" t="s">
        <v>43</v>
      </c>
      <c r="O652" s="22"/>
      <c r="P652" s="169">
        <f>O652*H652</f>
        <v>0</v>
      </c>
      <c r="Q652" s="169">
        <v>0</v>
      </c>
      <c r="R652" s="169">
        <f>Q652*H652</f>
        <v>0</v>
      </c>
      <c r="S652" s="169">
        <v>0</v>
      </c>
      <c r="T652" s="170">
        <f>S652*H652</f>
        <v>0</v>
      </c>
      <c r="AR652" s="171" t="s">
        <v>132</v>
      </c>
      <c r="AT652" s="171" t="s">
        <v>127</v>
      </c>
      <c r="AU652" s="171" t="s">
        <v>146</v>
      </c>
      <c r="AY652" s="3" t="s">
        <v>125</v>
      </c>
      <c r="BE652" s="172">
        <f>IF(N652="základní",J652,0)</f>
        <v>0</v>
      </c>
      <c r="BF652" s="172">
        <f>IF(N652="snížená",J652,0)</f>
        <v>0</v>
      </c>
      <c r="BG652" s="172">
        <f>IF(N652="zákl. přenesená",J652,0)</f>
        <v>0</v>
      </c>
      <c r="BH652" s="172">
        <f>IF(N652="sníž. přenesená",J652,0)</f>
        <v>0</v>
      </c>
      <c r="BI652" s="172">
        <f>IF(N652="nulová",J652,0)</f>
        <v>0</v>
      </c>
      <c r="BJ652" s="3" t="s">
        <v>80</v>
      </c>
      <c r="BK652" s="172">
        <f>ROUND(I652*H652,2)</f>
        <v>0</v>
      </c>
      <c r="BL652" s="3" t="s">
        <v>132</v>
      </c>
      <c r="BM652" s="171" t="s">
        <v>1710</v>
      </c>
    </row>
    <row r="653" spans="2:65" s="20" customFormat="1" ht="19.5" x14ac:dyDescent="0.2">
      <c r="B653" s="21"/>
      <c r="C653" s="22"/>
      <c r="D653" s="173" t="s">
        <v>134</v>
      </c>
      <c r="E653" s="22"/>
      <c r="F653" s="174" t="s">
        <v>1617</v>
      </c>
      <c r="G653" s="22"/>
      <c r="H653" s="22"/>
      <c r="I653" s="175"/>
      <c r="J653" s="22"/>
      <c r="K653" s="22"/>
      <c r="L653" s="25"/>
      <c r="M653" s="176"/>
      <c r="N653" s="22"/>
      <c r="O653" s="22"/>
      <c r="P653" s="22"/>
      <c r="Q653" s="22"/>
      <c r="R653" s="22"/>
      <c r="S653" s="22"/>
      <c r="T653" s="53"/>
      <c r="AT653" s="3" t="s">
        <v>134</v>
      </c>
      <c r="AU653" s="3" t="s">
        <v>146</v>
      </c>
    </row>
    <row r="654" spans="2:65" s="20" customFormat="1" x14ac:dyDescent="0.2">
      <c r="B654" s="21"/>
      <c r="C654" s="22"/>
      <c r="D654" s="177" t="s">
        <v>136</v>
      </c>
      <c r="E654" s="22"/>
      <c r="F654" s="178" t="s">
        <v>1618</v>
      </c>
      <c r="G654" s="22"/>
      <c r="H654" s="22"/>
      <c r="I654" s="175"/>
      <c r="J654" s="22"/>
      <c r="K654" s="22"/>
      <c r="L654" s="25"/>
      <c r="M654" s="176"/>
      <c r="N654" s="22"/>
      <c r="O654" s="22"/>
      <c r="P654" s="22"/>
      <c r="Q654" s="22"/>
      <c r="R654" s="22"/>
      <c r="S654" s="22"/>
      <c r="T654" s="53"/>
      <c r="AT654" s="3" t="s">
        <v>136</v>
      </c>
      <c r="AU654" s="3" t="s">
        <v>146</v>
      </c>
    </row>
    <row r="655" spans="2:65" s="20" customFormat="1" ht="24.2" customHeight="1" x14ac:dyDescent="0.2">
      <c r="B655" s="21"/>
      <c r="C655" s="160" t="s">
        <v>1711</v>
      </c>
      <c r="D655" s="160" t="s">
        <v>127</v>
      </c>
      <c r="E655" s="161" t="s">
        <v>1620</v>
      </c>
      <c r="F655" s="162" t="s">
        <v>1621</v>
      </c>
      <c r="G655" s="163" t="s">
        <v>196</v>
      </c>
      <c r="H655" s="164">
        <v>40</v>
      </c>
      <c r="I655" s="165"/>
      <c r="J655" s="166">
        <f>ROUND(I655*H655,2)</f>
        <v>0</v>
      </c>
      <c r="K655" s="162" t="s">
        <v>131</v>
      </c>
      <c r="L655" s="25"/>
      <c r="M655" s="167" t="s">
        <v>19</v>
      </c>
      <c r="N655" s="168" t="s">
        <v>43</v>
      </c>
      <c r="O655" s="22"/>
      <c r="P655" s="169">
        <f>O655*H655</f>
        <v>0</v>
      </c>
      <c r="Q655" s="169">
        <v>0</v>
      </c>
      <c r="R655" s="169">
        <f>Q655*H655</f>
        <v>0</v>
      </c>
      <c r="S655" s="169">
        <v>0</v>
      </c>
      <c r="T655" s="170">
        <f>S655*H655</f>
        <v>0</v>
      </c>
      <c r="AR655" s="171" t="s">
        <v>132</v>
      </c>
      <c r="AT655" s="171" t="s">
        <v>127</v>
      </c>
      <c r="AU655" s="171" t="s">
        <v>146</v>
      </c>
      <c r="AY655" s="3" t="s">
        <v>125</v>
      </c>
      <c r="BE655" s="172">
        <f>IF(N655="základní",J655,0)</f>
        <v>0</v>
      </c>
      <c r="BF655" s="172">
        <f>IF(N655="snížená",J655,0)</f>
        <v>0</v>
      </c>
      <c r="BG655" s="172">
        <f>IF(N655="zákl. přenesená",J655,0)</f>
        <v>0</v>
      </c>
      <c r="BH655" s="172">
        <f>IF(N655="sníž. přenesená",J655,0)</f>
        <v>0</v>
      </c>
      <c r="BI655" s="172">
        <f>IF(N655="nulová",J655,0)</f>
        <v>0</v>
      </c>
      <c r="BJ655" s="3" t="s">
        <v>80</v>
      </c>
      <c r="BK655" s="172">
        <f>ROUND(I655*H655,2)</f>
        <v>0</v>
      </c>
      <c r="BL655" s="3" t="s">
        <v>132</v>
      </c>
      <c r="BM655" s="171" t="s">
        <v>1712</v>
      </c>
    </row>
    <row r="656" spans="2:65" s="20" customFormat="1" ht="19.5" x14ac:dyDescent="0.2">
      <c r="B656" s="21"/>
      <c r="C656" s="22"/>
      <c r="D656" s="173" t="s">
        <v>134</v>
      </c>
      <c r="E656" s="22"/>
      <c r="F656" s="174" t="s">
        <v>1623</v>
      </c>
      <c r="G656" s="22"/>
      <c r="H656" s="22"/>
      <c r="I656" s="175"/>
      <c r="J656" s="22"/>
      <c r="K656" s="22"/>
      <c r="L656" s="25"/>
      <c r="M656" s="176"/>
      <c r="N656" s="22"/>
      <c r="O656" s="22"/>
      <c r="P656" s="22"/>
      <c r="Q656" s="22"/>
      <c r="R656" s="22"/>
      <c r="S656" s="22"/>
      <c r="T656" s="53"/>
      <c r="AT656" s="3" t="s">
        <v>134</v>
      </c>
      <c r="AU656" s="3" t="s">
        <v>146</v>
      </c>
    </row>
    <row r="657" spans="2:65" s="20" customFormat="1" x14ac:dyDescent="0.2">
      <c r="B657" s="21"/>
      <c r="C657" s="22"/>
      <c r="D657" s="177" t="s">
        <v>136</v>
      </c>
      <c r="E657" s="22"/>
      <c r="F657" s="178" t="s">
        <v>1624</v>
      </c>
      <c r="G657" s="22"/>
      <c r="H657" s="22"/>
      <c r="I657" s="175"/>
      <c r="J657" s="22"/>
      <c r="K657" s="22"/>
      <c r="L657" s="25"/>
      <c r="M657" s="176"/>
      <c r="N657" s="22"/>
      <c r="O657" s="22"/>
      <c r="P657" s="22"/>
      <c r="Q657" s="22"/>
      <c r="R657" s="22"/>
      <c r="S657" s="22"/>
      <c r="T657" s="53"/>
      <c r="AT657" s="3" t="s">
        <v>136</v>
      </c>
      <c r="AU657" s="3" t="s">
        <v>146</v>
      </c>
    </row>
    <row r="658" spans="2:65" s="20" customFormat="1" ht="33" customHeight="1" x14ac:dyDescent="0.2">
      <c r="B658" s="21"/>
      <c r="C658" s="215" t="s">
        <v>1713</v>
      </c>
      <c r="D658" s="215" t="s">
        <v>408</v>
      </c>
      <c r="E658" s="216" t="s">
        <v>1714</v>
      </c>
      <c r="F658" s="217" t="s">
        <v>1715</v>
      </c>
      <c r="G658" s="218" t="s">
        <v>1205</v>
      </c>
      <c r="H658" s="219">
        <v>120</v>
      </c>
      <c r="I658" s="220"/>
      <c r="J658" s="221">
        <f>ROUND(I658*H658,2)</f>
        <v>0</v>
      </c>
      <c r="K658" s="217" t="s">
        <v>19</v>
      </c>
      <c r="L658" s="222"/>
      <c r="M658" s="223" t="s">
        <v>19</v>
      </c>
      <c r="N658" s="224" t="s">
        <v>43</v>
      </c>
      <c r="O658" s="22"/>
      <c r="P658" s="169">
        <f>O658*H658</f>
        <v>0</v>
      </c>
      <c r="Q658" s="169">
        <v>1.4999999999999999E-4</v>
      </c>
      <c r="R658" s="169">
        <f>Q658*H658</f>
        <v>1.7999999999999999E-2</v>
      </c>
      <c r="S658" s="169">
        <v>0</v>
      </c>
      <c r="T658" s="170">
        <f>S658*H658</f>
        <v>0</v>
      </c>
      <c r="AR658" s="171" t="s">
        <v>175</v>
      </c>
      <c r="AT658" s="171" t="s">
        <v>408</v>
      </c>
      <c r="AU658" s="171" t="s">
        <v>146</v>
      </c>
      <c r="AY658" s="3" t="s">
        <v>125</v>
      </c>
      <c r="BE658" s="172">
        <f>IF(N658="základní",J658,0)</f>
        <v>0</v>
      </c>
      <c r="BF658" s="172">
        <f>IF(N658="snížená",J658,0)</f>
        <v>0</v>
      </c>
      <c r="BG658" s="172">
        <f>IF(N658="zákl. přenesená",J658,0)</f>
        <v>0</v>
      </c>
      <c r="BH658" s="172">
        <f>IF(N658="sníž. přenesená",J658,0)</f>
        <v>0</v>
      </c>
      <c r="BI658" s="172">
        <f>IF(N658="nulová",J658,0)</f>
        <v>0</v>
      </c>
      <c r="BJ658" s="3" t="s">
        <v>80</v>
      </c>
      <c r="BK658" s="172">
        <f>ROUND(I658*H658,2)</f>
        <v>0</v>
      </c>
      <c r="BL658" s="3" t="s">
        <v>132</v>
      </c>
      <c r="BM658" s="171" t="s">
        <v>1716</v>
      </c>
    </row>
    <row r="659" spans="2:65" s="20" customFormat="1" ht="19.5" x14ac:dyDescent="0.2">
      <c r="B659" s="21"/>
      <c r="C659" s="22"/>
      <c r="D659" s="173" t="s">
        <v>134</v>
      </c>
      <c r="E659" s="22"/>
      <c r="F659" s="174" t="s">
        <v>1715</v>
      </c>
      <c r="G659" s="22"/>
      <c r="H659" s="22"/>
      <c r="I659" s="175"/>
      <c r="J659" s="22"/>
      <c r="K659" s="22"/>
      <c r="L659" s="25"/>
      <c r="M659" s="176"/>
      <c r="N659" s="22"/>
      <c r="O659" s="22"/>
      <c r="P659" s="22"/>
      <c r="Q659" s="22"/>
      <c r="R659" s="22"/>
      <c r="S659" s="22"/>
      <c r="T659" s="53"/>
      <c r="AT659" s="3" t="s">
        <v>134</v>
      </c>
      <c r="AU659" s="3" t="s">
        <v>146</v>
      </c>
    </row>
    <row r="660" spans="2:65" s="20" customFormat="1" ht="16.5" customHeight="1" x14ac:dyDescent="0.2">
      <c r="B660" s="21"/>
      <c r="C660" s="160" t="s">
        <v>1717</v>
      </c>
      <c r="D660" s="160" t="s">
        <v>127</v>
      </c>
      <c r="E660" s="161" t="s">
        <v>1718</v>
      </c>
      <c r="F660" s="162" t="s">
        <v>1719</v>
      </c>
      <c r="G660" s="163" t="s">
        <v>1205</v>
      </c>
      <c r="H660" s="164">
        <v>40</v>
      </c>
      <c r="I660" s="165"/>
      <c r="J660" s="166">
        <f>ROUND(I660*H660,2)</f>
        <v>0</v>
      </c>
      <c r="K660" s="162" t="s">
        <v>19</v>
      </c>
      <c r="L660" s="25"/>
      <c r="M660" s="167" t="s">
        <v>19</v>
      </c>
      <c r="N660" s="168" t="s">
        <v>43</v>
      </c>
      <c r="O660" s="22"/>
      <c r="P660" s="169">
        <f>O660*H660</f>
        <v>0</v>
      </c>
      <c r="Q660" s="169">
        <v>0</v>
      </c>
      <c r="R660" s="169">
        <f>Q660*H660</f>
        <v>0</v>
      </c>
      <c r="S660" s="169">
        <v>0</v>
      </c>
      <c r="T660" s="170">
        <f>S660*H660</f>
        <v>0</v>
      </c>
      <c r="AR660" s="171" t="s">
        <v>132</v>
      </c>
      <c r="AT660" s="171" t="s">
        <v>127</v>
      </c>
      <c r="AU660" s="171" t="s">
        <v>146</v>
      </c>
      <c r="AY660" s="3" t="s">
        <v>125</v>
      </c>
      <c r="BE660" s="172">
        <f>IF(N660="základní",J660,0)</f>
        <v>0</v>
      </c>
      <c r="BF660" s="172">
        <f>IF(N660="snížená",J660,0)</f>
        <v>0</v>
      </c>
      <c r="BG660" s="172">
        <f>IF(N660="zákl. přenesená",J660,0)</f>
        <v>0</v>
      </c>
      <c r="BH660" s="172">
        <f>IF(N660="sníž. přenesená",J660,0)</f>
        <v>0</v>
      </c>
      <c r="BI660" s="172">
        <f>IF(N660="nulová",J660,0)</f>
        <v>0</v>
      </c>
      <c r="BJ660" s="3" t="s">
        <v>80</v>
      </c>
      <c r="BK660" s="172">
        <f>ROUND(I660*H660,2)</f>
        <v>0</v>
      </c>
      <c r="BL660" s="3" t="s">
        <v>132</v>
      </c>
      <c r="BM660" s="171" t="s">
        <v>1720</v>
      </c>
    </row>
    <row r="661" spans="2:65" s="20" customFormat="1" x14ac:dyDescent="0.2">
      <c r="B661" s="21"/>
      <c r="C661" s="22"/>
      <c r="D661" s="173" t="s">
        <v>134</v>
      </c>
      <c r="E661" s="22"/>
      <c r="F661" s="174" t="s">
        <v>1719</v>
      </c>
      <c r="G661" s="22"/>
      <c r="H661" s="22"/>
      <c r="I661" s="175"/>
      <c r="J661" s="22"/>
      <c r="K661" s="22"/>
      <c r="L661" s="25"/>
      <c r="M661" s="176"/>
      <c r="N661" s="22"/>
      <c r="O661" s="22"/>
      <c r="P661" s="22"/>
      <c r="Q661" s="22"/>
      <c r="R661" s="22"/>
      <c r="S661" s="22"/>
      <c r="T661" s="53"/>
      <c r="AT661" s="3" t="s">
        <v>134</v>
      </c>
      <c r="AU661" s="3" t="s">
        <v>146</v>
      </c>
    </row>
    <row r="662" spans="2:65" s="20" customFormat="1" ht="37.9" customHeight="1" x14ac:dyDescent="0.2">
      <c r="B662" s="21"/>
      <c r="C662" s="160" t="s">
        <v>1721</v>
      </c>
      <c r="D662" s="160" t="s">
        <v>127</v>
      </c>
      <c r="E662" s="161" t="s">
        <v>1722</v>
      </c>
      <c r="F662" s="162" t="s">
        <v>1723</v>
      </c>
      <c r="G662" s="163" t="s">
        <v>1205</v>
      </c>
      <c r="H662" s="164">
        <v>40</v>
      </c>
      <c r="I662" s="165"/>
      <c r="J662" s="166">
        <f>ROUND(I662*H662,2)</f>
        <v>0</v>
      </c>
      <c r="K662" s="162" t="s">
        <v>19</v>
      </c>
      <c r="L662" s="25"/>
      <c r="M662" s="167" t="s">
        <v>19</v>
      </c>
      <c r="N662" s="168" t="s">
        <v>43</v>
      </c>
      <c r="O662" s="22"/>
      <c r="P662" s="169">
        <f>O662*H662</f>
        <v>0</v>
      </c>
      <c r="Q662" s="169">
        <v>0</v>
      </c>
      <c r="R662" s="169">
        <f>Q662*H662</f>
        <v>0</v>
      </c>
      <c r="S662" s="169">
        <v>0</v>
      </c>
      <c r="T662" s="170">
        <f>S662*H662</f>
        <v>0</v>
      </c>
      <c r="AR662" s="171" t="s">
        <v>132</v>
      </c>
      <c r="AT662" s="171" t="s">
        <v>127</v>
      </c>
      <c r="AU662" s="171" t="s">
        <v>146</v>
      </c>
      <c r="AY662" s="3" t="s">
        <v>125</v>
      </c>
      <c r="BE662" s="172">
        <f>IF(N662="základní",J662,0)</f>
        <v>0</v>
      </c>
      <c r="BF662" s="172">
        <f>IF(N662="snížená",J662,0)</f>
        <v>0</v>
      </c>
      <c r="BG662" s="172">
        <f>IF(N662="zákl. přenesená",J662,0)</f>
        <v>0</v>
      </c>
      <c r="BH662" s="172">
        <f>IF(N662="sníž. přenesená",J662,0)</f>
        <v>0</v>
      </c>
      <c r="BI662" s="172">
        <f>IF(N662="nulová",J662,0)</f>
        <v>0</v>
      </c>
      <c r="BJ662" s="3" t="s">
        <v>80</v>
      </c>
      <c r="BK662" s="172">
        <f>ROUND(I662*H662,2)</f>
        <v>0</v>
      </c>
      <c r="BL662" s="3" t="s">
        <v>132</v>
      </c>
      <c r="BM662" s="171" t="s">
        <v>1724</v>
      </c>
    </row>
    <row r="663" spans="2:65" s="20" customFormat="1" ht="19.5" x14ac:dyDescent="0.2">
      <c r="B663" s="21"/>
      <c r="C663" s="22"/>
      <c r="D663" s="173" t="s">
        <v>134</v>
      </c>
      <c r="E663" s="22"/>
      <c r="F663" s="174" t="s">
        <v>1723</v>
      </c>
      <c r="G663" s="22"/>
      <c r="H663" s="22"/>
      <c r="I663" s="175"/>
      <c r="J663" s="22"/>
      <c r="K663" s="22"/>
      <c r="L663" s="25"/>
      <c r="M663" s="176"/>
      <c r="N663" s="22"/>
      <c r="O663" s="22"/>
      <c r="P663" s="22"/>
      <c r="Q663" s="22"/>
      <c r="R663" s="22"/>
      <c r="S663" s="22"/>
      <c r="T663" s="53"/>
      <c r="AT663" s="3" t="s">
        <v>134</v>
      </c>
      <c r="AU663" s="3" t="s">
        <v>146</v>
      </c>
    </row>
    <row r="664" spans="2:65" s="20" customFormat="1" ht="24.2" customHeight="1" x14ac:dyDescent="0.2">
      <c r="B664" s="21"/>
      <c r="C664" s="215" t="s">
        <v>1725</v>
      </c>
      <c r="D664" s="215" t="s">
        <v>408</v>
      </c>
      <c r="E664" s="216" t="s">
        <v>1726</v>
      </c>
      <c r="F664" s="217" t="s">
        <v>1727</v>
      </c>
      <c r="G664" s="218" t="s">
        <v>1205</v>
      </c>
      <c r="H664" s="219">
        <v>40</v>
      </c>
      <c r="I664" s="220"/>
      <c r="J664" s="221">
        <f>ROUND(I664*H664,2)</f>
        <v>0</v>
      </c>
      <c r="K664" s="217" t="s">
        <v>19</v>
      </c>
      <c r="L664" s="222"/>
      <c r="M664" s="223" t="s">
        <v>19</v>
      </c>
      <c r="N664" s="224" t="s">
        <v>43</v>
      </c>
      <c r="O664" s="22"/>
      <c r="P664" s="169">
        <f>O664*H664</f>
        <v>0</v>
      </c>
      <c r="Q664" s="169">
        <v>1.5E-3</v>
      </c>
      <c r="R664" s="169">
        <f>Q664*H664</f>
        <v>0.06</v>
      </c>
      <c r="S664" s="169">
        <v>0</v>
      </c>
      <c r="T664" s="170">
        <f>S664*H664</f>
        <v>0</v>
      </c>
      <c r="AR664" s="171" t="s">
        <v>175</v>
      </c>
      <c r="AT664" s="171" t="s">
        <v>408</v>
      </c>
      <c r="AU664" s="171" t="s">
        <v>146</v>
      </c>
      <c r="AY664" s="3" t="s">
        <v>125</v>
      </c>
      <c r="BE664" s="172">
        <f>IF(N664="základní",J664,0)</f>
        <v>0</v>
      </c>
      <c r="BF664" s="172">
        <f>IF(N664="snížená",J664,0)</f>
        <v>0</v>
      </c>
      <c r="BG664" s="172">
        <f>IF(N664="zákl. přenesená",J664,0)</f>
        <v>0</v>
      </c>
      <c r="BH664" s="172">
        <f>IF(N664="sníž. přenesená",J664,0)</f>
        <v>0</v>
      </c>
      <c r="BI664" s="172">
        <f>IF(N664="nulová",J664,0)</f>
        <v>0</v>
      </c>
      <c r="BJ664" s="3" t="s">
        <v>80</v>
      </c>
      <c r="BK664" s="172">
        <f>ROUND(I664*H664,2)</f>
        <v>0</v>
      </c>
      <c r="BL664" s="3" t="s">
        <v>132</v>
      </c>
      <c r="BM664" s="171" t="s">
        <v>1728</v>
      </c>
    </row>
    <row r="665" spans="2:65" s="20" customFormat="1" ht="19.5" x14ac:dyDescent="0.2">
      <c r="B665" s="21"/>
      <c r="C665" s="22"/>
      <c r="D665" s="173" t="s">
        <v>134</v>
      </c>
      <c r="E665" s="22"/>
      <c r="F665" s="174" t="s">
        <v>1727</v>
      </c>
      <c r="G665" s="22"/>
      <c r="H665" s="22"/>
      <c r="I665" s="175"/>
      <c r="J665" s="22"/>
      <c r="K665" s="22"/>
      <c r="L665" s="25"/>
      <c r="M665" s="176"/>
      <c r="N665" s="22"/>
      <c r="O665" s="22"/>
      <c r="P665" s="22"/>
      <c r="Q665" s="22"/>
      <c r="R665" s="22"/>
      <c r="S665" s="22"/>
      <c r="T665" s="53"/>
      <c r="AT665" s="3" t="s">
        <v>134</v>
      </c>
      <c r="AU665" s="3" t="s">
        <v>146</v>
      </c>
    </row>
    <row r="666" spans="2:65" s="20" customFormat="1" ht="16.5" customHeight="1" x14ac:dyDescent="0.2">
      <c r="B666" s="21"/>
      <c r="C666" s="160" t="s">
        <v>1729</v>
      </c>
      <c r="D666" s="160" t="s">
        <v>127</v>
      </c>
      <c r="E666" s="161" t="s">
        <v>1730</v>
      </c>
      <c r="F666" s="162" t="s">
        <v>1731</v>
      </c>
      <c r="G666" s="163" t="s">
        <v>187</v>
      </c>
      <c r="H666" s="164">
        <v>1.2</v>
      </c>
      <c r="I666" s="165"/>
      <c r="J666" s="166">
        <f>ROUND(I666*H666,2)</f>
        <v>0</v>
      </c>
      <c r="K666" s="162" t="s">
        <v>131</v>
      </c>
      <c r="L666" s="25"/>
      <c r="M666" s="167" t="s">
        <v>19</v>
      </c>
      <c r="N666" s="168" t="s">
        <v>43</v>
      </c>
      <c r="O666" s="22"/>
      <c r="P666" s="169">
        <f>O666*H666</f>
        <v>0</v>
      </c>
      <c r="Q666" s="169">
        <v>0</v>
      </c>
      <c r="R666" s="169">
        <f>Q666*H666</f>
        <v>0</v>
      </c>
      <c r="S666" s="169">
        <v>0</v>
      </c>
      <c r="T666" s="170">
        <f>S666*H666</f>
        <v>0</v>
      </c>
      <c r="AR666" s="171" t="s">
        <v>132</v>
      </c>
      <c r="AT666" s="171" t="s">
        <v>127</v>
      </c>
      <c r="AU666" s="171" t="s">
        <v>146</v>
      </c>
      <c r="AY666" s="3" t="s">
        <v>125</v>
      </c>
      <c r="BE666" s="172">
        <f>IF(N666="základní",J666,0)</f>
        <v>0</v>
      </c>
      <c r="BF666" s="172">
        <f>IF(N666="snížená",J666,0)</f>
        <v>0</v>
      </c>
      <c r="BG666" s="172">
        <f>IF(N666="zákl. přenesená",J666,0)</f>
        <v>0</v>
      </c>
      <c r="BH666" s="172">
        <f>IF(N666="sníž. přenesená",J666,0)</f>
        <v>0</v>
      </c>
      <c r="BI666" s="172">
        <f>IF(N666="nulová",J666,0)</f>
        <v>0</v>
      </c>
      <c r="BJ666" s="3" t="s">
        <v>80</v>
      </c>
      <c r="BK666" s="172">
        <f>ROUND(I666*H666,2)</f>
        <v>0</v>
      </c>
      <c r="BL666" s="3" t="s">
        <v>132</v>
      </c>
      <c r="BM666" s="171" t="s">
        <v>1732</v>
      </c>
    </row>
    <row r="667" spans="2:65" s="20" customFormat="1" x14ac:dyDescent="0.2">
      <c r="B667" s="21"/>
      <c r="C667" s="22"/>
      <c r="D667" s="173" t="s">
        <v>134</v>
      </c>
      <c r="E667" s="22"/>
      <c r="F667" s="174" t="s">
        <v>1733</v>
      </c>
      <c r="G667" s="22"/>
      <c r="H667" s="22"/>
      <c r="I667" s="175"/>
      <c r="J667" s="22"/>
      <c r="K667" s="22"/>
      <c r="L667" s="25"/>
      <c r="M667" s="176"/>
      <c r="N667" s="22"/>
      <c r="O667" s="22"/>
      <c r="P667" s="22"/>
      <c r="Q667" s="22"/>
      <c r="R667" s="22"/>
      <c r="S667" s="22"/>
      <c r="T667" s="53"/>
      <c r="AT667" s="3" t="s">
        <v>134</v>
      </c>
      <c r="AU667" s="3" t="s">
        <v>146</v>
      </c>
    </row>
    <row r="668" spans="2:65" s="20" customFormat="1" x14ac:dyDescent="0.2">
      <c r="B668" s="21"/>
      <c r="C668" s="22"/>
      <c r="D668" s="177" t="s">
        <v>136</v>
      </c>
      <c r="E668" s="22"/>
      <c r="F668" s="178" t="s">
        <v>1734</v>
      </c>
      <c r="G668" s="22"/>
      <c r="H668" s="22"/>
      <c r="I668" s="175"/>
      <c r="J668" s="22"/>
      <c r="K668" s="22"/>
      <c r="L668" s="25"/>
      <c r="M668" s="176"/>
      <c r="N668" s="22"/>
      <c r="O668" s="22"/>
      <c r="P668" s="22"/>
      <c r="Q668" s="22"/>
      <c r="R668" s="22"/>
      <c r="S668" s="22"/>
      <c r="T668" s="53"/>
      <c r="AT668" s="3" t="s">
        <v>136</v>
      </c>
      <c r="AU668" s="3" t="s">
        <v>146</v>
      </c>
    </row>
    <row r="669" spans="2:65" s="179" customFormat="1" x14ac:dyDescent="0.2">
      <c r="B669" s="180"/>
      <c r="C669" s="181"/>
      <c r="D669" s="173" t="s">
        <v>138</v>
      </c>
      <c r="E669" s="182" t="s">
        <v>19</v>
      </c>
      <c r="F669" s="183" t="s">
        <v>1735</v>
      </c>
      <c r="G669" s="181"/>
      <c r="H669" s="184">
        <v>1.2</v>
      </c>
      <c r="I669" s="185"/>
      <c r="J669" s="181"/>
      <c r="K669" s="181"/>
      <c r="L669" s="186"/>
      <c r="M669" s="187"/>
      <c r="N669" s="181"/>
      <c r="O669" s="181"/>
      <c r="P669" s="181"/>
      <c r="Q669" s="181"/>
      <c r="R669" s="181"/>
      <c r="S669" s="181"/>
      <c r="T669" s="188"/>
      <c r="AT669" s="189" t="s">
        <v>138</v>
      </c>
      <c r="AU669" s="189" t="s">
        <v>146</v>
      </c>
      <c r="AV669" s="179" t="s">
        <v>82</v>
      </c>
      <c r="AW669" s="179" t="s">
        <v>33</v>
      </c>
      <c r="AX669" s="179" t="s">
        <v>72</v>
      </c>
      <c r="AY669" s="189" t="s">
        <v>125</v>
      </c>
    </row>
    <row r="670" spans="2:65" s="190" customFormat="1" x14ac:dyDescent="0.2">
      <c r="B670" s="191"/>
      <c r="C670" s="192"/>
      <c r="D670" s="173" t="s">
        <v>138</v>
      </c>
      <c r="E670" s="193" t="s">
        <v>19</v>
      </c>
      <c r="F670" s="194" t="s">
        <v>158</v>
      </c>
      <c r="G670" s="192"/>
      <c r="H670" s="195">
        <v>1.2</v>
      </c>
      <c r="I670" s="196"/>
      <c r="J670" s="192"/>
      <c r="K670" s="192"/>
      <c r="L670" s="197"/>
      <c r="M670" s="198"/>
      <c r="N670" s="192"/>
      <c r="O670" s="192"/>
      <c r="P670" s="192"/>
      <c r="Q670" s="192"/>
      <c r="R670" s="192"/>
      <c r="S670" s="192"/>
      <c r="T670" s="199"/>
      <c r="AT670" s="200" t="s">
        <v>138</v>
      </c>
      <c r="AU670" s="200" t="s">
        <v>146</v>
      </c>
      <c r="AV670" s="190" t="s">
        <v>132</v>
      </c>
      <c r="AW670" s="190" t="s">
        <v>33</v>
      </c>
      <c r="AX670" s="190" t="s">
        <v>80</v>
      </c>
      <c r="AY670" s="200" t="s">
        <v>125</v>
      </c>
    </row>
    <row r="671" spans="2:65" s="20" customFormat="1" ht="21.75" customHeight="1" x14ac:dyDescent="0.2">
      <c r="B671" s="21"/>
      <c r="C671" s="160" t="s">
        <v>1736</v>
      </c>
      <c r="D671" s="160" t="s">
        <v>127</v>
      </c>
      <c r="E671" s="161" t="s">
        <v>1737</v>
      </c>
      <c r="F671" s="162" t="s">
        <v>1466</v>
      </c>
      <c r="G671" s="163" t="s">
        <v>187</v>
      </c>
      <c r="H671" s="164">
        <v>1.2</v>
      </c>
      <c r="I671" s="165"/>
      <c r="J671" s="166">
        <f>ROUND(I671*H671,2)</f>
        <v>0</v>
      </c>
      <c r="K671" s="162" t="s">
        <v>131</v>
      </c>
      <c r="L671" s="25"/>
      <c r="M671" s="167" t="s">
        <v>19</v>
      </c>
      <c r="N671" s="168" t="s">
        <v>43</v>
      </c>
      <c r="O671" s="22"/>
      <c r="P671" s="169">
        <f>O671*H671</f>
        <v>0</v>
      </c>
      <c r="Q671" s="169">
        <v>0</v>
      </c>
      <c r="R671" s="169">
        <f>Q671*H671</f>
        <v>0</v>
      </c>
      <c r="S671" s="169">
        <v>0</v>
      </c>
      <c r="T671" s="170">
        <f>S671*H671</f>
        <v>0</v>
      </c>
      <c r="AR671" s="171" t="s">
        <v>132</v>
      </c>
      <c r="AT671" s="171" t="s">
        <v>127</v>
      </c>
      <c r="AU671" s="171" t="s">
        <v>146</v>
      </c>
      <c r="AY671" s="3" t="s">
        <v>125</v>
      </c>
      <c r="BE671" s="172">
        <f>IF(N671="základní",J671,0)</f>
        <v>0</v>
      </c>
      <c r="BF671" s="172">
        <f>IF(N671="snížená",J671,0)</f>
        <v>0</v>
      </c>
      <c r="BG671" s="172">
        <f>IF(N671="zákl. přenesená",J671,0)</f>
        <v>0</v>
      </c>
      <c r="BH671" s="172">
        <f>IF(N671="sníž. přenesená",J671,0)</f>
        <v>0</v>
      </c>
      <c r="BI671" s="172">
        <f>IF(N671="nulová",J671,0)</f>
        <v>0</v>
      </c>
      <c r="BJ671" s="3" t="s">
        <v>80</v>
      </c>
      <c r="BK671" s="172">
        <f>ROUND(I671*H671,2)</f>
        <v>0</v>
      </c>
      <c r="BL671" s="3" t="s">
        <v>132</v>
      </c>
      <c r="BM671" s="171" t="s">
        <v>1738</v>
      </c>
    </row>
    <row r="672" spans="2:65" s="20" customFormat="1" x14ac:dyDescent="0.2">
      <c r="B672" s="21"/>
      <c r="C672" s="22"/>
      <c r="D672" s="173" t="s">
        <v>134</v>
      </c>
      <c r="E672" s="22"/>
      <c r="F672" s="174" t="s">
        <v>1468</v>
      </c>
      <c r="G672" s="22"/>
      <c r="H672" s="22"/>
      <c r="I672" s="175"/>
      <c r="J672" s="22"/>
      <c r="K672" s="22"/>
      <c r="L672" s="25"/>
      <c r="M672" s="176"/>
      <c r="N672" s="22"/>
      <c r="O672" s="22"/>
      <c r="P672" s="22"/>
      <c r="Q672" s="22"/>
      <c r="R672" s="22"/>
      <c r="S672" s="22"/>
      <c r="T672" s="53"/>
      <c r="AT672" s="3" t="s">
        <v>134</v>
      </c>
      <c r="AU672" s="3" t="s">
        <v>146</v>
      </c>
    </row>
    <row r="673" spans="2:65" s="20" customFormat="1" x14ac:dyDescent="0.2">
      <c r="B673" s="21"/>
      <c r="C673" s="22"/>
      <c r="D673" s="177" t="s">
        <v>136</v>
      </c>
      <c r="E673" s="22"/>
      <c r="F673" s="178" t="s">
        <v>1739</v>
      </c>
      <c r="G673" s="22"/>
      <c r="H673" s="22"/>
      <c r="I673" s="175"/>
      <c r="J673" s="22"/>
      <c r="K673" s="22"/>
      <c r="L673" s="25"/>
      <c r="M673" s="176"/>
      <c r="N673" s="22"/>
      <c r="O673" s="22"/>
      <c r="P673" s="22"/>
      <c r="Q673" s="22"/>
      <c r="R673" s="22"/>
      <c r="S673" s="22"/>
      <c r="T673" s="53"/>
      <c r="AT673" s="3" t="s">
        <v>136</v>
      </c>
      <c r="AU673" s="3" t="s">
        <v>146</v>
      </c>
    </row>
    <row r="674" spans="2:65" s="20" customFormat="1" ht="24.2" customHeight="1" x14ac:dyDescent="0.2">
      <c r="B674" s="21"/>
      <c r="C674" s="160" t="s">
        <v>1740</v>
      </c>
      <c r="D674" s="160" t="s">
        <v>127</v>
      </c>
      <c r="E674" s="161" t="s">
        <v>1471</v>
      </c>
      <c r="F674" s="162" t="s">
        <v>1472</v>
      </c>
      <c r="G674" s="163" t="s">
        <v>187</v>
      </c>
      <c r="H674" s="164">
        <v>12</v>
      </c>
      <c r="I674" s="165"/>
      <c r="J674" s="166">
        <f>ROUND(I674*H674,2)</f>
        <v>0</v>
      </c>
      <c r="K674" s="162" t="s">
        <v>131</v>
      </c>
      <c r="L674" s="25"/>
      <c r="M674" s="167" t="s">
        <v>19</v>
      </c>
      <c r="N674" s="168" t="s">
        <v>43</v>
      </c>
      <c r="O674" s="22"/>
      <c r="P674" s="169">
        <f>O674*H674</f>
        <v>0</v>
      </c>
      <c r="Q674" s="169">
        <v>0</v>
      </c>
      <c r="R674" s="169">
        <f>Q674*H674</f>
        <v>0</v>
      </c>
      <c r="S674" s="169">
        <v>0</v>
      </c>
      <c r="T674" s="170">
        <f>S674*H674</f>
        <v>0</v>
      </c>
      <c r="AR674" s="171" t="s">
        <v>132</v>
      </c>
      <c r="AT674" s="171" t="s">
        <v>127</v>
      </c>
      <c r="AU674" s="171" t="s">
        <v>146</v>
      </c>
      <c r="AY674" s="3" t="s">
        <v>125</v>
      </c>
      <c r="BE674" s="172">
        <f>IF(N674="základní",J674,0)</f>
        <v>0</v>
      </c>
      <c r="BF674" s="172">
        <f>IF(N674="snížená",J674,0)</f>
        <v>0</v>
      </c>
      <c r="BG674" s="172">
        <f>IF(N674="zákl. přenesená",J674,0)</f>
        <v>0</v>
      </c>
      <c r="BH674" s="172">
        <f>IF(N674="sníž. přenesená",J674,0)</f>
        <v>0</v>
      </c>
      <c r="BI674" s="172">
        <f>IF(N674="nulová",J674,0)</f>
        <v>0</v>
      </c>
      <c r="BJ674" s="3" t="s">
        <v>80</v>
      </c>
      <c r="BK674" s="172">
        <f>ROUND(I674*H674,2)</f>
        <v>0</v>
      </c>
      <c r="BL674" s="3" t="s">
        <v>132</v>
      </c>
      <c r="BM674" s="171" t="s">
        <v>1741</v>
      </c>
    </row>
    <row r="675" spans="2:65" s="20" customFormat="1" ht="19.5" x14ac:dyDescent="0.2">
      <c r="B675" s="21"/>
      <c r="C675" s="22"/>
      <c r="D675" s="173" t="s">
        <v>134</v>
      </c>
      <c r="E675" s="22"/>
      <c r="F675" s="174" t="s">
        <v>1474</v>
      </c>
      <c r="G675" s="22"/>
      <c r="H675" s="22"/>
      <c r="I675" s="175"/>
      <c r="J675" s="22"/>
      <c r="K675" s="22"/>
      <c r="L675" s="25"/>
      <c r="M675" s="176"/>
      <c r="N675" s="22"/>
      <c r="O675" s="22"/>
      <c r="P675" s="22"/>
      <c r="Q675" s="22"/>
      <c r="R675" s="22"/>
      <c r="S675" s="22"/>
      <c r="T675" s="53"/>
      <c r="AT675" s="3" t="s">
        <v>134</v>
      </c>
      <c r="AU675" s="3" t="s">
        <v>146</v>
      </c>
    </row>
    <row r="676" spans="2:65" s="20" customFormat="1" x14ac:dyDescent="0.2">
      <c r="B676" s="21"/>
      <c r="C676" s="22"/>
      <c r="D676" s="177" t="s">
        <v>136</v>
      </c>
      <c r="E676" s="22"/>
      <c r="F676" s="178" t="s">
        <v>1475</v>
      </c>
      <c r="G676" s="22"/>
      <c r="H676" s="22"/>
      <c r="I676" s="175"/>
      <c r="J676" s="22"/>
      <c r="K676" s="22"/>
      <c r="L676" s="25"/>
      <c r="M676" s="176"/>
      <c r="N676" s="22"/>
      <c r="O676" s="22"/>
      <c r="P676" s="22"/>
      <c r="Q676" s="22"/>
      <c r="R676" s="22"/>
      <c r="S676" s="22"/>
      <c r="T676" s="53"/>
      <c r="AT676" s="3" t="s">
        <v>136</v>
      </c>
      <c r="AU676" s="3" t="s">
        <v>146</v>
      </c>
    </row>
    <row r="677" spans="2:65" s="179" customFormat="1" x14ac:dyDescent="0.2">
      <c r="B677" s="180"/>
      <c r="C677" s="181"/>
      <c r="D677" s="173" t="s">
        <v>138</v>
      </c>
      <c r="E677" s="182" t="s">
        <v>19</v>
      </c>
      <c r="F677" s="183" t="s">
        <v>1742</v>
      </c>
      <c r="G677" s="181"/>
      <c r="H677" s="184">
        <v>12</v>
      </c>
      <c r="I677" s="185"/>
      <c r="J677" s="181"/>
      <c r="K677" s="181"/>
      <c r="L677" s="186"/>
      <c r="M677" s="187"/>
      <c r="N677" s="181"/>
      <c r="O677" s="181"/>
      <c r="P677" s="181"/>
      <c r="Q677" s="181"/>
      <c r="R677" s="181"/>
      <c r="S677" s="181"/>
      <c r="T677" s="188"/>
      <c r="AT677" s="189" t="s">
        <v>138</v>
      </c>
      <c r="AU677" s="189" t="s">
        <v>146</v>
      </c>
      <c r="AV677" s="179" t="s">
        <v>82</v>
      </c>
      <c r="AW677" s="179" t="s">
        <v>33</v>
      </c>
      <c r="AX677" s="179" t="s">
        <v>72</v>
      </c>
      <c r="AY677" s="189" t="s">
        <v>125</v>
      </c>
    </row>
    <row r="678" spans="2:65" s="190" customFormat="1" x14ac:dyDescent="0.2">
      <c r="B678" s="191"/>
      <c r="C678" s="192"/>
      <c r="D678" s="173" t="s">
        <v>138</v>
      </c>
      <c r="E678" s="193" t="s">
        <v>19</v>
      </c>
      <c r="F678" s="194" t="s">
        <v>158</v>
      </c>
      <c r="G678" s="192"/>
      <c r="H678" s="195">
        <v>12</v>
      </c>
      <c r="I678" s="196"/>
      <c r="J678" s="192"/>
      <c r="K678" s="192"/>
      <c r="L678" s="197"/>
      <c r="M678" s="198"/>
      <c r="N678" s="192"/>
      <c r="O678" s="192"/>
      <c r="P678" s="192"/>
      <c r="Q678" s="192"/>
      <c r="R678" s="192"/>
      <c r="S678" s="192"/>
      <c r="T678" s="199"/>
      <c r="AT678" s="200" t="s">
        <v>138</v>
      </c>
      <c r="AU678" s="200" t="s">
        <v>146</v>
      </c>
      <c r="AV678" s="190" t="s">
        <v>132</v>
      </c>
      <c r="AW678" s="190" t="s">
        <v>33</v>
      </c>
      <c r="AX678" s="190" t="s">
        <v>80</v>
      </c>
      <c r="AY678" s="200" t="s">
        <v>125</v>
      </c>
    </row>
    <row r="679" spans="2:65" s="20" customFormat="1" ht="21.75" customHeight="1" x14ac:dyDescent="0.2">
      <c r="B679" s="21"/>
      <c r="C679" s="160" t="s">
        <v>1743</v>
      </c>
      <c r="D679" s="160" t="s">
        <v>127</v>
      </c>
      <c r="E679" s="161" t="s">
        <v>1744</v>
      </c>
      <c r="F679" s="162" t="s">
        <v>1745</v>
      </c>
      <c r="G679" s="163" t="s">
        <v>1746</v>
      </c>
      <c r="H679" s="164">
        <v>80</v>
      </c>
      <c r="I679" s="165"/>
      <c r="J679" s="166">
        <f>ROUND(I679*H679,2)</f>
        <v>0</v>
      </c>
      <c r="K679" s="162" t="s">
        <v>19</v>
      </c>
      <c r="L679" s="25"/>
      <c r="M679" s="167" t="s">
        <v>19</v>
      </c>
      <c r="N679" s="168" t="s">
        <v>43</v>
      </c>
      <c r="O679" s="22"/>
      <c r="P679" s="169">
        <f>O679*H679</f>
        <v>0</v>
      </c>
      <c r="Q679" s="169">
        <v>0</v>
      </c>
      <c r="R679" s="169">
        <f>Q679*H679</f>
        <v>0</v>
      </c>
      <c r="S679" s="169">
        <v>0</v>
      </c>
      <c r="T679" s="170">
        <f>S679*H679</f>
        <v>0</v>
      </c>
      <c r="AR679" s="171" t="s">
        <v>132</v>
      </c>
      <c r="AT679" s="171" t="s">
        <v>127</v>
      </c>
      <c r="AU679" s="171" t="s">
        <v>146</v>
      </c>
      <c r="AY679" s="3" t="s">
        <v>125</v>
      </c>
      <c r="BE679" s="172">
        <f>IF(N679="základní",J679,0)</f>
        <v>0</v>
      </c>
      <c r="BF679" s="172">
        <f>IF(N679="snížená",J679,0)</f>
        <v>0</v>
      </c>
      <c r="BG679" s="172">
        <f>IF(N679="zákl. přenesená",J679,0)</f>
        <v>0</v>
      </c>
      <c r="BH679" s="172">
        <f>IF(N679="sníž. přenesená",J679,0)</f>
        <v>0</v>
      </c>
      <c r="BI679" s="172">
        <f>IF(N679="nulová",J679,0)</f>
        <v>0</v>
      </c>
      <c r="BJ679" s="3" t="s">
        <v>80</v>
      </c>
      <c r="BK679" s="172">
        <f>ROUND(I679*H679,2)</f>
        <v>0</v>
      </c>
      <c r="BL679" s="3" t="s">
        <v>132</v>
      </c>
      <c r="BM679" s="171" t="s">
        <v>1747</v>
      </c>
    </row>
    <row r="680" spans="2:65" s="20" customFormat="1" x14ac:dyDescent="0.2">
      <c r="B680" s="21"/>
      <c r="C680" s="22"/>
      <c r="D680" s="173" t="s">
        <v>134</v>
      </c>
      <c r="E680" s="22"/>
      <c r="F680" s="174" t="s">
        <v>1745</v>
      </c>
      <c r="G680" s="22"/>
      <c r="H680" s="22"/>
      <c r="I680" s="175"/>
      <c r="J680" s="22"/>
      <c r="K680" s="22"/>
      <c r="L680" s="25"/>
      <c r="M680" s="176"/>
      <c r="N680" s="22"/>
      <c r="O680" s="22"/>
      <c r="P680" s="22"/>
      <c r="Q680" s="22"/>
      <c r="R680" s="22"/>
      <c r="S680" s="22"/>
      <c r="T680" s="53"/>
      <c r="AT680" s="3" t="s">
        <v>134</v>
      </c>
      <c r="AU680" s="3" t="s">
        <v>146</v>
      </c>
    </row>
    <row r="681" spans="2:65" s="20" customFormat="1" ht="21.75" customHeight="1" x14ac:dyDescent="0.2">
      <c r="B681" s="21"/>
      <c r="C681" s="215" t="s">
        <v>1748</v>
      </c>
      <c r="D681" s="215" t="s">
        <v>408</v>
      </c>
      <c r="E681" s="216" t="s">
        <v>1749</v>
      </c>
      <c r="F681" s="217" t="s">
        <v>1750</v>
      </c>
      <c r="G681" s="218" t="s">
        <v>1746</v>
      </c>
      <c r="H681" s="219">
        <v>83.2</v>
      </c>
      <c r="I681" s="220"/>
      <c r="J681" s="221">
        <f>ROUND(I681*H681,2)</f>
        <v>0</v>
      </c>
      <c r="K681" s="217" t="s">
        <v>19</v>
      </c>
      <c r="L681" s="222"/>
      <c r="M681" s="223" t="s">
        <v>19</v>
      </c>
      <c r="N681" s="224" t="s">
        <v>43</v>
      </c>
      <c r="O681" s="22"/>
      <c r="P681" s="169">
        <f>O681*H681</f>
        <v>0</v>
      </c>
      <c r="Q681" s="169">
        <v>2.5000000000000001E-3</v>
      </c>
      <c r="R681" s="169">
        <f>Q681*H681</f>
        <v>0.20800000000000002</v>
      </c>
      <c r="S681" s="169">
        <v>0</v>
      </c>
      <c r="T681" s="170">
        <f>S681*H681</f>
        <v>0</v>
      </c>
      <c r="AR681" s="171" t="s">
        <v>175</v>
      </c>
      <c r="AT681" s="171" t="s">
        <v>408</v>
      </c>
      <c r="AU681" s="171" t="s">
        <v>146</v>
      </c>
      <c r="AY681" s="3" t="s">
        <v>125</v>
      </c>
      <c r="BE681" s="172">
        <f>IF(N681="základní",J681,0)</f>
        <v>0</v>
      </c>
      <c r="BF681" s="172">
        <f>IF(N681="snížená",J681,0)</f>
        <v>0</v>
      </c>
      <c r="BG681" s="172">
        <f>IF(N681="zákl. přenesená",J681,0)</f>
        <v>0</v>
      </c>
      <c r="BH681" s="172">
        <f>IF(N681="sníž. přenesená",J681,0)</f>
        <v>0</v>
      </c>
      <c r="BI681" s="172">
        <f>IF(N681="nulová",J681,0)</f>
        <v>0</v>
      </c>
      <c r="BJ681" s="3" t="s">
        <v>80</v>
      </c>
      <c r="BK681" s="172">
        <f>ROUND(I681*H681,2)</f>
        <v>0</v>
      </c>
      <c r="BL681" s="3" t="s">
        <v>132</v>
      </c>
      <c r="BM681" s="171" t="s">
        <v>1751</v>
      </c>
    </row>
    <row r="682" spans="2:65" s="20" customFormat="1" x14ac:dyDescent="0.2">
      <c r="B682" s="21"/>
      <c r="C682" s="22"/>
      <c r="D682" s="173" t="s">
        <v>134</v>
      </c>
      <c r="E682" s="22"/>
      <c r="F682" s="174" t="s">
        <v>1750</v>
      </c>
      <c r="G682" s="22"/>
      <c r="H682" s="22"/>
      <c r="I682" s="175"/>
      <c r="J682" s="22"/>
      <c r="K682" s="22"/>
      <c r="L682" s="25"/>
      <c r="M682" s="176"/>
      <c r="N682" s="22"/>
      <c r="O682" s="22"/>
      <c r="P682" s="22"/>
      <c r="Q682" s="22"/>
      <c r="R682" s="22"/>
      <c r="S682" s="22"/>
      <c r="T682" s="53"/>
      <c r="AT682" s="3" t="s">
        <v>134</v>
      </c>
      <c r="AU682" s="3" t="s">
        <v>146</v>
      </c>
    </row>
    <row r="683" spans="2:65" s="179" customFormat="1" x14ac:dyDescent="0.2">
      <c r="B683" s="180"/>
      <c r="C683" s="181"/>
      <c r="D683" s="173" t="s">
        <v>138</v>
      </c>
      <c r="E683" s="182" t="s">
        <v>19</v>
      </c>
      <c r="F683" s="183" t="s">
        <v>1752</v>
      </c>
      <c r="G683" s="181"/>
      <c r="H683" s="184">
        <v>83.2</v>
      </c>
      <c r="I683" s="185"/>
      <c r="J683" s="181"/>
      <c r="K683" s="181"/>
      <c r="L683" s="186"/>
      <c r="M683" s="187"/>
      <c r="N683" s="181"/>
      <c r="O683" s="181"/>
      <c r="P683" s="181"/>
      <c r="Q683" s="181"/>
      <c r="R683" s="181"/>
      <c r="S683" s="181"/>
      <c r="T683" s="188"/>
      <c r="AT683" s="189" t="s">
        <v>138</v>
      </c>
      <c r="AU683" s="189" t="s">
        <v>146</v>
      </c>
      <c r="AV683" s="179" t="s">
        <v>82</v>
      </c>
      <c r="AW683" s="179" t="s">
        <v>33</v>
      </c>
      <c r="AX683" s="179" t="s">
        <v>72</v>
      </c>
      <c r="AY683" s="189" t="s">
        <v>125</v>
      </c>
    </row>
    <row r="684" spans="2:65" s="190" customFormat="1" x14ac:dyDescent="0.2">
      <c r="B684" s="191"/>
      <c r="C684" s="192"/>
      <c r="D684" s="173" t="s">
        <v>138</v>
      </c>
      <c r="E684" s="193" t="s">
        <v>19</v>
      </c>
      <c r="F684" s="194" t="s">
        <v>158</v>
      </c>
      <c r="G684" s="192"/>
      <c r="H684" s="195">
        <v>83.2</v>
      </c>
      <c r="I684" s="196"/>
      <c r="J684" s="192"/>
      <c r="K684" s="192"/>
      <c r="L684" s="197"/>
      <c r="M684" s="198"/>
      <c r="N684" s="192"/>
      <c r="O684" s="192"/>
      <c r="P684" s="192"/>
      <c r="Q684" s="192"/>
      <c r="R684" s="192"/>
      <c r="S684" s="192"/>
      <c r="T684" s="199"/>
      <c r="AT684" s="200" t="s">
        <v>138</v>
      </c>
      <c r="AU684" s="200" t="s">
        <v>146</v>
      </c>
      <c r="AV684" s="190" t="s">
        <v>132</v>
      </c>
      <c r="AW684" s="190" t="s">
        <v>33</v>
      </c>
      <c r="AX684" s="190" t="s">
        <v>80</v>
      </c>
      <c r="AY684" s="200" t="s">
        <v>125</v>
      </c>
    </row>
    <row r="685" spans="2:65" s="20" customFormat="1" ht="16.5" customHeight="1" x14ac:dyDescent="0.2">
      <c r="B685" s="21"/>
      <c r="C685" s="215" t="s">
        <v>1753</v>
      </c>
      <c r="D685" s="215" t="s">
        <v>408</v>
      </c>
      <c r="E685" s="216" t="s">
        <v>1754</v>
      </c>
      <c r="F685" s="217" t="s">
        <v>1755</v>
      </c>
      <c r="G685" s="218" t="s">
        <v>1205</v>
      </c>
      <c r="H685" s="219">
        <v>16</v>
      </c>
      <c r="I685" s="220"/>
      <c r="J685" s="221">
        <f>ROUND(I685*H685,2)</f>
        <v>0</v>
      </c>
      <c r="K685" s="217" t="s">
        <v>19</v>
      </c>
      <c r="L685" s="222"/>
      <c r="M685" s="223" t="s">
        <v>19</v>
      </c>
      <c r="N685" s="224" t="s">
        <v>43</v>
      </c>
      <c r="O685" s="22"/>
      <c r="P685" s="169">
        <f>O685*H685</f>
        <v>0</v>
      </c>
      <c r="Q685" s="169">
        <v>0.01</v>
      </c>
      <c r="R685" s="169">
        <f>Q685*H685</f>
        <v>0.16</v>
      </c>
      <c r="S685" s="169">
        <v>0</v>
      </c>
      <c r="T685" s="170">
        <f>S685*H685</f>
        <v>0</v>
      </c>
      <c r="AR685" s="171" t="s">
        <v>175</v>
      </c>
      <c r="AT685" s="171" t="s">
        <v>408</v>
      </c>
      <c r="AU685" s="171" t="s">
        <v>146</v>
      </c>
      <c r="AY685" s="3" t="s">
        <v>125</v>
      </c>
      <c r="BE685" s="172">
        <f>IF(N685="základní",J685,0)</f>
        <v>0</v>
      </c>
      <c r="BF685" s="172">
        <f>IF(N685="snížená",J685,0)</f>
        <v>0</v>
      </c>
      <c r="BG685" s="172">
        <f>IF(N685="zákl. přenesená",J685,0)</f>
        <v>0</v>
      </c>
      <c r="BH685" s="172">
        <f>IF(N685="sníž. přenesená",J685,0)</f>
        <v>0</v>
      </c>
      <c r="BI685" s="172">
        <f>IF(N685="nulová",J685,0)</f>
        <v>0</v>
      </c>
      <c r="BJ685" s="3" t="s">
        <v>80</v>
      </c>
      <c r="BK685" s="172">
        <f>ROUND(I685*H685,2)</f>
        <v>0</v>
      </c>
      <c r="BL685" s="3" t="s">
        <v>132</v>
      </c>
      <c r="BM685" s="171" t="s">
        <v>1756</v>
      </c>
    </row>
    <row r="686" spans="2:65" s="20" customFormat="1" x14ac:dyDescent="0.2">
      <c r="B686" s="21"/>
      <c r="C686" s="22"/>
      <c r="D686" s="173" t="s">
        <v>134</v>
      </c>
      <c r="E686" s="22"/>
      <c r="F686" s="174" t="s">
        <v>1755</v>
      </c>
      <c r="G686" s="22"/>
      <c r="H686" s="22"/>
      <c r="I686" s="175"/>
      <c r="J686" s="22"/>
      <c r="K686" s="22"/>
      <c r="L686" s="25"/>
      <c r="M686" s="176"/>
      <c r="N686" s="22"/>
      <c r="O686" s="22"/>
      <c r="P686" s="22"/>
      <c r="Q686" s="22"/>
      <c r="R686" s="22"/>
      <c r="S686" s="22"/>
      <c r="T686" s="53"/>
      <c r="AT686" s="3" t="s">
        <v>134</v>
      </c>
      <c r="AU686" s="3" t="s">
        <v>146</v>
      </c>
    </row>
    <row r="687" spans="2:65" s="20" customFormat="1" ht="16.5" customHeight="1" x14ac:dyDescent="0.2">
      <c r="B687" s="21"/>
      <c r="C687" s="215" t="s">
        <v>1757</v>
      </c>
      <c r="D687" s="215" t="s">
        <v>408</v>
      </c>
      <c r="E687" s="216" t="s">
        <v>1758</v>
      </c>
      <c r="F687" s="217" t="s">
        <v>1759</v>
      </c>
      <c r="G687" s="218" t="s">
        <v>1205</v>
      </c>
      <c r="H687" s="219">
        <v>9</v>
      </c>
      <c r="I687" s="220"/>
      <c r="J687" s="221">
        <f>ROUND(I687*H687,2)</f>
        <v>0</v>
      </c>
      <c r="K687" s="217" t="s">
        <v>19</v>
      </c>
      <c r="L687" s="222"/>
      <c r="M687" s="223" t="s">
        <v>19</v>
      </c>
      <c r="N687" s="224" t="s">
        <v>43</v>
      </c>
      <c r="O687" s="22"/>
      <c r="P687" s="169">
        <f>O687*H687</f>
        <v>0</v>
      </c>
      <c r="Q687" s="169">
        <v>0.01</v>
      </c>
      <c r="R687" s="169">
        <f>Q687*H687</f>
        <v>0.09</v>
      </c>
      <c r="S687" s="169">
        <v>0</v>
      </c>
      <c r="T687" s="170">
        <f>S687*H687</f>
        <v>0</v>
      </c>
      <c r="AR687" s="171" t="s">
        <v>175</v>
      </c>
      <c r="AT687" s="171" t="s">
        <v>408</v>
      </c>
      <c r="AU687" s="171" t="s">
        <v>146</v>
      </c>
      <c r="AY687" s="3" t="s">
        <v>125</v>
      </c>
      <c r="BE687" s="172">
        <f>IF(N687="základní",J687,0)</f>
        <v>0</v>
      </c>
      <c r="BF687" s="172">
        <f>IF(N687="snížená",J687,0)</f>
        <v>0</v>
      </c>
      <c r="BG687" s="172">
        <f>IF(N687="zákl. přenesená",J687,0)</f>
        <v>0</v>
      </c>
      <c r="BH687" s="172">
        <f>IF(N687="sníž. přenesená",J687,0)</f>
        <v>0</v>
      </c>
      <c r="BI687" s="172">
        <f>IF(N687="nulová",J687,0)</f>
        <v>0</v>
      </c>
      <c r="BJ687" s="3" t="s">
        <v>80</v>
      </c>
      <c r="BK687" s="172">
        <f>ROUND(I687*H687,2)</f>
        <v>0</v>
      </c>
      <c r="BL687" s="3" t="s">
        <v>132</v>
      </c>
      <c r="BM687" s="171" t="s">
        <v>1760</v>
      </c>
    </row>
    <row r="688" spans="2:65" s="20" customFormat="1" x14ac:dyDescent="0.2">
      <c r="B688" s="21"/>
      <c r="C688" s="22"/>
      <c r="D688" s="173" t="s">
        <v>134</v>
      </c>
      <c r="E688" s="22"/>
      <c r="F688" s="174" t="s">
        <v>1759</v>
      </c>
      <c r="G688" s="22"/>
      <c r="H688" s="22"/>
      <c r="I688" s="175"/>
      <c r="J688" s="22"/>
      <c r="K688" s="22"/>
      <c r="L688" s="25"/>
      <c r="M688" s="176"/>
      <c r="N688" s="22"/>
      <c r="O688" s="22"/>
      <c r="P688" s="22"/>
      <c r="Q688" s="22"/>
      <c r="R688" s="22"/>
      <c r="S688" s="22"/>
      <c r="T688" s="53"/>
      <c r="AT688" s="3" t="s">
        <v>134</v>
      </c>
      <c r="AU688" s="3" t="s">
        <v>146</v>
      </c>
    </row>
    <row r="689" spans="2:65" s="20" customFormat="1" ht="16.5" customHeight="1" x14ac:dyDescent="0.2">
      <c r="B689" s="21"/>
      <c r="C689" s="215" t="s">
        <v>1761</v>
      </c>
      <c r="D689" s="215" t="s">
        <v>408</v>
      </c>
      <c r="E689" s="216" t="s">
        <v>1762</v>
      </c>
      <c r="F689" s="217" t="s">
        <v>1763</v>
      </c>
      <c r="G689" s="218" t="s">
        <v>1205</v>
      </c>
      <c r="H689" s="219">
        <v>15</v>
      </c>
      <c r="I689" s="220"/>
      <c r="J689" s="221">
        <f>ROUND(I689*H689,2)</f>
        <v>0</v>
      </c>
      <c r="K689" s="217" t="s">
        <v>19</v>
      </c>
      <c r="L689" s="222"/>
      <c r="M689" s="223" t="s">
        <v>19</v>
      </c>
      <c r="N689" s="224" t="s">
        <v>43</v>
      </c>
      <c r="O689" s="22"/>
      <c r="P689" s="169">
        <f>O689*H689</f>
        <v>0</v>
      </c>
      <c r="Q689" s="169">
        <v>0.01</v>
      </c>
      <c r="R689" s="169">
        <f>Q689*H689</f>
        <v>0.15</v>
      </c>
      <c r="S689" s="169">
        <v>0</v>
      </c>
      <c r="T689" s="170">
        <f>S689*H689</f>
        <v>0</v>
      </c>
      <c r="AR689" s="171" t="s">
        <v>175</v>
      </c>
      <c r="AT689" s="171" t="s">
        <v>408</v>
      </c>
      <c r="AU689" s="171" t="s">
        <v>146</v>
      </c>
      <c r="AY689" s="3" t="s">
        <v>125</v>
      </c>
      <c r="BE689" s="172">
        <f>IF(N689="základní",J689,0)</f>
        <v>0</v>
      </c>
      <c r="BF689" s="172">
        <f>IF(N689="snížená",J689,0)</f>
        <v>0</v>
      </c>
      <c r="BG689" s="172">
        <f>IF(N689="zákl. přenesená",J689,0)</f>
        <v>0</v>
      </c>
      <c r="BH689" s="172">
        <f>IF(N689="sníž. přenesená",J689,0)</f>
        <v>0</v>
      </c>
      <c r="BI689" s="172">
        <f>IF(N689="nulová",J689,0)</f>
        <v>0</v>
      </c>
      <c r="BJ689" s="3" t="s">
        <v>80</v>
      </c>
      <c r="BK689" s="172">
        <f>ROUND(I689*H689,2)</f>
        <v>0</v>
      </c>
      <c r="BL689" s="3" t="s">
        <v>132</v>
      </c>
      <c r="BM689" s="171" t="s">
        <v>1764</v>
      </c>
    </row>
    <row r="690" spans="2:65" s="20" customFormat="1" x14ac:dyDescent="0.2">
      <c r="B690" s="21"/>
      <c r="C690" s="22"/>
      <c r="D690" s="173" t="s">
        <v>134</v>
      </c>
      <c r="E690" s="22"/>
      <c r="F690" s="174" t="s">
        <v>1763</v>
      </c>
      <c r="G690" s="22"/>
      <c r="H690" s="22"/>
      <c r="I690" s="175"/>
      <c r="J690" s="22"/>
      <c r="K690" s="22"/>
      <c r="L690" s="25"/>
      <c r="M690" s="176"/>
      <c r="N690" s="22"/>
      <c r="O690" s="22"/>
      <c r="P690" s="22"/>
      <c r="Q690" s="22"/>
      <c r="R690" s="22"/>
      <c r="S690" s="22"/>
      <c r="T690" s="53"/>
      <c r="AT690" s="3" t="s">
        <v>134</v>
      </c>
      <c r="AU690" s="3" t="s">
        <v>146</v>
      </c>
    </row>
    <row r="691" spans="2:65" s="144" customFormat="1" ht="20.85" customHeight="1" x14ac:dyDescent="0.2">
      <c r="B691" s="145"/>
      <c r="C691" s="146"/>
      <c r="D691" s="147" t="s">
        <v>71</v>
      </c>
      <c r="E691" s="158" t="s">
        <v>1765</v>
      </c>
      <c r="F691" s="158" t="s">
        <v>1766</v>
      </c>
      <c r="G691" s="146"/>
      <c r="H691" s="146"/>
      <c r="I691" s="149"/>
      <c r="J691" s="159">
        <f>BK691</f>
        <v>0</v>
      </c>
      <c r="K691" s="146"/>
      <c r="L691" s="151"/>
      <c r="M691" s="152"/>
      <c r="N691" s="146"/>
      <c r="O691" s="146"/>
      <c r="P691" s="153">
        <f>SUM(P692:P721)</f>
        <v>0</v>
      </c>
      <c r="Q691" s="146"/>
      <c r="R691" s="153">
        <f>SUM(R692:R721)</f>
        <v>0.10260000000000001</v>
      </c>
      <c r="S691" s="146"/>
      <c r="T691" s="154">
        <f>SUM(T692:T721)</f>
        <v>0</v>
      </c>
      <c r="AR691" s="155" t="s">
        <v>80</v>
      </c>
      <c r="AT691" s="156" t="s">
        <v>71</v>
      </c>
      <c r="AU691" s="156" t="s">
        <v>82</v>
      </c>
      <c r="AY691" s="155" t="s">
        <v>125</v>
      </c>
      <c r="BK691" s="157">
        <f>SUM(BK692:BK721)</f>
        <v>0</v>
      </c>
    </row>
    <row r="692" spans="2:65" s="20" customFormat="1" ht="33" customHeight="1" x14ac:dyDescent="0.2">
      <c r="B692" s="21"/>
      <c r="C692" s="160" t="s">
        <v>1767</v>
      </c>
      <c r="D692" s="160" t="s">
        <v>127</v>
      </c>
      <c r="E692" s="161" t="s">
        <v>1768</v>
      </c>
      <c r="F692" s="162" t="s">
        <v>1769</v>
      </c>
      <c r="G692" s="163" t="s">
        <v>1205</v>
      </c>
      <c r="H692" s="164">
        <v>3</v>
      </c>
      <c r="I692" s="165"/>
      <c r="J692" s="166">
        <f>ROUND(I692*H692,2)</f>
        <v>0</v>
      </c>
      <c r="K692" s="162" t="s">
        <v>19</v>
      </c>
      <c r="L692" s="25"/>
      <c r="M692" s="167" t="s">
        <v>19</v>
      </c>
      <c r="N692" s="168" t="s">
        <v>43</v>
      </c>
      <c r="O692" s="22"/>
      <c r="P692" s="169">
        <f>O692*H692</f>
        <v>0</v>
      </c>
      <c r="Q692" s="169">
        <v>0</v>
      </c>
      <c r="R692" s="169">
        <f>Q692*H692</f>
        <v>0</v>
      </c>
      <c r="S692" s="169">
        <v>0</v>
      </c>
      <c r="T692" s="170">
        <f>S692*H692</f>
        <v>0</v>
      </c>
      <c r="AR692" s="171" t="s">
        <v>132</v>
      </c>
      <c r="AT692" s="171" t="s">
        <v>127</v>
      </c>
      <c r="AU692" s="171" t="s">
        <v>146</v>
      </c>
      <c r="AY692" s="3" t="s">
        <v>125</v>
      </c>
      <c r="BE692" s="172">
        <f>IF(N692="základní",J692,0)</f>
        <v>0</v>
      </c>
      <c r="BF692" s="172">
        <f>IF(N692="snížená",J692,0)</f>
        <v>0</v>
      </c>
      <c r="BG692" s="172">
        <f>IF(N692="zákl. přenesená",J692,0)</f>
        <v>0</v>
      </c>
      <c r="BH692" s="172">
        <f>IF(N692="sníž. přenesená",J692,0)</f>
        <v>0</v>
      </c>
      <c r="BI692" s="172">
        <f>IF(N692="nulová",J692,0)</f>
        <v>0</v>
      </c>
      <c r="BJ692" s="3" t="s">
        <v>80</v>
      </c>
      <c r="BK692" s="172">
        <f>ROUND(I692*H692,2)</f>
        <v>0</v>
      </c>
      <c r="BL692" s="3" t="s">
        <v>132</v>
      </c>
      <c r="BM692" s="171" t="s">
        <v>1770</v>
      </c>
    </row>
    <row r="693" spans="2:65" s="20" customFormat="1" ht="19.5" x14ac:dyDescent="0.2">
      <c r="B693" s="21"/>
      <c r="C693" s="22"/>
      <c r="D693" s="173" t="s">
        <v>134</v>
      </c>
      <c r="E693" s="22"/>
      <c r="F693" s="174" t="s">
        <v>1769</v>
      </c>
      <c r="G693" s="22"/>
      <c r="H693" s="22"/>
      <c r="I693" s="175"/>
      <c r="J693" s="22"/>
      <c r="K693" s="22"/>
      <c r="L693" s="25"/>
      <c r="M693" s="176"/>
      <c r="N693" s="22"/>
      <c r="O693" s="22"/>
      <c r="P693" s="22"/>
      <c r="Q693" s="22"/>
      <c r="R693" s="22"/>
      <c r="S693" s="22"/>
      <c r="T693" s="53"/>
      <c r="AT693" s="3" t="s">
        <v>134</v>
      </c>
      <c r="AU693" s="3" t="s">
        <v>146</v>
      </c>
    </row>
    <row r="694" spans="2:65" s="20" customFormat="1" ht="24.2" customHeight="1" x14ac:dyDescent="0.2">
      <c r="B694" s="21"/>
      <c r="C694" s="160" t="s">
        <v>1771</v>
      </c>
      <c r="D694" s="160" t="s">
        <v>127</v>
      </c>
      <c r="E694" s="161" t="s">
        <v>1772</v>
      </c>
      <c r="F694" s="162" t="s">
        <v>1773</v>
      </c>
      <c r="G694" s="163" t="s">
        <v>187</v>
      </c>
      <c r="H694" s="164">
        <v>1.4999999999999999E-2</v>
      </c>
      <c r="I694" s="165"/>
      <c r="J694" s="166">
        <f>ROUND(I694*H694,2)</f>
        <v>0</v>
      </c>
      <c r="K694" s="162" t="s">
        <v>131</v>
      </c>
      <c r="L694" s="25"/>
      <c r="M694" s="167" t="s">
        <v>19</v>
      </c>
      <c r="N694" s="168" t="s">
        <v>43</v>
      </c>
      <c r="O694" s="22"/>
      <c r="P694" s="169">
        <f>O694*H694</f>
        <v>0</v>
      </c>
      <c r="Q694" s="169">
        <v>0</v>
      </c>
      <c r="R694" s="169">
        <f>Q694*H694</f>
        <v>0</v>
      </c>
      <c r="S694" s="169">
        <v>0</v>
      </c>
      <c r="T694" s="170">
        <f>S694*H694</f>
        <v>0</v>
      </c>
      <c r="AR694" s="171" t="s">
        <v>132</v>
      </c>
      <c r="AT694" s="171" t="s">
        <v>127</v>
      </c>
      <c r="AU694" s="171" t="s">
        <v>146</v>
      </c>
      <c r="AY694" s="3" t="s">
        <v>125</v>
      </c>
      <c r="BE694" s="172">
        <f>IF(N694="základní",J694,0)</f>
        <v>0</v>
      </c>
      <c r="BF694" s="172">
        <f>IF(N694="snížená",J694,0)</f>
        <v>0</v>
      </c>
      <c r="BG694" s="172">
        <f>IF(N694="zákl. přenesená",J694,0)</f>
        <v>0</v>
      </c>
      <c r="BH694" s="172">
        <f>IF(N694="sníž. přenesená",J694,0)</f>
        <v>0</v>
      </c>
      <c r="BI694" s="172">
        <f>IF(N694="nulová",J694,0)</f>
        <v>0</v>
      </c>
      <c r="BJ694" s="3" t="s">
        <v>80</v>
      </c>
      <c r="BK694" s="172">
        <f>ROUND(I694*H694,2)</f>
        <v>0</v>
      </c>
      <c r="BL694" s="3" t="s">
        <v>132</v>
      </c>
      <c r="BM694" s="171" t="s">
        <v>1774</v>
      </c>
    </row>
    <row r="695" spans="2:65" s="20" customFormat="1" ht="29.25" x14ac:dyDescent="0.2">
      <c r="B695" s="21"/>
      <c r="C695" s="22"/>
      <c r="D695" s="173" t="s">
        <v>134</v>
      </c>
      <c r="E695" s="22"/>
      <c r="F695" s="174" t="s">
        <v>1775</v>
      </c>
      <c r="G695" s="22"/>
      <c r="H695" s="22"/>
      <c r="I695" s="175"/>
      <c r="J695" s="22"/>
      <c r="K695" s="22"/>
      <c r="L695" s="25"/>
      <c r="M695" s="176"/>
      <c r="N695" s="22"/>
      <c r="O695" s="22"/>
      <c r="P695" s="22"/>
      <c r="Q695" s="22"/>
      <c r="R695" s="22"/>
      <c r="S695" s="22"/>
      <c r="T695" s="53"/>
      <c r="AT695" s="3" t="s">
        <v>134</v>
      </c>
      <c r="AU695" s="3" t="s">
        <v>146</v>
      </c>
    </row>
    <row r="696" spans="2:65" s="20" customFormat="1" x14ac:dyDescent="0.2">
      <c r="B696" s="21"/>
      <c r="C696" s="22"/>
      <c r="D696" s="177" t="s">
        <v>136</v>
      </c>
      <c r="E696" s="22"/>
      <c r="F696" s="178" t="s">
        <v>1776</v>
      </c>
      <c r="G696" s="22"/>
      <c r="H696" s="22"/>
      <c r="I696" s="175"/>
      <c r="J696" s="22"/>
      <c r="K696" s="22"/>
      <c r="L696" s="25"/>
      <c r="M696" s="176"/>
      <c r="N696" s="22"/>
      <c r="O696" s="22"/>
      <c r="P696" s="22"/>
      <c r="Q696" s="22"/>
      <c r="R696" s="22"/>
      <c r="S696" s="22"/>
      <c r="T696" s="53"/>
      <c r="AT696" s="3" t="s">
        <v>136</v>
      </c>
      <c r="AU696" s="3" t="s">
        <v>146</v>
      </c>
    </row>
    <row r="697" spans="2:65" s="20" customFormat="1" ht="49.15" customHeight="1" x14ac:dyDescent="0.2">
      <c r="B697" s="21"/>
      <c r="C697" s="215" t="s">
        <v>1777</v>
      </c>
      <c r="D697" s="215" t="s">
        <v>408</v>
      </c>
      <c r="E697" s="216" t="s">
        <v>1778</v>
      </c>
      <c r="F697" s="217" t="s">
        <v>1779</v>
      </c>
      <c r="G697" s="218" t="s">
        <v>187</v>
      </c>
      <c r="H697" s="219">
        <v>1.4999999999999999E-2</v>
      </c>
      <c r="I697" s="220"/>
      <c r="J697" s="221">
        <f>ROUND(I697*H697,2)</f>
        <v>0</v>
      </c>
      <c r="K697" s="217" t="s">
        <v>19</v>
      </c>
      <c r="L697" s="222"/>
      <c r="M697" s="223" t="s">
        <v>19</v>
      </c>
      <c r="N697" s="224" t="s">
        <v>43</v>
      </c>
      <c r="O697" s="22"/>
      <c r="P697" s="169">
        <f>O697*H697</f>
        <v>0</v>
      </c>
      <c r="Q697" s="169">
        <v>1.75</v>
      </c>
      <c r="R697" s="169">
        <f>Q697*H697</f>
        <v>2.6249999999999999E-2</v>
      </c>
      <c r="S697" s="169">
        <v>0</v>
      </c>
      <c r="T697" s="170">
        <f>S697*H697</f>
        <v>0</v>
      </c>
      <c r="AR697" s="171" t="s">
        <v>175</v>
      </c>
      <c r="AT697" s="171" t="s">
        <v>408</v>
      </c>
      <c r="AU697" s="171" t="s">
        <v>146</v>
      </c>
      <c r="AY697" s="3" t="s">
        <v>125</v>
      </c>
      <c r="BE697" s="172">
        <f>IF(N697="základní",J697,0)</f>
        <v>0</v>
      </c>
      <c r="BF697" s="172">
        <f>IF(N697="snížená",J697,0)</f>
        <v>0</v>
      </c>
      <c r="BG697" s="172">
        <f>IF(N697="zákl. přenesená",J697,0)</f>
        <v>0</v>
      </c>
      <c r="BH697" s="172">
        <f>IF(N697="sníž. přenesená",J697,0)</f>
        <v>0</v>
      </c>
      <c r="BI697" s="172">
        <f>IF(N697="nulová",J697,0)</f>
        <v>0</v>
      </c>
      <c r="BJ697" s="3" t="s">
        <v>80</v>
      </c>
      <c r="BK697" s="172">
        <f>ROUND(I697*H697,2)</f>
        <v>0</v>
      </c>
      <c r="BL697" s="3" t="s">
        <v>132</v>
      </c>
      <c r="BM697" s="171" t="s">
        <v>1780</v>
      </c>
    </row>
    <row r="698" spans="2:65" s="20" customFormat="1" ht="29.25" x14ac:dyDescent="0.2">
      <c r="B698" s="21"/>
      <c r="C698" s="22"/>
      <c r="D698" s="173" t="s">
        <v>134</v>
      </c>
      <c r="E698" s="22"/>
      <c r="F698" s="174" t="s">
        <v>1779</v>
      </c>
      <c r="G698" s="22"/>
      <c r="H698" s="22"/>
      <c r="I698" s="175"/>
      <c r="J698" s="22"/>
      <c r="K698" s="22"/>
      <c r="L698" s="25"/>
      <c r="M698" s="176"/>
      <c r="N698" s="22"/>
      <c r="O698" s="22"/>
      <c r="P698" s="22"/>
      <c r="Q698" s="22"/>
      <c r="R698" s="22"/>
      <c r="S698" s="22"/>
      <c r="T698" s="53"/>
      <c r="AT698" s="3" t="s">
        <v>134</v>
      </c>
      <c r="AU698" s="3" t="s">
        <v>146</v>
      </c>
    </row>
    <row r="699" spans="2:65" s="20" customFormat="1" ht="24.2" customHeight="1" x14ac:dyDescent="0.2">
      <c r="B699" s="21"/>
      <c r="C699" s="160" t="s">
        <v>1781</v>
      </c>
      <c r="D699" s="160" t="s">
        <v>127</v>
      </c>
      <c r="E699" s="161" t="s">
        <v>1782</v>
      </c>
      <c r="F699" s="162" t="s">
        <v>1621</v>
      </c>
      <c r="G699" s="163" t="s">
        <v>196</v>
      </c>
      <c r="H699" s="164">
        <v>3</v>
      </c>
      <c r="I699" s="165"/>
      <c r="J699" s="166">
        <f>ROUND(I699*H699,2)</f>
        <v>0</v>
      </c>
      <c r="K699" s="162" t="s">
        <v>131</v>
      </c>
      <c r="L699" s="25"/>
      <c r="M699" s="167" t="s">
        <v>19</v>
      </c>
      <c r="N699" s="168" t="s">
        <v>43</v>
      </c>
      <c r="O699" s="22"/>
      <c r="P699" s="169">
        <f>O699*H699</f>
        <v>0</v>
      </c>
      <c r="Q699" s="169">
        <v>0</v>
      </c>
      <c r="R699" s="169">
        <f>Q699*H699</f>
        <v>0</v>
      </c>
      <c r="S699" s="169">
        <v>0</v>
      </c>
      <c r="T699" s="170">
        <f>S699*H699</f>
        <v>0</v>
      </c>
      <c r="AR699" s="171" t="s">
        <v>132</v>
      </c>
      <c r="AT699" s="171" t="s">
        <v>127</v>
      </c>
      <c r="AU699" s="171" t="s">
        <v>146</v>
      </c>
      <c r="AY699" s="3" t="s">
        <v>125</v>
      </c>
      <c r="BE699" s="172">
        <f>IF(N699="základní",J699,0)</f>
        <v>0</v>
      </c>
      <c r="BF699" s="172">
        <f>IF(N699="snížená",J699,0)</f>
        <v>0</v>
      </c>
      <c r="BG699" s="172">
        <f>IF(N699="zákl. přenesená",J699,0)</f>
        <v>0</v>
      </c>
      <c r="BH699" s="172">
        <f>IF(N699="sníž. přenesená",J699,0)</f>
        <v>0</v>
      </c>
      <c r="BI699" s="172">
        <f>IF(N699="nulová",J699,0)</f>
        <v>0</v>
      </c>
      <c r="BJ699" s="3" t="s">
        <v>80</v>
      </c>
      <c r="BK699" s="172">
        <f>ROUND(I699*H699,2)</f>
        <v>0</v>
      </c>
      <c r="BL699" s="3" t="s">
        <v>132</v>
      </c>
      <c r="BM699" s="171" t="s">
        <v>1783</v>
      </c>
    </row>
    <row r="700" spans="2:65" s="20" customFormat="1" ht="19.5" x14ac:dyDescent="0.2">
      <c r="B700" s="21"/>
      <c r="C700" s="22"/>
      <c r="D700" s="173" t="s">
        <v>134</v>
      </c>
      <c r="E700" s="22"/>
      <c r="F700" s="174" t="s">
        <v>1623</v>
      </c>
      <c r="G700" s="22"/>
      <c r="H700" s="22"/>
      <c r="I700" s="175"/>
      <c r="J700" s="22"/>
      <c r="K700" s="22"/>
      <c r="L700" s="25"/>
      <c r="M700" s="176"/>
      <c r="N700" s="22"/>
      <c r="O700" s="22"/>
      <c r="P700" s="22"/>
      <c r="Q700" s="22"/>
      <c r="R700" s="22"/>
      <c r="S700" s="22"/>
      <c r="T700" s="53"/>
      <c r="AT700" s="3" t="s">
        <v>134</v>
      </c>
      <c r="AU700" s="3" t="s">
        <v>146</v>
      </c>
    </row>
    <row r="701" spans="2:65" s="20" customFormat="1" x14ac:dyDescent="0.2">
      <c r="B701" s="21"/>
      <c r="C701" s="22"/>
      <c r="D701" s="177" t="s">
        <v>136</v>
      </c>
      <c r="E701" s="22"/>
      <c r="F701" s="178" t="s">
        <v>1784</v>
      </c>
      <c r="G701" s="22"/>
      <c r="H701" s="22"/>
      <c r="I701" s="175"/>
      <c r="J701" s="22"/>
      <c r="K701" s="22"/>
      <c r="L701" s="25"/>
      <c r="M701" s="176"/>
      <c r="N701" s="22"/>
      <c r="O701" s="22"/>
      <c r="P701" s="22"/>
      <c r="Q701" s="22"/>
      <c r="R701" s="22"/>
      <c r="S701" s="22"/>
      <c r="T701" s="53"/>
      <c r="AT701" s="3" t="s">
        <v>136</v>
      </c>
      <c r="AU701" s="3" t="s">
        <v>146</v>
      </c>
    </row>
    <row r="702" spans="2:65" s="20" customFormat="1" ht="24.2" customHeight="1" x14ac:dyDescent="0.2">
      <c r="B702" s="21"/>
      <c r="C702" s="215" t="s">
        <v>1785</v>
      </c>
      <c r="D702" s="215" t="s">
        <v>408</v>
      </c>
      <c r="E702" s="216" t="s">
        <v>1786</v>
      </c>
      <c r="F702" s="217" t="s">
        <v>1787</v>
      </c>
      <c r="G702" s="218" t="s">
        <v>1205</v>
      </c>
      <c r="H702" s="219">
        <v>9</v>
      </c>
      <c r="I702" s="220"/>
      <c r="J702" s="221">
        <f>ROUND(I702*H702,2)</f>
        <v>0</v>
      </c>
      <c r="K702" s="217" t="s">
        <v>19</v>
      </c>
      <c r="L702" s="222"/>
      <c r="M702" s="223" t="s">
        <v>19</v>
      </c>
      <c r="N702" s="224" t="s">
        <v>43</v>
      </c>
      <c r="O702" s="22"/>
      <c r="P702" s="169">
        <f>O702*H702</f>
        <v>0</v>
      </c>
      <c r="Q702" s="169">
        <v>1.4999999999999999E-4</v>
      </c>
      <c r="R702" s="169">
        <f>Q702*H702</f>
        <v>1.3499999999999999E-3</v>
      </c>
      <c r="S702" s="169">
        <v>0</v>
      </c>
      <c r="T702" s="170">
        <f>S702*H702</f>
        <v>0</v>
      </c>
      <c r="AR702" s="171" t="s">
        <v>175</v>
      </c>
      <c r="AT702" s="171" t="s">
        <v>408</v>
      </c>
      <c r="AU702" s="171" t="s">
        <v>146</v>
      </c>
      <c r="AY702" s="3" t="s">
        <v>125</v>
      </c>
      <c r="BE702" s="172">
        <f>IF(N702="základní",J702,0)</f>
        <v>0</v>
      </c>
      <c r="BF702" s="172">
        <f>IF(N702="snížená",J702,0)</f>
        <v>0</v>
      </c>
      <c r="BG702" s="172">
        <f>IF(N702="zákl. přenesená",J702,0)</f>
        <v>0</v>
      </c>
      <c r="BH702" s="172">
        <f>IF(N702="sníž. přenesená",J702,0)</f>
        <v>0</v>
      </c>
      <c r="BI702" s="172">
        <f>IF(N702="nulová",J702,0)</f>
        <v>0</v>
      </c>
      <c r="BJ702" s="3" t="s">
        <v>80</v>
      </c>
      <c r="BK702" s="172">
        <f>ROUND(I702*H702,2)</f>
        <v>0</v>
      </c>
      <c r="BL702" s="3" t="s">
        <v>132</v>
      </c>
      <c r="BM702" s="171" t="s">
        <v>1788</v>
      </c>
    </row>
    <row r="703" spans="2:65" s="20" customFormat="1" ht="19.5" x14ac:dyDescent="0.2">
      <c r="B703" s="21"/>
      <c r="C703" s="22"/>
      <c r="D703" s="173" t="s">
        <v>134</v>
      </c>
      <c r="E703" s="22"/>
      <c r="F703" s="174" t="s">
        <v>1787</v>
      </c>
      <c r="G703" s="22"/>
      <c r="H703" s="22"/>
      <c r="I703" s="175"/>
      <c r="J703" s="22"/>
      <c r="K703" s="22"/>
      <c r="L703" s="25"/>
      <c r="M703" s="176"/>
      <c r="N703" s="22"/>
      <c r="O703" s="22"/>
      <c r="P703" s="22"/>
      <c r="Q703" s="22"/>
      <c r="R703" s="22"/>
      <c r="S703" s="22"/>
      <c r="T703" s="53"/>
      <c r="AT703" s="3" t="s">
        <v>134</v>
      </c>
      <c r="AU703" s="3" t="s">
        <v>146</v>
      </c>
    </row>
    <row r="704" spans="2:65" s="20" customFormat="1" ht="21.75" customHeight="1" x14ac:dyDescent="0.2">
      <c r="B704" s="21"/>
      <c r="C704" s="160" t="s">
        <v>1789</v>
      </c>
      <c r="D704" s="160" t="s">
        <v>127</v>
      </c>
      <c r="E704" s="161" t="s">
        <v>1790</v>
      </c>
      <c r="F704" s="162" t="s">
        <v>1643</v>
      </c>
      <c r="G704" s="163" t="s">
        <v>196</v>
      </c>
      <c r="H704" s="164">
        <v>3</v>
      </c>
      <c r="I704" s="165"/>
      <c r="J704" s="166">
        <f>ROUND(I704*H704,2)</f>
        <v>0</v>
      </c>
      <c r="K704" s="162" t="s">
        <v>131</v>
      </c>
      <c r="L704" s="25"/>
      <c r="M704" s="167" t="s">
        <v>19</v>
      </c>
      <c r="N704" s="168" t="s">
        <v>43</v>
      </c>
      <c r="O704" s="22"/>
      <c r="P704" s="169">
        <f>O704*H704</f>
        <v>0</v>
      </c>
      <c r="Q704" s="169">
        <v>0</v>
      </c>
      <c r="R704" s="169">
        <f>Q704*H704</f>
        <v>0</v>
      </c>
      <c r="S704" s="169">
        <v>0</v>
      </c>
      <c r="T704" s="170">
        <f>S704*H704</f>
        <v>0</v>
      </c>
      <c r="AR704" s="171" t="s">
        <v>132</v>
      </c>
      <c r="AT704" s="171" t="s">
        <v>127</v>
      </c>
      <c r="AU704" s="171" t="s">
        <v>146</v>
      </c>
      <c r="AY704" s="3" t="s">
        <v>125</v>
      </c>
      <c r="BE704" s="172">
        <f>IF(N704="základní",J704,0)</f>
        <v>0</v>
      </c>
      <c r="BF704" s="172">
        <f>IF(N704="snížená",J704,0)</f>
        <v>0</v>
      </c>
      <c r="BG704" s="172">
        <f>IF(N704="zákl. přenesená",J704,0)</f>
        <v>0</v>
      </c>
      <c r="BH704" s="172">
        <f>IF(N704="sníž. přenesená",J704,0)</f>
        <v>0</v>
      </c>
      <c r="BI704" s="172">
        <f>IF(N704="nulová",J704,0)</f>
        <v>0</v>
      </c>
      <c r="BJ704" s="3" t="s">
        <v>80</v>
      </c>
      <c r="BK704" s="172">
        <f>ROUND(I704*H704,2)</f>
        <v>0</v>
      </c>
      <c r="BL704" s="3" t="s">
        <v>132</v>
      </c>
      <c r="BM704" s="171" t="s">
        <v>1791</v>
      </c>
    </row>
    <row r="705" spans="2:65" s="20" customFormat="1" ht="19.5" x14ac:dyDescent="0.2">
      <c r="B705" s="21"/>
      <c r="C705" s="22"/>
      <c r="D705" s="173" t="s">
        <v>134</v>
      </c>
      <c r="E705" s="22"/>
      <c r="F705" s="174" t="s">
        <v>1645</v>
      </c>
      <c r="G705" s="22"/>
      <c r="H705" s="22"/>
      <c r="I705" s="175"/>
      <c r="J705" s="22"/>
      <c r="K705" s="22"/>
      <c r="L705" s="25"/>
      <c r="M705" s="176"/>
      <c r="N705" s="22"/>
      <c r="O705" s="22"/>
      <c r="P705" s="22"/>
      <c r="Q705" s="22"/>
      <c r="R705" s="22"/>
      <c r="S705" s="22"/>
      <c r="T705" s="53"/>
      <c r="AT705" s="3" t="s">
        <v>134</v>
      </c>
      <c r="AU705" s="3" t="s">
        <v>146</v>
      </c>
    </row>
    <row r="706" spans="2:65" s="20" customFormat="1" x14ac:dyDescent="0.2">
      <c r="B706" s="21"/>
      <c r="C706" s="22"/>
      <c r="D706" s="177" t="s">
        <v>136</v>
      </c>
      <c r="E706" s="22"/>
      <c r="F706" s="178" t="s">
        <v>1792</v>
      </c>
      <c r="G706" s="22"/>
      <c r="H706" s="22"/>
      <c r="I706" s="175"/>
      <c r="J706" s="22"/>
      <c r="K706" s="22"/>
      <c r="L706" s="25"/>
      <c r="M706" s="176"/>
      <c r="N706" s="22"/>
      <c r="O706" s="22"/>
      <c r="P706" s="22"/>
      <c r="Q706" s="22"/>
      <c r="R706" s="22"/>
      <c r="S706" s="22"/>
      <c r="T706" s="53"/>
      <c r="AT706" s="3" t="s">
        <v>136</v>
      </c>
      <c r="AU706" s="3" t="s">
        <v>146</v>
      </c>
    </row>
    <row r="707" spans="2:65" s="20" customFormat="1" ht="16.5" customHeight="1" x14ac:dyDescent="0.2">
      <c r="B707" s="21"/>
      <c r="C707" s="160" t="s">
        <v>1793</v>
      </c>
      <c r="D707" s="160" t="s">
        <v>127</v>
      </c>
      <c r="E707" s="161" t="s">
        <v>1730</v>
      </c>
      <c r="F707" s="162" t="s">
        <v>1731</v>
      </c>
      <c r="G707" s="163" t="s">
        <v>187</v>
      </c>
      <c r="H707" s="164">
        <v>0.09</v>
      </c>
      <c r="I707" s="165"/>
      <c r="J707" s="166">
        <f>ROUND(I707*H707,2)</f>
        <v>0</v>
      </c>
      <c r="K707" s="162" t="s">
        <v>131</v>
      </c>
      <c r="L707" s="25"/>
      <c r="M707" s="167" t="s">
        <v>19</v>
      </c>
      <c r="N707" s="168" t="s">
        <v>43</v>
      </c>
      <c r="O707" s="22"/>
      <c r="P707" s="169">
        <f>O707*H707</f>
        <v>0</v>
      </c>
      <c r="Q707" s="169">
        <v>0</v>
      </c>
      <c r="R707" s="169">
        <f>Q707*H707</f>
        <v>0</v>
      </c>
      <c r="S707" s="169">
        <v>0</v>
      </c>
      <c r="T707" s="170">
        <f>S707*H707</f>
        <v>0</v>
      </c>
      <c r="AR707" s="171" t="s">
        <v>132</v>
      </c>
      <c r="AT707" s="171" t="s">
        <v>127</v>
      </c>
      <c r="AU707" s="171" t="s">
        <v>146</v>
      </c>
      <c r="AY707" s="3" t="s">
        <v>125</v>
      </c>
      <c r="BE707" s="172">
        <f>IF(N707="základní",J707,0)</f>
        <v>0</v>
      </c>
      <c r="BF707" s="172">
        <f>IF(N707="snížená",J707,0)</f>
        <v>0</v>
      </c>
      <c r="BG707" s="172">
        <f>IF(N707="zákl. přenesená",J707,0)</f>
        <v>0</v>
      </c>
      <c r="BH707" s="172">
        <f>IF(N707="sníž. přenesená",J707,0)</f>
        <v>0</v>
      </c>
      <c r="BI707" s="172">
        <f>IF(N707="nulová",J707,0)</f>
        <v>0</v>
      </c>
      <c r="BJ707" s="3" t="s">
        <v>80</v>
      </c>
      <c r="BK707" s="172">
        <f>ROUND(I707*H707,2)</f>
        <v>0</v>
      </c>
      <c r="BL707" s="3" t="s">
        <v>132</v>
      </c>
      <c r="BM707" s="171" t="s">
        <v>1794</v>
      </c>
    </row>
    <row r="708" spans="2:65" s="20" customFormat="1" x14ac:dyDescent="0.2">
      <c r="B708" s="21"/>
      <c r="C708" s="22"/>
      <c r="D708" s="173" t="s">
        <v>134</v>
      </c>
      <c r="E708" s="22"/>
      <c r="F708" s="174" t="s">
        <v>1733</v>
      </c>
      <c r="G708" s="22"/>
      <c r="H708" s="22"/>
      <c r="I708" s="175"/>
      <c r="J708" s="22"/>
      <c r="K708" s="22"/>
      <c r="L708" s="25"/>
      <c r="M708" s="176"/>
      <c r="N708" s="22"/>
      <c r="O708" s="22"/>
      <c r="P708" s="22"/>
      <c r="Q708" s="22"/>
      <c r="R708" s="22"/>
      <c r="S708" s="22"/>
      <c r="T708" s="53"/>
      <c r="AT708" s="3" t="s">
        <v>134</v>
      </c>
      <c r="AU708" s="3" t="s">
        <v>146</v>
      </c>
    </row>
    <row r="709" spans="2:65" s="20" customFormat="1" x14ac:dyDescent="0.2">
      <c r="B709" s="21"/>
      <c r="C709" s="22"/>
      <c r="D709" s="177" t="s">
        <v>136</v>
      </c>
      <c r="E709" s="22"/>
      <c r="F709" s="178" t="s">
        <v>1734</v>
      </c>
      <c r="G709" s="22"/>
      <c r="H709" s="22"/>
      <c r="I709" s="175"/>
      <c r="J709" s="22"/>
      <c r="K709" s="22"/>
      <c r="L709" s="25"/>
      <c r="M709" s="176"/>
      <c r="N709" s="22"/>
      <c r="O709" s="22"/>
      <c r="P709" s="22"/>
      <c r="Q709" s="22"/>
      <c r="R709" s="22"/>
      <c r="S709" s="22"/>
      <c r="T709" s="53"/>
      <c r="AT709" s="3" t="s">
        <v>136</v>
      </c>
      <c r="AU709" s="3" t="s">
        <v>146</v>
      </c>
    </row>
    <row r="710" spans="2:65" s="179" customFormat="1" x14ac:dyDescent="0.2">
      <c r="B710" s="180"/>
      <c r="C710" s="181"/>
      <c r="D710" s="173" t="s">
        <v>138</v>
      </c>
      <c r="E710" s="182" t="s">
        <v>19</v>
      </c>
      <c r="F710" s="183" t="s">
        <v>1795</v>
      </c>
      <c r="G710" s="181"/>
      <c r="H710" s="184">
        <v>0.09</v>
      </c>
      <c r="I710" s="185"/>
      <c r="J710" s="181"/>
      <c r="K710" s="181"/>
      <c r="L710" s="186"/>
      <c r="M710" s="187"/>
      <c r="N710" s="181"/>
      <c r="O710" s="181"/>
      <c r="P710" s="181"/>
      <c r="Q710" s="181"/>
      <c r="R710" s="181"/>
      <c r="S710" s="181"/>
      <c r="T710" s="188"/>
      <c r="AT710" s="189" t="s">
        <v>138</v>
      </c>
      <c r="AU710" s="189" t="s">
        <v>146</v>
      </c>
      <c r="AV710" s="179" t="s">
        <v>82</v>
      </c>
      <c r="AW710" s="179" t="s">
        <v>33</v>
      </c>
      <c r="AX710" s="179" t="s">
        <v>72</v>
      </c>
      <c r="AY710" s="189" t="s">
        <v>125</v>
      </c>
    </row>
    <row r="711" spans="2:65" s="190" customFormat="1" x14ac:dyDescent="0.2">
      <c r="B711" s="191"/>
      <c r="C711" s="192"/>
      <c r="D711" s="173" t="s">
        <v>138</v>
      </c>
      <c r="E711" s="193" t="s">
        <v>19</v>
      </c>
      <c r="F711" s="194" t="s">
        <v>158</v>
      </c>
      <c r="G711" s="192"/>
      <c r="H711" s="195">
        <v>0.09</v>
      </c>
      <c r="I711" s="196"/>
      <c r="J711" s="192"/>
      <c r="K711" s="192"/>
      <c r="L711" s="197"/>
      <c r="M711" s="198"/>
      <c r="N711" s="192"/>
      <c r="O711" s="192"/>
      <c r="P711" s="192"/>
      <c r="Q711" s="192"/>
      <c r="R711" s="192"/>
      <c r="S711" s="192"/>
      <c r="T711" s="199"/>
      <c r="AT711" s="200" t="s">
        <v>138</v>
      </c>
      <c r="AU711" s="200" t="s">
        <v>146</v>
      </c>
      <c r="AV711" s="190" t="s">
        <v>132</v>
      </c>
      <c r="AW711" s="190" t="s">
        <v>33</v>
      </c>
      <c r="AX711" s="190" t="s">
        <v>80</v>
      </c>
      <c r="AY711" s="200" t="s">
        <v>125</v>
      </c>
    </row>
    <row r="712" spans="2:65" s="20" customFormat="1" ht="21.75" customHeight="1" x14ac:dyDescent="0.2">
      <c r="B712" s="21"/>
      <c r="C712" s="160" t="s">
        <v>1796</v>
      </c>
      <c r="D712" s="160" t="s">
        <v>127</v>
      </c>
      <c r="E712" s="161" t="s">
        <v>1737</v>
      </c>
      <c r="F712" s="162" t="s">
        <v>1466</v>
      </c>
      <c r="G712" s="163" t="s">
        <v>187</v>
      </c>
      <c r="H712" s="164">
        <v>0.09</v>
      </c>
      <c r="I712" s="165"/>
      <c r="J712" s="166">
        <f>ROUND(I712*H712,2)</f>
        <v>0</v>
      </c>
      <c r="K712" s="162" t="s">
        <v>131</v>
      </c>
      <c r="L712" s="25"/>
      <c r="M712" s="167" t="s">
        <v>19</v>
      </c>
      <c r="N712" s="168" t="s">
        <v>43</v>
      </c>
      <c r="O712" s="22"/>
      <c r="P712" s="169">
        <f>O712*H712</f>
        <v>0</v>
      </c>
      <c r="Q712" s="169">
        <v>0</v>
      </c>
      <c r="R712" s="169">
        <f>Q712*H712</f>
        <v>0</v>
      </c>
      <c r="S712" s="169">
        <v>0</v>
      </c>
      <c r="T712" s="170">
        <f>S712*H712</f>
        <v>0</v>
      </c>
      <c r="AR712" s="171" t="s">
        <v>132</v>
      </c>
      <c r="AT712" s="171" t="s">
        <v>127</v>
      </c>
      <c r="AU712" s="171" t="s">
        <v>146</v>
      </c>
      <c r="AY712" s="3" t="s">
        <v>125</v>
      </c>
      <c r="BE712" s="172">
        <f>IF(N712="základní",J712,0)</f>
        <v>0</v>
      </c>
      <c r="BF712" s="172">
        <f>IF(N712="snížená",J712,0)</f>
        <v>0</v>
      </c>
      <c r="BG712" s="172">
        <f>IF(N712="zákl. přenesená",J712,0)</f>
        <v>0</v>
      </c>
      <c r="BH712" s="172">
        <f>IF(N712="sníž. přenesená",J712,0)</f>
        <v>0</v>
      </c>
      <c r="BI712" s="172">
        <f>IF(N712="nulová",J712,0)</f>
        <v>0</v>
      </c>
      <c r="BJ712" s="3" t="s">
        <v>80</v>
      </c>
      <c r="BK712" s="172">
        <f>ROUND(I712*H712,2)</f>
        <v>0</v>
      </c>
      <c r="BL712" s="3" t="s">
        <v>132</v>
      </c>
      <c r="BM712" s="171" t="s">
        <v>1797</v>
      </c>
    </row>
    <row r="713" spans="2:65" s="20" customFormat="1" x14ac:dyDescent="0.2">
      <c r="B713" s="21"/>
      <c r="C713" s="22"/>
      <c r="D713" s="173" t="s">
        <v>134</v>
      </c>
      <c r="E713" s="22"/>
      <c r="F713" s="174" t="s">
        <v>1468</v>
      </c>
      <c r="G713" s="22"/>
      <c r="H713" s="22"/>
      <c r="I713" s="175"/>
      <c r="J713" s="22"/>
      <c r="K713" s="22"/>
      <c r="L713" s="25"/>
      <c r="M713" s="176"/>
      <c r="N713" s="22"/>
      <c r="O713" s="22"/>
      <c r="P713" s="22"/>
      <c r="Q713" s="22"/>
      <c r="R713" s="22"/>
      <c r="S713" s="22"/>
      <c r="T713" s="53"/>
      <c r="AT713" s="3" t="s">
        <v>134</v>
      </c>
      <c r="AU713" s="3" t="s">
        <v>146</v>
      </c>
    </row>
    <row r="714" spans="2:65" s="20" customFormat="1" x14ac:dyDescent="0.2">
      <c r="B714" s="21"/>
      <c r="C714" s="22"/>
      <c r="D714" s="177" t="s">
        <v>136</v>
      </c>
      <c r="E714" s="22"/>
      <c r="F714" s="178" t="s">
        <v>1739</v>
      </c>
      <c r="G714" s="22"/>
      <c r="H714" s="22"/>
      <c r="I714" s="175"/>
      <c r="J714" s="22"/>
      <c r="K714" s="22"/>
      <c r="L714" s="25"/>
      <c r="M714" s="176"/>
      <c r="N714" s="22"/>
      <c r="O714" s="22"/>
      <c r="P714" s="22"/>
      <c r="Q714" s="22"/>
      <c r="R714" s="22"/>
      <c r="S714" s="22"/>
      <c r="T714" s="53"/>
      <c r="AT714" s="3" t="s">
        <v>136</v>
      </c>
      <c r="AU714" s="3" t="s">
        <v>146</v>
      </c>
    </row>
    <row r="715" spans="2:65" s="20" customFormat="1" ht="24.2" customHeight="1" x14ac:dyDescent="0.2">
      <c r="B715" s="21"/>
      <c r="C715" s="160" t="s">
        <v>1798</v>
      </c>
      <c r="D715" s="160" t="s">
        <v>127</v>
      </c>
      <c r="E715" s="161" t="s">
        <v>1471</v>
      </c>
      <c r="F715" s="162" t="s">
        <v>1472</v>
      </c>
      <c r="G715" s="163" t="s">
        <v>187</v>
      </c>
      <c r="H715" s="164">
        <v>0.9</v>
      </c>
      <c r="I715" s="165"/>
      <c r="J715" s="166">
        <f>ROUND(I715*H715,2)</f>
        <v>0</v>
      </c>
      <c r="K715" s="162" t="s">
        <v>131</v>
      </c>
      <c r="L715" s="25"/>
      <c r="M715" s="167" t="s">
        <v>19</v>
      </c>
      <c r="N715" s="168" t="s">
        <v>43</v>
      </c>
      <c r="O715" s="22"/>
      <c r="P715" s="169">
        <f>O715*H715</f>
        <v>0</v>
      </c>
      <c r="Q715" s="169">
        <v>0</v>
      </c>
      <c r="R715" s="169">
        <f>Q715*H715</f>
        <v>0</v>
      </c>
      <c r="S715" s="169">
        <v>0</v>
      </c>
      <c r="T715" s="170">
        <f>S715*H715</f>
        <v>0</v>
      </c>
      <c r="AR715" s="171" t="s">
        <v>132</v>
      </c>
      <c r="AT715" s="171" t="s">
        <v>127</v>
      </c>
      <c r="AU715" s="171" t="s">
        <v>146</v>
      </c>
      <c r="AY715" s="3" t="s">
        <v>125</v>
      </c>
      <c r="BE715" s="172">
        <f>IF(N715="základní",J715,0)</f>
        <v>0</v>
      </c>
      <c r="BF715" s="172">
        <f>IF(N715="snížená",J715,0)</f>
        <v>0</v>
      </c>
      <c r="BG715" s="172">
        <f>IF(N715="zákl. přenesená",J715,0)</f>
        <v>0</v>
      </c>
      <c r="BH715" s="172">
        <f>IF(N715="sníž. přenesená",J715,0)</f>
        <v>0</v>
      </c>
      <c r="BI715" s="172">
        <f>IF(N715="nulová",J715,0)</f>
        <v>0</v>
      </c>
      <c r="BJ715" s="3" t="s">
        <v>80</v>
      </c>
      <c r="BK715" s="172">
        <f>ROUND(I715*H715,2)</f>
        <v>0</v>
      </c>
      <c r="BL715" s="3" t="s">
        <v>132</v>
      </c>
      <c r="BM715" s="171" t="s">
        <v>1799</v>
      </c>
    </row>
    <row r="716" spans="2:65" s="20" customFormat="1" ht="19.5" x14ac:dyDescent="0.2">
      <c r="B716" s="21"/>
      <c r="C716" s="22"/>
      <c r="D716" s="173" t="s">
        <v>134</v>
      </c>
      <c r="E716" s="22"/>
      <c r="F716" s="174" t="s">
        <v>1474</v>
      </c>
      <c r="G716" s="22"/>
      <c r="H716" s="22"/>
      <c r="I716" s="175"/>
      <c r="J716" s="22"/>
      <c r="K716" s="22"/>
      <c r="L716" s="25"/>
      <c r="M716" s="176"/>
      <c r="N716" s="22"/>
      <c r="O716" s="22"/>
      <c r="P716" s="22"/>
      <c r="Q716" s="22"/>
      <c r="R716" s="22"/>
      <c r="S716" s="22"/>
      <c r="T716" s="53"/>
      <c r="AT716" s="3" t="s">
        <v>134</v>
      </c>
      <c r="AU716" s="3" t="s">
        <v>146</v>
      </c>
    </row>
    <row r="717" spans="2:65" s="20" customFormat="1" x14ac:dyDescent="0.2">
      <c r="B717" s="21"/>
      <c r="C717" s="22"/>
      <c r="D717" s="177" t="s">
        <v>136</v>
      </c>
      <c r="E717" s="22"/>
      <c r="F717" s="178" t="s">
        <v>1475</v>
      </c>
      <c r="G717" s="22"/>
      <c r="H717" s="22"/>
      <c r="I717" s="175"/>
      <c r="J717" s="22"/>
      <c r="K717" s="22"/>
      <c r="L717" s="25"/>
      <c r="M717" s="176"/>
      <c r="N717" s="22"/>
      <c r="O717" s="22"/>
      <c r="P717" s="22"/>
      <c r="Q717" s="22"/>
      <c r="R717" s="22"/>
      <c r="S717" s="22"/>
      <c r="T717" s="53"/>
      <c r="AT717" s="3" t="s">
        <v>136</v>
      </c>
      <c r="AU717" s="3" t="s">
        <v>146</v>
      </c>
    </row>
    <row r="718" spans="2:65" s="179" customFormat="1" x14ac:dyDescent="0.2">
      <c r="B718" s="180"/>
      <c r="C718" s="181"/>
      <c r="D718" s="173" t="s">
        <v>138</v>
      </c>
      <c r="E718" s="182" t="s">
        <v>19</v>
      </c>
      <c r="F718" s="183" t="s">
        <v>1800</v>
      </c>
      <c r="G718" s="181"/>
      <c r="H718" s="184">
        <v>0.9</v>
      </c>
      <c r="I718" s="185"/>
      <c r="J718" s="181"/>
      <c r="K718" s="181"/>
      <c r="L718" s="186"/>
      <c r="M718" s="187"/>
      <c r="N718" s="181"/>
      <c r="O718" s="181"/>
      <c r="P718" s="181"/>
      <c r="Q718" s="181"/>
      <c r="R718" s="181"/>
      <c r="S718" s="181"/>
      <c r="T718" s="188"/>
      <c r="AT718" s="189" t="s">
        <v>138</v>
      </c>
      <c r="AU718" s="189" t="s">
        <v>146</v>
      </c>
      <c r="AV718" s="179" t="s">
        <v>82</v>
      </c>
      <c r="AW718" s="179" t="s">
        <v>33</v>
      </c>
      <c r="AX718" s="179" t="s">
        <v>72</v>
      </c>
      <c r="AY718" s="189" t="s">
        <v>125</v>
      </c>
    </row>
    <row r="719" spans="2:65" s="190" customFormat="1" x14ac:dyDescent="0.2">
      <c r="B719" s="191"/>
      <c r="C719" s="192"/>
      <c r="D719" s="173" t="s">
        <v>138</v>
      </c>
      <c r="E719" s="193" t="s">
        <v>19</v>
      </c>
      <c r="F719" s="194" t="s">
        <v>158</v>
      </c>
      <c r="G719" s="192"/>
      <c r="H719" s="195">
        <v>0.9</v>
      </c>
      <c r="I719" s="196"/>
      <c r="J719" s="192"/>
      <c r="K719" s="192"/>
      <c r="L719" s="197"/>
      <c r="M719" s="198"/>
      <c r="N719" s="192"/>
      <c r="O719" s="192"/>
      <c r="P719" s="192"/>
      <c r="Q719" s="192"/>
      <c r="R719" s="192"/>
      <c r="S719" s="192"/>
      <c r="T719" s="199"/>
      <c r="AT719" s="200" t="s">
        <v>138</v>
      </c>
      <c r="AU719" s="200" t="s">
        <v>146</v>
      </c>
      <c r="AV719" s="190" t="s">
        <v>132</v>
      </c>
      <c r="AW719" s="190" t="s">
        <v>33</v>
      </c>
      <c r="AX719" s="190" t="s">
        <v>80</v>
      </c>
      <c r="AY719" s="200" t="s">
        <v>125</v>
      </c>
    </row>
    <row r="720" spans="2:65" s="20" customFormat="1" ht="24.2" customHeight="1" x14ac:dyDescent="0.2">
      <c r="B720" s="21"/>
      <c r="C720" s="215" t="s">
        <v>1801</v>
      </c>
      <c r="D720" s="215" t="s">
        <v>408</v>
      </c>
      <c r="E720" s="216" t="s">
        <v>1802</v>
      </c>
      <c r="F720" s="217" t="s">
        <v>1803</v>
      </c>
      <c r="G720" s="218" t="s">
        <v>1205</v>
      </c>
      <c r="H720" s="219">
        <v>3</v>
      </c>
      <c r="I720" s="220"/>
      <c r="J720" s="221">
        <f>ROUND(I720*H720,2)</f>
        <v>0</v>
      </c>
      <c r="K720" s="217" t="s">
        <v>19</v>
      </c>
      <c r="L720" s="222"/>
      <c r="M720" s="223" t="s">
        <v>19</v>
      </c>
      <c r="N720" s="224" t="s">
        <v>43</v>
      </c>
      <c r="O720" s="22"/>
      <c r="P720" s="169">
        <f>O720*H720</f>
        <v>0</v>
      </c>
      <c r="Q720" s="169">
        <v>2.5000000000000001E-2</v>
      </c>
      <c r="R720" s="169">
        <f>Q720*H720</f>
        <v>7.5000000000000011E-2</v>
      </c>
      <c r="S720" s="169">
        <v>0</v>
      </c>
      <c r="T720" s="170">
        <f>S720*H720</f>
        <v>0</v>
      </c>
      <c r="AR720" s="171" t="s">
        <v>175</v>
      </c>
      <c r="AT720" s="171" t="s">
        <v>408</v>
      </c>
      <c r="AU720" s="171" t="s">
        <v>146</v>
      </c>
      <c r="AY720" s="3" t="s">
        <v>125</v>
      </c>
      <c r="BE720" s="172">
        <f>IF(N720="základní",J720,0)</f>
        <v>0</v>
      </c>
      <c r="BF720" s="172">
        <f>IF(N720="snížená",J720,0)</f>
        <v>0</v>
      </c>
      <c r="BG720" s="172">
        <f>IF(N720="zákl. přenesená",J720,0)</f>
        <v>0</v>
      </c>
      <c r="BH720" s="172">
        <f>IF(N720="sníž. přenesená",J720,0)</f>
        <v>0</v>
      </c>
      <c r="BI720" s="172">
        <f>IF(N720="nulová",J720,0)</f>
        <v>0</v>
      </c>
      <c r="BJ720" s="3" t="s">
        <v>80</v>
      </c>
      <c r="BK720" s="172">
        <f>ROUND(I720*H720,2)</f>
        <v>0</v>
      </c>
      <c r="BL720" s="3" t="s">
        <v>132</v>
      </c>
      <c r="BM720" s="171" t="s">
        <v>1804</v>
      </c>
    </row>
    <row r="721" spans="2:65" s="20" customFormat="1" ht="19.5" x14ac:dyDescent="0.2">
      <c r="B721" s="21"/>
      <c r="C721" s="22"/>
      <c r="D721" s="173" t="s">
        <v>134</v>
      </c>
      <c r="E721" s="22"/>
      <c r="F721" s="174" t="s">
        <v>1803</v>
      </c>
      <c r="G721" s="22"/>
      <c r="H721" s="22"/>
      <c r="I721" s="175"/>
      <c r="J721" s="22"/>
      <c r="K721" s="22"/>
      <c r="L721" s="25"/>
      <c r="M721" s="176"/>
      <c r="N721" s="22"/>
      <c r="O721" s="22"/>
      <c r="P721" s="22"/>
      <c r="Q721" s="22"/>
      <c r="R721" s="22"/>
      <c r="S721" s="22"/>
      <c r="T721" s="53"/>
      <c r="AT721" s="3" t="s">
        <v>134</v>
      </c>
      <c r="AU721" s="3" t="s">
        <v>146</v>
      </c>
    </row>
    <row r="722" spans="2:65" s="144" customFormat="1" ht="20.85" customHeight="1" x14ac:dyDescent="0.2">
      <c r="B722" s="145"/>
      <c r="C722" s="146"/>
      <c r="D722" s="147" t="s">
        <v>71</v>
      </c>
      <c r="E722" s="158" t="s">
        <v>1805</v>
      </c>
      <c r="F722" s="158" t="s">
        <v>1806</v>
      </c>
      <c r="G722" s="146"/>
      <c r="H722" s="146"/>
      <c r="I722" s="149"/>
      <c r="J722" s="159">
        <f>BK722</f>
        <v>0</v>
      </c>
      <c r="K722" s="146"/>
      <c r="L722" s="151"/>
      <c r="M722" s="152"/>
      <c r="N722" s="146"/>
      <c r="O722" s="146"/>
      <c r="P722" s="153">
        <f>SUM(P723:P810)</f>
        <v>0</v>
      </c>
      <c r="Q722" s="146"/>
      <c r="R722" s="153">
        <f>SUM(R723:R810)</f>
        <v>42.838726000000001</v>
      </c>
      <c r="S722" s="146"/>
      <c r="T722" s="154">
        <f>SUM(T723:T810)</f>
        <v>0</v>
      </c>
      <c r="AR722" s="155" t="s">
        <v>80</v>
      </c>
      <c r="AT722" s="156" t="s">
        <v>71</v>
      </c>
      <c r="AU722" s="156" t="s">
        <v>82</v>
      </c>
      <c r="AY722" s="155" t="s">
        <v>125</v>
      </c>
      <c r="BK722" s="157">
        <f>SUM(BK723:BK810)</f>
        <v>0</v>
      </c>
    </row>
    <row r="723" spans="2:65" s="20" customFormat="1" ht="33" customHeight="1" x14ac:dyDescent="0.2">
      <c r="B723" s="21"/>
      <c r="C723" s="160" t="s">
        <v>1807</v>
      </c>
      <c r="D723" s="160" t="s">
        <v>127</v>
      </c>
      <c r="E723" s="161" t="s">
        <v>1557</v>
      </c>
      <c r="F723" s="162" t="s">
        <v>1558</v>
      </c>
      <c r="G723" s="163" t="s">
        <v>130</v>
      </c>
      <c r="H723" s="164">
        <v>225.3</v>
      </c>
      <c r="I723" s="165"/>
      <c r="J723" s="166">
        <f>ROUND(I723*H723,2)</f>
        <v>0</v>
      </c>
      <c r="K723" s="162" t="s">
        <v>131</v>
      </c>
      <c r="L723" s="25"/>
      <c r="M723" s="167" t="s">
        <v>19</v>
      </c>
      <c r="N723" s="168" t="s">
        <v>43</v>
      </c>
      <c r="O723" s="22"/>
      <c r="P723" s="169">
        <f>O723*H723</f>
        <v>0</v>
      </c>
      <c r="Q723" s="169">
        <v>0</v>
      </c>
      <c r="R723" s="169">
        <f>Q723*H723</f>
        <v>0</v>
      </c>
      <c r="S723" s="169">
        <v>0</v>
      </c>
      <c r="T723" s="170">
        <f>S723*H723</f>
        <v>0</v>
      </c>
      <c r="AR723" s="171" t="s">
        <v>132</v>
      </c>
      <c r="AT723" s="171" t="s">
        <v>127</v>
      </c>
      <c r="AU723" s="171" t="s">
        <v>146</v>
      </c>
      <c r="AY723" s="3" t="s">
        <v>125</v>
      </c>
      <c r="BE723" s="172">
        <f>IF(N723="základní",J723,0)</f>
        <v>0</v>
      </c>
      <c r="BF723" s="172">
        <f>IF(N723="snížená",J723,0)</f>
        <v>0</v>
      </c>
      <c r="BG723" s="172">
        <f>IF(N723="zákl. přenesená",J723,0)</f>
        <v>0</v>
      </c>
      <c r="BH723" s="172">
        <f>IF(N723="sníž. přenesená",J723,0)</f>
        <v>0</v>
      </c>
      <c r="BI723" s="172">
        <f>IF(N723="nulová",J723,0)</f>
        <v>0</v>
      </c>
      <c r="BJ723" s="3" t="s">
        <v>80</v>
      </c>
      <c r="BK723" s="172">
        <f>ROUND(I723*H723,2)</f>
        <v>0</v>
      </c>
      <c r="BL723" s="3" t="s">
        <v>132</v>
      </c>
      <c r="BM723" s="171" t="s">
        <v>1808</v>
      </c>
    </row>
    <row r="724" spans="2:65" s="20" customFormat="1" ht="29.25" x14ac:dyDescent="0.2">
      <c r="B724" s="21"/>
      <c r="C724" s="22"/>
      <c r="D724" s="173" t="s">
        <v>134</v>
      </c>
      <c r="E724" s="22"/>
      <c r="F724" s="174" t="s">
        <v>1560</v>
      </c>
      <c r="G724" s="22"/>
      <c r="H724" s="22"/>
      <c r="I724" s="175"/>
      <c r="J724" s="22"/>
      <c r="K724" s="22"/>
      <c r="L724" s="25"/>
      <c r="M724" s="176"/>
      <c r="N724" s="22"/>
      <c r="O724" s="22"/>
      <c r="P724" s="22"/>
      <c r="Q724" s="22"/>
      <c r="R724" s="22"/>
      <c r="S724" s="22"/>
      <c r="T724" s="53"/>
      <c r="AT724" s="3" t="s">
        <v>134</v>
      </c>
      <c r="AU724" s="3" t="s">
        <v>146</v>
      </c>
    </row>
    <row r="725" spans="2:65" s="20" customFormat="1" x14ac:dyDescent="0.2">
      <c r="B725" s="21"/>
      <c r="C725" s="22"/>
      <c r="D725" s="177" t="s">
        <v>136</v>
      </c>
      <c r="E725" s="22"/>
      <c r="F725" s="178" t="s">
        <v>1561</v>
      </c>
      <c r="G725" s="22"/>
      <c r="H725" s="22"/>
      <c r="I725" s="175"/>
      <c r="J725" s="22"/>
      <c r="K725" s="22"/>
      <c r="L725" s="25"/>
      <c r="M725" s="176"/>
      <c r="N725" s="22"/>
      <c r="O725" s="22"/>
      <c r="P725" s="22"/>
      <c r="Q725" s="22"/>
      <c r="R725" s="22"/>
      <c r="S725" s="22"/>
      <c r="T725" s="53"/>
      <c r="AT725" s="3" t="s">
        <v>136</v>
      </c>
      <c r="AU725" s="3" t="s">
        <v>146</v>
      </c>
    </row>
    <row r="726" spans="2:65" s="205" customFormat="1" ht="22.5" x14ac:dyDescent="0.2">
      <c r="B726" s="206"/>
      <c r="C726" s="207"/>
      <c r="D726" s="173" t="s">
        <v>138</v>
      </c>
      <c r="E726" s="208" t="s">
        <v>19</v>
      </c>
      <c r="F726" s="209" t="s">
        <v>1809</v>
      </c>
      <c r="G726" s="207"/>
      <c r="H726" s="208" t="s">
        <v>19</v>
      </c>
      <c r="I726" s="210"/>
      <c r="J726" s="207"/>
      <c r="K726" s="207"/>
      <c r="L726" s="211"/>
      <c r="M726" s="212"/>
      <c r="N726" s="207"/>
      <c r="O726" s="207"/>
      <c r="P726" s="207"/>
      <c r="Q726" s="207"/>
      <c r="R726" s="207"/>
      <c r="S726" s="207"/>
      <c r="T726" s="213"/>
      <c r="AT726" s="214" t="s">
        <v>138</v>
      </c>
      <c r="AU726" s="214" t="s">
        <v>146</v>
      </c>
      <c r="AV726" s="205" t="s">
        <v>80</v>
      </c>
      <c r="AW726" s="205" t="s">
        <v>33</v>
      </c>
      <c r="AX726" s="205" t="s">
        <v>72</v>
      </c>
      <c r="AY726" s="214" t="s">
        <v>125</v>
      </c>
    </row>
    <row r="727" spans="2:65" s="179" customFormat="1" x14ac:dyDescent="0.2">
      <c r="B727" s="180"/>
      <c r="C727" s="181"/>
      <c r="D727" s="173" t="s">
        <v>138</v>
      </c>
      <c r="E727" s="182" t="s">
        <v>19</v>
      </c>
      <c r="F727" s="183" t="s">
        <v>1810</v>
      </c>
      <c r="G727" s="181"/>
      <c r="H727" s="184">
        <v>15.4</v>
      </c>
      <c r="I727" s="185"/>
      <c r="J727" s="181"/>
      <c r="K727" s="181"/>
      <c r="L727" s="186"/>
      <c r="M727" s="187"/>
      <c r="N727" s="181"/>
      <c r="O727" s="181"/>
      <c r="P727" s="181"/>
      <c r="Q727" s="181"/>
      <c r="R727" s="181"/>
      <c r="S727" s="181"/>
      <c r="T727" s="188"/>
      <c r="AT727" s="189" t="s">
        <v>138</v>
      </c>
      <c r="AU727" s="189" t="s">
        <v>146</v>
      </c>
      <c r="AV727" s="179" t="s">
        <v>82</v>
      </c>
      <c r="AW727" s="179" t="s">
        <v>33</v>
      </c>
      <c r="AX727" s="179" t="s">
        <v>72</v>
      </c>
      <c r="AY727" s="189" t="s">
        <v>125</v>
      </c>
    </row>
    <row r="728" spans="2:65" s="179" customFormat="1" x14ac:dyDescent="0.2">
      <c r="B728" s="180"/>
      <c r="C728" s="181"/>
      <c r="D728" s="173" t="s">
        <v>138</v>
      </c>
      <c r="E728" s="182" t="s">
        <v>19</v>
      </c>
      <c r="F728" s="183" t="s">
        <v>1811</v>
      </c>
      <c r="G728" s="181"/>
      <c r="H728" s="184">
        <v>94.6</v>
      </c>
      <c r="I728" s="185"/>
      <c r="J728" s="181"/>
      <c r="K728" s="181"/>
      <c r="L728" s="186"/>
      <c r="M728" s="187"/>
      <c r="N728" s="181"/>
      <c r="O728" s="181"/>
      <c r="P728" s="181"/>
      <c r="Q728" s="181"/>
      <c r="R728" s="181"/>
      <c r="S728" s="181"/>
      <c r="T728" s="188"/>
      <c r="AT728" s="189" t="s">
        <v>138</v>
      </c>
      <c r="AU728" s="189" t="s">
        <v>146</v>
      </c>
      <c r="AV728" s="179" t="s">
        <v>82</v>
      </c>
      <c r="AW728" s="179" t="s">
        <v>33</v>
      </c>
      <c r="AX728" s="179" t="s">
        <v>72</v>
      </c>
      <c r="AY728" s="189" t="s">
        <v>125</v>
      </c>
    </row>
    <row r="729" spans="2:65" s="179" customFormat="1" x14ac:dyDescent="0.2">
      <c r="B729" s="180"/>
      <c r="C729" s="181"/>
      <c r="D729" s="173" t="s">
        <v>138</v>
      </c>
      <c r="E729" s="182" t="s">
        <v>19</v>
      </c>
      <c r="F729" s="183" t="s">
        <v>1812</v>
      </c>
      <c r="G729" s="181"/>
      <c r="H729" s="184">
        <v>115.3</v>
      </c>
      <c r="I729" s="185"/>
      <c r="J729" s="181"/>
      <c r="K729" s="181"/>
      <c r="L729" s="186"/>
      <c r="M729" s="187"/>
      <c r="N729" s="181"/>
      <c r="O729" s="181"/>
      <c r="P729" s="181"/>
      <c r="Q729" s="181"/>
      <c r="R729" s="181"/>
      <c r="S729" s="181"/>
      <c r="T729" s="188"/>
      <c r="AT729" s="189" t="s">
        <v>138</v>
      </c>
      <c r="AU729" s="189" t="s">
        <v>146</v>
      </c>
      <c r="AV729" s="179" t="s">
        <v>82</v>
      </c>
      <c r="AW729" s="179" t="s">
        <v>33</v>
      </c>
      <c r="AX729" s="179" t="s">
        <v>72</v>
      </c>
      <c r="AY729" s="189" t="s">
        <v>125</v>
      </c>
    </row>
    <row r="730" spans="2:65" s="205" customFormat="1" x14ac:dyDescent="0.2">
      <c r="B730" s="206"/>
      <c r="C730" s="207"/>
      <c r="D730" s="173" t="s">
        <v>138</v>
      </c>
      <c r="E730" s="208" t="s">
        <v>19</v>
      </c>
      <c r="F730" s="209" t="s">
        <v>1813</v>
      </c>
      <c r="G730" s="207"/>
      <c r="H730" s="208" t="s">
        <v>19</v>
      </c>
      <c r="I730" s="210"/>
      <c r="J730" s="207"/>
      <c r="K730" s="207"/>
      <c r="L730" s="211"/>
      <c r="M730" s="212"/>
      <c r="N730" s="207"/>
      <c r="O730" s="207"/>
      <c r="P730" s="207"/>
      <c r="Q730" s="207"/>
      <c r="R730" s="207"/>
      <c r="S730" s="207"/>
      <c r="T730" s="213"/>
      <c r="AT730" s="214" t="s">
        <v>138</v>
      </c>
      <c r="AU730" s="214" t="s">
        <v>146</v>
      </c>
      <c r="AV730" s="205" t="s">
        <v>80</v>
      </c>
      <c r="AW730" s="205" t="s">
        <v>33</v>
      </c>
      <c r="AX730" s="205" t="s">
        <v>72</v>
      </c>
      <c r="AY730" s="214" t="s">
        <v>125</v>
      </c>
    </row>
    <row r="731" spans="2:65" s="190" customFormat="1" x14ac:dyDescent="0.2">
      <c r="B731" s="191"/>
      <c r="C731" s="192"/>
      <c r="D731" s="173" t="s">
        <v>138</v>
      </c>
      <c r="E731" s="193" t="s">
        <v>19</v>
      </c>
      <c r="F731" s="194" t="s">
        <v>158</v>
      </c>
      <c r="G731" s="192"/>
      <c r="H731" s="195">
        <v>225.3</v>
      </c>
      <c r="I731" s="196"/>
      <c r="J731" s="192"/>
      <c r="K731" s="192"/>
      <c r="L731" s="197"/>
      <c r="M731" s="198"/>
      <c r="N731" s="192"/>
      <c r="O731" s="192"/>
      <c r="P731" s="192"/>
      <c r="Q731" s="192"/>
      <c r="R731" s="192"/>
      <c r="S731" s="192"/>
      <c r="T731" s="199"/>
      <c r="AT731" s="200" t="s">
        <v>138</v>
      </c>
      <c r="AU731" s="200" t="s">
        <v>146</v>
      </c>
      <c r="AV731" s="190" t="s">
        <v>132</v>
      </c>
      <c r="AW731" s="190" t="s">
        <v>33</v>
      </c>
      <c r="AX731" s="190" t="s">
        <v>80</v>
      </c>
      <c r="AY731" s="200" t="s">
        <v>125</v>
      </c>
    </row>
    <row r="732" spans="2:65" s="20" customFormat="1" ht="16.5" customHeight="1" x14ac:dyDescent="0.2">
      <c r="B732" s="21"/>
      <c r="C732" s="215" t="s">
        <v>1814</v>
      </c>
      <c r="D732" s="215" t="s">
        <v>408</v>
      </c>
      <c r="E732" s="216" t="s">
        <v>1564</v>
      </c>
      <c r="F732" s="217" t="s">
        <v>1565</v>
      </c>
      <c r="G732" s="218" t="s">
        <v>1566</v>
      </c>
      <c r="H732" s="219">
        <v>0.113</v>
      </c>
      <c r="I732" s="220"/>
      <c r="J732" s="221">
        <f>ROUND(I732*H732,2)</f>
        <v>0</v>
      </c>
      <c r="K732" s="217" t="s">
        <v>131</v>
      </c>
      <c r="L732" s="222"/>
      <c r="M732" s="223" t="s">
        <v>19</v>
      </c>
      <c r="N732" s="224" t="s">
        <v>43</v>
      </c>
      <c r="O732" s="22"/>
      <c r="P732" s="169">
        <f>O732*H732</f>
        <v>0</v>
      </c>
      <c r="Q732" s="169">
        <v>1E-3</v>
      </c>
      <c r="R732" s="169">
        <f>Q732*H732</f>
        <v>1.1300000000000001E-4</v>
      </c>
      <c r="S732" s="169">
        <v>0</v>
      </c>
      <c r="T732" s="170">
        <f>S732*H732</f>
        <v>0</v>
      </c>
      <c r="AR732" s="171" t="s">
        <v>175</v>
      </c>
      <c r="AT732" s="171" t="s">
        <v>408</v>
      </c>
      <c r="AU732" s="171" t="s">
        <v>146</v>
      </c>
      <c r="AY732" s="3" t="s">
        <v>125</v>
      </c>
      <c r="BE732" s="172">
        <f>IF(N732="základní",J732,0)</f>
        <v>0</v>
      </c>
      <c r="BF732" s="172">
        <f>IF(N732="snížená",J732,0)</f>
        <v>0</v>
      </c>
      <c r="BG732" s="172">
        <f>IF(N732="zákl. přenesená",J732,0)</f>
        <v>0</v>
      </c>
      <c r="BH732" s="172">
        <f>IF(N732="sníž. přenesená",J732,0)</f>
        <v>0</v>
      </c>
      <c r="BI732" s="172">
        <f>IF(N732="nulová",J732,0)</f>
        <v>0</v>
      </c>
      <c r="BJ732" s="3" t="s">
        <v>80</v>
      </c>
      <c r="BK732" s="172">
        <f>ROUND(I732*H732,2)</f>
        <v>0</v>
      </c>
      <c r="BL732" s="3" t="s">
        <v>132</v>
      </c>
      <c r="BM732" s="171" t="s">
        <v>1815</v>
      </c>
    </row>
    <row r="733" spans="2:65" s="20" customFormat="1" x14ac:dyDescent="0.2">
      <c r="B733" s="21"/>
      <c r="C733" s="22"/>
      <c r="D733" s="173" t="s">
        <v>134</v>
      </c>
      <c r="E733" s="22"/>
      <c r="F733" s="174" t="s">
        <v>1565</v>
      </c>
      <c r="G733" s="22"/>
      <c r="H733" s="22"/>
      <c r="I733" s="175"/>
      <c r="J733" s="22"/>
      <c r="K733" s="22"/>
      <c r="L733" s="25"/>
      <c r="M733" s="176"/>
      <c r="N733" s="22"/>
      <c r="O733" s="22"/>
      <c r="P733" s="22"/>
      <c r="Q733" s="22"/>
      <c r="R733" s="22"/>
      <c r="S733" s="22"/>
      <c r="T733" s="53"/>
      <c r="AT733" s="3" t="s">
        <v>134</v>
      </c>
      <c r="AU733" s="3" t="s">
        <v>146</v>
      </c>
    </row>
    <row r="734" spans="2:65" s="179" customFormat="1" x14ac:dyDescent="0.2">
      <c r="B734" s="180"/>
      <c r="C734" s="181"/>
      <c r="D734" s="173" t="s">
        <v>138</v>
      </c>
      <c r="E734" s="182" t="s">
        <v>19</v>
      </c>
      <c r="F734" s="183" t="s">
        <v>1816</v>
      </c>
      <c r="G734" s="181"/>
      <c r="H734" s="184">
        <v>0.113</v>
      </c>
      <c r="I734" s="185"/>
      <c r="J734" s="181"/>
      <c r="K734" s="181"/>
      <c r="L734" s="186"/>
      <c r="M734" s="187"/>
      <c r="N734" s="181"/>
      <c r="O734" s="181"/>
      <c r="P734" s="181"/>
      <c r="Q734" s="181"/>
      <c r="R734" s="181"/>
      <c r="S734" s="181"/>
      <c r="T734" s="188"/>
      <c r="AT734" s="189" t="s">
        <v>138</v>
      </c>
      <c r="AU734" s="189" t="s">
        <v>146</v>
      </c>
      <c r="AV734" s="179" t="s">
        <v>82</v>
      </c>
      <c r="AW734" s="179" t="s">
        <v>33</v>
      </c>
      <c r="AX734" s="179" t="s">
        <v>72</v>
      </c>
      <c r="AY734" s="189" t="s">
        <v>125</v>
      </c>
    </row>
    <row r="735" spans="2:65" s="190" customFormat="1" x14ac:dyDescent="0.2">
      <c r="B735" s="191"/>
      <c r="C735" s="192"/>
      <c r="D735" s="173" t="s">
        <v>138</v>
      </c>
      <c r="E735" s="193" t="s">
        <v>19</v>
      </c>
      <c r="F735" s="194" t="s">
        <v>158</v>
      </c>
      <c r="G735" s="192"/>
      <c r="H735" s="195">
        <v>0.113</v>
      </c>
      <c r="I735" s="196"/>
      <c r="J735" s="192"/>
      <c r="K735" s="192"/>
      <c r="L735" s="197"/>
      <c r="M735" s="198"/>
      <c r="N735" s="192"/>
      <c r="O735" s="192"/>
      <c r="P735" s="192"/>
      <c r="Q735" s="192"/>
      <c r="R735" s="192"/>
      <c r="S735" s="192"/>
      <c r="T735" s="199"/>
      <c r="AT735" s="200" t="s">
        <v>138</v>
      </c>
      <c r="AU735" s="200" t="s">
        <v>146</v>
      </c>
      <c r="AV735" s="190" t="s">
        <v>132</v>
      </c>
      <c r="AW735" s="190" t="s">
        <v>33</v>
      </c>
      <c r="AX735" s="190" t="s">
        <v>80</v>
      </c>
      <c r="AY735" s="200" t="s">
        <v>125</v>
      </c>
    </row>
    <row r="736" spans="2:65" s="20" customFormat="1" ht="24.2" customHeight="1" x14ac:dyDescent="0.2">
      <c r="B736" s="21"/>
      <c r="C736" s="160" t="s">
        <v>1817</v>
      </c>
      <c r="D736" s="160" t="s">
        <v>127</v>
      </c>
      <c r="E736" s="161" t="s">
        <v>1570</v>
      </c>
      <c r="F736" s="162" t="s">
        <v>1571</v>
      </c>
      <c r="G736" s="163" t="s">
        <v>130</v>
      </c>
      <c r="H736" s="164">
        <v>225.3</v>
      </c>
      <c r="I736" s="165"/>
      <c r="J736" s="166">
        <f>ROUND(I736*H736,2)</f>
        <v>0</v>
      </c>
      <c r="K736" s="162" t="s">
        <v>19</v>
      </c>
      <c r="L736" s="25"/>
      <c r="M736" s="167" t="s">
        <v>19</v>
      </c>
      <c r="N736" s="168" t="s">
        <v>43</v>
      </c>
      <c r="O736" s="22"/>
      <c r="P736" s="169">
        <f>O736*H736</f>
        <v>0</v>
      </c>
      <c r="Q736" s="169">
        <v>0</v>
      </c>
      <c r="R736" s="169">
        <f>Q736*H736</f>
        <v>0</v>
      </c>
      <c r="S736" s="169">
        <v>0</v>
      </c>
      <c r="T736" s="170">
        <f>S736*H736</f>
        <v>0</v>
      </c>
      <c r="AR736" s="171" t="s">
        <v>132</v>
      </c>
      <c r="AT736" s="171" t="s">
        <v>127</v>
      </c>
      <c r="AU736" s="171" t="s">
        <v>146</v>
      </c>
      <c r="AY736" s="3" t="s">
        <v>125</v>
      </c>
      <c r="BE736" s="172">
        <f>IF(N736="základní",J736,0)</f>
        <v>0</v>
      </c>
      <c r="BF736" s="172">
        <f>IF(N736="snížená",J736,0)</f>
        <v>0</v>
      </c>
      <c r="BG736" s="172">
        <f>IF(N736="zákl. přenesená",J736,0)</f>
        <v>0</v>
      </c>
      <c r="BH736" s="172">
        <f>IF(N736="sníž. přenesená",J736,0)</f>
        <v>0</v>
      </c>
      <c r="BI736" s="172">
        <f>IF(N736="nulová",J736,0)</f>
        <v>0</v>
      </c>
      <c r="BJ736" s="3" t="s">
        <v>80</v>
      </c>
      <c r="BK736" s="172">
        <f>ROUND(I736*H736,2)</f>
        <v>0</v>
      </c>
      <c r="BL736" s="3" t="s">
        <v>132</v>
      </c>
      <c r="BM736" s="171" t="s">
        <v>1818</v>
      </c>
    </row>
    <row r="737" spans="2:65" s="20" customFormat="1" x14ac:dyDescent="0.2">
      <c r="B737" s="21"/>
      <c r="C737" s="22"/>
      <c r="D737" s="173" t="s">
        <v>134</v>
      </c>
      <c r="E737" s="22"/>
      <c r="F737" s="174" t="s">
        <v>1571</v>
      </c>
      <c r="G737" s="22"/>
      <c r="H737" s="22"/>
      <c r="I737" s="175"/>
      <c r="J737" s="22"/>
      <c r="K737" s="22"/>
      <c r="L737" s="25"/>
      <c r="M737" s="176"/>
      <c r="N737" s="22"/>
      <c r="O737" s="22"/>
      <c r="P737" s="22"/>
      <c r="Q737" s="22"/>
      <c r="R737" s="22"/>
      <c r="S737" s="22"/>
      <c r="T737" s="53"/>
      <c r="AT737" s="3" t="s">
        <v>134</v>
      </c>
      <c r="AU737" s="3" t="s">
        <v>146</v>
      </c>
    </row>
    <row r="738" spans="2:65" s="179" customFormat="1" ht="22.5" x14ac:dyDescent="0.2">
      <c r="B738" s="180"/>
      <c r="C738" s="181"/>
      <c r="D738" s="173" t="s">
        <v>138</v>
      </c>
      <c r="E738" s="182" t="s">
        <v>19</v>
      </c>
      <c r="F738" s="183" t="s">
        <v>1819</v>
      </c>
      <c r="G738" s="181"/>
      <c r="H738" s="184">
        <v>225.3</v>
      </c>
      <c r="I738" s="185"/>
      <c r="J738" s="181"/>
      <c r="K738" s="181"/>
      <c r="L738" s="186"/>
      <c r="M738" s="187"/>
      <c r="N738" s="181"/>
      <c r="O738" s="181"/>
      <c r="P738" s="181"/>
      <c r="Q738" s="181"/>
      <c r="R738" s="181"/>
      <c r="S738" s="181"/>
      <c r="T738" s="188"/>
      <c r="AT738" s="189" t="s">
        <v>138</v>
      </c>
      <c r="AU738" s="189" t="s">
        <v>146</v>
      </c>
      <c r="AV738" s="179" t="s">
        <v>82</v>
      </c>
      <c r="AW738" s="179" t="s">
        <v>33</v>
      </c>
      <c r="AX738" s="179" t="s">
        <v>72</v>
      </c>
      <c r="AY738" s="189" t="s">
        <v>125</v>
      </c>
    </row>
    <row r="739" spans="2:65" s="190" customFormat="1" x14ac:dyDescent="0.2">
      <c r="B739" s="191"/>
      <c r="C739" s="192"/>
      <c r="D739" s="173" t="s">
        <v>138</v>
      </c>
      <c r="E739" s="193" t="s">
        <v>19</v>
      </c>
      <c r="F739" s="194" t="s">
        <v>158</v>
      </c>
      <c r="G739" s="192"/>
      <c r="H739" s="195">
        <v>225.3</v>
      </c>
      <c r="I739" s="196"/>
      <c r="J739" s="192"/>
      <c r="K739" s="192"/>
      <c r="L739" s="197"/>
      <c r="M739" s="198"/>
      <c r="N739" s="192"/>
      <c r="O739" s="192"/>
      <c r="P739" s="192"/>
      <c r="Q739" s="192"/>
      <c r="R739" s="192"/>
      <c r="S739" s="192"/>
      <c r="T739" s="199"/>
      <c r="AT739" s="200" t="s">
        <v>138</v>
      </c>
      <c r="AU739" s="200" t="s">
        <v>146</v>
      </c>
      <c r="AV739" s="190" t="s">
        <v>132</v>
      </c>
      <c r="AW739" s="190" t="s">
        <v>33</v>
      </c>
      <c r="AX739" s="190" t="s">
        <v>80</v>
      </c>
      <c r="AY739" s="200" t="s">
        <v>125</v>
      </c>
    </row>
    <row r="740" spans="2:65" s="20" customFormat="1" ht="21.75" customHeight="1" x14ac:dyDescent="0.2">
      <c r="B740" s="21"/>
      <c r="C740" s="160" t="s">
        <v>1820</v>
      </c>
      <c r="D740" s="160" t="s">
        <v>127</v>
      </c>
      <c r="E740" s="161" t="s">
        <v>1575</v>
      </c>
      <c r="F740" s="162" t="s">
        <v>1576</v>
      </c>
      <c r="G740" s="163" t="s">
        <v>130</v>
      </c>
      <c r="H740" s="164">
        <v>225.3</v>
      </c>
      <c r="I740" s="165"/>
      <c r="J740" s="166">
        <f>ROUND(I740*H740,2)</f>
        <v>0</v>
      </c>
      <c r="K740" s="162" t="s">
        <v>131</v>
      </c>
      <c r="L740" s="25"/>
      <c r="M740" s="167" t="s">
        <v>19</v>
      </c>
      <c r="N740" s="168" t="s">
        <v>43</v>
      </c>
      <c r="O740" s="22"/>
      <c r="P740" s="169">
        <f>O740*H740</f>
        <v>0</v>
      </c>
      <c r="Q740" s="169">
        <v>0</v>
      </c>
      <c r="R740" s="169">
        <f>Q740*H740</f>
        <v>0</v>
      </c>
      <c r="S740" s="169">
        <v>0</v>
      </c>
      <c r="T740" s="170">
        <f>S740*H740</f>
        <v>0</v>
      </c>
      <c r="AR740" s="171" t="s">
        <v>132</v>
      </c>
      <c r="AT740" s="171" t="s">
        <v>127</v>
      </c>
      <c r="AU740" s="171" t="s">
        <v>146</v>
      </c>
      <c r="AY740" s="3" t="s">
        <v>125</v>
      </c>
      <c r="BE740" s="172">
        <f>IF(N740="základní",J740,0)</f>
        <v>0</v>
      </c>
      <c r="BF740" s="172">
        <f>IF(N740="snížená",J740,0)</f>
        <v>0</v>
      </c>
      <c r="BG740" s="172">
        <f>IF(N740="zákl. přenesená",J740,0)</f>
        <v>0</v>
      </c>
      <c r="BH740" s="172">
        <f>IF(N740="sníž. přenesená",J740,0)</f>
        <v>0</v>
      </c>
      <c r="BI740" s="172">
        <f>IF(N740="nulová",J740,0)</f>
        <v>0</v>
      </c>
      <c r="BJ740" s="3" t="s">
        <v>80</v>
      </c>
      <c r="BK740" s="172">
        <f>ROUND(I740*H740,2)</f>
        <v>0</v>
      </c>
      <c r="BL740" s="3" t="s">
        <v>132</v>
      </c>
      <c r="BM740" s="171" t="s">
        <v>1821</v>
      </c>
    </row>
    <row r="741" spans="2:65" s="20" customFormat="1" x14ac:dyDescent="0.2">
      <c r="B741" s="21"/>
      <c r="C741" s="22"/>
      <c r="D741" s="173" t="s">
        <v>134</v>
      </c>
      <c r="E741" s="22"/>
      <c r="F741" s="174" t="s">
        <v>1578</v>
      </c>
      <c r="G741" s="22"/>
      <c r="H741" s="22"/>
      <c r="I741" s="175"/>
      <c r="J741" s="22"/>
      <c r="K741" s="22"/>
      <c r="L741" s="25"/>
      <c r="M741" s="176"/>
      <c r="N741" s="22"/>
      <c r="O741" s="22"/>
      <c r="P741" s="22"/>
      <c r="Q741" s="22"/>
      <c r="R741" s="22"/>
      <c r="S741" s="22"/>
      <c r="T741" s="53"/>
      <c r="AT741" s="3" t="s">
        <v>134</v>
      </c>
      <c r="AU741" s="3" t="s">
        <v>146</v>
      </c>
    </row>
    <row r="742" spans="2:65" s="20" customFormat="1" x14ac:dyDescent="0.2">
      <c r="B742" s="21"/>
      <c r="C742" s="22"/>
      <c r="D742" s="177" t="s">
        <v>136</v>
      </c>
      <c r="E742" s="22"/>
      <c r="F742" s="178" t="s">
        <v>1579</v>
      </c>
      <c r="G742" s="22"/>
      <c r="H742" s="22"/>
      <c r="I742" s="175"/>
      <c r="J742" s="22"/>
      <c r="K742" s="22"/>
      <c r="L742" s="25"/>
      <c r="M742" s="176"/>
      <c r="N742" s="22"/>
      <c r="O742" s="22"/>
      <c r="P742" s="22"/>
      <c r="Q742" s="22"/>
      <c r="R742" s="22"/>
      <c r="S742" s="22"/>
      <c r="T742" s="53"/>
      <c r="AT742" s="3" t="s">
        <v>136</v>
      </c>
      <c r="AU742" s="3" t="s">
        <v>146</v>
      </c>
    </row>
    <row r="743" spans="2:65" s="20" customFormat="1" ht="21.75" customHeight="1" x14ac:dyDescent="0.2">
      <c r="B743" s="21"/>
      <c r="C743" s="160" t="s">
        <v>1822</v>
      </c>
      <c r="D743" s="160" t="s">
        <v>127</v>
      </c>
      <c r="E743" s="161" t="s">
        <v>1581</v>
      </c>
      <c r="F743" s="162" t="s">
        <v>1582</v>
      </c>
      <c r="G743" s="163" t="s">
        <v>130</v>
      </c>
      <c r="H743" s="164">
        <v>225.3</v>
      </c>
      <c r="I743" s="165"/>
      <c r="J743" s="166">
        <f>ROUND(I743*H743,2)</f>
        <v>0</v>
      </c>
      <c r="K743" s="162" t="s">
        <v>19</v>
      </c>
      <c r="L743" s="25"/>
      <c r="M743" s="167" t="s">
        <v>19</v>
      </c>
      <c r="N743" s="168" t="s">
        <v>43</v>
      </c>
      <c r="O743" s="22"/>
      <c r="P743" s="169">
        <f>O743*H743</f>
        <v>0</v>
      </c>
      <c r="Q743" s="169">
        <v>0</v>
      </c>
      <c r="R743" s="169">
        <f>Q743*H743</f>
        <v>0</v>
      </c>
      <c r="S743" s="169">
        <v>0</v>
      </c>
      <c r="T743" s="170">
        <f>S743*H743</f>
        <v>0</v>
      </c>
      <c r="AR743" s="171" t="s">
        <v>132</v>
      </c>
      <c r="AT743" s="171" t="s">
        <v>127</v>
      </c>
      <c r="AU743" s="171" t="s">
        <v>146</v>
      </c>
      <c r="AY743" s="3" t="s">
        <v>125</v>
      </c>
      <c r="BE743" s="172">
        <f>IF(N743="základní",J743,0)</f>
        <v>0</v>
      </c>
      <c r="BF743" s="172">
        <f>IF(N743="snížená",J743,0)</f>
        <v>0</v>
      </c>
      <c r="BG743" s="172">
        <f>IF(N743="zákl. přenesená",J743,0)</f>
        <v>0</v>
      </c>
      <c r="BH743" s="172">
        <f>IF(N743="sníž. přenesená",J743,0)</f>
        <v>0</v>
      </c>
      <c r="BI743" s="172">
        <f>IF(N743="nulová",J743,0)</f>
        <v>0</v>
      </c>
      <c r="BJ743" s="3" t="s">
        <v>80</v>
      </c>
      <c r="BK743" s="172">
        <f>ROUND(I743*H743,2)</f>
        <v>0</v>
      </c>
      <c r="BL743" s="3" t="s">
        <v>132</v>
      </c>
      <c r="BM743" s="171" t="s">
        <v>1823</v>
      </c>
    </row>
    <row r="744" spans="2:65" s="20" customFormat="1" x14ac:dyDescent="0.2">
      <c r="B744" s="21"/>
      <c r="C744" s="22"/>
      <c r="D744" s="173" t="s">
        <v>134</v>
      </c>
      <c r="E744" s="22"/>
      <c r="F744" s="174" t="s">
        <v>1582</v>
      </c>
      <c r="G744" s="22"/>
      <c r="H744" s="22"/>
      <c r="I744" s="175"/>
      <c r="J744" s="22"/>
      <c r="K744" s="22"/>
      <c r="L744" s="25"/>
      <c r="M744" s="176"/>
      <c r="N744" s="22"/>
      <c r="O744" s="22"/>
      <c r="P744" s="22"/>
      <c r="Q744" s="22"/>
      <c r="R744" s="22"/>
      <c r="S744" s="22"/>
      <c r="T744" s="53"/>
      <c r="AT744" s="3" t="s">
        <v>134</v>
      </c>
      <c r="AU744" s="3" t="s">
        <v>146</v>
      </c>
    </row>
    <row r="745" spans="2:65" s="20" customFormat="1" ht="16.5" customHeight="1" x14ac:dyDescent="0.2">
      <c r="B745" s="21"/>
      <c r="C745" s="160" t="s">
        <v>1824</v>
      </c>
      <c r="D745" s="160" t="s">
        <v>127</v>
      </c>
      <c r="E745" s="161" t="s">
        <v>1585</v>
      </c>
      <c r="F745" s="162" t="s">
        <v>1586</v>
      </c>
      <c r="G745" s="163" t="s">
        <v>582</v>
      </c>
      <c r="H745" s="164">
        <v>1</v>
      </c>
      <c r="I745" s="165"/>
      <c r="J745" s="166">
        <f>ROUND(I745*H745,2)</f>
        <v>0</v>
      </c>
      <c r="K745" s="162" t="s">
        <v>19</v>
      </c>
      <c r="L745" s="25"/>
      <c r="M745" s="167" t="s">
        <v>19</v>
      </c>
      <c r="N745" s="168" t="s">
        <v>43</v>
      </c>
      <c r="O745" s="22"/>
      <c r="P745" s="169">
        <f>O745*H745</f>
        <v>0</v>
      </c>
      <c r="Q745" s="169">
        <v>0</v>
      </c>
      <c r="R745" s="169">
        <f>Q745*H745</f>
        <v>0</v>
      </c>
      <c r="S745" s="169">
        <v>0</v>
      </c>
      <c r="T745" s="170">
        <f>S745*H745</f>
        <v>0</v>
      </c>
      <c r="AR745" s="171" t="s">
        <v>132</v>
      </c>
      <c r="AT745" s="171" t="s">
        <v>127</v>
      </c>
      <c r="AU745" s="171" t="s">
        <v>146</v>
      </c>
      <c r="AY745" s="3" t="s">
        <v>125</v>
      </c>
      <c r="BE745" s="172">
        <f>IF(N745="základní",J745,0)</f>
        <v>0</v>
      </c>
      <c r="BF745" s="172">
        <f>IF(N745="snížená",J745,0)</f>
        <v>0</v>
      </c>
      <c r="BG745" s="172">
        <f>IF(N745="zákl. přenesená",J745,0)</f>
        <v>0</v>
      </c>
      <c r="BH745" s="172">
        <f>IF(N745="sníž. přenesená",J745,0)</f>
        <v>0</v>
      </c>
      <c r="BI745" s="172">
        <f>IF(N745="nulová",J745,0)</f>
        <v>0</v>
      </c>
      <c r="BJ745" s="3" t="s">
        <v>80</v>
      </c>
      <c r="BK745" s="172">
        <f>ROUND(I745*H745,2)</f>
        <v>0</v>
      </c>
      <c r="BL745" s="3" t="s">
        <v>132</v>
      </c>
      <c r="BM745" s="171" t="s">
        <v>1825</v>
      </c>
    </row>
    <row r="746" spans="2:65" s="20" customFormat="1" x14ac:dyDescent="0.2">
      <c r="B746" s="21"/>
      <c r="C746" s="22"/>
      <c r="D746" s="173" t="s">
        <v>134</v>
      </c>
      <c r="E746" s="22"/>
      <c r="F746" s="174" t="s">
        <v>1586</v>
      </c>
      <c r="G746" s="22"/>
      <c r="H746" s="22"/>
      <c r="I746" s="175"/>
      <c r="J746" s="22"/>
      <c r="K746" s="22"/>
      <c r="L746" s="25"/>
      <c r="M746" s="176"/>
      <c r="N746" s="22"/>
      <c r="O746" s="22"/>
      <c r="P746" s="22"/>
      <c r="Q746" s="22"/>
      <c r="R746" s="22"/>
      <c r="S746" s="22"/>
      <c r="T746" s="53"/>
      <c r="AT746" s="3" t="s">
        <v>134</v>
      </c>
      <c r="AU746" s="3" t="s">
        <v>146</v>
      </c>
    </row>
    <row r="747" spans="2:65" s="20" customFormat="1" ht="24.2" customHeight="1" x14ac:dyDescent="0.2">
      <c r="B747" s="21"/>
      <c r="C747" s="160" t="s">
        <v>1826</v>
      </c>
      <c r="D747" s="160" t="s">
        <v>127</v>
      </c>
      <c r="E747" s="161" t="s">
        <v>1589</v>
      </c>
      <c r="F747" s="162" t="s">
        <v>1590</v>
      </c>
      <c r="G747" s="163" t="s">
        <v>130</v>
      </c>
      <c r="H747" s="164">
        <v>225.3</v>
      </c>
      <c r="I747" s="165"/>
      <c r="J747" s="166">
        <f>ROUND(I747*H747,2)</f>
        <v>0</v>
      </c>
      <c r="K747" s="162" t="s">
        <v>131</v>
      </c>
      <c r="L747" s="25"/>
      <c r="M747" s="167" t="s">
        <v>19</v>
      </c>
      <c r="N747" s="168" t="s">
        <v>43</v>
      </c>
      <c r="O747" s="22"/>
      <c r="P747" s="169">
        <f>O747*H747</f>
        <v>0</v>
      </c>
      <c r="Q747" s="169">
        <v>0</v>
      </c>
      <c r="R747" s="169">
        <f>Q747*H747</f>
        <v>0</v>
      </c>
      <c r="S747" s="169">
        <v>0</v>
      </c>
      <c r="T747" s="170">
        <f>S747*H747</f>
        <v>0</v>
      </c>
      <c r="AR747" s="171" t="s">
        <v>132</v>
      </c>
      <c r="AT747" s="171" t="s">
        <v>127</v>
      </c>
      <c r="AU747" s="171" t="s">
        <v>146</v>
      </c>
      <c r="AY747" s="3" t="s">
        <v>125</v>
      </c>
      <c r="BE747" s="172">
        <f>IF(N747="základní",J747,0)</f>
        <v>0</v>
      </c>
      <c r="BF747" s="172">
        <f>IF(N747="snížená",J747,0)</f>
        <v>0</v>
      </c>
      <c r="BG747" s="172">
        <f>IF(N747="zákl. přenesená",J747,0)</f>
        <v>0</v>
      </c>
      <c r="BH747" s="172">
        <f>IF(N747="sníž. přenesená",J747,0)</f>
        <v>0</v>
      </c>
      <c r="BI747" s="172">
        <f>IF(N747="nulová",J747,0)</f>
        <v>0</v>
      </c>
      <c r="BJ747" s="3" t="s">
        <v>80</v>
      </c>
      <c r="BK747" s="172">
        <f>ROUND(I747*H747,2)</f>
        <v>0</v>
      </c>
      <c r="BL747" s="3" t="s">
        <v>132</v>
      </c>
      <c r="BM747" s="171" t="s">
        <v>1827</v>
      </c>
    </row>
    <row r="748" spans="2:65" s="20" customFormat="1" ht="19.5" x14ac:dyDescent="0.2">
      <c r="B748" s="21"/>
      <c r="C748" s="22"/>
      <c r="D748" s="173" t="s">
        <v>134</v>
      </c>
      <c r="E748" s="22"/>
      <c r="F748" s="174" t="s">
        <v>1592</v>
      </c>
      <c r="G748" s="22"/>
      <c r="H748" s="22"/>
      <c r="I748" s="175"/>
      <c r="J748" s="22"/>
      <c r="K748" s="22"/>
      <c r="L748" s="25"/>
      <c r="M748" s="176"/>
      <c r="N748" s="22"/>
      <c r="O748" s="22"/>
      <c r="P748" s="22"/>
      <c r="Q748" s="22"/>
      <c r="R748" s="22"/>
      <c r="S748" s="22"/>
      <c r="T748" s="53"/>
      <c r="AT748" s="3" t="s">
        <v>134</v>
      </c>
      <c r="AU748" s="3" t="s">
        <v>146</v>
      </c>
    </row>
    <row r="749" spans="2:65" s="20" customFormat="1" x14ac:dyDescent="0.2">
      <c r="B749" s="21"/>
      <c r="C749" s="22"/>
      <c r="D749" s="177" t="s">
        <v>136</v>
      </c>
      <c r="E749" s="22"/>
      <c r="F749" s="178" t="s">
        <v>1593</v>
      </c>
      <c r="G749" s="22"/>
      <c r="H749" s="22"/>
      <c r="I749" s="175"/>
      <c r="J749" s="22"/>
      <c r="K749" s="22"/>
      <c r="L749" s="25"/>
      <c r="M749" s="176"/>
      <c r="N749" s="22"/>
      <c r="O749" s="22"/>
      <c r="P749" s="22"/>
      <c r="Q749" s="22"/>
      <c r="R749" s="22"/>
      <c r="S749" s="22"/>
      <c r="T749" s="53"/>
      <c r="AT749" s="3" t="s">
        <v>136</v>
      </c>
      <c r="AU749" s="3" t="s">
        <v>146</v>
      </c>
    </row>
    <row r="750" spans="2:65" s="179" customFormat="1" x14ac:dyDescent="0.2">
      <c r="B750" s="180"/>
      <c r="C750" s="181"/>
      <c r="D750" s="173" t="s">
        <v>138</v>
      </c>
      <c r="E750" s="182" t="s">
        <v>19</v>
      </c>
      <c r="F750" s="183" t="s">
        <v>1828</v>
      </c>
      <c r="G750" s="181"/>
      <c r="H750" s="184">
        <v>225.3</v>
      </c>
      <c r="I750" s="185"/>
      <c r="J750" s="181"/>
      <c r="K750" s="181"/>
      <c r="L750" s="186"/>
      <c r="M750" s="187"/>
      <c r="N750" s="181"/>
      <c r="O750" s="181"/>
      <c r="P750" s="181"/>
      <c r="Q750" s="181"/>
      <c r="R750" s="181"/>
      <c r="S750" s="181"/>
      <c r="T750" s="188"/>
      <c r="AT750" s="189" t="s">
        <v>138</v>
      </c>
      <c r="AU750" s="189" t="s">
        <v>146</v>
      </c>
      <c r="AV750" s="179" t="s">
        <v>82</v>
      </c>
      <c r="AW750" s="179" t="s">
        <v>33</v>
      </c>
      <c r="AX750" s="179" t="s">
        <v>72</v>
      </c>
      <c r="AY750" s="189" t="s">
        <v>125</v>
      </c>
    </row>
    <row r="751" spans="2:65" s="190" customFormat="1" x14ac:dyDescent="0.2">
      <c r="B751" s="191"/>
      <c r="C751" s="192"/>
      <c r="D751" s="173" t="s">
        <v>138</v>
      </c>
      <c r="E751" s="193" t="s">
        <v>19</v>
      </c>
      <c r="F751" s="194" t="s">
        <v>158</v>
      </c>
      <c r="G751" s="192"/>
      <c r="H751" s="195">
        <v>225.3</v>
      </c>
      <c r="I751" s="196"/>
      <c r="J751" s="192"/>
      <c r="K751" s="192"/>
      <c r="L751" s="197"/>
      <c r="M751" s="198"/>
      <c r="N751" s="192"/>
      <c r="O751" s="192"/>
      <c r="P751" s="192"/>
      <c r="Q751" s="192"/>
      <c r="R751" s="192"/>
      <c r="S751" s="192"/>
      <c r="T751" s="199"/>
      <c r="AT751" s="200" t="s">
        <v>138</v>
      </c>
      <c r="AU751" s="200" t="s">
        <v>146</v>
      </c>
      <c r="AV751" s="190" t="s">
        <v>132</v>
      </c>
      <c r="AW751" s="190" t="s">
        <v>33</v>
      </c>
      <c r="AX751" s="190" t="s">
        <v>80</v>
      </c>
      <c r="AY751" s="200" t="s">
        <v>125</v>
      </c>
    </row>
    <row r="752" spans="2:65" s="20" customFormat="1" ht="37.9" customHeight="1" x14ac:dyDescent="0.2">
      <c r="B752" s="21"/>
      <c r="C752" s="215" t="s">
        <v>1829</v>
      </c>
      <c r="D752" s="215" t="s">
        <v>408</v>
      </c>
      <c r="E752" s="216" t="s">
        <v>1830</v>
      </c>
      <c r="F752" s="217" t="s">
        <v>1831</v>
      </c>
      <c r="G752" s="218" t="s">
        <v>187</v>
      </c>
      <c r="H752" s="219">
        <v>22.53</v>
      </c>
      <c r="I752" s="220"/>
      <c r="J752" s="221">
        <f>ROUND(I752*H752,2)</f>
        <v>0</v>
      </c>
      <c r="K752" s="217" t="s">
        <v>19</v>
      </c>
      <c r="L752" s="222"/>
      <c r="M752" s="223" t="s">
        <v>19</v>
      </c>
      <c r="N752" s="224" t="s">
        <v>43</v>
      </c>
      <c r="O752" s="22"/>
      <c r="P752" s="169">
        <f>O752*H752</f>
        <v>0</v>
      </c>
      <c r="Q752" s="169">
        <v>1.75</v>
      </c>
      <c r="R752" s="169">
        <f>Q752*H752</f>
        <v>39.427500000000002</v>
      </c>
      <c r="S752" s="169">
        <v>0</v>
      </c>
      <c r="T752" s="170">
        <f>S752*H752</f>
        <v>0</v>
      </c>
      <c r="AR752" s="171" t="s">
        <v>175</v>
      </c>
      <c r="AT752" s="171" t="s">
        <v>408</v>
      </c>
      <c r="AU752" s="171" t="s">
        <v>146</v>
      </c>
      <c r="AY752" s="3" t="s">
        <v>125</v>
      </c>
      <c r="BE752" s="172">
        <f>IF(N752="základní",J752,0)</f>
        <v>0</v>
      </c>
      <c r="BF752" s="172">
        <f>IF(N752="snížená",J752,0)</f>
        <v>0</v>
      </c>
      <c r="BG752" s="172">
        <f>IF(N752="zákl. přenesená",J752,0)</f>
        <v>0</v>
      </c>
      <c r="BH752" s="172">
        <f>IF(N752="sníž. přenesená",J752,0)</f>
        <v>0</v>
      </c>
      <c r="BI752" s="172">
        <f>IF(N752="nulová",J752,0)</f>
        <v>0</v>
      </c>
      <c r="BJ752" s="3" t="s">
        <v>80</v>
      </c>
      <c r="BK752" s="172">
        <f>ROUND(I752*H752,2)</f>
        <v>0</v>
      </c>
      <c r="BL752" s="3" t="s">
        <v>132</v>
      </c>
      <c r="BM752" s="171" t="s">
        <v>1832</v>
      </c>
    </row>
    <row r="753" spans="2:65" s="20" customFormat="1" ht="19.5" x14ac:dyDescent="0.2">
      <c r="B753" s="21"/>
      <c r="C753" s="22"/>
      <c r="D753" s="173" t="s">
        <v>134</v>
      </c>
      <c r="E753" s="22"/>
      <c r="F753" s="174" t="s">
        <v>1831</v>
      </c>
      <c r="G753" s="22"/>
      <c r="H753" s="22"/>
      <c r="I753" s="175"/>
      <c r="J753" s="22"/>
      <c r="K753" s="22"/>
      <c r="L753" s="25"/>
      <c r="M753" s="176"/>
      <c r="N753" s="22"/>
      <c r="O753" s="22"/>
      <c r="P753" s="22"/>
      <c r="Q753" s="22"/>
      <c r="R753" s="22"/>
      <c r="S753" s="22"/>
      <c r="T753" s="53"/>
      <c r="AT753" s="3" t="s">
        <v>134</v>
      </c>
      <c r="AU753" s="3" t="s">
        <v>146</v>
      </c>
    </row>
    <row r="754" spans="2:65" s="20" customFormat="1" ht="33" customHeight="1" x14ac:dyDescent="0.2">
      <c r="B754" s="21"/>
      <c r="C754" s="160" t="s">
        <v>1833</v>
      </c>
      <c r="D754" s="160" t="s">
        <v>127</v>
      </c>
      <c r="E754" s="161" t="s">
        <v>1557</v>
      </c>
      <c r="F754" s="162" t="s">
        <v>1558</v>
      </c>
      <c r="G754" s="163" t="s">
        <v>130</v>
      </c>
      <c r="H754" s="164">
        <v>225.3</v>
      </c>
      <c r="I754" s="165"/>
      <c r="J754" s="166">
        <f>ROUND(I754*H754,2)</f>
        <v>0</v>
      </c>
      <c r="K754" s="162" t="s">
        <v>131</v>
      </c>
      <c r="L754" s="25"/>
      <c r="M754" s="167" t="s">
        <v>19</v>
      </c>
      <c r="N754" s="168" t="s">
        <v>43</v>
      </c>
      <c r="O754" s="22"/>
      <c r="P754" s="169">
        <f>O754*H754</f>
        <v>0</v>
      </c>
      <c r="Q754" s="169">
        <v>0</v>
      </c>
      <c r="R754" s="169">
        <f>Q754*H754</f>
        <v>0</v>
      </c>
      <c r="S754" s="169">
        <v>0</v>
      </c>
      <c r="T754" s="170">
        <f>S754*H754</f>
        <v>0</v>
      </c>
      <c r="AR754" s="171" t="s">
        <v>132</v>
      </c>
      <c r="AT754" s="171" t="s">
        <v>127</v>
      </c>
      <c r="AU754" s="171" t="s">
        <v>146</v>
      </c>
      <c r="AY754" s="3" t="s">
        <v>125</v>
      </c>
      <c r="BE754" s="172">
        <f>IF(N754="základní",J754,0)</f>
        <v>0</v>
      </c>
      <c r="BF754" s="172">
        <f>IF(N754="snížená",J754,0)</f>
        <v>0</v>
      </c>
      <c r="BG754" s="172">
        <f>IF(N754="zákl. přenesená",J754,0)</f>
        <v>0</v>
      </c>
      <c r="BH754" s="172">
        <f>IF(N754="sníž. přenesená",J754,0)</f>
        <v>0</v>
      </c>
      <c r="BI754" s="172">
        <f>IF(N754="nulová",J754,0)</f>
        <v>0</v>
      </c>
      <c r="BJ754" s="3" t="s">
        <v>80</v>
      </c>
      <c r="BK754" s="172">
        <f>ROUND(I754*H754,2)</f>
        <v>0</v>
      </c>
      <c r="BL754" s="3" t="s">
        <v>132</v>
      </c>
      <c r="BM754" s="171" t="s">
        <v>1834</v>
      </c>
    </row>
    <row r="755" spans="2:65" s="20" customFormat="1" ht="29.25" x14ac:dyDescent="0.2">
      <c r="B755" s="21"/>
      <c r="C755" s="22"/>
      <c r="D755" s="173" t="s">
        <v>134</v>
      </c>
      <c r="E755" s="22"/>
      <c r="F755" s="174" t="s">
        <v>1560</v>
      </c>
      <c r="G755" s="22"/>
      <c r="H755" s="22"/>
      <c r="I755" s="175"/>
      <c r="J755" s="22"/>
      <c r="K755" s="22"/>
      <c r="L755" s="25"/>
      <c r="M755" s="176"/>
      <c r="N755" s="22"/>
      <c r="O755" s="22"/>
      <c r="P755" s="22"/>
      <c r="Q755" s="22"/>
      <c r="R755" s="22"/>
      <c r="S755" s="22"/>
      <c r="T755" s="53"/>
      <c r="AT755" s="3" t="s">
        <v>134</v>
      </c>
      <c r="AU755" s="3" t="s">
        <v>146</v>
      </c>
    </row>
    <row r="756" spans="2:65" s="20" customFormat="1" x14ac:dyDescent="0.2">
      <c r="B756" s="21"/>
      <c r="C756" s="22"/>
      <c r="D756" s="177" t="s">
        <v>136</v>
      </c>
      <c r="E756" s="22"/>
      <c r="F756" s="178" t="s">
        <v>1561</v>
      </c>
      <c r="G756" s="22"/>
      <c r="H756" s="22"/>
      <c r="I756" s="175"/>
      <c r="J756" s="22"/>
      <c r="K756" s="22"/>
      <c r="L756" s="25"/>
      <c r="M756" s="176"/>
      <c r="N756" s="22"/>
      <c r="O756" s="22"/>
      <c r="P756" s="22"/>
      <c r="Q756" s="22"/>
      <c r="R756" s="22"/>
      <c r="S756" s="22"/>
      <c r="T756" s="53"/>
      <c r="AT756" s="3" t="s">
        <v>136</v>
      </c>
      <c r="AU756" s="3" t="s">
        <v>146</v>
      </c>
    </row>
    <row r="757" spans="2:65" s="20" customFormat="1" ht="16.5" customHeight="1" x14ac:dyDescent="0.2">
      <c r="B757" s="21"/>
      <c r="C757" s="215" t="s">
        <v>1835</v>
      </c>
      <c r="D757" s="215" t="s">
        <v>408</v>
      </c>
      <c r="E757" s="216" t="s">
        <v>1564</v>
      </c>
      <c r="F757" s="217" t="s">
        <v>1565</v>
      </c>
      <c r="G757" s="218" t="s">
        <v>1566</v>
      </c>
      <c r="H757" s="219">
        <v>0.113</v>
      </c>
      <c r="I757" s="220"/>
      <c r="J757" s="221">
        <f>ROUND(I757*H757,2)</f>
        <v>0</v>
      </c>
      <c r="K757" s="217" t="s">
        <v>131</v>
      </c>
      <c r="L757" s="222"/>
      <c r="M757" s="223" t="s">
        <v>19</v>
      </c>
      <c r="N757" s="224" t="s">
        <v>43</v>
      </c>
      <c r="O757" s="22"/>
      <c r="P757" s="169">
        <f>O757*H757</f>
        <v>0</v>
      </c>
      <c r="Q757" s="169">
        <v>1E-3</v>
      </c>
      <c r="R757" s="169">
        <f>Q757*H757</f>
        <v>1.1300000000000001E-4</v>
      </c>
      <c r="S757" s="169">
        <v>0</v>
      </c>
      <c r="T757" s="170">
        <f>S757*H757</f>
        <v>0</v>
      </c>
      <c r="AR757" s="171" t="s">
        <v>175</v>
      </c>
      <c r="AT757" s="171" t="s">
        <v>408</v>
      </c>
      <c r="AU757" s="171" t="s">
        <v>146</v>
      </c>
      <c r="AY757" s="3" t="s">
        <v>125</v>
      </c>
      <c r="BE757" s="172">
        <f>IF(N757="základní",J757,0)</f>
        <v>0</v>
      </c>
      <c r="BF757" s="172">
        <f>IF(N757="snížená",J757,0)</f>
        <v>0</v>
      </c>
      <c r="BG757" s="172">
        <f>IF(N757="zákl. přenesená",J757,0)</f>
        <v>0</v>
      </c>
      <c r="BH757" s="172">
        <f>IF(N757="sníž. přenesená",J757,0)</f>
        <v>0</v>
      </c>
      <c r="BI757" s="172">
        <f>IF(N757="nulová",J757,0)</f>
        <v>0</v>
      </c>
      <c r="BJ757" s="3" t="s">
        <v>80</v>
      </c>
      <c r="BK757" s="172">
        <f>ROUND(I757*H757,2)</f>
        <v>0</v>
      </c>
      <c r="BL757" s="3" t="s">
        <v>132</v>
      </c>
      <c r="BM757" s="171" t="s">
        <v>1836</v>
      </c>
    </row>
    <row r="758" spans="2:65" s="20" customFormat="1" x14ac:dyDescent="0.2">
      <c r="B758" s="21"/>
      <c r="C758" s="22"/>
      <c r="D758" s="173" t="s">
        <v>134</v>
      </c>
      <c r="E758" s="22"/>
      <c r="F758" s="174" t="s">
        <v>1565</v>
      </c>
      <c r="G758" s="22"/>
      <c r="H758" s="22"/>
      <c r="I758" s="175"/>
      <c r="J758" s="22"/>
      <c r="K758" s="22"/>
      <c r="L758" s="25"/>
      <c r="M758" s="176"/>
      <c r="N758" s="22"/>
      <c r="O758" s="22"/>
      <c r="P758" s="22"/>
      <c r="Q758" s="22"/>
      <c r="R758" s="22"/>
      <c r="S758" s="22"/>
      <c r="T758" s="53"/>
      <c r="AT758" s="3" t="s">
        <v>134</v>
      </c>
      <c r="AU758" s="3" t="s">
        <v>146</v>
      </c>
    </row>
    <row r="759" spans="2:65" s="179" customFormat="1" x14ac:dyDescent="0.2">
      <c r="B759" s="180"/>
      <c r="C759" s="181"/>
      <c r="D759" s="173" t="s">
        <v>138</v>
      </c>
      <c r="E759" s="182" t="s">
        <v>19</v>
      </c>
      <c r="F759" s="183" t="s">
        <v>1837</v>
      </c>
      <c r="G759" s="181"/>
      <c r="H759" s="184">
        <v>0.113</v>
      </c>
      <c r="I759" s="185"/>
      <c r="J759" s="181"/>
      <c r="K759" s="181"/>
      <c r="L759" s="186"/>
      <c r="M759" s="187"/>
      <c r="N759" s="181"/>
      <c r="O759" s="181"/>
      <c r="P759" s="181"/>
      <c r="Q759" s="181"/>
      <c r="R759" s="181"/>
      <c r="S759" s="181"/>
      <c r="T759" s="188"/>
      <c r="AT759" s="189" t="s">
        <v>138</v>
      </c>
      <c r="AU759" s="189" t="s">
        <v>146</v>
      </c>
      <c r="AV759" s="179" t="s">
        <v>82</v>
      </c>
      <c r="AW759" s="179" t="s">
        <v>33</v>
      </c>
      <c r="AX759" s="179" t="s">
        <v>72</v>
      </c>
      <c r="AY759" s="189" t="s">
        <v>125</v>
      </c>
    </row>
    <row r="760" spans="2:65" s="190" customFormat="1" x14ac:dyDescent="0.2">
      <c r="B760" s="191"/>
      <c r="C760" s="192"/>
      <c r="D760" s="173" t="s">
        <v>138</v>
      </c>
      <c r="E760" s="193" t="s">
        <v>19</v>
      </c>
      <c r="F760" s="194" t="s">
        <v>158</v>
      </c>
      <c r="G760" s="192"/>
      <c r="H760" s="195">
        <v>0.113</v>
      </c>
      <c r="I760" s="196"/>
      <c r="J760" s="192"/>
      <c r="K760" s="192"/>
      <c r="L760" s="197"/>
      <c r="M760" s="198"/>
      <c r="N760" s="192"/>
      <c r="O760" s="192"/>
      <c r="P760" s="192"/>
      <c r="Q760" s="192"/>
      <c r="R760" s="192"/>
      <c r="S760" s="192"/>
      <c r="T760" s="199"/>
      <c r="AT760" s="200" t="s">
        <v>138</v>
      </c>
      <c r="AU760" s="200" t="s">
        <v>146</v>
      </c>
      <c r="AV760" s="190" t="s">
        <v>132</v>
      </c>
      <c r="AW760" s="190" t="s">
        <v>33</v>
      </c>
      <c r="AX760" s="190" t="s">
        <v>80</v>
      </c>
      <c r="AY760" s="200" t="s">
        <v>125</v>
      </c>
    </row>
    <row r="761" spans="2:65" s="20" customFormat="1" ht="21.75" customHeight="1" x14ac:dyDescent="0.2">
      <c r="B761" s="21"/>
      <c r="C761" s="160" t="s">
        <v>1838</v>
      </c>
      <c r="D761" s="160" t="s">
        <v>127</v>
      </c>
      <c r="E761" s="161" t="s">
        <v>1581</v>
      </c>
      <c r="F761" s="162" t="s">
        <v>1582</v>
      </c>
      <c r="G761" s="163" t="s">
        <v>130</v>
      </c>
      <c r="H761" s="164">
        <v>225.3</v>
      </c>
      <c r="I761" s="165"/>
      <c r="J761" s="166">
        <f>ROUND(I761*H761,2)</f>
        <v>0</v>
      </c>
      <c r="K761" s="162" t="s">
        <v>19</v>
      </c>
      <c r="L761" s="25"/>
      <c r="M761" s="167" t="s">
        <v>19</v>
      </c>
      <c r="N761" s="168" t="s">
        <v>43</v>
      </c>
      <c r="O761" s="22"/>
      <c r="P761" s="169">
        <f>O761*H761</f>
        <v>0</v>
      </c>
      <c r="Q761" s="169">
        <v>0</v>
      </c>
      <c r="R761" s="169">
        <f>Q761*H761</f>
        <v>0</v>
      </c>
      <c r="S761" s="169">
        <v>0</v>
      </c>
      <c r="T761" s="170">
        <f>S761*H761</f>
        <v>0</v>
      </c>
      <c r="AR761" s="171" t="s">
        <v>132</v>
      </c>
      <c r="AT761" s="171" t="s">
        <v>127</v>
      </c>
      <c r="AU761" s="171" t="s">
        <v>146</v>
      </c>
      <c r="AY761" s="3" t="s">
        <v>125</v>
      </c>
      <c r="BE761" s="172">
        <f>IF(N761="základní",J761,0)</f>
        <v>0</v>
      </c>
      <c r="BF761" s="172">
        <f>IF(N761="snížená",J761,0)</f>
        <v>0</v>
      </c>
      <c r="BG761" s="172">
        <f>IF(N761="zákl. přenesená",J761,0)</f>
        <v>0</v>
      </c>
      <c r="BH761" s="172">
        <f>IF(N761="sníž. přenesená",J761,0)</f>
        <v>0</v>
      </c>
      <c r="BI761" s="172">
        <f>IF(N761="nulová",J761,0)</f>
        <v>0</v>
      </c>
      <c r="BJ761" s="3" t="s">
        <v>80</v>
      </c>
      <c r="BK761" s="172">
        <f>ROUND(I761*H761,2)</f>
        <v>0</v>
      </c>
      <c r="BL761" s="3" t="s">
        <v>132</v>
      </c>
      <c r="BM761" s="171" t="s">
        <v>1839</v>
      </c>
    </row>
    <row r="762" spans="2:65" s="20" customFormat="1" x14ac:dyDescent="0.2">
      <c r="B762" s="21"/>
      <c r="C762" s="22"/>
      <c r="D762" s="173" t="s">
        <v>134</v>
      </c>
      <c r="E762" s="22"/>
      <c r="F762" s="174" t="s">
        <v>1582</v>
      </c>
      <c r="G762" s="22"/>
      <c r="H762" s="22"/>
      <c r="I762" s="175"/>
      <c r="J762" s="22"/>
      <c r="K762" s="22"/>
      <c r="L762" s="25"/>
      <c r="M762" s="176"/>
      <c r="N762" s="22"/>
      <c r="O762" s="22"/>
      <c r="P762" s="22"/>
      <c r="Q762" s="22"/>
      <c r="R762" s="22"/>
      <c r="S762" s="22"/>
      <c r="T762" s="53"/>
      <c r="AT762" s="3" t="s">
        <v>134</v>
      </c>
      <c r="AU762" s="3" t="s">
        <v>146</v>
      </c>
    </row>
    <row r="763" spans="2:65" s="20" customFormat="1" ht="33" customHeight="1" x14ac:dyDescent="0.2">
      <c r="B763" s="21"/>
      <c r="C763" s="160" t="s">
        <v>1840</v>
      </c>
      <c r="D763" s="160" t="s">
        <v>127</v>
      </c>
      <c r="E763" s="161" t="s">
        <v>1841</v>
      </c>
      <c r="F763" s="162" t="s">
        <v>1842</v>
      </c>
      <c r="G763" s="163" t="s">
        <v>1205</v>
      </c>
      <c r="H763" s="164">
        <v>2274</v>
      </c>
      <c r="I763" s="165"/>
      <c r="J763" s="166">
        <f>ROUND(I763*H763,2)</f>
        <v>0</v>
      </c>
      <c r="K763" s="162" t="s">
        <v>19</v>
      </c>
      <c r="L763" s="25"/>
      <c r="M763" s="167" t="s">
        <v>19</v>
      </c>
      <c r="N763" s="168" t="s">
        <v>43</v>
      </c>
      <c r="O763" s="22"/>
      <c r="P763" s="169">
        <f>O763*H763</f>
        <v>0</v>
      </c>
      <c r="Q763" s="169">
        <v>0</v>
      </c>
      <c r="R763" s="169">
        <f>Q763*H763</f>
        <v>0</v>
      </c>
      <c r="S763" s="169">
        <v>0</v>
      </c>
      <c r="T763" s="170">
        <f>S763*H763</f>
        <v>0</v>
      </c>
      <c r="AR763" s="171" t="s">
        <v>132</v>
      </c>
      <c r="AT763" s="171" t="s">
        <v>127</v>
      </c>
      <c r="AU763" s="171" t="s">
        <v>146</v>
      </c>
      <c r="AY763" s="3" t="s">
        <v>125</v>
      </c>
      <c r="BE763" s="172">
        <f>IF(N763="základní",J763,0)</f>
        <v>0</v>
      </c>
      <c r="BF763" s="172">
        <f>IF(N763="snížená",J763,0)</f>
        <v>0</v>
      </c>
      <c r="BG763" s="172">
        <f>IF(N763="zákl. přenesená",J763,0)</f>
        <v>0</v>
      </c>
      <c r="BH763" s="172">
        <f>IF(N763="sníž. přenesená",J763,0)</f>
        <v>0</v>
      </c>
      <c r="BI763" s="172">
        <f>IF(N763="nulová",J763,0)</f>
        <v>0</v>
      </c>
      <c r="BJ763" s="3" t="s">
        <v>80</v>
      </c>
      <c r="BK763" s="172">
        <f>ROUND(I763*H763,2)</f>
        <v>0</v>
      </c>
      <c r="BL763" s="3" t="s">
        <v>132</v>
      </c>
      <c r="BM763" s="171" t="s">
        <v>1843</v>
      </c>
    </row>
    <row r="764" spans="2:65" s="20" customFormat="1" ht="19.5" x14ac:dyDescent="0.2">
      <c r="B764" s="21"/>
      <c r="C764" s="22"/>
      <c r="D764" s="173" t="s">
        <v>134</v>
      </c>
      <c r="E764" s="22"/>
      <c r="F764" s="174" t="s">
        <v>1842</v>
      </c>
      <c r="G764" s="22"/>
      <c r="H764" s="22"/>
      <c r="I764" s="175"/>
      <c r="J764" s="22"/>
      <c r="K764" s="22"/>
      <c r="L764" s="25"/>
      <c r="M764" s="176"/>
      <c r="N764" s="22"/>
      <c r="O764" s="22"/>
      <c r="P764" s="22"/>
      <c r="Q764" s="22"/>
      <c r="R764" s="22"/>
      <c r="S764" s="22"/>
      <c r="T764" s="53"/>
      <c r="AT764" s="3" t="s">
        <v>134</v>
      </c>
      <c r="AU764" s="3" t="s">
        <v>146</v>
      </c>
    </row>
    <row r="765" spans="2:65" s="20" customFormat="1" ht="24.2" customHeight="1" x14ac:dyDescent="0.2">
      <c r="B765" s="21"/>
      <c r="C765" s="160" t="s">
        <v>1844</v>
      </c>
      <c r="D765" s="160" t="s">
        <v>127</v>
      </c>
      <c r="E765" s="161" t="s">
        <v>1845</v>
      </c>
      <c r="F765" s="162" t="s">
        <v>1846</v>
      </c>
      <c r="G765" s="163" t="s">
        <v>196</v>
      </c>
      <c r="H765" s="164">
        <v>2274</v>
      </c>
      <c r="I765" s="165"/>
      <c r="J765" s="166">
        <f>ROUND(I765*H765,2)</f>
        <v>0</v>
      </c>
      <c r="K765" s="162" t="s">
        <v>131</v>
      </c>
      <c r="L765" s="25"/>
      <c r="M765" s="167" t="s">
        <v>19</v>
      </c>
      <c r="N765" s="168" t="s">
        <v>43</v>
      </c>
      <c r="O765" s="22"/>
      <c r="P765" s="169">
        <f>O765*H765</f>
        <v>0</v>
      </c>
      <c r="Q765" s="169">
        <v>0</v>
      </c>
      <c r="R765" s="169">
        <f>Q765*H765</f>
        <v>0</v>
      </c>
      <c r="S765" s="169">
        <v>0</v>
      </c>
      <c r="T765" s="170">
        <f>S765*H765</f>
        <v>0</v>
      </c>
      <c r="AR765" s="171" t="s">
        <v>132</v>
      </c>
      <c r="AT765" s="171" t="s">
        <v>127</v>
      </c>
      <c r="AU765" s="171" t="s">
        <v>146</v>
      </c>
      <c r="AY765" s="3" t="s">
        <v>125</v>
      </c>
      <c r="BE765" s="172">
        <f>IF(N765="základní",J765,0)</f>
        <v>0</v>
      </c>
      <c r="BF765" s="172">
        <f>IF(N765="snížená",J765,0)</f>
        <v>0</v>
      </c>
      <c r="BG765" s="172">
        <f>IF(N765="zákl. přenesená",J765,0)</f>
        <v>0</v>
      </c>
      <c r="BH765" s="172">
        <f>IF(N765="sníž. přenesená",J765,0)</f>
        <v>0</v>
      </c>
      <c r="BI765" s="172">
        <f>IF(N765="nulová",J765,0)</f>
        <v>0</v>
      </c>
      <c r="BJ765" s="3" t="s">
        <v>80</v>
      </c>
      <c r="BK765" s="172">
        <f>ROUND(I765*H765,2)</f>
        <v>0</v>
      </c>
      <c r="BL765" s="3" t="s">
        <v>132</v>
      </c>
      <c r="BM765" s="171" t="s">
        <v>1847</v>
      </c>
    </row>
    <row r="766" spans="2:65" s="20" customFormat="1" ht="29.25" x14ac:dyDescent="0.2">
      <c r="B766" s="21"/>
      <c r="C766" s="22"/>
      <c r="D766" s="173" t="s">
        <v>134</v>
      </c>
      <c r="E766" s="22"/>
      <c r="F766" s="174" t="s">
        <v>1848</v>
      </c>
      <c r="G766" s="22"/>
      <c r="H766" s="22"/>
      <c r="I766" s="175"/>
      <c r="J766" s="22"/>
      <c r="K766" s="22"/>
      <c r="L766" s="25"/>
      <c r="M766" s="176"/>
      <c r="N766" s="22"/>
      <c r="O766" s="22"/>
      <c r="P766" s="22"/>
      <c r="Q766" s="22"/>
      <c r="R766" s="22"/>
      <c r="S766" s="22"/>
      <c r="T766" s="53"/>
      <c r="AT766" s="3" t="s">
        <v>134</v>
      </c>
      <c r="AU766" s="3" t="s">
        <v>146</v>
      </c>
    </row>
    <row r="767" spans="2:65" s="20" customFormat="1" x14ac:dyDescent="0.2">
      <c r="B767" s="21"/>
      <c r="C767" s="22"/>
      <c r="D767" s="177" t="s">
        <v>136</v>
      </c>
      <c r="E767" s="22"/>
      <c r="F767" s="178" t="s">
        <v>1849</v>
      </c>
      <c r="G767" s="22"/>
      <c r="H767" s="22"/>
      <c r="I767" s="175"/>
      <c r="J767" s="22"/>
      <c r="K767" s="22"/>
      <c r="L767" s="25"/>
      <c r="M767" s="176"/>
      <c r="N767" s="22"/>
      <c r="O767" s="22"/>
      <c r="P767" s="22"/>
      <c r="Q767" s="22"/>
      <c r="R767" s="22"/>
      <c r="S767" s="22"/>
      <c r="T767" s="53"/>
      <c r="AT767" s="3" t="s">
        <v>136</v>
      </c>
      <c r="AU767" s="3" t="s">
        <v>146</v>
      </c>
    </row>
    <row r="768" spans="2:65" s="20" customFormat="1" ht="16.5" customHeight="1" x14ac:dyDescent="0.2">
      <c r="B768" s="21"/>
      <c r="C768" s="160" t="s">
        <v>1850</v>
      </c>
      <c r="D768" s="160" t="s">
        <v>127</v>
      </c>
      <c r="E768" s="161" t="s">
        <v>1851</v>
      </c>
      <c r="F768" s="162" t="s">
        <v>1627</v>
      </c>
      <c r="G768" s="163" t="s">
        <v>187</v>
      </c>
      <c r="H768" s="164">
        <v>22.53</v>
      </c>
      <c r="I768" s="165"/>
      <c r="J768" s="166">
        <f>ROUND(I768*H768,2)</f>
        <v>0</v>
      </c>
      <c r="K768" s="162" t="s">
        <v>131</v>
      </c>
      <c r="L768" s="25"/>
      <c r="M768" s="167" t="s">
        <v>19</v>
      </c>
      <c r="N768" s="168" t="s">
        <v>43</v>
      </c>
      <c r="O768" s="22"/>
      <c r="P768" s="169">
        <f>O768*H768</f>
        <v>0</v>
      </c>
      <c r="Q768" s="169">
        <v>0</v>
      </c>
      <c r="R768" s="169">
        <f>Q768*H768</f>
        <v>0</v>
      </c>
      <c r="S768" s="169">
        <v>0</v>
      </c>
      <c r="T768" s="170">
        <f>S768*H768</f>
        <v>0</v>
      </c>
      <c r="AR768" s="171" t="s">
        <v>132</v>
      </c>
      <c r="AT768" s="171" t="s">
        <v>127</v>
      </c>
      <c r="AU768" s="171" t="s">
        <v>146</v>
      </c>
      <c r="AY768" s="3" t="s">
        <v>125</v>
      </c>
      <c r="BE768" s="172">
        <f>IF(N768="základní",J768,0)</f>
        <v>0</v>
      </c>
      <c r="BF768" s="172">
        <f>IF(N768="snížená",J768,0)</f>
        <v>0</v>
      </c>
      <c r="BG768" s="172">
        <f>IF(N768="zákl. přenesená",J768,0)</f>
        <v>0</v>
      </c>
      <c r="BH768" s="172">
        <f>IF(N768="sníž. přenesená",J768,0)</f>
        <v>0</v>
      </c>
      <c r="BI768" s="172">
        <f>IF(N768="nulová",J768,0)</f>
        <v>0</v>
      </c>
      <c r="BJ768" s="3" t="s">
        <v>80</v>
      </c>
      <c r="BK768" s="172">
        <f>ROUND(I768*H768,2)</f>
        <v>0</v>
      </c>
      <c r="BL768" s="3" t="s">
        <v>132</v>
      </c>
      <c r="BM768" s="171" t="s">
        <v>1852</v>
      </c>
    </row>
    <row r="769" spans="2:65" s="20" customFormat="1" x14ac:dyDescent="0.2">
      <c r="B769" s="21"/>
      <c r="C769" s="22"/>
      <c r="D769" s="173" t="s">
        <v>134</v>
      </c>
      <c r="E769" s="22"/>
      <c r="F769" s="174" t="s">
        <v>1629</v>
      </c>
      <c r="G769" s="22"/>
      <c r="H769" s="22"/>
      <c r="I769" s="175"/>
      <c r="J769" s="22"/>
      <c r="K769" s="22"/>
      <c r="L769" s="25"/>
      <c r="M769" s="176"/>
      <c r="N769" s="22"/>
      <c r="O769" s="22"/>
      <c r="P769" s="22"/>
      <c r="Q769" s="22"/>
      <c r="R769" s="22"/>
      <c r="S769" s="22"/>
      <c r="T769" s="53"/>
      <c r="AT769" s="3" t="s">
        <v>134</v>
      </c>
      <c r="AU769" s="3" t="s">
        <v>146</v>
      </c>
    </row>
    <row r="770" spans="2:65" s="20" customFormat="1" x14ac:dyDescent="0.2">
      <c r="B770" s="21"/>
      <c r="C770" s="22"/>
      <c r="D770" s="177" t="s">
        <v>136</v>
      </c>
      <c r="E770" s="22"/>
      <c r="F770" s="178" t="s">
        <v>1853</v>
      </c>
      <c r="G770" s="22"/>
      <c r="H770" s="22"/>
      <c r="I770" s="175"/>
      <c r="J770" s="22"/>
      <c r="K770" s="22"/>
      <c r="L770" s="25"/>
      <c r="M770" s="176"/>
      <c r="N770" s="22"/>
      <c r="O770" s="22"/>
      <c r="P770" s="22"/>
      <c r="Q770" s="22"/>
      <c r="R770" s="22"/>
      <c r="S770" s="22"/>
      <c r="T770" s="53"/>
      <c r="AT770" s="3" t="s">
        <v>136</v>
      </c>
      <c r="AU770" s="3" t="s">
        <v>146</v>
      </c>
    </row>
    <row r="771" spans="2:65" s="20" customFormat="1" ht="16.5" customHeight="1" x14ac:dyDescent="0.2">
      <c r="B771" s="21"/>
      <c r="C771" s="215" t="s">
        <v>1854</v>
      </c>
      <c r="D771" s="215" t="s">
        <v>408</v>
      </c>
      <c r="E771" s="216" t="s">
        <v>1358</v>
      </c>
      <c r="F771" s="217" t="s">
        <v>1359</v>
      </c>
      <c r="G771" s="218" t="s">
        <v>187</v>
      </c>
      <c r="H771" s="219">
        <v>22.53</v>
      </c>
      <c r="I771" s="220"/>
      <c r="J771" s="221">
        <f>ROUND(I771*H771,2)</f>
        <v>0</v>
      </c>
      <c r="K771" s="217" t="s">
        <v>131</v>
      </c>
      <c r="L771" s="222"/>
      <c r="M771" s="223" t="s">
        <v>19</v>
      </c>
      <c r="N771" s="224" t="s">
        <v>43</v>
      </c>
      <c r="O771" s="22"/>
      <c r="P771" s="169">
        <f>O771*H771</f>
        <v>0</v>
      </c>
      <c r="Q771" s="169">
        <v>0</v>
      </c>
      <c r="R771" s="169">
        <f>Q771*H771</f>
        <v>0</v>
      </c>
      <c r="S771" s="169">
        <v>0</v>
      </c>
      <c r="T771" s="170">
        <f>S771*H771</f>
        <v>0</v>
      </c>
      <c r="AR771" s="171" t="s">
        <v>175</v>
      </c>
      <c r="AT771" s="171" t="s">
        <v>408</v>
      </c>
      <c r="AU771" s="171" t="s">
        <v>146</v>
      </c>
      <c r="AY771" s="3" t="s">
        <v>125</v>
      </c>
      <c r="BE771" s="172">
        <f>IF(N771="základní",J771,0)</f>
        <v>0</v>
      </c>
      <c r="BF771" s="172">
        <f>IF(N771="snížená",J771,0)</f>
        <v>0</v>
      </c>
      <c r="BG771" s="172">
        <f>IF(N771="zákl. přenesená",J771,0)</f>
        <v>0</v>
      </c>
      <c r="BH771" s="172">
        <f>IF(N771="sníž. přenesená",J771,0)</f>
        <v>0</v>
      </c>
      <c r="BI771" s="172">
        <f>IF(N771="nulová",J771,0)</f>
        <v>0</v>
      </c>
      <c r="BJ771" s="3" t="s">
        <v>80</v>
      </c>
      <c r="BK771" s="172">
        <f>ROUND(I771*H771,2)</f>
        <v>0</v>
      </c>
      <c r="BL771" s="3" t="s">
        <v>132</v>
      </c>
      <c r="BM771" s="171" t="s">
        <v>1855</v>
      </c>
    </row>
    <row r="772" spans="2:65" s="20" customFormat="1" x14ac:dyDescent="0.2">
      <c r="B772" s="21"/>
      <c r="C772" s="22"/>
      <c r="D772" s="173" t="s">
        <v>134</v>
      </c>
      <c r="E772" s="22"/>
      <c r="F772" s="174" t="s">
        <v>1359</v>
      </c>
      <c r="G772" s="22"/>
      <c r="H772" s="22"/>
      <c r="I772" s="175"/>
      <c r="J772" s="22"/>
      <c r="K772" s="22"/>
      <c r="L772" s="25"/>
      <c r="M772" s="176"/>
      <c r="N772" s="22"/>
      <c r="O772" s="22"/>
      <c r="P772" s="22"/>
      <c r="Q772" s="22"/>
      <c r="R772" s="22"/>
      <c r="S772" s="22"/>
      <c r="T772" s="53"/>
      <c r="AT772" s="3" t="s">
        <v>134</v>
      </c>
      <c r="AU772" s="3" t="s">
        <v>146</v>
      </c>
    </row>
    <row r="773" spans="2:65" s="179" customFormat="1" x14ac:dyDescent="0.2">
      <c r="B773" s="180"/>
      <c r="C773" s="181"/>
      <c r="D773" s="173" t="s">
        <v>138</v>
      </c>
      <c r="E773" s="182" t="s">
        <v>19</v>
      </c>
      <c r="F773" s="183" t="s">
        <v>1856</v>
      </c>
      <c r="G773" s="181"/>
      <c r="H773" s="184">
        <v>22.53</v>
      </c>
      <c r="I773" s="185"/>
      <c r="J773" s="181"/>
      <c r="K773" s="181"/>
      <c r="L773" s="186"/>
      <c r="M773" s="187"/>
      <c r="N773" s="181"/>
      <c r="O773" s="181"/>
      <c r="P773" s="181"/>
      <c r="Q773" s="181"/>
      <c r="R773" s="181"/>
      <c r="S773" s="181"/>
      <c r="T773" s="188"/>
      <c r="AT773" s="189" t="s">
        <v>138</v>
      </c>
      <c r="AU773" s="189" t="s">
        <v>146</v>
      </c>
      <c r="AV773" s="179" t="s">
        <v>82</v>
      </c>
      <c r="AW773" s="179" t="s">
        <v>33</v>
      </c>
      <c r="AX773" s="179" t="s">
        <v>72</v>
      </c>
      <c r="AY773" s="189" t="s">
        <v>125</v>
      </c>
    </row>
    <row r="774" spans="2:65" s="190" customFormat="1" x14ac:dyDescent="0.2">
      <c r="B774" s="191"/>
      <c r="C774" s="192"/>
      <c r="D774" s="173" t="s">
        <v>138</v>
      </c>
      <c r="E774" s="193" t="s">
        <v>19</v>
      </c>
      <c r="F774" s="194" t="s">
        <v>158</v>
      </c>
      <c r="G774" s="192"/>
      <c r="H774" s="195">
        <v>22.53</v>
      </c>
      <c r="I774" s="196"/>
      <c r="J774" s="192"/>
      <c r="K774" s="192"/>
      <c r="L774" s="197"/>
      <c r="M774" s="198"/>
      <c r="N774" s="192"/>
      <c r="O774" s="192"/>
      <c r="P774" s="192"/>
      <c r="Q774" s="192"/>
      <c r="R774" s="192"/>
      <c r="S774" s="192"/>
      <c r="T774" s="199"/>
      <c r="AT774" s="200" t="s">
        <v>138</v>
      </c>
      <c r="AU774" s="200" t="s">
        <v>146</v>
      </c>
      <c r="AV774" s="190" t="s">
        <v>132</v>
      </c>
      <c r="AW774" s="190" t="s">
        <v>33</v>
      </c>
      <c r="AX774" s="190" t="s">
        <v>80</v>
      </c>
      <c r="AY774" s="200" t="s">
        <v>125</v>
      </c>
    </row>
    <row r="775" spans="2:65" s="20" customFormat="1" ht="21.75" customHeight="1" x14ac:dyDescent="0.2">
      <c r="B775" s="21"/>
      <c r="C775" s="160" t="s">
        <v>1857</v>
      </c>
      <c r="D775" s="160" t="s">
        <v>127</v>
      </c>
      <c r="E775" s="161" t="s">
        <v>1465</v>
      </c>
      <c r="F775" s="162" t="s">
        <v>1466</v>
      </c>
      <c r="G775" s="163" t="s">
        <v>187</v>
      </c>
      <c r="H775" s="164">
        <v>22.53</v>
      </c>
      <c r="I775" s="165"/>
      <c r="J775" s="166">
        <f>ROUND(I775*H775,2)</f>
        <v>0</v>
      </c>
      <c r="K775" s="162" t="s">
        <v>131</v>
      </c>
      <c r="L775" s="25"/>
      <c r="M775" s="167" t="s">
        <v>19</v>
      </c>
      <c r="N775" s="168" t="s">
        <v>43</v>
      </c>
      <c r="O775" s="22"/>
      <c r="P775" s="169">
        <f>O775*H775</f>
        <v>0</v>
      </c>
      <c r="Q775" s="169">
        <v>0</v>
      </c>
      <c r="R775" s="169">
        <f>Q775*H775</f>
        <v>0</v>
      </c>
      <c r="S775" s="169">
        <v>0</v>
      </c>
      <c r="T775" s="170">
        <f>S775*H775</f>
        <v>0</v>
      </c>
      <c r="AR775" s="171" t="s">
        <v>132</v>
      </c>
      <c r="AT775" s="171" t="s">
        <v>127</v>
      </c>
      <c r="AU775" s="171" t="s">
        <v>146</v>
      </c>
      <c r="AY775" s="3" t="s">
        <v>125</v>
      </c>
      <c r="BE775" s="172">
        <f>IF(N775="základní",J775,0)</f>
        <v>0</v>
      </c>
      <c r="BF775" s="172">
        <f>IF(N775="snížená",J775,0)</f>
        <v>0</v>
      </c>
      <c r="BG775" s="172">
        <f>IF(N775="zákl. přenesená",J775,0)</f>
        <v>0</v>
      </c>
      <c r="BH775" s="172">
        <f>IF(N775="sníž. přenesená",J775,0)</f>
        <v>0</v>
      </c>
      <c r="BI775" s="172">
        <f>IF(N775="nulová",J775,0)</f>
        <v>0</v>
      </c>
      <c r="BJ775" s="3" t="s">
        <v>80</v>
      </c>
      <c r="BK775" s="172">
        <f>ROUND(I775*H775,2)</f>
        <v>0</v>
      </c>
      <c r="BL775" s="3" t="s">
        <v>132</v>
      </c>
      <c r="BM775" s="171" t="s">
        <v>1858</v>
      </c>
    </row>
    <row r="776" spans="2:65" s="20" customFormat="1" x14ac:dyDescent="0.2">
      <c r="B776" s="21"/>
      <c r="C776" s="22"/>
      <c r="D776" s="173" t="s">
        <v>134</v>
      </c>
      <c r="E776" s="22"/>
      <c r="F776" s="174" t="s">
        <v>1468</v>
      </c>
      <c r="G776" s="22"/>
      <c r="H776" s="22"/>
      <c r="I776" s="175"/>
      <c r="J776" s="22"/>
      <c r="K776" s="22"/>
      <c r="L776" s="25"/>
      <c r="M776" s="176"/>
      <c r="N776" s="22"/>
      <c r="O776" s="22"/>
      <c r="P776" s="22"/>
      <c r="Q776" s="22"/>
      <c r="R776" s="22"/>
      <c r="S776" s="22"/>
      <c r="T776" s="53"/>
      <c r="AT776" s="3" t="s">
        <v>134</v>
      </c>
      <c r="AU776" s="3" t="s">
        <v>146</v>
      </c>
    </row>
    <row r="777" spans="2:65" s="20" customFormat="1" x14ac:dyDescent="0.2">
      <c r="B777" s="21"/>
      <c r="C777" s="22"/>
      <c r="D777" s="177" t="s">
        <v>136</v>
      </c>
      <c r="E777" s="22"/>
      <c r="F777" s="178" t="s">
        <v>1469</v>
      </c>
      <c r="G777" s="22"/>
      <c r="H777" s="22"/>
      <c r="I777" s="175"/>
      <c r="J777" s="22"/>
      <c r="K777" s="22"/>
      <c r="L777" s="25"/>
      <c r="M777" s="176"/>
      <c r="N777" s="22"/>
      <c r="O777" s="22"/>
      <c r="P777" s="22"/>
      <c r="Q777" s="22"/>
      <c r="R777" s="22"/>
      <c r="S777" s="22"/>
      <c r="T777" s="53"/>
      <c r="AT777" s="3" t="s">
        <v>136</v>
      </c>
      <c r="AU777" s="3" t="s">
        <v>146</v>
      </c>
    </row>
    <row r="778" spans="2:65" s="20" customFormat="1" ht="24.2" customHeight="1" x14ac:dyDescent="0.2">
      <c r="B778" s="21"/>
      <c r="C778" s="160" t="s">
        <v>1859</v>
      </c>
      <c r="D778" s="160" t="s">
        <v>127</v>
      </c>
      <c r="E778" s="161" t="s">
        <v>1471</v>
      </c>
      <c r="F778" s="162" t="s">
        <v>1472</v>
      </c>
      <c r="G778" s="163" t="s">
        <v>187</v>
      </c>
      <c r="H778" s="164">
        <v>225.3</v>
      </c>
      <c r="I778" s="165"/>
      <c r="J778" s="166">
        <f>ROUND(I778*H778,2)</f>
        <v>0</v>
      </c>
      <c r="K778" s="162" t="s">
        <v>131</v>
      </c>
      <c r="L778" s="25"/>
      <c r="M778" s="167" t="s">
        <v>19</v>
      </c>
      <c r="N778" s="168" t="s">
        <v>43</v>
      </c>
      <c r="O778" s="22"/>
      <c r="P778" s="169">
        <f>O778*H778</f>
        <v>0</v>
      </c>
      <c r="Q778" s="169">
        <v>0</v>
      </c>
      <c r="R778" s="169">
        <f>Q778*H778</f>
        <v>0</v>
      </c>
      <c r="S778" s="169">
        <v>0</v>
      </c>
      <c r="T778" s="170">
        <f>S778*H778</f>
        <v>0</v>
      </c>
      <c r="AR778" s="171" t="s">
        <v>132</v>
      </c>
      <c r="AT778" s="171" t="s">
        <v>127</v>
      </c>
      <c r="AU778" s="171" t="s">
        <v>146</v>
      </c>
      <c r="AY778" s="3" t="s">
        <v>125</v>
      </c>
      <c r="BE778" s="172">
        <f>IF(N778="základní",J778,0)</f>
        <v>0</v>
      </c>
      <c r="BF778" s="172">
        <f>IF(N778="snížená",J778,0)</f>
        <v>0</v>
      </c>
      <c r="BG778" s="172">
        <f>IF(N778="zákl. přenesená",J778,0)</f>
        <v>0</v>
      </c>
      <c r="BH778" s="172">
        <f>IF(N778="sníž. přenesená",J778,0)</f>
        <v>0</v>
      </c>
      <c r="BI778" s="172">
        <f>IF(N778="nulová",J778,0)</f>
        <v>0</v>
      </c>
      <c r="BJ778" s="3" t="s">
        <v>80</v>
      </c>
      <c r="BK778" s="172">
        <f>ROUND(I778*H778,2)</f>
        <v>0</v>
      </c>
      <c r="BL778" s="3" t="s">
        <v>132</v>
      </c>
      <c r="BM778" s="171" t="s">
        <v>1860</v>
      </c>
    </row>
    <row r="779" spans="2:65" s="20" customFormat="1" ht="19.5" x14ac:dyDescent="0.2">
      <c r="B779" s="21"/>
      <c r="C779" s="22"/>
      <c r="D779" s="173" t="s">
        <v>134</v>
      </c>
      <c r="E779" s="22"/>
      <c r="F779" s="174" t="s">
        <v>1474</v>
      </c>
      <c r="G779" s="22"/>
      <c r="H779" s="22"/>
      <c r="I779" s="175"/>
      <c r="J779" s="22"/>
      <c r="K779" s="22"/>
      <c r="L779" s="25"/>
      <c r="M779" s="176"/>
      <c r="N779" s="22"/>
      <c r="O779" s="22"/>
      <c r="P779" s="22"/>
      <c r="Q779" s="22"/>
      <c r="R779" s="22"/>
      <c r="S779" s="22"/>
      <c r="T779" s="53"/>
      <c r="AT779" s="3" t="s">
        <v>134</v>
      </c>
      <c r="AU779" s="3" t="s">
        <v>146</v>
      </c>
    </row>
    <row r="780" spans="2:65" s="20" customFormat="1" x14ac:dyDescent="0.2">
      <c r="B780" s="21"/>
      <c r="C780" s="22"/>
      <c r="D780" s="177" t="s">
        <v>136</v>
      </c>
      <c r="E780" s="22"/>
      <c r="F780" s="178" t="s">
        <v>1475</v>
      </c>
      <c r="G780" s="22"/>
      <c r="H780" s="22"/>
      <c r="I780" s="175"/>
      <c r="J780" s="22"/>
      <c r="K780" s="22"/>
      <c r="L780" s="25"/>
      <c r="M780" s="176"/>
      <c r="N780" s="22"/>
      <c r="O780" s="22"/>
      <c r="P780" s="22"/>
      <c r="Q780" s="22"/>
      <c r="R780" s="22"/>
      <c r="S780" s="22"/>
      <c r="T780" s="53"/>
      <c r="AT780" s="3" t="s">
        <v>136</v>
      </c>
      <c r="AU780" s="3" t="s">
        <v>146</v>
      </c>
    </row>
    <row r="781" spans="2:65" s="20" customFormat="1" ht="16.5" customHeight="1" x14ac:dyDescent="0.2">
      <c r="B781" s="21"/>
      <c r="C781" s="215" t="s">
        <v>1861</v>
      </c>
      <c r="D781" s="215" t="s">
        <v>408</v>
      </c>
      <c r="E781" s="216" t="s">
        <v>1862</v>
      </c>
      <c r="F781" s="217" t="s">
        <v>1863</v>
      </c>
      <c r="G781" s="218" t="s">
        <v>1205</v>
      </c>
      <c r="H781" s="219">
        <v>142</v>
      </c>
      <c r="I781" s="220"/>
      <c r="J781" s="221">
        <f>ROUND(I781*H781,2)</f>
        <v>0</v>
      </c>
      <c r="K781" s="217" t="s">
        <v>19</v>
      </c>
      <c r="L781" s="222"/>
      <c r="M781" s="223" t="s">
        <v>19</v>
      </c>
      <c r="N781" s="224" t="s">
        <v>43</v>
      </c>
      <c r="O781" s="22"/>
      <c r="P781" s="169">
        <f>O781*H781</f>
        <v>0</v>
      </c>
      <c r="Q781" s="169">
        <v>1.5E-3</v>
      </c>
      <c r="R781" s="169">
        <f>Q781*H781</f>
        <v>0.21299999999999999</v>
      </c>
      <c r="S781" s="169">
        <v>0</v>
      </c>
      <c r="T781" s="170">
        <f>S781*H781</f>
        <v>0</v>
      </c>
      <c r="AR781" s="171" t="s">
        <v>175</v>
      </c>
      <c r="AT781" s="171" t="s">
        <v>408</v>
      </c>
      <c r="AU781" s="171" t="s">
        <v>146</v>
      </c>
      <c r="AY781" s="3" t="s">
        <v>125</v>
      </c>
      <c r="BE781" s="172">
        <f>IF(N781="základní",J781,0)</f>
        <v>0</v>
      </c>
      <c r="BF781" s="172">
        <f>IF(N781="snížená",J781,0)</f>
        <v>0</v>
      </c>
      <c r="BG781" s="172">
        <f>IF(N781="zákl. přenesená",J781,0)</f>
        <v>0</v>
      </c>
      <c r="BH781" s="172">
        <f>IF(N781="sníž. přenesená",J781,0)</f>
        <v>0</v>
      </c>
      <c r="BI781" s="172">
        <f>IF(N781="nulová",J781,0)</f>
        <v>0</v>
      </c>
      <c r="BJ781" s="3" t="s">
        <v>80</v>
      </c>
      <c r="BK781" s="172">
        <f>ROUND(I781*H781,2)</f>
        <v>0</v>
      </c>
      <c r="BL781" s="3" t="s">
        <v>132</v>
      </c>
      <c r="BM781" s="171" t="s">
        <v>1864</v>
      </c>
    </row>
    <row r="782" spans="2:65" s="20" customFormat="1" x14ac:dyDescent="0.2">
      <c r="B782" s="21"/>
      <c r="C782" s="22"/>
      <c r="D782" s="173" t="s">
        <v>134</v>
      </c>
      <c r="E782" s="22"/>
      <c r="F782" s="174" t="s">
        <v>1863</v>
      </c>
      <c r="G782" s="22"/>
      <c r="H782" s="22"/>
      <c r="I782" s="175"/>
      <c r="J782" s="22"/>
      <c r="K782" s="22"/>
      <c r="L782" s="25"/>
      <c r="M782" s="176"/>
      <c r="N782" s="22"/>
      <c r="O782" s="22"/>
      <c r="P782" s="22"/>
      <c r="Q782" s="22"/>
      <c r="R782" s="22"/>
      <c r="S782" s="22"/>
      <c r="T782" s="53"/>
      <c r="AT782" s="3" t="s">
        <v>134</v>
      </c>
      <c r="AU782" s="3" t="s">
        <v>146</v>
      </c>
    </row>
    <row r="783" spans="2:65" s="20" customFormat="1" ht="16.5" customHeight="1" x14ac:dyDescent="0.2">
      <c r="B783" s="21"/>
      <c r="C783" s="215" t="s">
        <v>1865</v>
      </c>
      <c r="D783" s="215" t="s">
        <v>408</v>
      </c>
      <c r="E783" s="216" t="s">
        <v>1866</v>
      </c>
      <c r="F783" s="217" t="s">
        <v>1867</v>
      </c>
      <c r="G783" s="218" t="s">
        <v>1205</v>
      </c>
      <c r="H783" s="219">
        <v>290</v>
      </c>
      <c r="I783" s="220"/>
      <c r="J783" s="221">
        <f>ROUND(I783*H783,2)</f>
        <v>0</v>
      </c>
      <c r="K783" s="217" t="s">
        <v>19</v>
      </c>
      <c r="L783" s="222"/>
      <c r="M783" s="223" t="s">
        <v>19</v>
      </c>
      <c r="N783" s="224" t="s">
        <v>43</v>
      </c>
      <c r="O783" s="22"/>
      <c r="P783" s="169">
        <f>O783*H783</f>
        <v>0</v>
      </c>
      <c r="Q783" s="169">
        <v>1.5E-3</v>
      </c>
      <c r="R783" s="169">
        <f>Q783*H783</f>
        <v>0.435</v>
      </c>
      <c r="S783" s="169">
        <v>0</v>
      </c>
      <c r="T783" s="170">
        <f>S783*H783</f>
        <v>0</v>
      </c>
      <c r="AR783" s="171" t="s">
        <v>175</v>
      </c>
      <c r="AT783" s="171" t="s">
        <v>408</v>
      </c>
      <c r="AU783" s="171" t="s">
        <v>146</v>
      </c>
      <c r="AY783" s="3" t="s">
        <v>125</v>
      </c>
      <c r="BE783" s="172">
        <f>IF(N783="základní",J783,0)</f>
        <v>0</v>
      </c>
      <c r="BF783" s="172">
        <f>IF(N783="snížená",J783,0)</f>
        <v>0</v>
      </c>
      <c r="BG783" s="172">
        <f>IF(N783="zákl. přenesená",J783,0)</f>
        <v>0</v>
      </c>
      <c r="BH783" s="172">
        <f>IF(N783="sníž. přenesená",J783,0)</f>
        <v>0</v>
      </c>
      <c r="BI783" s="172">
        <f>IF(N783="nulová",J783,0)</f>
        <v>0</v>
      </c>
      <c r="BJ783" s="3" t="s">
        <v>80</v>
      </c>
      <c r="BK783" s="172">
        <f>ROUND(I783*H783,2)</f>
        <v>0</v>
      </c>
      <c r="BL783" s="3" t="s">
        <v>132</v>
      </c>
      <c r="BM783" s="171" t="s">
        <v>1868</v>
      </c>
    </row>
    <row r="784" spans="2:65" s="20" customFormat="1" x14ac:dyDescent="0.2">
      <c r="B784" s="21"/>
      <c r="C784" s="22"/>
      <c r="D784" s="173" t="s">
        <v>134</v>
      </c>
      <c r="E784" s="22"/>
      <c r="F784" s="174" t="s">
        <v>1867</v>
      </c>
      <c r="G784" s="22"/>
      <c r="H784" s="22"/>
      <c r="I784" s="175"/>
      <c r="J784" s="22"/>
      <c r="K784" s="22"/>
      <c r="L784" s="25"/>
      <c r="M784" s="176"/>
      <c r="N784" s="22"/>
      <c r="O784" s="22"/>
      <c r="P784" s="22"/>
      <c r="Q784" s="22"/>
      <c r="R784" s="22"/>
      <c r="S784" s="22"/>
      <c r="T784" s="53"/>
      <c r="AT784" s="3" t="s">
        <v>134</v>
      </c>
      <c r="AU784" s="3" t="s">
        <v>146</v>
      </c>
    </row>
    <row r="785" spans="2:65" s="20" customFormat="1" ht="16.5" customHeight="1" x14ac:dyDescent="0.2">
      <c r="B785" s="21"/>
      <c r="C785" s="215" t="s">
        <v>1869</v>
      </c>
      <c r="D785" s="215" t="s">
        <v>408</v>
      </c>
      <c r="E785" s="216" t="s">
        <v>1870</v>
      </c>
      <c r="F785" s="217" t="s">
        <v>1871</v>
      </c>
      <c r="G785" s="218" t="s">
        <v>1205</v>
      </c>
      <c r="H785" s="219">
        <v>190</v>
      </c>
      <c r="I785" s="220"/>
      <c r="J785" s="221">
        <f>ROUND(I785*H785,2)</f>
        <v>0</v>
      </c>
      <c r="K785" s="217" t="s">
        <v>19</v>
      </c>
      <c r="L785" s="222"/>
      <c r="M785" s="223" t="s">
        <v>19</v>
      </c>
      <c r="N785" s="224" t="s">
        <v>43</v>
      </c>
      <c r="O785" s="22"/>
      <c r="P785" s="169">
        <f>O785*H785</f>
        <v>0</v>
      </c>
      <c r="Q785" s="169">
        <v>1.5E-3</v>
      </c>
      <c r="R785" s="169">
        <f>Q785*H785</f>
        <v>0.28500000000000003</v>
      </c>
      <c r="S785" s="169">
        <v>0</v>
      </c>
      <c r="T785" s="170">
        <f>S785*H785</f>
        <v>0</v>
      </c>
      <c r="AR785" s="171" t="s">
        <v>175</v>
      </c>
      <c r="AT785" s="171" t="s">
        <v>408</v>
      </c>
      <c r="AU785" s="171" t="s">
        <v>146</v>
      </c>
      <c r="AY785" s="3" t="s">
        <v>125</v>
      </c>
      <c r="BE785" s="172">
        <f>IF(N785="základní",J785,0)</f>
        <v>0</v>
      </c>
      <c r="BF785" s="172">
        <f>IF(N785="snížená",J785,0)</f>
        <v>0</v>
      </c>
      <c r="BG785" s="172">
        <f>IF(N785="zákl. přenesená",J785,0)</f>
        <v>0</v>
      </c>
      <c r="BH785" s="172">
        <f>IF(N785="sníž. přenesená",J785,0)</f>
        <v>0</v>
      </c>
      <c r="BI785" s="172">
        <f>IF(N785="nulová",J785,0)</f>
        <v>0</v>
      </c>
      <c r="BJ785" s="3" t="s">
        <v>80</v>
      </c>
      <c r="BK785" s="172">
        <f>ROUND(I785*H785,2)</f>
        <v>0</v>
      </c>
      <c r="BL785" s="3" t="s">
        <v>132</v>
      </c>
      <c r="BM785" s="171" t="s">
        <v>1872</v>
      </c>
    </row>
    <row r="786" spans="2:65" s="20" customFormat="1" x14ac:dyDescent="0.2">
      <c r="B786" s="21"/>
      <c r="C786" s="22"/>
      <c r="D786" s="173" t="s">
        <v>134</v>
      </c>
      <c r="E786" s="22"/>
      <c r="F786" s="174" t="s">
        <v>1871</v>
      </c>
      <c r="G786" s="22"/>
      <c r="H786" s="22"/>
      <c r="I786" s="175"/>
      <c r="J786" s="22"/>
      <c r="K786" s="22"/>
      <c r="L786" s="25"/>
      <c r="M786" s="176"/>
      <c r="N786" s="22"/>
      <c r="O786" s="22"/>
      <c r="P786" s="22"/>
      <c r="Q786" s="22"/>
      <c r="R786" s="22"/>
      <c r="S786" s="22"/>
      <c r="T786" s="53"/>
      <c r="AT786" s="3" t="s">
        <v>134</v>
      </c>
      <c r="AU786" s="3" t="s">
        <v>146</v>
      </c>
    </row>
    <row r="787" spans="2:65" s="20" customFormat="1" ht="16.5" customHeight="1" x14ac:dyDescent="0.2">
      <c r="B787" s="21"/>
      <c r="C787" s="215" t="s">
        <v>1873</v>
      </c>
      <c r="D787" s="215" t="s">
        <v>408</v>
      </c>
      <c r="E787" s="216" t="s">
        <v>1874</v>
      </c>
      <c r="F787" s="217" t="s">
        <v>1875</v>
      </c>
      <c r="G787" s="218" t="s">
        <v>1205</v>
      </c>
      <c r="H787" s="219">
        <v>60</v>
      </c>
      <c r="I787" s="220"/>
      <c r="J787" s="221">
        <f>ROUND(I787*H787,2)</f>
        <v>0</v>
      </c>
      <c r="K787" s="217" t="s">
        <v>19</v>
      </c>
      <c r="L787" s="222"/>
      <c r="M787" s="223" t="s">
        <v>19</v>
      </c>
      <c r="N787" s="224" t="s">
        <v>43</v>
      </c>
      <c r="O787" s="22"/>
      <c r="P787" s="169">
        <f>O787*H787</f>
        <v>0</v>
      </c>
      <c r="Q787" s="169">
        <v>1.5E-3</v>
      </c>
      <c r="R787" s="169">
        <f>Q787*H787</f>
        <v>0.09</v>
      </c>
      <c r="S787" s="169">
        <v>0</v>
      </c>
      <c r="T787" s="170">
        <f>S787*H787</f>
        <v>0</v>
      </c>
      <c r="AR787" s="171" t="s">
        <v>175</v>
      </c>
      <c r="AT787" s="171" t="s">
        <v>408</v>
      </c>
      <c r="AU787" s="171" t="s">
        <v>146</v>
      </c>
      <c r="AY787" s="3" t="s">
        <v>125</v>
      </c>
      <c r="BE787" s="172">
        <f>IF(N787="základní",J787,0)</f>
        <v>0</v>
      </c>
      <c r="BF787" s="172">
        <f>IF(N787="snížená",J787,0)</f>
        <v>0</v>
      </c>
      <c r="BG787" s="172">
        <f>IF(N787="zákl. přenesená",J787,0)</f>
        <v>0</v>
      </c>
      <c r="BH787" s="172">
        <f>IF(N787="sníž. přenesená",J787,0)</f>
        <v>0</v>
      </c>
      <c r="BI787" s="172">
        <f>IF(N787="nulová",J787,0)</f>
        <v>0</v>
      </c>
      <c r="BJ787" s="3" t="s">
        <v>80</v>
      </c>
      <c r="BK787" s="172">
        <f>ROUND(I787*H787,2)</f>
        <v>0</v>
      </c>
      <c r="BL787" s="3" t="s">
        <v>132</v>
      </c>
      <c r="BM787" s="171" t="s">
        <v>1876</v>
      </c>
    </row>
    <row r="788" spans="2:65" s="20" customFormat="1" x14ac:dyDescent="0.2">
      <c r="B788" s="21"/>
      <c r="C788" s="22"/>
      <c r="D788" s="173" t="s">
        <v>134</v>
      </c>
      <c r="E788" s="22"/>
      <c r="F788" s="174" t="s">
        <v>1875</v>
      </c>
      <c r="G788" s="22"/>
      <c r="H788" s="22"/>
      <c r="I788" s="175"/>
      <c r="J788" s="22"/>
      <c r="K788" s="22"/>
      <c r="L788" s="25"/>
      <c r="M788" s="176"/>
      <c r="N788" s="22"/>
      <c r="O788" s="22"/>
      <c r="P788" s="22"/>
      <c r="Q788" s="22"/>
      <c r="R788" s="22"/>
      <c r="S788" s="22"/>
      <c r="T788" s="53"/>
      <c r="AT788" s="3" t="s">
        <v>134</v>
      </c>
      <c r="AU788" s="3" t="s">
        <v>146</v>
      </c>
    </row>
    <row r="789" spans="2:65" s="20" customFormat="1" ht="16.5" customHeight="1" x14ac:dyDescent="0.2">
      <c r="B789" s="21"/>
      <c r="C789" s="215" t="s">
        <v>1877</v>
      </c>
      <c r="D789" s="215" t="s">
        <v>408</v>
      </c>
      <c r="E789" s="216" t="s">
        <v>1878</v>
      </c>
      <c r="F789" s="217" t="s">
        <v>1879</v>
      </c>
      <c r="G789" s="218" t="s">
        <v>1205</v>
      </c>
      <c r="H789" s="219">
        <v>150</v>
      </c>
      <c r="I789" s="220"/>
      <c r="J789" s="221">
        <f>ROUND(I789*H789,2)</f>
        <v>0</v>
      </c>
      <c r="K789" s="217" t="s">
        <v>19</v>
      </c>
      <c r="L789" s="222"/>
      <c r="M789" s="223" t="s">
        <v>19</v>
      </c>
      <c r="N789" s="224" t="s">
        <v>43</v>
      </c>
      <c r="O789" s="22"/>
      <c r="P789" s="169">
        <f>O789*H789</f>
        <v>0</v>
      </c>
      <c r="Q789" s="169">
        <v>1.5E-3</v>
      </c>
      <c r="R789" s="169">
        <f>Q789*H789</f>
        <v>0.22500000000000001</v>
      </c>
      <c r="S789" s="169">
        <v>0</v>
      </c>
      <c r="T789" s="170">
        <f>S789*H789</f>
        <v>0</v>
      </c>
      <c r="AR789" s="171" t="s">
        <v>175</v>
      </c>
      <c r="AT789" s="171" t="s">
        <v>408</v>
      </c>
      <c r="AU789" s="171" t="s">
        <v>146</v>
      </c>
      <c r="AY789" s="3" t="s">
        <v>125</v>
      </c>
      <c r="BE789" s="172">
        <f>IF(N789="základní",J789,0)</f>
        <v>0</v>
      </c>
      <c r="BF789" s="172">
        <f>IF(N789="snížená",J789,0)</f>
        <v>0</v>
      </c>
      <c r="BG789" s="172">
        <f>IF(N789="zákl. přenesená",J789,0)</f>
        <v>0</v>
      </c>
      <c r="BH789" s="172">
        <f>IF(N789="sníž. přenesená",J789,0)</f>
        <v>0</v>
      </c>
      <c r="BI789" s="172">
        <f>IF(N789="nulová",J789,0)</f>
        <v>0</v>
      </c>
      <c r="BJ789" s="3" t="s">
        <v>80</v>
      </c>
      <c r="BK789" s="172">
        <f>ROUND(I789*H789,2)</f>
        <v>0</v>
      </c>
      <c r="BL789" s="3" t="s">
        <v>132</v>
      </c>
      <c r="BM789" s="171" t="s">
        <v>1880</v>
      </c>
    </row>
    <row r="790" spans="2:65" s="20" customFormat="1" x14ac:dyDescent="0.2">
      <c r="B790" s="21"/>
      <c r="C790" s="22"/>
      <c r="D790" s="173" t="s">
        <v>134</v>
      </c>
      <c r="E790" s="22"/>
      <c r="F790" s="174" t="s">
        <v>1879</v>
      </c>
      <c r="G790" s="22"/>
      <c r="H790" s="22"/>
      <c r="I790" s="175"/>
      <c r="J790" s="22"/>
      <c r="K790" s="22"/>
      <c r="L790" s="25"/>
      <c r="M790" s="176"/>
      <c r="N790" s="22"/>
      <c r="O790" s="22"/>
      <c r="P790" s="22"/>
      <c r="Q790" s="22"/>
      <c r="R790" s="22"/>
      <c r="S790" s="22"/>
      <c r="T790" s="53"/>
      <c r="AT790" s="3" t="s">
        <v>134</v>
      </c>
      <c r="AU790" s="3" t="s">
        <v>146</v>
      </c>
    </row>
    <row r="791" spans="2:65" s="20" customFormat="1" ht="16.5" customHeight="1" x14ac:dyDescent="0.2">
      <c r="B791" s="21"/>
      <c r="C791" s="215" t="s">
        <v>1881</v>
      </c>
      <c r="D791" s="215" t="s">
        <v>408</v>
      </c>
      <c r="E791" s="216" t="s">
        <v>1882</v>
      </c>
      <c r="F791" s="217" t="s">
        <v>1883</v>
      </c>
      <c r="G791" s="218" t="s">
        <v>1205</v>
      </c>
      <c r="H791" s="219">
        <v>340</v>
      </c>
      <c r="I791" s="220"/>
      <c r="J791" s="221">
        <f>ROUND(I791*H791,2)</f>
        <v>0</v>
      </c>
      <c r="K791" s="217" t="s">
        <v>19</v>
      </c>
      <c r="L791" s="222"/>
      <c r="M791" s="223" t="s">
        <v>19</v>
      </c>
      <c r="N791" s="224" t="s">
        <v>43</v>
      </c>
      <c r="O791" s="22"/>
      <c r="P791" s="169">
        <f>O791*H791</f>
        <v>0</v>
      </c>
      <c r="Q791" s="169">
        <v>1.5E-3</v>
      </c>
      <c r="R791" s="169">
        <f>Q791*H791</f>
        <v>0.51</v>
      </c>
      <c r="S791" s="169">
        <v>0</v>
      </c>
      <c r="T791" s="170">
        <f>S791*H791</f>
        <v>0</v>
      </c>
      <c r="AR791" s="171" t="s">
        <v>175</v>
      </c>
      <c r="AT791" s="171" t="s">
        <v>408</v>
      </c>
      <c r="AU791" s="171" t="s">
        <v>146</v>
      </c>
      <c r="AY791" s="3" t="s">
        <v>125</v>
      </c>
      <c r="BE791" s="172">
        <f>IF(N791="základní",J791,0)</f>
        <v>0</v>
      </c>
      <c r="BF791" s="172">
        <f>IF(N791="snížená",J791,0)</f>
        <v>0</v>
      </c>
      <c r="BG791" s="172">
        <f>IF(N791="zákl. přenesená",J791,0)</f>
        <v>0</v>
      </c>
      <c r="BH791" s="172">
        <f>IF(N791="sníž. přenesená",J791,0)</f>
        <v>0</v>
      </c>
      <c r="BI791" s="172">
        <f>IF(N791="nulová",J791,0)</f>
        <v>0</v>
      </c>
      <c r="BJ791" s="3" t="s">
        <v>80</v>
      </c>
      <c r="BK791" s="172">
        <f>ROUND(I791*H791,2)</f>
        <v>0</v>
      </c>
      <c r="BL791" s="3" t="s">
        <v>132</v>
      </c>
      <c r="BM791" s="171" t="s">
        <v>1884</v>
      </c>
    </row>
    <row r="792" spans="2:65" s="20" customFormat="1" x14ac:dyDescent="0.2">
      <c r="B792" s="21"/>
      <c r="C792" s="22"/>
      <c r="D792" s="173" t="s">
        <v>134</v>
      </c>
      <c r="E792" s="22"/>
      <c r="F792" s="174" t="s">
        <v>1883</v>
      </c>
      <c r="G792" s="22"/>
      <c r="H792" s="22"/>
      <c r="I792" s="175"/>
      <c r="J792" s="22"/>
      <c r="K792" s="22"/>
      <c r="L792" s="25"/>
      <c r="M792" s="176"/>
      <c r="N792" s="22"/>
      <c r="O792" s="22"/>
      <c r="P792" s="22"/>
      <c r="Q792" s="22"/>
      <c r="R792" s="22"/>
      <c r="S792" s="22"/>
      <c r="T792" s="53"/>
      <c r="AT792" s="3" t="s">
        <v>134</v>
      </c>
      <c r="AU792" s="3" t="s">
        <v>146</v>
      </c>
    </row>
    <row r="793" spans="2:65" s="20" customFormat="1" ht="16.5" customHeight="1" x14ac:dyDescent="0.2">
      <c r="B793" s="21"/>
      <c r="C793" s="215" t="s">
        <v>1885</v>
      </c>
      <c r="D793" s="215" t="s">
        <v>408</v>
      </c>
      <c r="E793" s="216" t="s">
        <v>1886</v>
      </c>
      <c r="F793" s="217" t="s">
        <v>1887</v>
      </c>
      <c r="G793" s="218" t="s">
        <v>1205</v>
      </c>
      <c r="H793" s="219">
        <v>100</v>
      </c>
      <c r="I793" s="220"/>
      <c r="J793" s="221">
        <f>ROUND(I793*H793,2)</f>
        <v>0</v>
      </c>
      <c r="K793" s="217" t="s">
        <v>19</v>
      </c>
      <c r="L793" s="222"/>
      <c r="M793" s="223" t="s">
        <v>19</v>
      </c>
      <c r="N793" s="224" t="s">
        <v>43</v>
      </c>
      <c r="O793" s="22"/>
      <c r="P793" s="169">
        <f>O793*H793</f>
        <v>0</v>
      </c>
      <c r="Q793" s="169">
        <v>1.5E-3</v>
      </c>
      <c r="R793" s="169">
        <f>Q793*H793</f>
        <v>0.15</v>
      </c>
      <c r="S793" s="169">
        <v>0</v>
      </c>
      <c r="T793" s="170">
        <f>S793*H793</f>
        <v>0</v>
      </c>
      <c r="AR793" s="171" t="s">
        <v>175</v>
      </c>
      <c r="AT793" s="171" t="s">
        <v>408</v>
      </c>
      <c r="AU793" s="171" t="s">
        <v>146</v>
      </c>
      <c r="AY793" s="3" t="s">
        <v>125</v>
      </c>
      <c r="BE793" s="172">
        <f>IF(N793="základní",J793,0)</f>
        <v>0</v>
      </c>
      <c r="BF793" s="172">
        <f>IF(N793="snížená",J793,0)</f>
        <v>0</v>
      </c>
      <c r="BG793" s="172">
        <f>IF(N793="zákl. přenesená",J793,0)</f>
        <v>0</v>
      </c>
      <c r="BH793" s="172">
        <f>IF(N793="sníž. přenesená",J793,0)</f>
        <v>0</v>
      </c>
      <c r="BI793" s="172">
        <f>IF(N793="nulová",J793,0)</f>
        <v>0</v>
      </c>
      <c r="BJ793" s="3" t="s">
        <v>80</v>
      </c>
      <c r="BK793" s="172">
        <f>ROUND(I793*H793,2)</f>
        <v>0</v>
      </c>
      <c r="BL793" s="3" t="s">
        <v>132</v>
      </c>
      <c r="BM793" s="171" t="s">
        <v>1888</v>
      </c>
    </row>
    <row r="794" spans="2:65" s="20" customFormat="1" x14ac:dyDescent="0.2">
      <c r="B794" s="21"/>
      <c r="C794" s="22"/>
      <c r="D794" s="173" t="s">
        <v>134</v>
      </c>
      <c r="E794" s="22"/>
      <c r="F794" s="174" t="s">
        <v>1887</v>
      </c>
      <c r="G794" s="22"/>
      <c r="H794" s="22"/>
      <c r="I794" s="175"/>
      <c r="J794" s="22"/>
      <c r="K794" s="22"/>
      <c r="L794" s="25"/>
      <c r="M794" s="176"/>
      <c r="N794" s="22"/>
      <c r="O794" s="22"/>
      <c r="P794" s="22"/>
      <c r="Q794" s="22"/>
      <c r="R794" s="22"/>
      <c r="S794" s="22"/>
      <c r="T794" s="53"/>
      <c r="AT794" s="3" t="s">
        <v>134</v>
      </c>
      <c r="AU794" s="3" t="s">
        <v>146</v>
      </c>
    </row>
    <row r="795" spans="2:65" s="20" customFormat="1" ht="16.5" customHeight="1" x14ac:dyDescent="0.2">
      <c r="B795" s="21"/>
      <c r="C795" s="215" t="s">
        <v>1889</v>
      </c>
      <c r="D795" s="215" t="s">
        <v>408</v>
      </c>
      <c r="E795" s="216" t="s">
        <v>1890</v>
      </c>
      <c r="F795" s="217" t="s">
        <v>1891</v>
      </c>
      <c r="G795" s="218" t="s">
        <v>1205</v>
      </c>
      <c r="H795" s="219">
        <v>130</v>
      </c>
      <c r="I795" s="220"/>
      <c r="J795" s="221">
        <f>ROUND(I795*H795,2)</f>
        <v>0</v>
      </c>
      <c r="K795" s="217" t="s">
        <v>19</v>
      </c>
      <c r="L795" s="222"/>
      <c r="M795" s="223" t="s">
        <v>19</v>
      </c>
      <c r="N795" s="224" t="s">
        <v>43</v>
      </c>
      <c r="O795" s="22"/>
      <c r="P795" s="169">
        <f>O795*H795</f>
        <v>0</v>
      </c>
      <c r="Q795" s="169">
        <v>1.5E-3</v>
      </c>
      <c r="R795" s="169">
        <f>Q795*H795</f>
        <v>0.19500000000000001</v>
      </c>
      <c r="S795" s="169">
        <v>0</v>
      </c>
      <c r="T795" s="170">
        <f>S795*H795</f>
        <v>0</v>
      </c>
      <c r="AR795" s="171" t="s">
        <v>175</v>
      </c>
      <c r="AT795" s="171" t="s">
        <v>408</v>
      </c>
      <c r="AU795" s="171" t="s">
        <v>146</v>
      </c>
      <c r="AY795" s="3" t="s">
        <v>125</v>
      </c>
      <c r="BE795" s="172">
        <f>IF(N795="základní",J795,0)</f>
        <v>0</v>
      </c>
      <c r="BF795" s="172">
        <f>IF(N795="snížená",J795,0)</f>
        <v>0</v>
      </c>
      <c r="BG795" s="172">
        <f>IF(N795="zákl. přenesená",J795,0)</f>
        <v>0</v>
      </c>
      <c r="BH795" s="172">
        <f>IF(N795="sníž. přenesená",J795,0)</f>
        <v>0</v>
      </c>
      <c r="BI795" s="172">
        <f>IF(N795="nulová",J795,0)</f>
        <v>0</v>
      </c>
      <c r="BJ795" s="3" t="s">
        <v>80</v>
      </c>
      <c r="BK795" s="172">
        <f>ROUND(I795*H795,2)</f>
        <v>0</v>
      </c>
      <c r="BL795" s="3" t="s">
        <v>132</v>
      </c>
      <c r="BM795" s="171" t="s">
        <v>1892</v>
      </c>
    </row>
    <row r="796" spans="2:65" s="20" customFormat="1" x14ac:dyDescent="0.2">
      <c r="B796" s="21"/>
      <c r="C796" s="22"/>
      <c r="D796" s="173" t="s">
        <v>134</v>
      </c>
      <c r="E796" s="22"/>
      <c r="F796" s="174" t="s">
        <v>1891</v>
      </c>
      <c r="G796" s="22"/>
      <c r="H796" s="22"/>
      <c r="I796" s="175"/>
      <c r="J796" s="22"/>
      <c r="K796" s="22"/>
      <c r="L796" s="25"/>
      <c r="M796" s="176"/>
      <c r="N796" s="22"/>
      <c r="O796" s="22"/>
      <c r="P796" s="22"/>
      <c r="Q796" s="22"/>
      <c r="R796" s="22"/>
      <c r="S796" s="22"/>
      <c r="T796" s="53"/>
      <c r="AT796" s="3" t="s">
        <v>134</v>
      </c>
      <c r="AU796" s="3" t="s">
        <v>146</v>
      </c>
    </row>
    <row r="797" spans="2:65" s="20" customFormat="1" ht="16.5" customHeight="1" x14ac:dyDescent="0.2">
      <c r="B797" s="21"/>
      <c r="C797" s="215" t="s">
        <v>1893</v>
      </c>
      <c r="D797" s="215" t="s">
        <v>408</v>
      </c>
      <c r="E797" s="216" t="s">
        <v>1894</v>
      </c>
      <c r="F797" s="217" t="s">
        <v>1895</v>
      </c>
      <c r="G797" s="218" t="s">
        <v>1205</v>
      </c>
      <c r="H797" s="219">
        <v>100</v>
      </c>
      <c r="I797" s="220"/>
      <c r="J797" s="221">
        <f>ROUND(I797*H797,2)</f>
        <v>0</v>
      </c>
      <c r="K797" s="217" t="s">
        <v>19</v>
      </c>
      <c r="L797" s="222"/>
      <c r="M797" s="223" t="s">
        <v>19</v>
      </c>
      <c r="N797" s="224" t="s">
        <v>43</v>
      </c>
      <c r="O797" s="22"/>
      <c r="P797" s="169">
        <f>O797*H797</f>
        <v>0</v>
      </c>
      <c r="Q797" s="169">
        <v>1.5E-3</v>
      </c>
      <c r="R797" s="169">
        <f>Q797*H797</f>
        <v>0.15</v>
      </c>
      <c r="S797" s="169">
        <v>0</v>
      </c>
      <c r="T797" s="170">
        <f>S797*H797</f>
        <v>0</v>
      </c>
      <c r="AR797" s="171" t="s">
        <v>175</v>
      </c>
      <c r="AT797" s="171" t="s">
        <v>408</v>
      </c>
      <c r="AU797" s="171" t="s">
        <v>146</v>
      </c>
      <c r="AY797" s="3" t="s">
        <v>125</v>
      </c>
      <c r="BE797" s="172">
        <f>IF(N797="základní",J797,0)</f>
        <v>0</v>
      </c>
      <c r="BF797" s="172">
        <f>IF(N797="snížená",J797,0)</f>
        <v>0</v>
      </c>
      <c r="BG797" s="172">
        <f>IF(N797="zákl. přenesená",J797,0)</f>
        <v>0</v>
      </c>
      <c r="BH797" s="172">
        <f>IF(N797="sníž. přenesená",J797,0)</f>
        <v>0</v>
      </c>
      <c r="BI797" s="172">
        <f>IF(N797="nulová",J797,0)</f>
        <v>0</v>
      </c>
      <c r="BJ797" s="3" t="s">
        <v>80</v>
      </c>
      <c r="BK797" s="172">
        <f>ROUND(I797*H797,2)</f>
        <v>0</v>
      </c>
      <c r="BL797" s="3" t="s">
        <v>132</v>
      </c>
      <c r="BM797" s="171" t="s">
        <v>1896</v>
      </c>
    </row>
    <row r="798" spans="2:65" s="20" customFormat="1" x14ac:dyDescent="0.2">
      <c r="B798" s="21"/>
      <c r="C798" s="22"/>
      <c r="D798" s="173" t="s">
        <v>134</v>
      </c>
      <c r="E798" s="22"/>
      <c r="F798" s="174" t="s">
        <v>1895</v>
      </c>
      <c r="G798" s="22"/>
      <c r="H798" s="22"/>
      <c r="I798" s="175"/>
      <c r="J798" s="22"/>
      <c r="K798" s="22"/>
      <c r="L798" s="25"/>
      <c r="M798" s="176"/>
      <c r="N798" s="22"/>
      <c r="O798" s="22"/>
      <c r="P798" s="22"/>
      <c r="Q798" s="22"/>
      <c r="R798" s="22"/>
      <c r="S798" s="22"/>
      <c r="T798" s="53"/>
      <c r="AT798" s="3" t="s">
        <v>134</v>
      </c>
      <c r="AU798" s="3" t="s">
        <v>146</v>
      </c>
    </row>
    <row r="799" spans="2:65" s="20" customFormat="1" ht="16.5" customHeight="1" x14ac:dyDescent="0.2">
      <c r="B799" s="21"/>
      <c r="C799" s="215" t="s">
        <v>1897</v>
      </c>
      <c r="D799" s="215" t="s">
        <v>408</v>
      </c>
      <c r="E799" s="216" t="s">
        <v>1898</v>
      </c>
      <c r="F799" s="217" t="s">
        <v>1899</v>
      </c>
      <c r="G799" s="218" t="s">
        <v>1205</v>
      </c>
      <c r="H799" s="219">
        <v>72</v>
      </c>
      <c r="I799" s="220"/>
      <c r="J799" s="221">
        <f>ROUND(I799*H799,2)</f>
        <v>0</v>
      </c>
      <c r="K799" s="217" t="s">
        <v>19</v>
      </c>
      <c r="L799" s="222"/>
      <c r="M799" s="223" t="s">
        <v>19</v>
      </c>
      <c r="N799" s="224" t="s">
        <v>43</v>
      </c>
      <c r="O799" s="22"/>
      <c r="P799" s="169">
        <f>O799*H799</f>
        <v>0</v>
      </c>
      <c r="Q799" s="169">
        <v>1.5E-3</v>
      </c>
      <c r="R799" s="169">
        <f>Q799*H799</f>
        <v>0.108</v>
      </c>
      <c r="S799" s="169">
        <v>0</v>
      </c>
      <c r="T799" s="170">
        <f>S799*H799</f>
        <v>0</v>
      </c>
      <c r="AR799" s="171" t="s">
        <v>175</v>
      </c>
      <c r="AT799" s="171" t="s">
        <v>408</v>
      </c>
      <c r="AU799" s="171" t="s">
        <v>146</v>
      </c>
      <c r="AY799" s="3" t="s">
        <v>125</v>
      </c>
      <c r="BE799" s="172">
        <f>IF(N799="základní",J799,0)</f>
        <v>0</v>
      </c>
      <c r="BF799" s="172">
        <f>IF(N799="snížená",J799,0)</f>
        <v>0</v>
      </c>
      <c r="BG799" s="172">
        <f>IF(N799="zákl. přenesená",J799,0)</f>
        <v>0</v>
      </c>
      <c r="BH799" s="172">
        <f>IF(N799="sníž. přenesená",J799,0)</f>
        <v>0</v>
      </c>
      <c r="BI799" s="172">
        <f>IF(N799="nulová",J799,0)</f>
        <v>0</v>
      </c>
      <c r="BJ799" s="3" t="s">
        <v>80</v>
      </c>
      <c r="BK799" s="172">
        <f>ROUND(I799*H799,2)</f>
        <v>0</v>
      </c>
      <c r="BL799" s="3" t="s">
        <v>132</v>
      </c>
      <c r="BM799" s="171" t="s">
        <v>1900</v>
      </c>
    </row>
    <row r="800" spans="2:65" s="20" customFormat="1" x14ac:dyDescent="0.2">
      <c r="B800" s="21"/>
      <c r="C800" s="22"/>
      <c r="D800" s="173" t="s">
        <v>134</v>
      </c>
      <c r="E800" s="22"/>
      <c r="F800" s="174" t="s">
        <v>1899</v>
      </c>
      <c r="G800" s="22"/>
      <c r="H800" s="22"/>
      <c r="I800" s="175"/>
      <c r="J800" s="22"/>
      <c r="K800" s="22"/>
      <c r="L800" s="25"/>
      <c r="M800" s="176"/>
      <c r="N800" s="22"/>
      <c r="O800" s="22"/>
      <c r="P800" s="22"/>
      <c r="Q800" s="22"/>
      <c r="R800" s="22"/>
      <c r="S800" s="22"/>
      <c r="T800" s="53"/>
      <c r="AT800" s="3" t="s">
        <v>134</v>
      </c>
      <c r="AU800" s="3" t="s">
        <v>146</v>
      </c>
    </row>
    <row r="801" spans="2:65" s="20" customFormat="1" ht="16.5" customHeight="1" x14ac:dyDescent="0.2">
      <c r="B801" s="21"/>
      <c r="C801" s="215" t="s">
        <v>1901</v>
      </c>
      <c r="D801" s="215" t="s">
        <v>408</v>
      </c>
      <c r="E801" s="216" t="s">
        <v>1902</v>
      </c>
      <c r="F801" s="217" t="s">
        <v>1903</v>
      </c>
      <c r="G801" s="218" t="s">
        <v>1205</v>
      </c>
      <c r="H801" s="219">
        <v>90</v>
      </c>
      <c r="I801" s="220"/>
      <c r="J801" s="221">
        <f>ROUND(I801*H801,2)</f>
        <v>0</v>
      </c>
      <c r="K801" s="217" t="s">
        <v>19</v>
      </c>
      <c r="L801" s="222"/>
      <c r="M801" s="223" t="s">
        <v>19</v>
      </c>
      <c r="N801" s="224" t="s">
        <v>43</v>
      </c>
      <c r="O801" s="22"/>
      <c r="P801" s="169">
        <f>O801*H801</f>
        <v>0</v>
      </c>
      <c r="Q801" s="169">
        <v>1.5E-3</v>
      </c>
      <c r="R801" s="169">
        <f>Q801*H801</f>
        <v>0.13500000000000001</v>
      </c>
      <c r="S801" s="169">
        <v>0</v>
      </c>
      <c r="T801" s="170">
        <f>S801*H801</f>
        <v>0</v>
      </c>
      <c r="AR801" s="171" t="s">
        <v>175</v>
      </c>
      <c r="AT801" s="171" t="s">
        <v>408</v>
      </c>
      <c r="AU801" s="171" t="s">
        <v>146</v>
      </c>
      <c r="AY801" s="3" t="s">
        <v>125</v>
      </c>
      <c r="BE801" s="172">
        <f>IF(N801="základní",J801,0)</f>
        <v>0</v>
      </c>
      <c r="BF801" s="172">
        <f>IF(N801="snížená",J801,0)</f>
        <v>0</v>
      </c>
      <c r="BG801" s="172">
        <f>IF(N801="zákl. přenesená",J801,0)</f>
        <v>0</v>
      </c>
      <c r="BH801" s="172">
        <f>IF(N801="sníž. přenesená",J801,0)</f>
        <v>0</v>
      </c>
      <c r="BI801" s="172">
        <f>IF(N801="nulová",J801,0)</f>
        <v>0</v>
      </c>
      <c r="BJ801" s="3" t="s">
        <v>80</v>
      </c>
      <c r="BK801" s="172">
        <f>ROUND(I801*H801,2)</f>
        <v>0</v>
      </c>
      <c r="BL801" s="3" t="s">
        <v>132</v>
      </c>
      <c r="BM801" s="171" t="s">
        <v>1904</v>
      </c>
    </row>
    <row r="802" spans="2:65" s="20" customFormat="1" x14ac:dyDescent="0.2">
      <c r="B802" s="21"/>
      <c r="C802" s="22"/>
      <c r="D802" s="173" t="s">
        <v>134</v>
      </c>
      <c r="E802" s="22"/>
      <c r="F802" s="174" t="s">
        <v>1903</v>
      </c>
      <c r="G802" s="22"/>
      <c r="H802" s="22"/>
      <c r="I802" s="175"/>
      <c r="J802" s="22"/>
      <c r="K802" s="22"/>
      <c r="L802" s="25"/>
      <c r="M802" s="176"/>
      <c r="N802" s="22"/>
      <c r="O802" s="22"/>
      <c r="P802" s="22"/>
      <c r="Q802" s="22"/>
      <c r="R802" s="22"/>
      <c r="S802" s="22"/>
      <c r="T802" s="53"/>
      <c r="AT802" s="3" t="s">
        <v>134</v>
      </c>
      <c r="AU802" s="3" t="s">
        <v>146</v>
      </c>
    </row>
    <row r="803" spans="2:65" s="20" customFormat="1" ht="16.5" customHeight="1" x14ac:dyDescent="0.2">
      <c r="B803" s="21"/>
      <c r="C803" s="215" t="s">
        <v>1905</v>
      </c>
      <c r="D803" s="215" t="s">
        <v>408</v>
      </c>
      <c r="E803" s="216" t="s">
        <v>1906</v>
      </c>
      <c r="F803" s="217" t="s">
        <v>1907</v>
      </c>
      <c r="G803" s="218" t="s">
        <v>1205</v>
      </c>
      <c r="H803" s="219">
        <v>100</v>
      </c>
      <c r="I803" s="220"/>
      <c r="J803" s="221">
        <f>ROUND(I803*H803,2)</f>
        <v>0</v>
      </c>
      <c r="K803" s="217" t="s">
        <v>19</v>
      </c>
      <c r="L803" s="222"/>
      <c r="M803" s="223" t="s">
        <v>19</v>
      </c>
      <c r="N803" s="224" t="s">
        <v>43</v>
      </c>
      <c r="O803" s="22"/>
      <c r="P803" s="169">
        <f>O803*H803</f>
        <v>0</v>
      </c>
      <c r="Q803" s="169">
        <v>1.5E-3</v>
      </c>
      <c r="R803" s="169">
        <f>Q803*H803</f>
        <v>0.15</v>
      </c>
      <c r="S803" s="169">
        <v>0</v>
      </c>
      <c r="T803" s="170">
        <f>S803*H803</f>
        <v>0</v>
      </c>
      <c r="AR803" s="171" t="s">
        <v>175</v>
      </c>
      <c r="AT803" s="171" t="s">
        <v>408</v>
      </c>
      <c r="AU803" s="171" t="s">
        <v>146</v>
      </c>
      <c r="AY803" s="3" t="s">
        <v>125</v>
      </c>
      <c r="BE803" s="172">
        <f>IF(N803="základní",J803,0)</f>
        <v>0</v>
      </c>
      <c r="BF803" s="172">
        <f>IF(N803="snížená",J803,0)</f>
        <v>0</v>
      </c>
      <c r="BG803" s="172">
        <f>IF(N803="zákl. přenesená",J803,0)</f>
        <v>0</v>
      </c>
      <c r="BH803" s="172">
        <f>IF(N803="sníž. přenesená",J803,0)</f>
        <v>0</v>
      </c>
      <c r="BI803" s="172">
        <f>IF(N803="nulová",J803,0)</f>
        <v>0</v>
      </c>
      <c r="BJ803" s="3" t="s">
        <v>80</v>
      </c>
      <c r="BK803" s="172">
        <f>ROUND(I803*H803,2)</f>
        <v>0</v>
      </c>
      <c r="BL803" s="3" t="s">
        <v>132</v>
      </c>
      <c r="BM803" s="171" t="s">
        <v>1908</v>
      </c>
    </row>
    <row r="804" spans="2:65" s="20" customFormat="1" x14ac:dyDescent="0.2">
      <c r="B804" s="21"/>
      <c r="C804" s="22"/>
      <c r="D804" s="173" t="s">
        <v>134</v>
      </c>
      <c r="E804" s="22"/>
      <c r="F804" s="174" t="s">
        <v>1907</v>
      </c>
      <c r="G804" s="22"/>
      <c r="H804" s="22"/>
      <c r="I804" s="175"/>
      <c r="J804" s="22"/>
      <c r="K804" s="22"/>
      <c r="L804" s="25"/>
      <c r="M804" s="176"/>
      <c r="N804" s="22"/>
      <c r="O804" s="22"/>
      <c r="P804" s="22"/>
      <c r="Q804" s="22"/>
      <c r="R804" s="22"/>
      <c r="S804" s="22"/>
      <c r="T804" s="53"/>
      <c r="AT804" s="3" t="s">
        <v>134</v>
      </c>
      <c r="AU804" s="3" t="s">
        <v>146</v>
      </c>
    </row>
    <row r="805" spans="2:65" s="20" customFormat="1" ht="16.5" customHeight="1" x14ac:dyDescent="0.2">
      <c r="B805" s="21"/>
      <c r="C805" s="215" t="s">
        <v>1909</v>
      </c>
      <c r="D805" s="215" t="s">
        <v>408</v>
      </c>
      <c r="E805" s="216" t="s">
        <v>1910</v>
      </c>
      <c r="F805" s="217" t="s">
        <v>1911</v>
      </c>
      <c r="G805" s="218" t="s">
        <v>1205</v>
      </c>
      <c r="H805" s="219">
        <v>50</v>
      </c>
      <c r="I805" s="220"/>
      <c r="J805" s="221">
        <f>ROUND(I805*H805,2)</f>
        <v>0</v>
      </c>
      <c r="K805" s="217" t="s">
        <v>19</v>
      </c>
      <c r="L805" s="222"/>
      <c r="M805" s="223" t="s">
        <v>19</v>
      </c>
      <c r="N805" s="224" t="s">
        <v>43</v>
      </c>
      <c r="O805" s="22"/>
      <c r="P805" s="169">
        <f>O805*H805</f>
        <v>0</v>
      </c>
      <c r="Q805" s="169">
        <v>1.5E-3</v>
      </c>
      <c r="R805" s="169">
        <f>Q805*H805</f>
        <v>7.4999999999999997E-2</v>
      </c>
      <c r="S805" s="169">
        <v>0</v>
      </c>
      <c r="T805" s="170">
        <f>S805*H805</f>
        <v>0</v>
      </c>
      <c r="AR805" s="171" t="s">
        <v>175</v>
      </c>
      <c r="AT805" s="171" t="s">
        <v>408</v>
      </c>
      <c r="AU805" s="171" t="s">
        <v>146</v>
      </c>
      <c r="AY805" s="3" t="s">
        <v>125</v>
      </c>
      <c r="BE805" s="172">
        <f>IF(N805="základní",J805,0)</f>
        <v>0</v>
      </c>
      <c r="BF805" s="172">
        <f>IF(N805="snížená",J805,0)</f>
        <v>0</v>
      </c>
      <c r="BG805" s="172">
        <f>IF(N805="zákl. přenesená",J805,0)</f>
        <v>0</v>
      </c>
      <c r="BH805" s="172">
        <f>IF(N805="sníž. přenesená",J805,0)</f>
        <v>0</v>
      </c>
      <c r="BI805" s="172">
        <f>IF(N805="nulová",J805,0)</f>
        <v>0</v>
      </c>
      <c r="BJ805" s="3" t="s">
        <v>80</v>
      </c>
      <c r="BK805" s="172">
        <f>ROUND(I805*H805,2)</f>
        <v>0</v>
      </c>
      <c r="BL805" s="3" t="s">
        <v>132</v>
      </c>
      <c r="BM805" s="171" t="s">
        <v>1912</v>
      </c>
    </row>
    <row r="806" spans="2:65" s="20" customFormat="1" x14ac:dyDescent="0.2">
      <c r="B806" s="21"/>
      <c r="C806" s="22"/>
      <c r="D806" s="173" t="s">
        <v>134</v>
      </c>
      <c r="E806" s="22"/>
      <c r="F806" s="174" t="s">
        <v>1911</v>
      </c>
      <c r="G806" s="22"/>
      <c r="H806" s="22"/>
      <c r="I806" s="175"/>
      <c r="J806" s="22"/>
      <c r="K806" s="22"/>
      <c r="L806" s="25"/>
      <c r="M806" s="176"/>
      <c r="N806" s="22"/>
      <c r="O806" s="22"/>
      <c r="P806" s="22"/>
      <c r="Q806" s="22"/>
      <c r="R806" s="22"/>
      <c r="S806" s="22"/>
      <c r="T806" s="53"/>
      <c r="AT806" s="3" t="s">
        <v>134</v>
      </c>
      <c r="AU806" s="3" t="s">
        <v>146</v>
      </c>
    </row>
    <row r="807" spans="2:65" s="20" customFormat="1" ht="16.5" customHeight="1" x14ac:dyDescent="0.2">
      <c r="B807" s="21"/>
      <c r="C807" s="215" t="s">
        <v>1913</v>
      </c>
      <c r="D807" s="215" t="s">
        <v>408</v>
      </c>
      <c r="E807" s="216" t="s">
        <v>1914</v>
      </c>
      <c r="F807" s="217" t="s">
        <v>1915</v>
      </c>
      <c r="G807" s="218" t="s">
        <v>1205</v>
      </c>
      <c r="H807" s="219">
        <v>400</v>
      </c>
      <c r="I807" s="220"/>
      <c r="J807" s="221">
        <f>ROUND(I807*H807,2)</f>
        <v>0</v>
      </c>
      <c r="K807" s="217" t="s">
        <v>19</v>
      </c>
      <c r="L807" s="222"/>
      <c r="M807" s="223" t="s">
        <v>19</v>
      </c>
      <c r="N807" s="224" t="s">
        <v>43</v>
      </c>
      <c r="O807" s="22"/>
      <c r="P807" s="169">
        <f>O807*H807</f>
        <v>0</v>
      </c>
      <c r="Q807" s="169">
        <v>1.5E-3</v>
      </c>
      <c r="R807" s="169">
        <f>Q807*H807</f>
        <v>0.6</v>
      </c>
      <c r="S807" s="169">
        <v>0</v>
      </c>
      <c r="T807" s="170">
        <f>S807*H807</f>
        <v>0</v>
      </c>
      <c r="AR807" s="171" t="s">
        <v>175</v>
      </c>
      <c r="AT807" s="171" t="s">
        <v>408</v>
      </c>
      <c r="AU807" s="171" t="s">
        <v>146</v>
      </c>
      <c r="AY807" s="3" t="s">
        <v>125</v>
      </c>
      <c r="BE807" s="172">
        <f>IF(N807="základní",J807,0)</f>
        <v>0</v>
      </c>
      <c r="BF807" s="172">
        <f>IF(N807="snížená",J807,0)</f>
        <v>0</v>
      </c>
      <c r="BG807" s="172">
        <f>IF(N807="zákl. přenesená",J807,0)</f>
        <v>0</v>
      </c>
      <c r="BH807" s="172">
        <f>IF(N807="sníž. přenesená",J807,0)</f>
        <v>0</v>
      </c>
      <c r="BI807" s="172">
        <f>IF(N807="nulová",J807,0)</f>
        <v>0</v>
      </c>
      <c r="BJ807" s="3" t="s">
        <v>80</v>
      </c>
      <c r="BK807" s="172">
        <f>ROUND(I807*H807,2)</f>
        <v>0</v>
      </c>
      <c r="BL807" s="3" t="s">
        <v>132</v>
      </c>
      <c r="BM807" s="171" t="s">
        <v>1916</v>
      </c>
    </row>
    <row r="808" spans="2:65" s="20" customFormat="1" x14ac:dyDescent="0.2">
      <c r="B808" s="21"/>
      <c r="C808" s="22"/>
      <c r="D808" s="173" t="s">
        <v>134</v>
      </c>
      <c r="E808" s="22"/>
      <c r="F808" s="174" t="s">
        <v>1915</v>
      </c>
      <c r="G808" s="22"/>
      <c r="H808" s="22"/>
      <c r="I808" s="175"/>
      <c r="J808" s="22"/>
      <c r="K808" s="22"/>
      <c r="L808" s="25"/>
      <c r="M808" s="176"/>
      <c r="N808" s="22"/>
      <c r="O808" s="22"/>
      <c r="P808" s="22"/>
      <c r="Q808" s="22"/>
      <c r="R808" s="22"/>
      <c r="S808" s="22"/>
      <c r="T808" s="53"/>
      <c r="AT808" s="3" t="s">
        <v>134</v>
      </c>
      <c r="AU808" s="3" t="s">
        <v>146</v>
      </c>
    </row>
    <row r="809" spans="2:65" s="20" customFormat="1" ht="16.5" customHeight="1" x14ac:dyDescent="0.2">
      <c r="B809" s="21"/>
      <c r="C809" s="215" t="s">
        <v>1917</v>
      </c>
      <c r="D809" s="215" t="s">
        <v>408</v>
      </c>
      <c r="E809" s="216" t="s">
        <v>1918</v>
      </c>
      <c r="F809" s="217" t="s">
        <v>1919</v>
      </c>
      <c r="G809" s="218" t="s">
        <v>1205</v>
      </c>
      <c r="H809" s="219">
        <v>60</v>
      </c>
      <c r="I809" s="220"/>
      <c r="J809" s="221">
        <f>ROUND(I809*H809,2)</f>
        <v>0</v>
      </c>
      <c r="K809" s="217" t="s">
        <v>19</v>
      </c>
      <c r="L809" s="222"/>
      <c r="M809" s="223" t="s">
        <v>19</v>
      </c>
      <c r="N809" s="224" t="s">
        <v>43</v>
      </c>
      <c r="O809" s="22"/>
      <c r="P809" s="169">
        <f>O809*H809</f>
        <v>0</v>
      </c>
      <c r="Q809" s="169">
        <v>1.5E-3</v>
      </c>
      <c r="R809" s="169">
        <f>Q809*H809</f>
        <v>0.09</v>
      </c>
      <c r="S809" s="169">
        <v>0</v>
      </c>
      <c r="T809" s="170">
        <f>S809*H809</f>
        <v>0</v>
      </c>
      <c r="AR809" s="171" t="s">
        <v>175</v>
      </c>
      <c r="AT809" s="171" t="s">
        <v>408</v>
      </c>
      <c r="AU809" s="171" t="s">
        <v>146</v>
      </c>
      <c r="AY809" s="3" t="s">
        <v>125</v>
      </c>
      <c r="BE809" s="172">
        <f>IF(N809="základní",J809,0)</f>
        <v>0</v>
      </c>
      <c r="BF809" s="172">
        <f>IF(N809="snížená",J809,0)</f>
        <v>0</v>
      </c>
      <c r="BG809" s="172">
        <f>IF(N809="zákl. přenesená",J809,0)</f>
        <v>0</v>
      </c>
      <c r="BH809" s="172">
        <f>IF(N809="sníž. přenesená",J809,0)</f>
        <v>0</v>
      </c>
      <c r="BI809" s="172">
        <f>IF(N809="nulová",J809,0)</f>
        <v>0</v>
      </c>
      <c r="BJ809" s="3" t="s">
        <v>80</v>
      </c>
      <c r="BK809" s="172">
        <f>ROUND(I809*H809,2)</f>
        <v>0</v>
      </c>
      <c r="BL809" s="3" t="s">
        <v>132</v>
      </c>
      <c r="BM809" s="171" t="s">
        <v>1920</v>
      </c>
    </row>
    <row r="810" spans="2:65" s="20" customFormat="1" x14ac:dyDescent="0.2">
      <c r="B810" s="21"/>
      <c r="C810" s="22"/>
      <c r="D810" s="173" t="s">
        <v>134</v>
      </c>
      <c r="E810" s="22"/>
      <c r="F810" s="174" t="s">
        <v>1919</v>
      </c>
      <c r="G810" s="22"/>
      <c r="H810" s="22"/>
      <c r="I810" s="175"/>
      <c r="J810" s="22"/>
      <c r="K810" s="22"/>
      <c r="L810" s="25"/>
      <c r="M810" s="176"/>
      <c r="N810" s="22"/>
      <c r="O810" s="22"/>
      <c r="P810" s="22"/>
      <c r="Q810" s="22"/>
      <c r="R810" s="22"/>
      <c r="S810" s="22"/>
      <c r="T810" s="53"/>
      <c r="AT810" s="3" t="s">
        <v>134</v>
      </c>
      <c r="AU810" s="3" t="s">
        <v>146</v>
      </c>
    </row>
    <row r="811" spans="2:65" s="144" customFormat="1" ht="20.85" customHeight="1" x14ac:dyDescent="0.2">
      <c r="B811" s="145"/>
      <c r="C811" s="146"/>
      <c r="D811" s="147" t="s">
        <v>71</v>
      </c>
      <c r="E811" s="158" t="s">
        <v>1921</v>
      </c>
      <c r="F811" s="158" t="s">
        <v>1922</v>
      </c>
      <c r="G811" s="146"/>
      <c r="H811" s="146"/>
      <c r="I811" s="149"/>
      <c r="J811" s="159">
        <f>BK811</f>
        <v>0</v>
      </c>
      <c r="K811" s="146"/>
      <c r="L811" s="151"/>
      <c r="M811" s="152"/>
      <c r="N811" s="146"/>
      <c r="O811" s="146"/>
      <c r="P811" s="153">
        <f>SUM(P812:P817)</f>
        <v>0</v>
      </c>
      <c r="Q811" s="146"/>
      <c r="R811" s="153">
        <f>SUM(R812:R817)</f>
        <v>0.19500000000000001</v>
      </c>
      <c r="S811" s="146"/>
      <c r="T811" s="154">
        <f>SUM(T812:T817)</f>
        <v>0</v>
      </c>
      <c r="AR811" s="155" t="s">
        <v>80</v>
      </c>
      <c r="AT811" s="156" t="s">
        <v>71</v>
      </c>
      <c r="AU811" s="156" t="s">
        <v>82</v>
      </c>
      <c r="AY811" s="155" t="s">
        <v>125</v>
      </c>
      <c r="BK811" s="157">
        <f>SUM(BK812:BK817)</f>
        <v>0</v>
      </c>
    </row>
    <row r="812" spans="2:65" s="20" customFormat="1" ht="16.5" customHeight="1" x14ac:dyDescent="0.2">
      <c r="B812" s="21"/>
      <c r="C812" s="160" t="s">
        <v>1923</v>
      </c>
      <c r="D812" s="160" t="s">
        <v>127</v>
      </c>
      <c r="E812" s="161" t="s">
        <v>1924</v>
      </c>
      <c r="F812" s="162" t="s">
        <v>1925</v>
      </c>
      <c r="G812" s="163" t="s">
        <v>1205</v>
      </c>
      <c r="H812" s="164">
        <v>1950</v>
      </c>
      <c r="I812" s="165"/>
      <c r="J812" s="166">
        <f>ROUND(I812*H812,2)</f>
        <v>0</v>
      </c>
      <c r="K812" s="162" t="s">
        <v>19</v>
      </c>
      <c r="L812" s="25"/>
      <c r="M812" s="167" t="s">
        <v>19</v>
      </c>
      <c r="N812" s="168" t="s">
        <v>43</v>
      </c>
      <c r="O812" s="22"/>
      <c r="P812" s="169">
        <f>O812*H812</f>
        <v>0</v>
      </c>
      <c r="Q812" s="169">
        <v>0</v>
      </c>
      <c r="R812" s="169">
        <f>Q812*H812</f>
        <v>0</v>
      </c>
      <c r="S812" s="169">
        <v>0</v>
      </c>
      <c r="T812" s="170">
        <f>S812*H812</f>
        <v>0</v>
      </c>
      <c r="AR812" s="171" t="s">
        <v>132</v>
      </c>
      <c r="AT812" s="171" t="s">
        <v>127</v>
      </c>
      <c r="AU812" s="171" t="s">
        <v>146</v>
      </c>
      <c r="AY812" s="3" t="s">
        <v>125</v>
      </c>
      <c r="BE812" s="172">
        <f>IF(N812="základní",J812,0)</f>
        <v>0</v>
      </c>
      <c r="BF812" s="172">
        <f>IF(N812="snížená",J812,0)</f>
        <v>0</v>
      </c>
      <c r="BG812" s="172">
        <f>IF(N812="zákl. přenesená",J812,0)</f>
        <v>0</v>
      </c>
      <c r="BH812" s="172">
        <f>IF(N812="sníž. přenesená",J812,0)</f>
        <v>0</v>
      </c>
      <c r="BI812" s="172">
        <f>IF(N812="nulová",J812,0)</f>
        <v>0</v>
      </c>
      <c r="BJ812" s="3" t="s">
        <v>80</v>
      </c>
      <c r="BK812" s="172">
        <f>ROUND(I812*H812,2)</f>
        <v>0</v>
      </c>
      <c r="BL812" s="3" t="s">
        <v>132</v>
      </c>
      <c r="BM812" s="171" t="s">
        <v>1926</v>
      </c>
    </row>
    <row r="813" spans="2:65" s="20" customFormat="1" x14ac:dyDescent="0.2">
      <c r="B813" s="21"/>
      <c r="C813" s="22"/>
      <c r="D813" s="173" t="s">
        <v>134</v>
      </c>
      <c r="E813" s="22"/>
      <c r="F813" s="174" t="s">
        <v>1925</v>
      </c>
      <c r="G813" s="22"/>
      <c r="H813" s="22"/>
      <c r="I813" s="175"/>
      <c r="J813" s="22"/>
      <c r="K813" s="22"/>
      <c r="L813" s="25"/>
      <c r="M813" s="176"/>
      <c r="N813" s="22"/>
      <c r="O813" s="22"/>
      <c r="P813" s="22"/>
      <c r="Q813" s="22"/>
      <c r="R813" s="22"/>
      <c r="S813" s="22"/>
      <c r="T813" s="53"/>
      <c r="AT813" s="3" t="s">
        <v>134</v>
      </c>
      <c r="AU813" s="3" t="s">
        <v>146</v>
      </c>
    </row>
    <row r="814" spans="2:65" s="20" customFormat="1" ht="16.5" customHeight="1" x14ac:dyDescent="0.2">
      <c r="B814" s="21"/>
      <c r="C814" s="215" t="s">
        <v>1927</v>
      </c>
      <c r="D814" s="215" t="s">
        <v>408</v>
      </c>
      <c r="E814" s="216" t="s">
        <v>1928</v>
      </c>
      <c r="F814" s="217" t="s">
        <v>1929</v>
      </c>
      <c r="G814" s="218" t="s">
        <v>1205</v>
      </c>
      <c r="H814" s="219">
        <v>950</v>
      </c>
      <c r="I814" s="220"/>
      <c r="J814" s="221">
        <f>ROUND(I814*H814,2)</f>
        <v>0</v>
      </c>
      <c r="K814" s="217" t="s">
        <v>19</v>
      </c>
      <c r="L814" s="222"/>
      <c r="M814" s="223" t="s">
        <v>19</v>
      </c>
      <c r="N814" s="224" t="s">
        <v>43</v>
      </c>
      <c r="O814" s="22"/>
      <c r="P814" s="169">
        <f>O814*H814</f>
        <v>0</v>
      </c>
      <c r="Q814" s="169">
        <v>1E-4</v>
      </c>
      <c r="R814" s="169">
        <f>Q814*H814</f>
        <v>9.5000000000000001E-2</v>
      </c>
      <c r="S814" s="169">
        <v>0</v>
      </c>
      <c r="T814" s="170">
        <f>S814*H814</f>
        <v>0</v>
      </c>
      <c r="AR814" s="171" t="s">
        <v>175</v>
      </c>
      <c r="AT814" s="171" t="s">
        <v>408</v>
      </c>
      <c r="AU814" s="171" t="s">
        <v>146</v>
      </c>
      <c r="AY814" s="3" t="s">
        <v>125</v>
      </c>
      <c r="BE814" s="172">
        <f>IF(N814="základní",J814,0)</f>
        <v>0</v>
      </c>
      <c r="BF814" s="172">
        <f>IF(N814="snížená",J814,0)</f>
        <v>0</v>
      </c>
      <c r="BG814" s="172">
        <f>IF(N814="zákl. přenesená",J814,0)</f>
        <v>0</v>
      </c>
      <c r="BH814" s="172">
        <f>IF(N814="sníž. přenesená",J814,0)</f>
        <v>0</v>
      </c>
      <c r="BI814" s="172">
        <f>IF(N814="nulová",J814,0)</f>
        <v>0</v>
      </c>
      <c r="BJ814" s="3" t="s">
        <v>80</v>
      </c>
      <c r="BK814" s="172">
        <f>ROUND(I814*H814,2)</f>
        <v>0</v>
      </c>
      <c r="BL814" s="3" t="s">
        <v>132</v>
      </c>
      <c r="BM814" s="171" t="s">
        <v>1930</v>
      </c>
    </row>
    <row r="815" spans="2:65" s="20" customFormat="1" x14ac:dyDescent="0.2">
      <c r="B815" s="21"/>
      <c r="C815" s="22"/>
      <c r="D815" s="173" t="s">
        <v>134</v>
      </c>
      <c r="E815" s="22"/>
      <c r="F815" s="174" t="s">
        <v>1929</v>
      </c>
      <c r="G815" s="22"/>
      <c r="H815" s="22"/>
      <c r="I815" s="175"/>
      <c r="J815" s="22"/>
      <c r="K815" s="22"/>
      <c r="L815" s="25"/>
      <c r="M815" s="176"/>
      <c r="N815" s="22"/>
      <c r="O815" s="22"/>
      <c r="P815" s="22"/>
      <c r="Q815" s="22"/>
      <c r="R815" s="22"/>
      <c r="S815" s="22"/>
      <c r="T815" s="53"/>
      <c r="AT815" s="3" t="s">
        <v>134</v>
      </c>
      <c r="AU815" s="3" t="s">
        <v>146</v>
      </c>
    </row>
    <row r="816" spans="2:65" s="20" customFormat="1" ht="16.5" customHeight="1" x14ac:dyDescent="0.2">
      <c r="B816" s="21"/>
      <c r="C816" s="215" t="s">
        <v>1931</v>
      </c>
      <c r="D816" s="215" t="s">
        <v>408</v>
      </c>
      <c r="E816" s="216" t="s">
        <v>1932</v>
      </c>
      <c r="F816" s="217" t="s">
        <v>1933</v>
      </c>
      <c r="G816" s="218" t="s">
        <v>1205</v>
      </c>
      <c r="H816" s="219">
        <v>1000</v>
      </c>
      <c r="I816" s="220"/>
      <c r="J816" s="221">
        <f>ROUND(I816*H816,2)</f>
        <v>0</v>
      </c>
      <c r="K816" s="217" t="s">
        <v>19</v>
      </c>
      <c r="L816" s="222"/>
      <c r="M816" s="223" t="s">
        <v>19</v>
      </c>
      <c r="N816" s="224" t="s">
        <v>43</v>
      </c>
      <c r="O816" s="22"/>
      <c r="P816" s="169">
        <f>O816*H816</f>
        <v>0</v>
      </c>
      <c r="Q816" s="169">
        <v>1E-4</v>
      </c>
      <c r="R816" s="169">
        <f>Q816*H816</f>
        <v>0.1</v>
      </c>
      <c r="S816" s="169">
        <v>0</v>
      </c>
      <c r="T816" s="170">
        <f>S816*H816</f>
        <v>0</v>
      </c>
      <c r="AR816" s="171" t="s">
        <v>175</v>
      </c>
      <c r="AT816" s="171" t="s">
        <v>408</v>
      </c>
      <c r="AU816" s="171" t="s">
        <v>146</v>
      </c>
      <c r="AY816" s="3" t="s">
        <v>125</v>
      </c>
      <c r="BE816" s="172">
        <f>IF(N816="základní",J816,0)</f>
        <v>0</v>
      </c>
      <c r="BF816" s="172">
        <f>IF(N816="snížená",J816,0)</f>
        <v>0</v>
      </c>
      <c r="BG816" s="172">
        <f>IF(N816="zákl. přenesená",J816,0)</f>
        <v>0</v>
      </c>
      <c r="BH816" s="172">
        <f>IF(N816="sníž. přenesená",J816,0)</f>
        <v>0</v>
      </c>
      <c r="BI816" s="172">
        <f>IF(N816="nulová",J816,0)</f>
        <v>0</v>
      </c>
      <c r="BJ816" s="3" t="s">
        <v>80</v>
      </c>
      <c r="BK816" s="172">
        <f>ROUND(I816*H816,2)</f>
        <v>0</v>
      </c>
      <c r="BL816" s="3" t="s">
        <v>132</v>
      </c>
      <c r="BM816" s="171" t="s">
        <v>1934</v>
      </c>
    </row>
    <row r="817" spans="2:65" s="20" customFormat="1" x14ac:dyDescent="0.2">
      <c r="B817" s="21"/>
      <c r="C817" s="22"/>
      <c r="D817" s="173" t="s">
        <v>134</v>
      </c>
      <c r="E817" s="22"/>
      <c r="F817" s="174" t="s">
        <v>1933</v>
      </c>
      <c r="G817" s="22"/>
      <c r="H817" s="22"/>
      <c r="I817" s="175"/>
      <c r="J817" s="22"/>
      <c r="K817" s="22"/>
      <c r="L817" s="25"/>
      <c r="M817" s="176"/>
      <c r="N817" s="22"/>
      <c r="O817" s="22"/>
      <c r="P817" s="22"/>
      <c r="Q817" s="22"/>
      <c r="R817" s="22"/>
      <c r="S817" s="22"/>
      <c r="T817" s="53"/>
      <c r="AT817" s="3" t="s">
        <v>134</v>
      </c>
      <c r="AU817" s="3" t="s">
        <v>146</v>
      </c>
    </row>
    <row r="818" spans="2:65" s="144" customFormat="1" ht="20.85" customHeight="1" x14ac:dyDescent="0.2">
      <c r="B818" s="145"/>
      <c r="C818" s="146"/>
      <c r="D818" s="147" t="s">
        <v>71</v>
      </c>
      <c r="E818" s="158" t="s">
        <v>1935</v>
      </c>
      <c r="F818" s="158" t="s">
        <v>1936</v>
      </c>
      <c r="G818" s="146"/>
      <c r="H818" s="146"/>
      <c r="I818" s="149"/>
      <c r="J818" s="159">
        <f>BK818</f>
        <v>0</v>
      </c>
      <c r="K818" s="146"/>
      <c r="L818" s="151"/>
      <c r="M818" s="152"/>
      <c r="N818" s="146"/>
      <c r="O818" s="146"/>
      <c r="P818" s="153">
        <f>SUM(P819:P876)</f>
        <v>0</v>
      </c>
      <c r="Q818" s="146"/>
      <c r="R818" s="153">
        <f>SUM(R819:R876)</f>
        <v>0.22499999999999998</v>
      </c>
      <c r="S818" s="146"/>
      <c r="T818" s="154">
        <f>SUM(T819:T876)</f>
        <v>0</v>
      </c>
      <c r="AR818" s="155" t="s">
        <v>80</v>
      </c>
      <c r="AT818" s="156" t="s">
        <v>71</v>
      </c>
      <c r="AU818" s="156" t="s">
        <v>82</v>
      </c>
      <c r="AY818" s="155" t="s">
        <v>125</v>
      </c>
      <c r="BK818" s="157">
        <f>SUM(BK819:BK876)</f>
        <v>0</v>
      </c>
    </row>
    <row r="819" spans="2:65" s="20" customFormat="1" ht="16.5" customHeight="1" x14ac:dyDescent="0.2">
      <c r="B819" s="21"/>
      <c r="C819" s="160" t="s">
        <v>1937</v>
      </c>
      <c r="D819" s="160" t="s">
        <v>127</v>
      </c>
      <c r="E819" s="161" t="s">
        <v>1938</v>
      </c>
      <c r="F819" s="162" t="s">
        <v>1731</v>
      </c>
      <c r="G819" s="163" t="s">
        <v>187</v>
      </c>
      <c r="H819" s="164">
        <v>10.050000000000001</v>
      </c>
      <c r="I819" s="165"/>
      <c r="J819" s="166">
        <f>ROUND(I819*H819,2)</f>
        <v>0</v>
      </c>
      <c r="K819" s="162" t="s">
        <v>131</v>
      </c>
      <c r="L819" s="25"/>
      <c r="M819" s="167" t="s">
        <v>19</v>
      </c>
      <c r="N819" s="168" t="s">
        <v>43</v>
      </c>
      <c r="O819" s="22"/>
      <c r="P819" s="169">
        <f>O819*H819</f>
        <v>0</v>
      </c>
      <c r="Q819" s="169">
        <v>0</v>
      </c>
      <c r="R819" s="169">
        <f>Q819*H819</f>
        <v>0</v>
      </c>
      <c r="S819" s="169">
        <v>0</v>
      </c>
      <c r="T819" s="170">
        <f>S819*H819</f>
        <v>0</v>
      </c>
      <c r="AR819" s="171" t="s">
        <v>132</v>
      </c>
      <c r="AT819" s="171" t="s">
        <v>127</v>
      </c>
      <c r="AU819" s="171" t="s">
        <v>146</v>
      </c>
      <c r="AY819" s="3" t="s">
        <v>125</v>
      </c>
      <c r="BE819" s="172">
        <f>IF(N819="základní",J819,0)</f>
        <v>0</v>
      </c>
      <c r="BF819" s="172">
        <f>IF(N819="snížená",J819,0)</f>
        <v>0</v>
      </c>
      <c r="BG819" s="172">
        <f>IF(N819="zákl. přenesená",J819,0)</f>
        <v>0</v>
      </c>
      <c r="BH819" s="172">
        <f>IF(N819="sníž. přenesená",J819,0)</f>
        <v>0</v>
      </c>
      <c r="BI819" s="172">
        <f>IF(N819="nulová",J819,0)</f>
        <v>0</v>
      </c>
      <c r="BJ819" s="3" t="s">
        <v>80</v>
      </c>
      <c r="BK819" s="172">
        <f>ROUND(I819*H819,2)</f>
        <v>0</v>
      </c>
      <c r="BL819" s="3" t="s">
        <v>132</v>
      </c>
      <c r="BM819" s="171" t="s">
        <v>1939</v>
      </c>
    </row>
    <row r="820" spans="2:65" s="20" customFormat="1" x14ac:dyDescent="0.2">
      <c r="B820" s="21"/>
      <c r="C820" s="22"/>
      <c r="D820" s="173" t="s">
        <v>134</v>
      </c>
      <c r="E820" s="22"/>
      <c r="F820" s="174" t="s">
        <v>1733</v>
      </c>
      <c r="G820" s="22"/>
      <c r="H820" s="22"/>
      <c r="I820" s="175"/>
      <c r="J820" s="22"/>
      <c r="K820" s="22"/>
      <c r="L820" s="25"/>
      <c r="M820" s="176"/>
      <c r="N820" s="22"/>
      <c r="O820" s="22"/>
      <c r="P820" s="22"/>
      <c r="Q820" s="22"/>
      <c r="R820" s="22"/>
      <c r="S820" s="22"/>
      <c r="T820" s="53"/>
      <c r="AT820" s="3" t="s">
        <v>134</v>
      </c>
      <c r="AU820" s="3" t="s">
        <v>146</v>
      </c>
    </row>
    <row r="821" spans="2:65" s="20" customFormat="1" x14ac:dyDescent="0.2">
      <c r="B821" s="21"/>
      <c r="C821" s="22"/>
      <c r="D821" s="177" t="s">
        <v>136</v>
      </c>
      <c r="E821" s="22"/>
      <c r="F821" s="178" t="s">
        <v>1940</v>
      </c>
      <c r="G821" s="22"/>
      <c r="H821" s="22"/>
      <c r="I821" s="175"/>
      <c r="J821" s="22"/>
      <c r="K821" s="22"/>
      <c r="L821" s="25"/>
      <c r="M821" s="176"/>
      <c r="N821" s="22"/>
      <c r="O821" s="22"/>
      <c r="P821" s="22"/>
      <c r="Q821" s="22"/>
      <c r="R821" s="22"/>
      <c r="S821" s="22"/>
      <c r="T821" s="53"/>
      <c r="AT821" s="3" t="s">
        <v>136</v>
      </c>
      <c r="AU821" s="3" t="s">
        <v>146</v>
      </c>
    </row>
    <row r="822" spans="2:65" s="20" customFormat="1" ht="19.5" x14ac:dyDescent="0.2">
      <c r="B822" s="21"/>
      <c r="C822" s="22"/>
      <c r="D822" s="173" t="s">
        <v>611</v>
      </c>
      <c r="E822" s="22"/>
      <c r="F822" s="239" t="s">
        <v>1941</v>
      </c>
      <c r="G822" s="22"/>
      <c r="H822" s="22"/>
      <c r="I822" s="175"/>
      <c r="J822" s="22"/>
      <c r="K822" s="22"/>
      <c r="L822" s="25"/>
      <c r="M822" s="176"/>
      <c r="N822" s="22"/>
      <c r="O822" s="22"/>
      <c r="P822" s="22"/>
      <c r="Q822" s="22"/>
      <c r="R822" s="22"/>
      <c r="S822" s="22"/>
      <c r="T822" s="53"/>
      <c r="AT822" s="3" t="s">
        <v>611</v>
      </c>
      <c r="AU822" s="3" t="s">
        <v>146</v>
      </c>
    </row>
    <row r="823" spans="2:65" s="179" customFormat="1" x14ac:dyDescent="0.2">
      <c r="B823" s="180"/>
      <c r="C823" s="181"/>
      <c r="D823" s="173" t="s">
        <v>138</v>
      </c>
      <c r="E823" s="182" t="s">
        <v>19</v>
      </c>
      <c r="F823" s="183" t="s">
        <v>1942</v>
      </c>
      <c r="G823" s="181"/>
      <c r="H823" s="184">
        <v>10.050000000000001</v>
      </c>
      <c r="I823" s="185"/>
      <c r="J823" s="181"/>
      <c r="K823" s="181"/>
      <c r="L823" s="186"/>
      <c r="M823" s="187"/>
      <c r="N823" s="181"/>
      <c r="O823" s="181"/>
      <c r="P823" s="181"/>
      <c r="Q823" s="181"/>
      <c r="R823" s="181"/>
      <c r="S823" s="181"/>
      <c r="T823" s="188"/>
      <c r="AT823" s="189" t="s">
        <v>138</v>
      </c>
      <c r="AU823" s="189" t="s">
        <v>146</v>
      </c>
      <c r="AV823" s="179" t="s">
        <v>82</v>
      </c>
      <c r="AW823" s="179" t="s">
        <v>33</v>
      </c>
      <c r="AX823" s="179" t="s">
        <v>72</v>
      </c>
      <c r="AY823" s="189" t="s">
        <v>125</v>
      </c>
    </row>
    <row r="824" spans="2:65" s="190" customFormat="1" x14ac:dyDescent="0.2">
      <c r="B824" s="191"/>
      <c r="C824" s="192"/>
      <c r="D824" s="173" t="s">
        <v>138</v>
      </c>
      <c r="E824" s="193" t="s">
        <v>19</v>
      </c>
      <c r="F824" s="194" t="s">
        <v>158</v>
      </c>
      <c r="G824" s="192"/>
      <c r="H824" s="195">
        <v>10.050000000000001</v>
      </c>
      <c r="I824" s="196"/>
      <c r="J824" s="192"/>
      <c r="K824" s="192"/>
      <c r="L824" s="197"/>
      <c r="M824" s="198"/>
      <c r="N824" s="192"/>
      <c r="O824" s="192"/>
      <c r="P824" s="192"/>
      <c r="Q824" s="192"/>
      <c r="R824" s="192"/>
      <c r="S824" s="192"/>
      <c r="T824" s="199"/>
      <c r="AT824" s="200" t="s">
        <v>138</v>
      </c>
      <c r="AU824" s="200" t="s">
        <v>146</v>
      </c>
      <c r="AV824" s="190" t="s">
        <v>132</v>
      </c>
      <c r="AW824" s="190" t="s">
        <v>33</v>
      </c>
      <c r="AX824" s="190" t="s">
        <v>80</v>
      </c>
      <c r="AY824" s="200" t="s">
        <v>125</v>
      </c>
    </row>
    <row r="825" spans="2:65" s="20" customFormat="1" ht="16.5" customHeight="1" x14ac:dyDescent="0.2">
      <c r="B825" s="21"/>
      <c r="C825" s="160" t="s">
        <v>1943</v>
      </c>
      <c r="D825" s="160" t="s">
        <v>127</v>
      </c>
      <c r="E825" s="161" t="s">
        <v>1851</v>
      </c>
      <c r="F825" s="162" t="s">
        <v>1627</v>
      </c>
      <c r="G825" s="163" t="s">
        <v>187</v>
      </c>
      <c r="H825" s="164">
        <v>33.15</v>
      </c>
      <c r="I825" s="165"/>
      <c r="J825" s="166">
        <f>ROUND(I825*H825,2)</f>
        <v>0</v>
      </c>
      <c r="K825" s="162" t="s">
        <v>131</v>
      </c>
      <c r="L825" s="25"/>
      <c r="M825" s="167" t="s">
        <v>19</v>
      </c>
      <c r="N825" s="168" t="s">
        <v>43</v>
      </c>
      <c r="O825" s="22"/>
      <c r="P825" s="169">
        <f>O825*H825</f>
        <v>0</v>
      </c>
      <c r="Q825" s="169">
        <v>0</v>
      </c>
      <c r="R825" s="169">
        <f>Q825*H825</f>
        <v>0</v>
      </c>
      <c r="S825" s="169">
        <v>0</v>
      </c>
      <c r="T825" s="170">
        <f>S825*H825</f>
        <v>0</v>
      </c>
      <c r="AR825" s="171" t="s">
        <v>132</v>
      </c>
      <c r="AT825" s="171" t="s">
        <v>127</v>
      </c>
      <c r="AU825" s="171" t="s">
        <v>146</v>
      </c>
      <c r="AY825" s="3" t="s">
        <v>125</v>
      </c>
      <c r="BE825" s="172">
        <f>IF(N825="základní",J825,0)</f>
        <v>0</v>
      </c>
      <c r="BF825" s="172">
        <f>IF(N825="snížená",J825,0)</f>
        <v>0</v>
      </c>
      <c r="BG825" s="172">
        <f>IF(N825="zákl. přenesená",J825,0)</f>
        <v>0</v>
      </c>
      <c r="BH825" s="172">
        <f>IF(N825="sníž. přenesená",J825,0)</f>
        <v>0</v>
      </c>
      <c r="BI825" s="172">
        <f>IF(N825="nulová",J825,0)</f>
        <v>0</v>
      </c>
      <c r="BJ825" s="3" t="s">
        <v>80</v>
      </c>
      <c r="BK825" s="172">
        <f>ROUND(I825*H825,2)</f>
        <v>0</v>
      </c>
      <c r="BL825" s="3" t="s">
        <v>132</v>
      </c>
      <c r="BM825" s="171" t="s">
        <v>1944</v>
      </c>
    </row>
    <row r="826" spans="2:65" s="20" customFormat="1" x14ac:dyDescent="0.2">
      <c r="B826" s="21"/>
      <c r="C826" s="22"/>
      <c r="D826" s="173" t="s">
        <v>134</v>
      </c>
      <c r="E826" s="22"/>
      <c r="F826" s="174" t="s">
        <v>1629</v>
      </c>
      <c r="G826" s="22"/>
      <c r="H826" s="22"/>
      <c r="I826" s="175"/>
      <c r="J826" s="22"/>
      <c r="K826" s="22"/>
      <c r="L826" s="25"/>
      <c r="M826" s="176"/>
      <c r="N826" s="22"/>
      <c r="O826" s="22"/>
      <c r="P826" s="22"/>
      <c r="Q826" s="22"/>
      <c r="R826" s="22"/>
      <c r="S826" s="22"/>
      <c r="T826" s="53"/>
      <c r="AT826" s="3" t="s">
        <v>134</v>
      </c>
      <c r="AU826" s="3" t="s">
        <v>146</v>
      </c>
    </row>
    <row r="827" spans="2:65" s="20" customFormat="1" x14ac:dyDescent="0.2">
      <c r="B827" s="21"/>
      <c r="C827" s="22"/>
      <c r="D827" s="177" t="s">
        <v>136</v>
      </c>
      <c r="E827" s="22"/>
      <c r="F827" s="178" t="s">
        <v>1853</v>
      </c>
      <c r="G827" s="22"/>
      <c r="H827" s="22"/>
      <c r="I827" s="175"/>
      <c r="J827" s="22"/>
      <c r="K827" s="22"/>
      <c r="L827" s="25"/>
      <c r="M827" s="176"/>
      <c r="N827" s="22"/>
      <c r="O827" s="22"/>
      <c r="P827" s="22"/>
      <c r="Q827" s="22"/>
      <c r="R827" s="22"/>
      <c r="S827" s="22"/>
      <c r="T827" s="53"/>
      <c r="AT827" s="3" t="s">
        <v>136</v>
      </c>
      <c r="AU827" s="3" t="s">
        <v>146</v>
      </c>
    </row>
    <row r="828" spans="2:65" s="20" customFormat="1" ht="19.5" x14ac:dyDescent="0.2">
      <c r="B828" s="21"/>
      <c r="C828" s="22"/>
      <c r="D828" s="173" t="s">
        <v>611</v>
      </c>
      <c r="E828" s="22"/>
      <c r="F828" s="239" t="s">
        <v>1945</v>
      </c>
      <c r="G828" s="22"/>
      <c r="H828" s="22"/>
      <c r="I828" s="175"/>
      <c r="J828" s="22"/>
      <c r="K828" s="22"/>
      <c r="L828" s="25"/>
      <c r="M828" s="176"/>
      <c r="N828" s="22"/>
      <c r="O828" s="22"/>
      <c r="P828" s="22"/>
      <c r="Q828" s="22"/>
      <c r="R828" s="22"/>
      <c r="S828" s="22"/>
      <c r="T828" s="53"/>
      <c r="AT828" s="3" t="s">
        <v>611</v>
      </c>
      <c r="AU828" s="3" t="s">
        <v>146</v>
      </c>
    </row>
    <row r="829" spans="2:65" s="179" customFormat="1" ht="22.5" x14ac:dyDescent="0.2">
      <c r="B829" s="180"/>
      <c r="C829" s="181"/>
      <c r="D829" s="173" t="s">
        <v>138</v>
      </c>
      <c r="E829" s="182" t="s">
        <v>19</v>
      </c>
      <c r="F829" s="183" t="s">
        <v>1946</v>
      </c>
      <c r="G829" s="181"/>
      <c r="H829" s="184">
        <v>33.15</v>
      </c>
      <c r="I829" s="185"/>
      <c r="J829" s="181"/>
      <c r="K829" s="181"/>
      <c r="L829" s="186"/>
      <c r="M829" s="187"/>
      <c r="N829" s="181"/>
      <c r="O829" s="181"/>
      <c r="P829" s="181"/>
      <c r="Q829" s="181"/>
      <c r="R829" s="181"/>
      <c r="S829" s="181"/>
      <c r="T829" s="188"/>
      <c r="AT829" s="189" t="s">
        <v>138</v>
      </c>
      <c r="AU829" s="189" t="s">
        <v>146</v>
      </c>
      <c r="AV829" s="179" t="s">
        <v>82</v>
      </c>
      <c r="AW829" s="179" t="s">
        <v>33</v>
      </c>
      <c r="AX829" s="179" t="s">
        <v>72</v>
      </c>
      <c r="AY829" s="189" t="s">
        <v>125</v>
      </c>
    </row>
    <row r="830" spans="2:65" s="190" customFormat="1" x14ac:dyDescent="0.2">
      <c r="B830" s="191"/>
      <c r="C830" s="192"/>
      <c r="D830" s="173" t="s">
        <v>138</v>
      </c>
      <c r="E830" s="193" t="s">
        <v>19</v>
      </c>
      <c r="F830" s="194" t="s">
        <v>158</v>
      </c>
      <c r="G830" s="192"/>
      <c r="H830" s="195">
        <v>33.15</v>
      </c>
      <c r="I830" s="196"/>
      <c r="J830" s="192"/>
      <c r="K830" s="192"/>
      <c r="L830" s="197"/>
      <c r="M830" s="198"/>
      <c r="N830" s="192"/>
      <c r="O830" s="192"/>
      <c r="P830" s="192"/>
      <c r="Q830" s="192"/>
      <c r="R830" s="192"/>
      <c r="S830" s="192"/>
      <c r="T830" s="199"/>
      <c r="AT830" s="200" t="s">
        <v>138</v>
      </c>
      <c r="AU830" s="200" t="s">
        <v>146</v>
      </c>
      <c r="AV830" s="190" t="s">
        <v>132</v>
      </c>
      <c r="AW830" s="190" t="s">
        <v>33</v>
      </c>
      <c r="AX830" s="190" t="s">
        <v>80</v>
      </c>
      <c r="AY830" s="200" t="s">
        <v>125</v>
      </c>
    </row>
    <row r="831" spans="2:65" s="20" customFormat="1" ht="16.5" customHeight="1" x14ac:dyDescent="0.2">
      <c r="B831" s="21"/>
      <c r="C831" s="215" t="s">
        <v>1947</v>
      </c>
      <c r="D831" s="215" t="s">
        <v>408</v>
      </c>
      <c r="E831" s="216" t="s">
        <v>1358</v>
      </c>
      <c r="F831" s="217" t="s">
        <v>1359</v>
      </c>
      <c r="G831" s="218" t="s">
        <v>187</v>
      </c>
      <c r="H831" s="219">
        <v>43.2</v>
      </c>
      <c r="I831" s="220"/>
      <c r="J831" s="221">
        <f>ROUND(I831*H831,2)</f>
        <v>0</v>
      </c>
      <c r="K831" s="217" t="s">
        <v>131</v>
      </c>
      <c r="L831" s="222"/>
      <c r="M831" s="223" t="s">
        <v>19</v>
      </c>
      <c r="N831" s="224" t="s">
        <v>43</v>
      </c>
      <c r="O831" s="22"/>
      <c r="P831" s="169">
        <f>O831*H831</f>
        <v>0</v>
      </c>
      <c r="Q831" s="169">
        <v>0</v>
      </c>
      <c r="R831" s="169">
        <f>Q831*H831</f>
        <v>0</v>
      </c>
      <c r="S831" s="169">
        <v>0</v>
      </c>
      <c r="T831" s="170">
        <f>S831*H831</f>
        <v>0</v>
      </c>
      <c r="AR831" s="171" t="s">
        <v>175</v>
      </c>
      <c r="AT831" s="171" t="s">
        <v>408</v>
      </c>
      <c r="AU831" s="171" t="s">
        <v>146</v>
      </c>
      <c r="AY831" s="3" t="s">
        <v>125</v>
      </c>
      <c r="BE831" s="172">
        <f>IF(N831="základní",J831,0)</f>
        <v>0</v>
      </c>
      <c r="BF831" s="172">
        <f>IF(N831="snížená",J831,0)</f>
        <v>0</v>
      </c>
      <c r="BG831" s="172">
        <f>IF(N831="zákl. přenesená",J831,0)</f>
        <v>0</v>
      </c>
      <c r="BH831" s="172">
        <f>IF(N831="sníž. přenesená",J831,0)</f>
        <v>0</v>
      </c>
      <c r="BI831" s="172">
        <f>IF(N831="nulová",J831,0)</f>
        <v>0</v>
      </c>
      <c r="BJ831" s="3" t="s">
        <v>80</v>
      </c>
      <c r="BK831" s="172">
        <f>ROUND(I831*H831,2)</f>
        <v>0</v>
      </c>
      <c r="BL831" s="3" t="s">
        <v>132</v>
      </c>
      <c r="BM831" s="171" t="s">
        <v>1948</v>
      </c>
    </row>
    <row r="832" spans="2:65" s="20" customFormat="1" x14ac:dyDescent="0.2">
      <c r="B832" s="21"/>
      <c r="C832" s="22"/>
      <c r="D832" s="173" t="s">
        <v>134</v>
      </c>
      <c r="E832" s="22"/>
      <c r="F832" s="174" t="s">
        <v>1359</v>
      </c>
      <c r="G832" s="22"/>
      <c r="H832" s="22"/>
      <c r="I832" s="175"/>
      <c r="J832" s="22"/>
      <c r="K832" s="22"/>
      <c r="L832" s="25"/>
      <c r="M832" s="176"/>
      <c r="N832" s="22"/>
      <c r="O832" s="22"/>
      <c r="P832" s="22"/>
      <c r="Q832" s="22"/>
      <c r="R832" s="22"/>
      <c r="S832" s="22"/>
      <c r="T832" s="53"/>
      <c r="AT832" s="3" t="s">
        <v>134</v>
      </c>
      <c r="AU832" s="3" t="s">
        <v>146</v>
      </c>
    </row>
    <row r="833" spans="2:65" s="20" customFormat="1" ht="21.75" customHeight="1" x14ac:dyDescent="0.2">
      <c r="B833" s="21"/>
      <c r="C833" s="160" t="s">
        <v>1949</v>
      </c>
      <c r="D833" s="160" t="s">
        <v>127</v>
      </c>
      <c r="E833" s="161" t="s">
        <v>1465</v>
      </c>
      <c r="F833" s="162" t="s">
        <v>1466</v>
      </c>
      <c r="G833" s="163" t="s">
        <v>187</v>
      </c>
      <c r="H833" s="164">
        <v>43.2</v>
      </c>
      <c r="I833" s="165"/>
      <c r="J833" s="166">
        <f>ROUND(I833*H833,2)</f>
        <v>0</v>
      </c>
      <c r="K833" s="162" t="s">
        <v>131</v>
      </c>
      <c r="L833" s="25"/>
      <c r="M833" s="167" t="s">
        <v>19</v>
      </c>
      <c r="N833" s="168" t="s">
        <v>43</v>
      </c>
      <c r="O833" s="22"/>
      <c r="P833" s="169">
        <f>O833*H833</f>
        <v>0</v>
      </c>
      <c r="Q833" s="169">
        <v>0</v>
      </c>
      <c r="R833" s="169">
        <f>Q833*H833</f>
        <v>0</v>
      </c>
      <c r="S833" s="169">
        <v>0</v>
      </c>
      <c r="T833" s="170">
        <f>S833*H833</f>
        <v>0</v>
      </c>
      <c r="AR833" s="171" t="s">
        <v>132</v>
      </c>
      <c r="AT833" s="171" t="s">
        <v>127</v>
      </c>
      <c r="AU833" s="171" t="s">
        <v>146</v>
      </c>
      <c r="AY833" s="3" t="s">
        <v>125</v>
      </c>
      <c r="BE833" s="172">
        <f>IF(N833="základní",J833,0)</f>
        <v>0</v>
      </c>
      <c r="BF833" s="172">
        <f>IF(N833="snížená",J833,0)</f>
        <v>0</v>
      </c>
      <c r="BG833" s="172">
        <f>IF(N833="zákl. přenesená",J833,0)</f>
        <v>0</v>
      </c>
      <c r="BH833" s="172">
        <f>IF(N833="sníž. přenesená",J833,0)</f>
        <v>0</v>
      </c>
      <c r="BI833" s="172">
        <f>IF(N833="nulová",J833,0)</f>
        <v>0</v>
      </c>
      <c r="BJ833" s="3" t="s">
        <v>80</v>
      </c>
      <c r="BK833" s="172">
        <f>ROUND(I833*H833,2)</f>
        <v>0</v>
      </c>
      <c r="BL833" s="3" t="s">
        <v>132</v>
      </c>
      <c r="BM833" s="171" t="s">
        <v>1950</v>
      </c>
    </row>
    <row r="834" spans="2:65" s="20" customFormat="1" x14ac:dyDescent="0.2">
      <c r="B834" s="21"/>
      <c r="C834" s="22"/>
      <c r="D834" s="173" t="s">
        <v>134</v>
      </c>
      <c r="E834" s="22"/>
      <c r="F834" s="174" t="s">
        <v>1468</v>
      </c>
      <c r="G834" s="22"/>
      <c r="H834" s="22"/>
      <c r="I834" s="175"/>
      <c r="J834" s="22"/>
      <c r="K834" s="22"/>
      <c r="L834" s="25"/>
      <c r="M834" s="176"/>
      <c r="N834" s="22"/>
      <c r="O834" s="22"/>
      <c r="P834" s="22"/>
      <c r="Q834" s="22"/>
      <c r="R834" s="22"/>
      <c r="S834" s="22"/>
      <c r="T834" s="53"/>
      <c r="AT834" s="3" t="s">
        <v>134</v>
      </c>
      <c r="AU834" s="3" t="s">
        <v>146</v>
      </c>
    </row>
    <row r="835" spans="2:65" s="20" customFormat="1" x14ac:dyDescent="0.2">
      <c r="B835" s="21"/>
      <c r="C835" s="22"/>
      <c r="D835" s="177" t="s">
        <v>136</v>
      </c>
      <c r="E835" s="22"/>
      <c r="F835" s="178" t="s">
        <v>1469</v>
      </c>
      <c r="G835" s="22"/>
      <c r="H835" s="22"/>
      <c r="I835" s="175"/>
      <c r="J835" s="22"/>
      <c r="K835" s="22"/>
      <c r="L835" s="25"/>
      <c r="M835" s="176"/>
      <c r="N835" s="22"/>
      <c r="O835" s="22"/>
      <c r="P835" s="22"/>
      <c r="Q835" s="22"/>
      <c r="R835" s="22"/>
      <c r="S835" s="22"/>
      <c r="T835" s="53"/>
      <c r="AT835" s="3" t="s">
        <v>136</v>
      </c>
      <c r="AU835" s="3" t="s">
        <v>146</v>
      </c>
    </row>
    <row r="836" spans="2:65" s="20" customFormat="1" ht="24.2" customHeight="1" x14ac:dyDescent="0.2">
      <c r="B836" s="21"/>
      <c r="C836" s="160" t="s">
        <v>1951</v>
      </c>
      <c r="D836" s="160" t="s">
        <v>127</v>
      </c>
      <c r="E836" s="161" t="s">
        <v>1471</v>
      </c>
      <c r="F836" s="162" t="s">
        <v>1472</v>
      </c>
      <c r="G836" s="163" t="s">
        <v>187</v>
      </c>
      <c r="H836" s="164">
        <v>432</v>
      </c>
      <c r="I836" s="165"/>
      <c r="J836" s="166">
        <f>ROUND(I836*H836,2)</f>
        <v>0</v>
      </c>
      <c r="K836" s="162" t="s">
        <v>131</v>
      </c>
      <c r="L836" s="25"/>
      <c r="M836" s="167" t="s">
        <v>19</v>
      </c>
      <c r="N836" s="168" t="s">
        <v>43</v>
      </c>
      <c r="O836" s="22"/>
      <c r="P836" s="169">
        <f>O836*H836</f>
        <v>0</v>
      </c>
      <c r="Q836" s="169">
        <v>0</v>
      </c>
      <c r="R836" s="169">
        <f>Q836*H836</f>
        <v>0</v>
      </c>
      <c r="S836" s="169">
        <v>0</v>
      </c>
      <c r="T836" s="170">
        <f>S836*H836</f>
        <v>0</v>
      </c>
      <c r="AR836" s="171" t="s">
        <v>132</v>
      </c>
      <c r="AT836" s="171" t="s">
        <v>127</v>
      </c>
      <c r="AU836" s="171" t="s">
        <v>146</v>
      </c>
      <c r="AY836" s="3" t="s">
        <v>125</v>
      </c>
      <c r="BE836" s="172">
        <f>IF(N836="základní",J836,0)</f>
        <v>0</v>
      </c>
      <c r="BF836" s="172">
        <f>IF(N836="snížená",J836,0)</f>
        <v>0</v>
      </c>
      <c r="BG836" s="172">
        <f>IF(N836="zákl. přenesená",J836,0)</f>
        <v>0</v>
      </c>
      <c r="BH836" s="172">
        <f>IF(N836="sníž. přenesená",J836,0)</f>
        <v>0</v>
      </c>
      <c r="BI836" s="172">
        <f>IF(N836="nulová",J836,0)</f>
        <v>0</v>
      </c>
      <c r="BJ836" s="3" t="s">
        <v>80</v>
      </c>
      <c r="BK836" s="172">
        <f>ROUND(I836*H836,2)</f>
        <v>0</v>
      </c>
      <c r="BL836" s="3" t="s">
        <v>132</v>
      </c>
      <c r="BM836" s="171" t="s">
        <v>1952</v>
      </c>
    </row>
    <row r="837" spans="2:65" s="20" customFormat="1" ht="19.5" x14ac:dyDescent="0.2">
      <c r="B837" s="21"/>
      <c r="C837" s="22"/>
      <c r="D837" s="173" t="s">
        <v>134</v>
      </c>
      <c r="E837" s="22"/>
      <c r="F837" s="174" t="s">
        <v>1474</v>
      </c>
      <c r="G837" s="22"/>
      <c r="H837" s="22"/>
      <c r="I837" s="175"/>
      <c r="J837" s="22"/>
      <c r="K837" s="22"/>
      <c r="L837" s="25"/>
      <c r="M837" s="176"/>
      <c r="N837" s="22"/>
      <c r="O837" s="22"/>
      <c r="P837" s="22"/>
      <c r="Q837" s="22"/>
      <c r="R837" s="22"/>
      <c r="S837" s="22"/>
      <c r="T837" s="53"/>
      <c r="AT837" s="3" t="s">
        <v>134</v>
      </c>
      <c r="AU837" s="3" t="s">
        <v>146</v>
      </c>
    </row>
    <row r="838" spans="2:65" s="20" customFormat="1" x14ac:dyDescent="0.2">
      <c r="B838" s="21"/>
      <c r="C838" s="22"/>
      <c r="D838" s="177" t="s">
        <v>136</v>
      </c>
      <c r="E838" s="22"/>
      <c r="F838" s="178" t="s">
        <v>1475</v>
      </c>
      <c r="G838" s="22"/>
      <c r="H838" s="22"/>
      <c r="I838" s="175"/>
      <c r="J838" s="22"/>
      <c r="K838" s="22"/>
      <c r="L838" s="25"/>
      <c r="M838" s="176"/>
      <c r="N838" s="22"/>
      <c r="O838" s="22"/>
      <c r="P838" s="22"/>
      <c r="Q838" s="22"/>
      <c r="R838" s="22"/>
      <c r="S838" s="22"/>
      <c r="T838" s="53"/>
      <c r="AT838" s="3" t="s">
        <v>136</v>
      </c>
      <c r="AU838" s="3" t="s">
        <v>146</v>
      </c>
    </row>
    <row r="839" spans="2:65" s="179" customFormat="1" x14ac:dyDescent="0.2">
      <c r="B839" s="180"/>
      <c r="C839" s="181"/>
      <c r="D839" s="173" t="s">
        <v>138</v>
      </c>
      <c r="E839" s="182" t="s">
        <v>19</v>
      </c>
      <c r="F839" s="183" t="s">
        <v>1953</v>
      </c>
      <c r="G839" s="181"/>
      <c r="H839" s="184">
        <v>432</v>
      </c>
      <c r="I839" s="185"/>
      <c r="J839" s="181"/>
      <c r="K839" s="181"/>
      <c r="L839" s="186"/>
      <c r="M839" s="187"/>
      <c r="N839" s="181"/>
      <c r="O839" s="181"/>
      <c r="P839" s="181"/>
      <c r="Q839" s="181"/>
      <c r="R839" s="181"/>
      <c r="S839" s="181"/>
      <c r="T839" s="188"/>
      <c r="AT839" s="189" t="s">
        <v>138</v>
      </c>
      <c r="AU839" s="189" t="s">
        <v>146</v>
      </c>
      <c r="AV839" s="179" t="s">
        <v>82</v>
      </c>
      <c r="AW839" s="179" t="s">
        <v>33</v>
      </c>
      <c r="AX839" s="179" t="s">
        <v>72</v>
      </c>
      <c r="AY839" s="189" t="s">
        <v>125</v>
      </c>
    </row>
    <row r="840" spans="2:65" s="190" customFormat="1" x14ac:dyDescent="0.2">
      <c r="B840" s="191"/>
      <c r="C840" s="192"/>
      <c r="D840" s="173" t="s">
        <v>138</v>
      </c>
      <c r="E840" s="193" t="s">
        <v>19</v>
      </c>
      <c r="F840" s="194" t="s">
        <v>158</v>
      </c>
      <c r="G840" s="192"/>
      <c r="H840" s="195">
        <v>432</v>
      </c>
      <c r="I840" s="196"/>
      <c r="J840" s="192"/>
      <c r="K840" s="192"/>
      <c r="L840" s="197"/>
      <c r="M840" s="198"/>
      <c r="N840" s="192"/>
      <c r="O840" s="192"/>
      <c r="P840" s="192"/>
      <c r="Q840" s="192"/>
      <c r="R840" s="192"/>
      <c r="S840" s="192"/>
      <c r="T840" s="199"/>
      <c r="AT840" s="200" t="s">
        <v>138</v>
      </c>
      <c r="AU840" s="200" t="s">
        <v>146</v>
      </c>
      <c r="AV840" s="190" t="s">
        <v>132</v>
      </c>
      <c r="AW840" s="190" t="s">
        <v>33</v>
      </c>
      <c r="AX840" s="190" t="s">
        <v>80</v>
      </c>
      <c r="AY840" s="200" t="s">
        <v>125</v>
      </c>
    </row>
    <row r="841" spans="2:65" s="20" customFormat="1" ht="24.2" customHeight="1" x14ac:dyDescent="0.2">
      <c r="B841" s="21"/>
      <c r="C841" s="160" t="s">
        <v>1954</v>
      </c>
      <c r="D841" s="160" t="s">
        <v>127</v>
      </c>
      <c r="E841" s="161" t="s">
        <v>1955</v>
      </c>
      <c r="F841" s="162" t="s">
        <v>1956</v>
      </c>
      <c r="G841" s="163" t="s">
        <v>130</v>
      </c>
      <c r="H841" s="164">
        <v>144</v>
      </c>
      <c r="I841" s="165"/>
      <c r="J841" s="166">
        <f>ROUND(I841*H841,2)</f>
        <v>0</v>
      </c>
      <c r="K841" s="162" t="s">
        <v>131</v>
      </c>
      <c r="L841" s="25"/>
      <c r="M841" s="167" t="s">
        <v>19</v>
      </c>
      <c r="N841" s="168" t="s">
        <v>43</v>
      </c>
      <c r="O841" s="22"/>
      <c r="P841" s="169">
        <f>O841*H841</f>
        <v>0</v>
      </c>
      <c r="Q841" s="169">
        <v>0</v>
      </c>
      <c r="R841" s="169">
        <f>Q841*H841</f>
        <v>0</v>
      </c>
      <c r="S841" s="169">
        <v>0</v>
      </c>
      <c r="T841" s="170">
        <f>S841*H841</f>
        <v>0</v>
      </c>
      <c r="AR841" s="171" t="s">
        <v>132</v>
      </c>
      <c r="AT841" s="171" t="s">
        <v>127</v>
      </c>
      <c r="AU841" s="171" t="s">
        <v>146</v>
      </c>
      <c r="AY841" s="3" t="s">
        <v>125</v>
      </c>
      <c r="BE841" s="172">
        <f>IF(N841="základní",J841,0)</f>
        <v>0</v>
      </c>
      <c r="BF841" s="172">
        <f>IF(N841="snížená",J841,0)</f>
        <v>0</v>
      </c>
      <c r="BG841" s="172">
        <f>IF(N841="zákl. přenesená",J841,0)</f>
        <v>0</v>
      </c>
      <c r="BH841" s="172">
        <f>IF(N841="sníž. přenesená",J841,0)</f>
        <v>0</v>
      </c>
      <c r="BI841" s="172">
        <f>IF(N841="nulová",J841,0)</f>
        <v>0</v>
      </c>
      <c r="BJ841" s="3" t="s">
        <v>80</v>
      </c>
      <c r="BK841" s="172">
        <f>ROUND(I841*H841,2)</f>
        <v>0</v>
      </c>
      <c r="BL841" s="3" t="s">
        <v>132</v>
      </c>
      <c r="BM841" s="171" t="s">
        <v>1957</v>
      </c>
    </row>
    <row r="842" spans="2:65" s="20" customFormat="1" ht="19.5" x14ac:dyDescent="0.2">
      <c r="B842" s="21"/>
      <c r="C842" s="22"/>
      <c r="D842" s="173" t="s">
        <v>134</v>
      </c>
      <c r="E842" s="22"/>
      <c r="F842" s="174" t="s">
        <v>1958</v>
      </c>
      <c r="G842" s="22"/>
      <c r="H842" s="22"/>
      <c r="I842" s="175"/>
      <c r="J842" s="22"/>
      <c r="K842" s="22"/>
      <c r="L842" s="25"/>
      <c r="M842" s="176"/>
      <c r="N842" s="22"/>
      <c r="O842" s="22"/>
      <c r="P842" s="22"/>
      <c r="Q842" s="22"/>
      <c r="R842" s="22"/>
      <c r="S842" s="22"/>
      <c r="T842" s="53"/>
      <c r="AT842" s="3" t="s">
        <v>134</v>
      </c>
      <c r="AU842" s="3" t="s">
        <v>146</v>
      </c>
    </row>
    <row r="843" spans="2:65" s="20" customFormat="1" x14ac:dyDescent="0.2">
      <c r="B843" s="21"/>
      <c r="C843" s="22"/>
      <c r="D843" s="177" t="s">
        <v>136</v>
      </c>
      <c r="E843" s="22"/>
      <c r="F843" s="178" t="s">
        <v>1959</v>
      </c>
      <c r="G843" s="22"/>
      <c r="H843" s="22"/>
      <c r="I843" s="175"/>
      <c r="J843" s="22"/>
      <c r="K843" s="22"/>
      <c r="L843" s="25"/>
      <c r="M843" s="176"/>
      <c r="N843" s="22"/>
      <c r="O843" s="22"/>
      <c r="P843" s="22"/>
      <c r="Q843" s="22"/>
      <c r="R843" s="22"/>
      <c r="S843" s="22"/>
      <c r="T843" s="53"/>
      <c r="AT843" s="3" t="s">
        <v>136</v>
      </c>
      <c r="AU843" s="3" t="s">
        <v>146</v>
      </c>
    </row>
    <row r="844" spans="2:65" s="20" customFormat="1" ht="24.2" customHeight="1" x14ac:dyDescent="0.2">
      <c r="B844" s="21"/>
      <c r="C844" s="160" t="s">
        <v>1960</v>
      </c>
      <c r="D844" s="160" t="s">
        <v>127</v>
      </c>
      <c r="E844" s="161" t="s">
        <v>1961</v>
      </c>
      <c r="F844" s="162" t="s">
        <v>1962</v>
      </c>
      <c r="G844" s="163" t="s">
        <v>1963</v>
      </c>
      <c r="H844" s="164">
        <v>1500</v>
      </c>
      <c r="I844" s="165"/>
      <c r="J844" s="166">
        <f>ROUND(I844*H844,2)</f>
        <v>0</v>
      </c>
      <c r="K844" s="162" t="s">
        <v>131</v>
      </c>
      <c r="L844" s="25"/>
      <c r="M844" s="167" t="s">
        <v>19</v>
      </c>
      <c r="N844" s="168" t="s">
        <v>43</v>
      </c>
      <c r="O844" s="22"/>
      <c r="P844" s="169">
        <f>O844*H844</f>
        <v>0</v>
      </c>
      <c r="Q844" s="169">
        <v>0</v>
      </c>
      <c r="R844" s="169">
        <f>Q844*H844</f>
        <v>0</v>
      </c>
      <c r="S844" s="169">
        <v>0</v>
      </c>
      <c r="T844" s="170">
        <f>S844*H844</f>
        <v>0</v>
      </c>
      <c r="AR844" s="171" t="s">
        <v>132</v>
      </c>
      <c r="AT844" s="171" t="s">
        <v>127</v>
      </c>
      <c r="AU844" s="171" t="s">
        <v>146</v>
      </c>
      <c r="AY844" s="3" t="s">
        <v>125</v>
      </c>
      <c r="BE844" s="172">
        <f>IF(N844="základní",J844,0)</f>
        <v>0</v>
      </c>
      <c r="BF844" s="172">
        <f>IF(N844="snížená",J844,0)</f>
        <v>0</v>
      </c>
      <c r="BG844" s="172">
        <f>IF(N844="zákl. přenesená",J844,0)</f>
        <v>0</v>
      </c>
      <c r="BH844" s="172">
        <f>IF(N844="sníž. přenesená",J844,0)</f>
        <v>0</v>
      </c>
      <c r="BI844" s="172">
        <f>IF(N844="nulová",J844,0)</f>
        <v>0</v>
      </c>
      <c r="BJ844" s="3" t="s">
        <v>80</v>
      </c>
      <c r="BK844" s="172">
        <f>ROUND(I844*H844,2)</f>
        <v>0</v>
      </c>
      <c r="BL844" s="3" t="s">
        <v>132</v>
      </c>
      <c r="BM844" s="171" t="s">
        <v>1964</v>
      </c>
    </row>
    <row r="845" spans="2:65" s="20" customFormat="1" ht="19.5" x14ac:dyDescent="0.2">
      <c r="B845" s="21"/>
      <c r="C845" s="22"/>
      <c r="D845" s="173" t="s">
        <v>134</v>
      </c>
      <c r="E845" s="22"/>
      <c r="F845" s="174" t="s">
        <v>1962</v>
      </c>
      <c r="G845" s="22"/>
      <c r="H845" s="22"/>
      <c r="I845" s="175"/>
      <c r="J845" s="22"/>
      <c r="K845" s="22"/>
      <c r="L845" s="25"/>
      <c r="M845" s="176"/>
      <c r="N845" s="22"/>
      <c r="O845" s="22"/>
      <c r="P845" s="22"/>
      <c r="Q845" s="22"/>
      <c r="R845" s="22"/>
      <c r="S845" s="22"/>
      <c r="T845" s="53"/>
      <c r="AT845" s="3" t="s">
        <v>134</v>
      </c>
      <c r="AU845" s="3" t="s">
        <v>146</v>
      </c>
    </row>
    <row r="846" spans="2:65" s="20" customFormat="1" x14ac:dyDescent="0.2">
      <c r="B846" s="21"/>
      <c r="C846" s="22"/>
      <c r="D846" s="177" t="s">
        <v>136</v>
      </c>
      <c r="E846" s="22"/>
      <c r="F846" s="178" t="s">
        <v>1965</v>
      </c>
      <c r="G846" s="22"/>
      <c r="H846" s="22"/>
      <c r="I846" s="175"/>
      <c r="J846" s="22"/>
      <c r="K846" s="22"/>
      <c r="L846" s="25"/>
      <c r="M846" s="176"/>
      <c r="N846" s="22"/>
      <c r="O846" s="22"/>
      <c r="P846" s="22"/>
      <c r="Q846" s="22"/>
      <c r="R846" s="22"/>
      <c r="S846" s="22"/>
      <c r="T846" s="53"/>
      <c r="AT846" s="3" t="s">
        <v>136</v>
      </c>
      <c r="AU846" s="3" t="s">
        <v>146</v>
      </c>
    </row>
    <row r="847" spans="2:65" s="179" customFormat="1" x14ac:dyDescent="0.2">
      <c r="B847" s="180"/>
      <c r="C847" s="181"/>
      <c r="D847" s="173" t="s">
        <v>138</v>
      </c>
      <c r="E847" s="182" t="s">
        <v>19</v>
      </c>
      <c r="F847" s="183" t="s">
        <v>1966</v>
      </c>
      <c r="G847" s="181"/>
      <c r="H847" s="184">
        <v>1500</v>
      </c>
      <c r="I847" s="185"/>
      <c r="J847" s="181"/>
      <c r="K847" s="181"/>
      <c r="L847" s="186"/>
      <c r="M847" s="187"/>
      <c r="N847" s="181"/>
      <c r="O847" s="181"/>
      <c r="P847" s="181"/>
      <c r="Q847" s="181"/>
      <c r="R847" s="181"/>
      <c r="S847" s="181"/>
      <c r="T847" s="188"/>
      <c r="AT847" s="189" t="s">
        <v>138</v>
      </c>
      <c r="AU847" s="189" t="s">
        <v>146</v>
      </c>
      <c r="AV847" s="179" t="s">
        <v>82</v>
      </c>
      <c r="AW847" s="179" t="s">
        <v>33</v>
      </c>
      <c r="AX847" s="179" t="s">
        <v>80</v>
      </c>
      <c r="AY847" s="189" t="s">
        <v>125</v>
      </c>
    </row>
    <row r="848" spans="2:65" s="20" customFormat="1" ht="16.5" customHeight="1" x14ac:dyDescent="0.2">
      <c r="B848" s="21"/>
      <c r="C848" s="160" t="s">
        <v>1967</v>
      </c>
      <c r="D848" s="160" t="s">
        <v>127</v>
      </c>
      <c r="E848" s="161" t="s">
        <v>1938</v>
      </c>
      <c r="F848" s="162" t="s">
        <v>1731</v>
      </c>
      <c r="G848" s="163" t="s">
        <v>187</v>
      </c>
      <c r="H848" s="164">
        <v>3.35</v>
      </c>
      <c r="I848" s="165"/>
      <c r="J848" s="166">
        <f>ROUND(I848*H848,2)</f>
        <v>0</v>
      </c>
      <c r="K848" s="162" t="s">
        <v>131</v>
      </c>
      <c r="L848" s="25"/>
      <c r="M848" s="167" t="s">
        <v>19</v>
      </c>
      <c r="N848" s="168" t="s">
        <v>43</v>
      </c>
      <c r="O848" s="22"/>
      <c r="P848" s="169">
        <f>O848*H848</f>
        <v>0</v>
      </c>
      <c r="Q848" s="169">
        <v>0</v>
      </c>
      <c r="R848" s="169">
        <f>Q848*H848</f>
        <v>0</v>
      </c>
      <c r="S848" s="169">
        <v>0</v>
      </c>
      <c r="T848" s="170">
        <f>S848*H848</f>
        <v>0</v>
      </c>
      <c r="AR848" s="171" t="s">
        <v>132</v>
      </c>
      <c r="AT848" s="171" t="s">
        <v>127</v>
      </c>
      <c r="AU848" s="171" t="s">
        <v>146</v>
      </c>
      <c r="AY848" s="3" t="s">
        <v>125</v>
      </c>
      <c r="BE848" s="172">
        <f>IF(N848="základní",J848,0)</f>
        <v>0</v>
      </c>
      <c r="BF848" s="172">
        <f>IF(N848="snížená",J848,0)</f>
        <v>0</v>
      </c>
      <c r="BG848" s="172">
        <f>IF(N848="zákl. přenesená",J848,0)</f>
        <v>0</v>
      </c>
      <c r="BH848" s="172">
        <f>IF(N848="sníž. přenesená",J848,0)</f>
        <v>0</v>
      </c>
      <c r="BI848" s="172">
        <f>IF(N848="nulová",J848,0)</f>
        <v>0</v>
      </c>
      <c r="BJ848" s="3" t="s">
        <v>80</v>
      </c>
      <c r="BK848" s="172">
        <f>ROUND(I848*H848,2)</f>
        <v>0</v>
      </c>
      <c r="BL848" s="3" t="s">
        <v>132</v>
      </c>
      <c r="BM848" s="171" t="s">
        <v>1968</v>
      </c>
    </row>
    <row r="849" spans="2:65" s="20" customFormat="1" x14ac:dyDescent="0.2">
      <c r="B849" s="21"/>
      <c r="C849" s="22"/>
      <c r="D849" s="173" t="s">
        <v>134</v>
      </c>
      <c r="E849" s="22"/>
      <c r="F849" s="174" t="s">
        <v>1733</v>
      </c>
      <c r="G849" s="22"/>
      <c r="H849" s="22"/>
      <c r="I849" s="175"/>
      <c r="J849" s="22"/>
      <c r="K849" s="22"/>
      <c r="L849" s="25"/>
      <c r="M849" s="176"/>
      <c r="N849" s="22"/>
      <c r="O849" s="22"/>
      <c r="P849" s="22"/>
      <c r="Q849" s="22"/>
      <c r="R849" s="22"/>
      <c r="S849" s="22"/>
      <c r="T849" s="53"/>
      <c r="AT849" s="3" t="s">
        <v>134</v>
      </c>
      <c r="AU849" s="3" t="s">
        <v>146</v>
      </c>
    </row>
    <row r="850" spans="2:65" s="20" customFormat="1" x14ac:dyDescent="0.2">
      <c r="B850" s="21"/>
      <c r="C850" s="22"/>
      <c r="D850" s="177" t="s">
        <v>136</v>
      </c>
      <c r="E850" s="22"/>
      <c r="F850" s="178" t="s">
        <v>1940</v>
      </c>
      <c r="G850" s="22"/>
      <c r="H850" s="22"/>
      <c r="I850" s="175"/>
      <c r="J850" s="22"/>
      <c r="K850" s="22"/>
      <c r="L850" s="25"/>
      <c r="M850" s="176"/>
      <c r="N850" s="22"/>
      <c r="O850" s="22"/>
      <c r="P850" s="22"/>
      <c r="Q850" s="22"/>
      <c r="R850" s="22"/>
      <c r="S850" s="22"/>
      <c r="T850" s="53"/>
      <c r="AT850" s="3" t="s">
        <v>136</v>
      </c>
      <c r="AU850" s="3" t="s">
        <v>146</v>
      </c>
    </row>
    <row r="851" spans="2:65" s="179" customFormat="1" x14ac:dyDescent="0.2">
      <c r="B851" s="180"/>
      <c r="C851" s="181"/>
      <c r="D851" s="173" t="s">
        <v>138</v>
      </c>
      <c r="E851" s="182" t="s">
        <v>19</v>
      </c>
      <c r="F851" s="183" t="s">
        <v>1969</v>
      </c>
      <c r="G851" s="181"/>
      <c r="H851" s="184">
        <v>3.35</v>
      </c>
      <c r="I851" s="185"/>
      <c r="J851" s="181"/>
      <c r="K851" s="181"/>
      <c r="L851" s="186"/>
      <c r="M851" s="187"/>
      <c r="N851" s="181"/>
      <c r="O851" s="181"/>
      <c r="P851" s="181"/>
      <c r="Q851" s="181"/>
      <c r="R851" s="181"/>
      <c r="S851" s="181"/>
      <c r="T851" s="188"/>
      <c r="AT851" s="189" t="s">
        <v>138</v>
      </c>
      <c r="AU851" s="189" t="s">
        <v>146</v>
      </c>
      <c r="AV851" s="179" t="s">
        <v>82</v>
      </c>
      <c r="AW851" s="179" t="s">
        <v>33</v>
      </c>
      <c r="AX851" s="179" t="s">
        <v>72</v>
      </c>
      <c r="AY851" s="189" t="s">
        <v>125</v>
      </c>
    </row>
    <row r="852" spans="2:65" s="190" customFormat="1" x14ac:dyDescent="0.2">
      <c r="B852" s="191"/>
      <c r="C852" s="192"/>
      <c r="D852" s="173" t="s">
        <v>138</v>
      </c>
      <c r="E852" s="193" t="s">
        <v>19</v>
      </c>
      <c r="F852" s="194" t="s">
        <v>158</v>
      </c>
      <c r="G852" s="192"/>
      <c r="H852" s="195">
        <v>3.35</v>
      </c>
      <c r="I852" s="196"/>
      <c r="J852" s="192"/>
      <c r="K852" s="192"/>
      <c r="L852" s="197"/>
      <c r="M852" s="198"/>
      <c r="N852" s="192"/>
      <c r="O852" s="192"/>
      <c r="P852" s="192"/>
      <c r="Q852" s="192"/>
      <c r="R852" s="192"/>
      <c r="S852" s="192"/>
      <c r="T852" s="199"/>
      <c r="AT852" s="200" t="s">
        <v>138</v>
      </c>
      <c r="AU852" s="200" t="s">
        <v>146</v>
      </c>
      <c r="AV852" s="190" t="s">
        <v>132</v>
      </c>
      <c r="AW852" s="190" t="s">
        <v>33</v>
      </c>
      <c r="AX852" s="190" t="s">
        <v>80</v>
      </c>
      <c r="AY852" s="200" t="s">
        <v>125</v>
      </c>
    </row>
    <row r="853" spans="2:65" s="20" customFormat="1" ht="16.5" customHeight="1" x14ac:dyDescent="0.2">
      <c r="B853" s="21"/>
      <c r="C853" s="160" t="s">
        <v>1970</v>
      </c>
      <c r="D853" s="160" t="s">
        <v>127</v>
      </c>
      <c r="E853" s="161" t="s">
        <v>1971</v>
      </c>
      <c r="F853" s="162" t="s">
        <v>1627</v>
      </c>
      <c r="G853" s="163" t="s">
        <v>187</v>
      </c>
      <c r="H853" s="164">
        <v>11.05</v>
      </c>
      <c r="I853" s="165"/>
      <c r="J853" s="166">
        <f>ROUND(I853*H853,2)</f>
        <v>0</v>
      </c>
      <c r="K853" s="162" t="s">
        <v>131</v>
      </c>
      <c r="L853" s="25"/>
      <c r="M853" s="167" t="s">
        <v>19</v>
      </c>
      <c r="N853" s="168" t="s">
        <v>43</v>
      </c>
      <c r="O853" s="22"/>
      <c r="P853" s="169">
        <f>O853*H853</f>
        <v>0</v>
      </c>
      <c r="Q853" s="169">
        <v>0</v>
      </c>
      <c r="R853" s="169">
        <f>Q853*H853</f>
        <v>0</v>
      </c>
      <c r="S853" s="169">
        <v>0</v>
      </c>
      <c r="T853" s="170">
        <f>S853*H853</f>
        <v>0</v>
      </c>
      <c r="AR853" s="171" t="s">
        <v>132</v>
      </c>
      <c r="AT853" s="171" t="s">
        <v>127</v>
      </c>
      <c r="AU853" s="171" t="s">
        <v>146</v>
      </c>
      <c r="AY853" s="3" t="s">
        <v>125</v>
      </c>
      <c r="BE853" s="172">
        <f>IF(N853="základní",J853,0)</f>
        <v>0</v>
      </c>
      <c r="BF853" s="172">
        <f>IF(N853="snížená",J853,0)</f>
        <v>0</v>
      </c>
      <c r="BG853" s="172">
        <f>IF(N853="zákl. přenesená",J853,0)</f>
        <v>0</v>
      </c>
      <c r="BH853" s="172">
        <f>IF(N853="sníž. přenesená",J853,0)</f>
        <v>0</v>
      </c>
      <c r="BI853" s="172">
        <f>IF(N853="nulová",J853,0)</f>
        <v>0</v>
      </c>
      <c r="BJ853" s="3" t="s">
        <v>80</v>
      </c>
      <c r="BK853" s="172">
        <f>ROUND(I853*H853,2)</f>
        <v>0</v>
      </c>
      <c r="BL853" s="3" t="s">
        <v>132</v>
      </c>
      <c r="BM853" s="171" t="s">
        <v>1972</v>
      </c>
    </row>
    <row r="854" spans="2:65" s="20" customFormat="1" x14ac:dyDescent="0.2">
      <c r="B854" s="21"/>
      <c r="C854" s="22"/>
      <c r="D854" s="173" t="s">
        <v>134</v>
      </c>
      <c r="E854" s="22"/>
      <c r="F854" s="174" t="s">
        <v>1629</v>
      </c>
      <c r="G854" s="22"/>
      <c r="H854" s="22"/>
      <c r="I854" s="175"/>
      <c r="J854" s="22"/>
      <c r="K854" s="22"/>
      <c r="L854" s="25"/>
      <c r="M854" s="176"/>
      <c r="N854" s="22"/>
      <c r="O854" s="22"/>
      <c r="P854" s="22"/>
      <c r="Q854" s="22"/>
      <c r="R854" s="22"/>
      <c r="S854" s="22"/>
      <c r="T854" s="53"/>
      <c r="AT854" s="3" t="s">
        <v>134</v>
      </c>
      <c r="AU854" s="3" t="s">
        <v>146</v>
      </c>
    </row>
    <row r="855" spans="2:65" s="20" customFormat="1" x14ac:dyDescent="0.2">
      <c r="B855" s="21"/>
      <c r="C855" s="22"/>
      <c r="D855" s="177" t="s">
        <v>136</v>
      </c>
      <c r="E855" s="22"/>
      <c r="F855" s="178" t="s">
        <v>1973</v>
      </c>
      <c r="G855" s="22"/>
      <c r="H855" s="22"/>
      <c r="I855" s="175"/>
      <c r="J855" s="22"/>
      <c r="K855" s="22"/>
      <c r="L855" s="25"/>
      <c r="M855" s="176"/>
      <c r="N855" s="22"/>
      <c r="O855" s="22"/>
      <c r="P855" s="22"/>
      <c r="Q855" s="22"/>
      <c r="R855" s="22"/>
      <c r="S855" s="22"/>
      <c r="T855" s="53"/>
      <c r="AT855" s="3" t="s">
        <v>136</v>
      </c>
      <c r="AU855" s="3" t="s">
        <v>146</v>
      </c>
    </row>
    <row r="856" spans="2:65" s="179" customFormat="1" ht="22.5" x14ac:dyDescent="0.2">
      <c r="B856" s="180"/>
      <c r="C856" s="181"/>
      <c r="D856" s="173" t="s">
        <v>138</v>
      </c>
      <c r="E856" s="182" t="s">
        <v>19</v>
      </c>
      <c r="F856" s="183" t="s">
        <v>1974</v>
      </c>
      <c r="G856" s="181"/>
      <c r="H856" s="184">
        <v>11.05</v>
      </c>
      <c r="I856" s="185"/>
      <c r="J856" s="181"/>
      <c r="K856" s="181"/>
      <c r="L856" s="186"/>
      <c r="M856" s="187"/>
      <c r="N856" s="181"/>
      <c r="O856" s="181"/>
      <c r="P856" s="181"/>
      <c r="Q856" s="181"/>
      <c r="R856" s="181"/>
      <c r="S856" s="181"/>
      <c r="T856" s="188"/>
      <c r="AT856" s="189" t="s">
        <v>138</v>
      </c>
      <c r="AU856" s="189" t="s">
        <v>146</v>
      </c>
      <c r="AV856" s="179" t="s">
        <v>82</v>
      </c>
      <c r="AW856" s="179" t="s">
        <v>33</v>
      </c>
      <c r="AX856" s="179" t="s">
        <v>72</v>
      </c>
      <c r="AY856" s="189" t="s">
        <v>125</v>
      </c>
    </row>
    <row r="857" spans="2:65" s="190" customFormat="1" x14ac:dyDescent="0.2">
      <c r="B857" s="191"/>
      <c r="C857" s="192"/>
      <c r="D857" s="173" t="s">
        <v>138</v>
      </c>
      <c r="E857" s="193" t="s">
        <v>19</v>
      </c>
      <c r="F857" s="194" t="s">
        <v>158</v>
      </c>
      <c r="G857" s="192"/>
      <c r="H857" s="195">
        <v>11.05</v>
      </c>
      <c r="I857" s="196"/>
      <c r="J857" s="192"/>
      <c r="K857" s="192"/>
      <c r="L857" s="197"/>
      <c r="M857" s="198"/>
      <c r="N857" s="192"/>
      <c r="O857" s="192"/>
      <c r="P857" s="192"/>
      <c r="Q857" s="192"/>
      <c r="R857" s="192"/>
      <c r="S857" s="192"/>
      <c r="T857" s="199"/>
      <c r="AT857" s="200" t="s">
        <v>138</v>
      </c>
      <c r="AU857" s="200" t="s">
        <v>146</v>
      </c>
      <c r="AV857" s="190" t="s">
        <v>132</v>
      </c>
      <c r="AW857" s="190" t="s">
        <v>33</v>
      </c>
      <c r="AX857" s="190" t="s">
        <v>80</v>
      </c>
      <c r="AY857" s="200" t="s">
        <v>125</v>
      </c>
    </row>
    <row r="858" spans="2:65" s="20" customFormat="1" ht="16.5" customHeight="1" x14ac:dyDescent="0.2">
      <c r="B858" s="21"/>
      <c r="C858" s="215" t="s">
        <v>1975</v>
      </c>
      <c r="D858" s="215" t="s">
        <v>408</v>
      </c>
      <c r="E858" s="216" t="s">
        <v>1358</v>
      </c>
      <c r="F858" s="217" t="s">
        <v>1359</v>
      </c>
      <c r="G858" s="218" t="s">
        <v>187</v>
      </c>
      <c r="H858" s="219">
        <v>14.4</v>
      </c>
      <c r="I858" s="220"/>
      <c r="J858" s="221">
        <f>ROUND(I858*H858,2)</f>
        <v>0</v>
      </c>
      <c r="K858" s="217" t="s">
        <v>131</v>
      </c>
      <c r="L858" s="222"/>
      <c r="M858" s="223" t="s">
        <v>19</v>
      </c>
      <c r="N858" s="224" t="s">
        <v>43</v>
      </c>
      <c r="O858" s="22"/>
      <c r="P858" s="169">
        <f>O858*H858</f>
        <v>0</v>
      </c>
      <c r="Q858" s="169">
        <v>0</v>
      </c>
      <c r="R858" s="169">
        <f>Q858*H858</f>
        <v>0</v>
      </c>
      <c r="S858" s="169">
        <v>0</v>
      </c>
      <c r="T858" s="170">
        <f>S858*H858</f>
        <v>0</v>
      </c>
      <c r="AR858" s="171" t="s">
        <v>175</v>
      </c>
      <c r="AT858" s="171" t="s">
        <v>408</v>
      </c>
      <c r="AU858" s="171" t="s">
        <v>146</v>
      </c>
      <c r="AY858" s="3" t="s">
        <v>125</v>
      </c>
      <c r="BE858" s="172">
        <f>IF(N858="základní",J858,0)</f>
        <v>0</v>
      </c>
      <c r="BF858" s="172">
        <f>IF(N858="snížená",J858,0)</f>
        <v>0</v>
      </c>
      <c r="BG858" s="172">
        <f>IF(N858="zákl. přenesená",J858,0)</f>
        <v>0</v>
      </c>
      <c r="BH858" s="172">
        <f>IF(N858="sníž. přenesená",J858,0)</f>
        <v>0</v>
      </c>
      <c r="BI858" s="172">
        <f>IF(N858="nulová",J858,0)</f>
        <v>0</v>
      </c>
      <c r="BJ858" s="3" t="s">
        <v>80</v>
      </c>
      <c r="BK858" s="172">
        <f>ROUND(I858*H858,2)</f>
        <v>0</v>
      </c>
      <c r="BL858" s="3" t="s">
        <v>132</v>
      </c>
      <c r="BM858" s="171" t="s">
        <v>1976</v>
      </c>
    </row>
    <row r="859" spans="2:65" s="20" customFormat="1" x14ac:dyDescent="0.2">
      <c r="B859" s="21"/>
      <c r="C859" s="22"/>
      <c r="D859" s="173" t="s">
        <v>134</v>
      </c>
      <c r="E859" s="22"/>
      <c r="F859" s="174" t="s">
        <v>1359</v>
      </c>
      <c r="G859" s="22"/>
      <c r="H859" s="22"/>
      <c r="I859" s="175"/>
      <c r="J859" s="22"/>
      <c r="K859" s="22"/>
      <c r="L859" s="25"/>
      <c r="M859" s="176"/>
      <c r="N859" s="22"/>
      <c r="O859" s="22"/>
      <c r="P859" s="22"/>
      <c r="Q859" s="22"/>
      <c r="R859" s="22"/>
      <c r="S859" s="22"/>
      <c r="T859" s="53"/>
      <c r="AT859" s="3" t="s">
        <v>134</v>
      </c>
      <c r="AU859" s="3" t="s">
        <v>146</v>
      </c>
    </row>
    <row r="860" spans="2:65" s="179" customFormat="1" x14ac:dyDescent="0.2">
      <c r="B860" s="180"/>
      <c r="C860" s="181"/>
      <c r="D860" s="173" t="s">
        <v>138</v>
      </c>
      <c r="E860" s="182" t="s">
        <v>19</v>
      </c>
      <c r="F860" s="183" t="s">
        <v>1977</v>
      </c>
      <c r="G860" s="181"/>
      <c r="H860" s="184">
        <v>14.4</v>
      </c>
      <c r="I860" s="185"/>
      <c r="J860" s="181"/>
      <c r="K860" s="181"/>
      <c r="L860" s="186"/>
      <c r="M860" s="187"/>
      <c r="N860" s="181"/>
      <c r="O860" s="181"/>
      <c r="P860" s="181"/>
      <c r="Q860" s="181"/>
      <c r="R860" s="181"/>
      <c r="S860" s="181"/>
      <c r="T860" s="188"/>
      <c r="AT860" s="189" t="s">
        <v>138</v>
      </c>
      <c r="AU860" s="189" t="s">
        <v>146</v>
      </c>
      <c r="AV860" s="179" t="s">
        <v>82</v>
      </c>
      <c r="AW860" s="179" t="s">
        <v>33</v>
      </c>
      <c r="AX860" s="179" t="s">
        <v>72</v>
      </c>
      <c r="AY860" s="189" t="s">
        <v>125</v>
      </c>
    </row>
    <row r="861" spans="2:65" s="190" customFormat="1" x14ac:dyDescent="0.2">
      <c r="B861" s="191"/>
      <c r="C861" s="192"/>
      <c r="D861" s="173" t="s">
        <v>138</v>
      </c>
      <c r="E861" s="193" t="s">
        <v>19</v>
      </c>
      <c r="F861" s="194" t="s">
        <v>158</v>
      </c>
      <c r="G861" s="192"/>
      <c r="H861" s="195">
        <v>14.4</v>
      </c>
      <c r="I861" s="196"/>
      <c r="J861" s="192"/>
      <c r="K861" s="192"/>
      <c r="L861" s="197"/>
      <c r="M861" s="198"/>
      <c r="N861" s="192"/>
      <c r="O861" s="192"/>
      <c r="P861" s="192"/>
      <c r="Q861" s="192"/>
      <c r="R861" s="192"/>
      <c r="S861" s="192"/>
      <c r="T861" s="199"/>
      <c r="AT861" s="200" t="s">
        <v>138</v>
      </c>
      <c r="AU861" s="200" t="s">
        <v>146</v>
      </c>
      <c r="AV861" s="190" t="s">
        <v>132</v>
      </c>
      <c r="AW861" s="190" t="s">
        <v>33</v>
      </c>
      <c r="AX861" s="190" t="s">
        <v>80</v>
      </c>
      <c r="AY861" s="200" t="s">
        <v>125</v>
      </c>
    </row>
    <row r="862" spans="2:65" s="20" customFormat="1" ht="21.75" customHeight="1" x14ac:dyDescent="0.2">
      <c r="B862" s="21"/>
      <c r="C862" s="160" t="s">
        <v>1978</v>
      </c>
      <c r="D862" s="160" t="s">
        <v>127</v>
      </c>
      <c r="E862" s="161" t="s">
        <v>1465</v>
      </c>
      <c r="F862" s="162" t="s">
        <v>1466</v>
      </c>
      <c r="G862" s="163" t="s">
        <v>187</v>
      </c>
      <c r="H862" s="164">
        <v>14.4</v>
      </c>
      <c r="I862" s="165"/>
      <c r="J862" s="166">
        <f>ROUND(I862*H862,2)</f>
        <v>0</v>
      </c>
      <c r="K862" s="162" t="s">
        <v>131</v>
      </c>
      <c r="L862" s="25"/>
      <c r="M862" s="167" t="s">
        <v>19</v>
      </c>
      <c r="N862" s="168" t="s">
        <v>43</v>
      </c>
      <c r="O862" s="22"/>
      <c r="P862" s="169">
        <f>O862*H862</f>
        <v>0</v>
      </c>
      <c r="Q862" s="169">
        <v>0</v>
      </c>
      <c r="R862" s="169">
        <f>Q862*H862</f>
        <v>0</v>
      </c>
      <c r="S862" s="169">
        <v>0</v>
      </c>
      <c r="T862" s="170">
        <f>S862*H862</f>
        <v>0</v>
      </c>
      <c r="AR862" s="171" t="s">
        <v>132</v>
      </c>
      <c r="AT862" s="171" t="s">
        <v>127</v>
      </c>
      <c r="AU862" s="171" t="s">
        <v>146</v>
      </c>
      <c r="AY862" s="3" t="s">
        <v>125</v>
      </c>
      <c r="BE862" s="172">
        <f>IF(N862="základní",J862,0)</f>
        <v>0</v>
      </c>
      <c r="BF862" s="172">
        <f>IF(N862="snížená",J862,0)</f>
        <v>0</v>
      </c>
      <c r="BG862" s="172">
        <f>IF(N862="zákl. přenesená",J862,0)</f>
        <v>0</v>
      </c>
      <c r="BH862" s="172">
        <f>IF(N862="sníž. přenesená",J862,0)</f>
        <v>0</v>
      </c>
      <c r="BI862" s="172">
        <f>IF(N862="nulová",J862,0)</f>
        <v>0</v>
      </c>
      <c r="BJ862" s="3" t="s">
        <v>80</v>
      </c>
      <c r="BK862" s="172">
        <f>ROUND(I862*H862,2)</f>
        <v>0</v>
      </c>
      <c r="BL862" s="3" t="s">
        <v>132</v>
      </c>
      <c r="BM862" s="171" t="s">
        <v>1979</v>
      </c>
    </row>
    <row r="863" spans="2:65" s="20" customFormat="1" x14ac:dyDescent="0.2">
      <c r="B863" s="21"/>
      <c r="C863" s="22"/>
      <c r="D863" s="173" t="s">
        <v>134</v>
      </c>
      <c r="E863" s="22"/>
      <c r="F863" s="174" t="s">
        <v>1468</v>
      </c>
      <c r="G863" s="22"/>
      <c r="H863" s="22"/>
      <c r="I863" s="175"/>
      <c r="J863" s="22"/>
      <c r="K863" s="22"/>
      <c r="L863" s="25"/>
      <c r="M863" s="176"/>
      <c r="N863" s="22"/>
      <c r="O863" s="22"/>
      <c r="P863" s="22"/>
      <c r="Q863" s="22"/>
      <c r="R863" s="22"/>
      <c r="S863" s="22"/>
      <c r="T863" s="53"/>
      <c r="AT863" s="3" t="s">
        <v>134</v>
      </c>
      <c r="AU863" s="3" t="s">
        <v>146</v>
      </c>
    </row>
    <row r="864" spans="2:65" s="20" customFormat="1" x14ac:dyDescent="0.2">
      <c r="B864" s="21"/>
      <c r="C864" s="22"/>
      <c r="D864" s="177" t="s">
        <v>136</v>
      </c>
      <c r="E864" s="22"/>
      <c r="F864" s="178" t="s">
        <v>1469</v>
      </c>
      <c r="G864" s="22"/>
      <c r="H864" s="22"/>
      <c r="I864" s="175"/>
      <c r="J864" s="22"/>
      <c r="K864" s="22"/>
      <c r="L864" s="25"/>
      <c r="M864" s="176"/>
      <c r="N864" s="22"/>
      <c r="O864" s="22"/>
      <c r="P864" s="22"/>
      <c r="Q864" s="22"/>
      <c r="R864" s="22"/>
      <c r="S864" s="22"/>
      <c r="T864" s="53"/>
      <c r="AT864" s="3" t="s">
        <v>136</v>
      </c>
      <c r="AU864" s="3" t="s">
        <v>146</v>
      </c>
    </row>
    <row r="865" spans="2:65" s="20" customFormat="1" ht="16.5" customHeight="1" x14ac:dyDescent="0.2">
      <c r="B865" s="21"/>
      <c r="C865" s="215" t="s">
        <v>1980</v>
      </c>
      <c r="D865" s="215" t="s">
        <v>408</v>
      </c>
      <c r="E865" s="216" t="s">
        <v>1981</v>
      </c>
      <c r="F865" s="217" t="s">
        <v>1982</v>
      </c>
      <c r="G865" s="218" t="s">
        <v>1983</v>
      </c>
      <c r="H865" s="219">
        <v>4</v>
      </c>
      <c r="I865" s="220"/>
      <c r="J865" s="221">
        <f>ROUND(I865*H865,2)</f>
        <v>0</v>
      </c>
      <c r="K865" s="217" t="s">
        <v>19</v>
      </c>
      <c r="L865" s="222"/>
      <c r="M865" s="223" t="s">
        <v>19</v>
      </c>
      <c r="N865" s="224" t="s">
        <v>43</v>
      </c>
      <c r="O865" s="22"/>
      <c r="P865" s="169">
        <f>O865*H865</f>
        <v>0</v>
      </c>
      <c r="Q865" s="169">
        <v>1.4999999999999999E-2</v>
      </c>
      <c r="R865" s="169">
        <f>Q865*H865</f>
        <v>0.06</v>
      </c>
      <c r="S865" s="169">
        <v>0</v>
      </c>
      <c r="T865" s="170">
        <f>S865*H865</f>
        <v>0</v>
      </c>
      <c r="AR865" s="171" t="s">
        <v>175</v>
      </c>
      <c r="AT865" s="171" t="s">
        <v>408</v>
      </c>
      <c r="AU865" s="171" t="s">
        <v>146</v>
      </c>
      <c r="AY865" s="3" t="s">
        <v>125</v>
      </c>
      <c r="BE865" s="172">
        <f>IF(N865="základní",J865,0)</f>
        <v>0</v>
      </c>
      <c r="BF865" s="172">
        <f>IF(N865="snížená",J865,0)</f>
        <v>0</v>
      </c>
      <c r="BG865" s="172">
        <f>IF(N865="zákl. přenesená",J865,0)</f>
        <v>0</v>
      </c>
      <c r="BH865" s="172">
        <f>IF(N865="sníž. přenesená",J865,0)</f>
        <v>0</v>
      </c>
      <c r="BI865" s="172">
        <f>IF(N865="nulová",J865,0)</f>
        <v>0</v>
      </c>
      <c r="BJ865" s="3" t="s">
        <v>80</v>
      </c>
      <c r="BK865" s="172">
        <f>ROUND(I865*H865,2)</f>
        <v>0</v>
      </c>
      <c r="BL865" s="3" t="s">
        <v>132</v>
      </c>
      <c r="BM865" s="171" t="s">
        <v>1984</v>
      </c>
    </row>
    <row r="866" spans="2:65" s="20" customFormat="1" x14ac:dyDescent="0.2">
      <c r="B866" s="21"/>
      <c r="C866" s="22"/>
      <c r="D866" s="173" t="s">
        <v>134</v>
      </c>
      <c r="E866" s="22"/>
      <c r="F866" s="174" t="s">
        <v>1982</v>
      </c>
      <c r="G866" s="22"/>
      <c r="H866" s="22"/>
      <c r="I866" s="175"/>
      <c r="J866" s="22"/>
      <c r="K866" s="22"/>
      <c r="L866" s="25"/>
      <c r="M866" s="176"/>
      <c r="N866" s="22"/>
      <c r="O866" s="22"/>
      <c r="P866" s="22"/>
      <c r="Q866" s="22"/>
      <c r="R866" s="22"/>
      <c r="S866" s="22"/>
      <c r="T866" s="53"/>
      <c r="AT866" s="3" t="s">
        <v>134</v>
      </c>
      <c r="AU866" s="3" t="s">
        <v>146</v>
      </c>
    </row>
    <row r="867" spans="2:65" s="179" customFormat="1" x14ac:dyDescent="0.2">
      <c r="B867" s="180"/>
      <c r="C867" s="181"/>
      <c r="D867" s="173" t="s">
        <v>138</v>
      </c>
      <c r="E867" s="182" t="s">
        <v>19</v>
      </c>
      <c r="F867" s="183" t="s">
        <v>1985</v>
      </c>
      <c r="G867" s="181"/>
      <c r="H867" s="184">
        <v>4</v>
      </c>
      <c r="I867" s="185"/>
      <c r="J867" s="181"/>
      <c r="K867" s="181"/>
      <c r="L867" s="186"/>
      <c r="M867" s="187"/>
      <c r="N867" s="181"/>
      <c r="O867" s="181"/>
      <c r="P867" s="181"/>
      <c r="Q867" s="181"/>
      <c r="R867" s="181"/>
      <c r="S867" s="181"/>
      <c r="T867" s="188"/>
      <c r="AT867" s="189" t="s">
        <v>138</v>
      </c>
      <c r="AU867" s="189" t="s">
        <v>146</v>
      </c>
      <c r="AV867" s="179" t="s">
        <v>82</v>
      </c>
      <c r="AW867" s="179" t="s">
        <v>33</v>
      </c>
      <c r="AX867" s="179" t="s">
        <v>72</v>
      </c>
      <c r="AY867" s="189" t="s">
        <v>125</v>
      </c>
    </row>
    <row r="868" spans="2:65" s="190" customFormat="1" x14ac:dyDescent="0.2">
      <c r="B868" s="191"/>
      <c r="C868" s="192"/>
      <c r="D868" s="173" t="s">
        <v>138</v>
      </c>
      <c r="E868" s="193" t="s">
        <v>19</v>
      </c>
      <c r="F868" s="194" t="s">
        <v>158</v>
      </c>
      <c r="G868" s="192"/>
      <c r="H868" s="195">
        <v>4</v>
      </c>
      <c r="I868" s="196"/>
      <c r="J868" s="192"/>
      <c r="K868" s="192"/>
      <c r="L868" s="197"/>
      <c r="M868" s="198"/>
      <c r="N868" s="192"/>
      <c r="O868" s="192"/>
      <c r="P868" s="192"/>
      <c r="Q868" s="192"/>
      <c r="R868" s="192"/>
      <c r="S868" s="192"/>
      <c r="T868" s="199"/>
      <c r="AT868" s="200" t="s">
        <v>138</v>
      </c>
      <c r="AU868" s="200" t="s">
        <v>146</v>
      </c>
      <c r="AV868" s="190" t="s">
        <v>132</v>
      </c>
      <c r="AW868" s="190" t="s">
        <v>33</v>
      </c>
      <c r="AX868" s="190" t="s">
        <v>80</v>
      </c>
      <c r="AY868" s="200" t="s">
        <v>125</v>
      </c>
    </row>
    <row r="869" spans="2:65" s="20" customFormat="1" ht="16.5" customHeight="1" x14ac:dyDescent="0.2">
      <c r="B869" s="21"/>
      <c r="C869" s="215" t="s">
        <v>1986</v>
      </c>
      <c r="D869" s="215" t="s">
        <v>408</v>
      </c>
      <c r="E869" s="216" t="s">
        <v>1987</v>
      </c>
      <c r="F869" s="217" t="s">
        <v>1988</v>
      </c>
      <c r="G869" s="218" t="s">
        <v>1983</v>
      </c>
      <c r="H869" s="219">
        <v>7</v>
      </c>
      <c r="I869" s="220"/>
      <c r="J869" s="221">
        <f>ROUND(I869*H869,2)</f>
        <v>0</v>
      </c>
      <c r="K869" s="217" t="s">
        <v>19</v>
      </c>
      <c r="L869" s="222"/>
      <c r="M869" s="223" t="s">
        <v>19</v>
      </c>
      <c r="N869" s="224" t="s">
        <v>43</v>
      </c>
      <c r="O869" s="22"/>
      <c r="P869" s="169">
        <f>O869*H869</f>
        <v>0</v>
      </c>
      <c r="Q869" s="169">
        <v>1.4999999999999999E-2</v>
      </c>
      <c r="R869" s="169">
        <f>Q869*H869</f>
        <v>0.105</v>
      </c>
      <c r="S869" s="169">
        <v>0</v>
      </c>
      <c r="T869" s="170">
        <f>S869*H869</f>
        <v>0</v>
      </c>
      <c r="AR869" s="171" t="s">
        <v>175</v>
      </c>
      <c r="AT869" s="171" t="s">
        <v>408</v>
      </c>
      <c r="AU869" s="171" t="s">
        <v>146</v>
      </c>
      <c r="AY869" s="3" t="s">
        <v>125</v>
      </c>
      <c r="BE869" s="172">
        <f>IF(N869="základní",J869,0)</f>
        <v>0</v>
      </c>
      <c r="BF869" s="172">
        <f>IF(N869="snížená",J869,0)</f>
        <v>0</v>
      </c>
      <c r="BG869" s="172">
        <f>IF(N869="zákl. přenesená",J869,0)</f>
        <v>0</v>
      </c>
      <c r="BH869" s="172">
        <f>IF(N869="sníž. přenesená",J869,0)</f>
        <v>0</v>
      </c>
      <c r="BI869" s="172">
        <f>IF(N869="nulová",J869,0)</f>
        <v>0</v>
      </c>
      <c r="BJ869" s="3" t="s">
        <v>80</v>
      </c>
      <c r="BK869" s="172">
        <f>ROUND(I869*H869,2)</f>
        <v>0</v>
      </c>
      <c r="BL869" s="3" t="s">
        <v>132</v>
      </c>
      <c r="BM869" s="171" t="s">
        <v>1989</v>
      </c>
    </row>
    <row r="870" spans="2:65" s="20" customFormat="1" x14ac:dyDescent="0.2">
      <c r="B870" s="21"/>
      <c r="C870" s="22"/>
      <c r="D870" s="173" t="s">
        <v>134</v>
      </c>
      <c r="E870" s="22"/>
      <c r="F870" s="174" t="s">
        <v>1988</v>
      </c>
      <c r="G870" s="22"/>
      <c r="H870" s="22"/>
      <c r="I870" s="175"/>
      <c r="J870" s="22"/>
      <c r="K870" s="22"/>
      <c r="L870" s="25"/>
      <c r="M870" s="176"/>
      <c r="N870" s="22"/>
      <c r="O870" s="22"/>
      <c r="P870" s="22"/>
      <c r="Q870" s="22"/>
      <c r="R870" s="22"/>
      <c r="S870" s="22"/>
      <c r="T870" s="53"/>
      <c r="AT870" s="3" t="s">
        <v>134</v>
      </c>
      <c r="AU870" s="3" t="s">
        <v>146</v>
      </c>
    </row>
    <row r="871" spans="2:65" s="179" customFormat="1" x14ac:dyDescent="0.2">
      <c r="B871" s="180"/>
      <c r="C871" s="181"/>
      <c r="D871" s="173" t="s">
        <v>138</v>
      </c>
      <c r="E871" s="182" t="s">
        <v>19</v>
      </c>
      <c r="F871" s="183" t="s">
        <v>1990</v>
      </c>
      <c r="G871" s="181"/>
      <c r="H871" s="184">
        <v>7</v>
      </c>
      <c r="I871" s="185"/>
      <c r="J871" s="181"/>
      <c r="K871" s="181"/>
      <c r="L871" s="186"/>
      <c r="M871" s="187"/>
      <c r="N871" s="181"/>
      <c r="O871" s="181"/>
      <c r="P871" s="181"/>
      <c r="Q871" s="181"/>
      <c r="R871" s="181"/>
      <c r="S871" s="181"/>
      <c r="T871" s="188"/>
      <c r="AT871" s="189" t="s">
        <v>138</v>
      </c>
      <c r="AU871" s="189" t="s">
        <v>146</v>
      </c>
      <c r="AV871" s="179" t="s">
        <v>82</v>
      </c>
      <c r="AW871" s="179" t="s">
        <v>33</v>
      </c>
      <c r="AX871" s="179" t="s">
        <v>72</v>
      </c>
      <c r="AY871" s="189" t="s">
        <v>125</v>
      </c>
    </row>
    <row r="872" spans="2:65" s="190" customFormat="1" x14ac:dyDescent="0.2">
      <c r="B872" s="191"/>
      <c r="C872" s="192"/>
      <c r="D872" s="173" t="s">
        <v>138</v>
      </c>
      <c r="E872" s="193" t="s">
        <v>19</v>
      </c>
      <c r="F872" s="194" t="s">
        <v>158</v>
      </c>
      <c r="G872" s="192"/>
      <c r="H872" s="195">
        <v>7</v>
      </c>
      <c r="I872" s="196"/>
      <c r="J872" s="192"/>
      <c r="K872" s="192"/>
      <c r="L872" s="197"/>
      <c r="M872" s="198"/>
      <c r="N872" s="192"/>
      <c r="O872" s="192"/>
      <c r="P872" s="192"/>
      <c r="Q872" s="192"/>
      <c r="R872" s="192"/>
      <c r="S872" s="192"/>
      <c r="T872" s="199"/>
      <c r="AT872" s="200" t="s">
        <v>138</v>
      </c>
      <c r="AU872" s="200" t="s">
        <v>146</v>
      </c>
      <c r="AV872" s="190" t="s">
        <v>132</v>
      </c>
      <c r="AW872" s="190" t="s">
        <v>33</v>
      </c>
      <c r="AX872" s="190" t="s">
        <v>80</v>
      </c>
      <c r="AY872" s="200" t="s">
        <v>125</v>
      </c>
    </row>
    <row r="873" spans="2:65" s="20" customFormat="1" ht="21.75" customHeight="1" x14ac:dyDescent="0.2">
      <c r="B873" s="21"/>
      <c r="C873" s="215" t="s">
        <v>1991</v>
      </c>
      <c r="D873" s="215" t="s">
        <v>408</v>
      </c>
      <c r="E873" s="216" t="s">
        <v>1992</v>
      </c>
      <c r="F873" s="217" t="s">
        <v>1993</v>
      </c>
      <c r="G873" s="218" t="s">
        <v>1983</v>
      </c>
      <c r="H873" s="219">
        <v>4</v>
      </c>
      <c r="I873" s="220"/>
      <c r="J873" s="221">
        <f>ROUND(I873*H873,2)</f>
        <v>0</v>
      </c>
      <c r="K873" s="217" t="s">
        <v>19</v>
      </c>
      <c r="L873" s="222"/>
      <c r="M873" s="223" t="s">
        <v>19</v>
      </c>
      <c r="N873" s="224" t="s">
        <v>43</v>
      </c>
      <c r="O873" s="22"/>
      <c r="P873" s="169">
        <f>O873*H873</f>
        <v>0</v>
      </c>
      <c r="Q873" s="169">
        <v>1.4999999999999999E-2</v>
      </c>
      <c r="R873" s="169">
        <f>Q873*H873</f>
        <v>0.06</v>
      </c>
      <c r="S873" s="169">
        <v>0</v>
      </c>
      <c r="T873" s="170">
        <f>S873*H873</f>
        <v>0</v>
      </c>
      <c r="AR873" s="171" t="s">
        <v>175</v>
      </c>
      <c r="AT873" s="171" t="s">
        <v>408</v>
      </c>
      <c r="AU873" s="171" t="s">
        <v>146</v>
      </c>
      <c r="AY873" s="3" t="s">
        <v>125</v>
      </c>
      <c r="BE873" s="172">
        <f>IF(N873="základní",J873,0)</f>
        <v>0</v>
      </c>
      <c r="BF873" s="172">
        <f>IF(N873="snížená",J873,0)</f>
        <v>0</v>
      </c>
      <c r="BG873" s="172">
        <f>IF(N873="zákl. přenesená",J873,0)</f>
        <v>0</v>
      </c>
      <c r="BH873" s="172">
        <f>IF(N873="sníž. přenesená",J873,0)</f>
        <v>0</v>
      </c>
      <c r="BI873" s="172">
        <f>IF(N873="nulová",J873,0)</f>
        <v>0</v>
      </c>
      <c r="BJ873" s="3" t="s">
        <v>80</v>
      </c>
      <c r="BK873" s="172">
        <f>ROUND(I873*H873,2)</f>
        <v>0</v>
      </c>
      <c r="BL873" s="3" t="s">
        <v>132</v>
      </c>
      <c r="BM873" s="171" t="s">
        <v>1994</v>
      </c>
    </row>
    <row r="874" spans="2:65" s="20" customFormat="1" x14ac:dyDescent="0.2">
      <c r="B874" s="21"/>
      <c r="C874" s="22"/>
      <c r="D874" s="173" t="s">
        <v>134</v>
      </c>
      <c r="E874" s="22"/>
      <c r="F874" s="174" t="s">
        <v>1993</v>
      </c>
      <c r="G874" s="22"/>
      <c r="H874" s="22"/>
      <c r="I874" s="175"/>
      <c r="J874" s="22"/>
      <c r="K874" s="22"/>
      <c r="L874" s="25"/>
      <c r="M874" s="176"/>
      <c r="N874" s="22"/>
      <c r="O874" s="22"/>
      <c r="P874" s="22"/>
      <c r="Q874" s="22"/>
      <c r="R874" s="22"/>
      <c r="S874" s="22"/>
      <c r="T874" s="53"/>
      <c r="AT874" s="3" t="s">
        <v>134</v>
      </c>
      <c r="AU874" s="3" t="s">
        <v>146</v>
      </c>
    </row>
    <row r="875" spans="2:65" s="179" customFormat="1" x14ac:dyDescent="0.2">
      <c r="B875" s="180"/>
      <c r="C875" s="181"/>
      <c r="D875" s="173" t="s">
        <v>138</v>
      </c>
      <c r="E875" s="182" t="s">
        <v>19</v>
      </c>
      <c r="F875" s="183" t="s">
        <v>1995</v>
      </c>
      <c r="G875" s="181"/>
      <c r="H875" s="184">
        <v>4</v>
      </c>
      <c r="I875" s="185"/>
      <c r="J875" s="181"/>
      <c r="K875" s="181"/>
      <c r="L875" s="186"/>
      <c r="M875" s="187"/>
      <c r="N875" s="181"/>
      <c r="O875" s="181"/>
      <c r="P875" s="181"/>
      <c r="Q875" s="181"/>
      <c r="R875" s="181"/>
      <c r="S875" s="181"/>
      <c r="T875" s="188"/>
      <c r="AT875" s="189" t="s">
        <v>138</v>
      </c>
      <c r="AU875" s="189" t="s">
        <v>146</v>
      </c>
      <c r="AV875" s="179" t="s">
        <v>82</v>
      </c>
      <c r="AW875" s="179" t="s">
        <v>33</v>
      </c>
      <c r="AX875" s="179" t="s">
        <v>72</v>
      </c>
      <c r="AY875" s="189" t="s">
        <v>125</v>
      </c>
    </row>
    <row r="876" spans="2:65" s="190" customFormat="1" x14ac:dyDescent="0.2">
      <c r="B876" s="191"/>
      <c r="C876" s="192"/>
      <c r="D876" s="173" t="s">
        <v>138</v>
      </c>
      <c r="E876" s="193" t="s">
        <v>19</v>
      </c>
      <c r="F876" s="194" t="s">
        <v>158</v>
      </c>
      <c r="G876" s="192"/>
      <c r="H876" s="195">
        <v>4</v>
      </c>
      <c r="I876" s="196"/>
      <c r="J876" s="192"/>
      <c r="K876" s="192"/>
      <c r="L876" s="197"/>
      <c r="M876" s="198"/>
      <c r="N876" s="192"/>
      <c r="O876" s="192"/>
      <c r="P876" s="192"/>
      <c r="Q876" s="192"/>
      <c r="R876" s="192"/>
      <c r="S876" s="192"/>
      <c r="T876" s="199"/>
      <c r="AT876" s="200" t="s">
        <v>138</v>
      </c>
      <c r="AU876" s="200" t="s">
        <v>146</v>
      </c>
      <c r="AV876" s="190" t="s">
        <v>132</v>
      </c>
      <c r="AW876" s="190" t="s">
        <v>33</v>
      </c>
      <c r="AX876" s="190" t="s">
        <v>80</v>
      </c>
      <c r="AY876" s="200" t="s">
        <v>125</v>
      </c>
    </row>
    <row r="877" spans="2:65" s="144" customFormat="1" ht="20.85" customHeight="1" x14ac:dyDescent="0.2">
      <c r="B877" s="145"/>
      <c r="C877" s="146"/>
      <c r="D877" s="147" t="s">
        <v>71</v>
      </c>
      <c r="E877" s="158" t="s">
        <v>1996</v>
      </c>
      <c r="F877" s="158" t="s">
        <v>1997</v>
      </c>
      <c r="G877" s="146"/>
      <c r="H877" s="146"/>
      <c r="I877" s="149"/>
      <c r="J877" s="159">
        <f>BK877</f>
        <v>0</v>
      </c>
      <c r="K877" s="146"/>
      <c r="L877" s="151"/>
      <c r="M877" s="152"/>
      <c r="N877" s="146"/>
      <c r="O877" s="146"/>
      <c r="P877" s="153">
        <f>SUM(P878:P949)</f>
        <v>0</v>
      </c>
      <c r="Q877" s="146"/>
      <c r="R877" s="153">
        <f>SUM(R878:R949)</f>
        <v>104.67139300000001</v>
      </c>
      <c r="S877" s="146"/>
      <c r="T877" s="154">
        <f>SUM(T878:T949)</f>
        <v>0</v>
      </c>
      <c r="AR877" s="155" t="s">
        <v>80</v>
      </c>
      <c r="AT877" s="156" t="s">
        <v>71</v>
      </c>
      <c r="AU877" s="156" t="s">
        <v>82</v>
      </c>
      <c r="AY877" s="155" t="s">
        <v>125</v>
      </c>
      <c r="BK877" s="157">
        <f>SUM(BK878:BK949)</f>
        <v>0</v>
      </c>
    </row>
    <row r="878" spans="2:65" s="20" customFormat="1" ht="24.2" customHeight="1" x14ac:dyDescent="0.2">
      <c r="B878" s="21"/>
      <c r="C878" s="160" t="s">
        <v>1998</v>
      </c>
      <c r="D878" s="160" t="s">
        <v>127</v>
      </c>
      <c r="E878" s="161" t="s">
        <v>1999</v>
      </c>
      <c r="F878" s="162" t="s">
        <v>2000</v>
      </c>
      <c r="G878" s="163" t="s">
        <v>130</v>
      </c>
      <c r="H878" s="164">
        <v>1268.5</v>
      </c>
      <c r="I878" s="165"/>
      <c r="J878" s="166">
        <f>ROUND(I878*H878,2)</f>
        <v>0</v>
      </c>
      <c r="K878" s="162" t="s">
        <v>131</v>
      </c>
      <c r="L878" s="25"/>
      <c r="M878" s="167" t="s">
        <v>19</v>
      </c>
      <c r="N878" s="168" t="s">
        <v>43</v>
      </c>
      <c r="O878" s="22"/>
      <c r="P878" s="169">
        <f>O878*H878</f>
        <v>0</v>
      </c>
      <c r="Q878" s="169">
        <v>0</v>
      </c>
      <c r="R878" s="169">
        <f>Q878*H878</f>
        <v>0</v>
      </c>
      <c r="S878" s="169">
        <v>0</v>
      </c>
      <c r="T878" s="170">
        <f>S878*H878</f>
        <v>0</v>
      </c>
      <c r="AR878" s="171" t="s">
        <v>132</v>
      </c>
      <c r="AT878" s="171" t="s">
        <v>127</v>
      </c>
      <c r="AU878" s="171" t="s">
        <v>146</v>
      </c>
      <c r="AY878" s="3" t="s">
        <v>125</v>
      </c>
      <c r="BE878" s="172">
        <f>IF(N878="základní",J878,0)</f>
        <v>0</v>
      </c>
      <c r="BF878" s="172">
        <f>IF(N878="snížená",J878,0)</f>
        <v>0</v>
      </c>
      <c r="BG878" s="172">
        <f>IF(N878="zákl. přenesená",J878,0)</f>
        <v>0</v>
      </c>
      <c r="BH878" s="172">
        <f>IF(N878="sníž. přenesená",J878,0)</f>
        <v>0</v>
      </c>
      <c r="BI878" s="172">
        <f>IF(N878="nulová",J878,0)</f>
        <v>0</v>
      </c>
      <c r="BJ878" s="3" t="s">
        <v>80</v>
      </c>
      <c r="BK878" s="172">
        <f>ROUND(I878*H878,2)</f>
        <v>0</v>
      </c>
      <c r="BL878" s="3" t="s">
        <v>132</v>
      </c>
      <c r="BM878" s="171" t="s">
        <v>2001</v>
      </c>
    </row>
    <row r="879" spans="2:65" s="20" customFormat="1" ht="19.5" x14ac:dyDescent="0.2">
      <c r="B879" s="21"/>
      <c r="C879" s="22"/>
      <c r="D879" s="173" t="s">
        <v>134</v>
      </c>
      <c r="E879" s="22"/>
      <c r="F879" s="174" t="s">
        <v>2002</v>
      </c>
      <c r="G879" s="22"/>
      <c r="H879" s="22"/>
      <c r="I879" s="175"/>
      <c r="J879" s="22"/>
      <c r="K879" s="22"/>
      <c r="L879" s="25"/>
      <c r="M879" s="176"/>
      <c r="N879" s="22"/>
      <c r="O879" s="22"/>
      <c r="P879" s="22"/>
      <c r="Q879" s="22"/>
      <c r="R879" s="22"/>
      <c r="S879" s="22"/>
      <c r="T879" s="53"/>
      <c r="AT879" s="3" t="s">
        <v>134</v>
      </c>
      <c r="AU879" s="3" t="s">
        <v>146</v>
      </c>
    </row>
    <row r="880" spans="2:65" s="20" customFormat="1" x14ac:dyDescent="0.2">
      <c r="B880" s="21"/>
      <c r="C880" s="22"/>
      <c r="D880" s="177" t="s">
        <v>136</v>
      </c>
      <c r="E880" s="22"/>
      <c r="F880" s="178" t="s">
        <v>2003</v>
      </c>
      <c r="G880" s="22"/>
      <c r="H880" s="22"/>
      <c r="I880" s="175"/>
      <c r="J880" s="22"/>
      <c r="K880" s="22"/>
      <c r="L880" s="25"/>
      <c r="M880" s="176"/>
      <c r="N880" s="22"/>
      <c r="O880" s="22"/>
      <c r="P880" s="22"/>
      <c r="Q880" s="22"/>
      <c r="R880" s="22"/>
      <c r="S880" s="22"/>
      <c r="T880" s="53"/>
      <c r="AT880" s="3" t="s">
        <v>136</v>
      </c>
      <c r="AU880" s="3" t="s">
        <v>146</v>
      </c>
    </row>
    <row r="881" spans="2:65" s="179" customFormat="1" x14ac:dyDescent="0.2">
      <c r="B881" s="180"/>
      <c r="C881" s="181"/>
      <c r="D881" s="173" t="s">
        <v>138</v>
      </c>
      <c r="E881" s="182" t="s">
        <v>19</v>
      </c>
      <c r="F881" s="183" t="s">
        <v>2004</v>
      </c>
      <c r="G881" s="181"/>
      <c r="H881" s="184">
        <v>1268.5</v>
      </c>
      <c r="I881" s="185"/>
      <c r="J881" s="181"/>
      <c r="K881" s="181"/>
      <c r="L881" s="186"/>
      <c r="M881" s="187"/>
      <c r="N881" s="181"/>
      <c r="O881" s="181"/>
      <c r="P881" s="181"/>
      <c r="Q881" s="181"/>
      <c r="R881" s="181"/>
      <c r="S881" s="181"/>
      <c r="T881" s="188"/>
      <c r="AT881" s="189" t="s">
        <v>138</v>
      </c>
      <c r="AU881" s="189" t="s">
        <v>146</v>
      </c>
      <c r="AV881" s="179" t="s">
        <v>82</v>
      </c>
      <c r="AW881" s="179" t="s">
        <v>33</v>
      </c>
      <c r="AX881" s="179" t="s">
        <v>80</v>
      </c>
      <c r="AY881" s="189" t="s">
        <v>125</v>
      </c>
    </row>
    <row r="882" spans="2:65" s="20" customFormat="1" ht="33" customHeight="1" x14ac:dyDescent="0.2">
      <c r="B882" s="21"/>
      <c r="C882" s="160" t="s">
        <v>2005</v>
      </c>
      <c r="D882" s="160" t="s">
        <v>127</v>
      </c>
      <c r="E882" s="161" t="s">
        <v>2006</v>
      </c>
      <c r="F882" s="162" t="s">
        <v>2007</v>
      </c>
      <c r="G882" s="163" t="s">
        <v>187</v>
      </c>
      <c r="H882" s="164">
        <v>38.055</v>
      </c>
      <c r="I882" s="165"/>
      <c r="J882" s="166">
        <f>ROUND(I882*H882,2)</f>
        <v>0</v>
      </c>
      <c r="K882" s="162" t="s">
        <v>131</v>
      </c>
      <c r="L882" s="25"/>
      <c r="M882" s="167" t="s">
        <v>19</v>
      </c>
      <c r="N882" s="168" t="s">
        <v>43</v>
      </c>
      <c r="O882" s="22"/>
      <c r="P882" s="169">
        <f>O882*H882</f>
        <v>0</v>
      </c>
      <c r="Q882" s="169">
        <v>0</v>
      </c>
      <c r="R882" s="169">
        <f>Q882*H882</f>
        <v>0</v>
      </c>
      <c r="S882" s="169">
        <v>0</v>
      </c>
      <c r="T882" s="170">
        <f>S882*H882</f>
        <v>0</v>
      </c>
      <c r="AR882" s="171" t="s">
        <v>132</v>
      </c>
      <c r="AT882" s="171" t="s">
        <v>127</v>
      </c>
      <c r="AU882" s="171" t="s">
        <v>146</v>
      </c>
      <c r="AY882" s="3" t="s">
        <v>125</v>
      </c>
      <c r="BE882" s="172">
        <f>IF(N882="základní",J882,0)</f>
        <v>0</v>
      </c>
      <c r="BF882" s="172">
        <f>IF(N882="snížená",J882,0)</f>
        <v>0</v>
      </c>
      <c r="BG882" s="172">
        <f>IF(N882="zákl. přenesená",J882,0)</f>
        <v>0</v>
      </c>
      <c r="BH882" s="172">
        <f>IF(N882="sníž. přenesená",J882,0)</f>
        <v>0</v>
      </c>
      <c r="BI882" s="172">
        <f>IF(N882="nulová",J882,0)</f>
        <v>0</v>
      </c>
      <c r="BJ882" s="3" t="s">
        <v>80</v>
      </c>
      <c r="BK882" s="172">
        <f>ROUND(I882*H882,2)</f>
        <v>0</v>
      </c>
      <c r="BL882" s="3" t="s">
        <v>132</v>
      </c>
      <c r="BM882" s="171" t="s">
        <v>2008</v>
      </c>
    </row>
    <row r="883" spans="2:65" s="20" customFormat="1" ht="19.5" x14ac:dyDescent="0.2">
      <c r="B883" s="21"/>
      <c r="C883" s="22"/>
      <c r="D883" s="173" t="s">
        <v>134</v>
      </c>
      <c r="E883" s="22"/>
      <c r="F883" s="174" t="s">
        <v>2009</v>
      </c>
      <c r="G883" s="22"/>
      <c r="H883" s="22"/>
      <c r="I883" s="175"/>
      <c r="J883" s="22"/>
      <c r="K883" s="22"/>
      <c r="L883" s="25"/>
      <c r="M883" s="176"/>
      <c r="N883" s="22"/>
      <c r="O883" s="22"/>
      <c r="P883" s="22"/>
      <c r="Q883" s="22"/>
      <c r="R883" s="22"/>
      <c r="S883" s="22"/>
      <c r="T883" s="53"/>
      <c r="AT883" s="3" t="s">
        <v>134</v>
      </c>
      <c r="AU883" s="3" t="s">
        <v>146</v>
      </c>
    </row>
    <row r="884" spans="2:65" s="20" customFormat="1" x14ac:dyDescent="0.2">
      <c r="B884" s="21"/>
      <c r="C884" s="22"/>
      <c r="D884" s="177" t="s">
        <v>136</v>
      </c>
      <c r="E884" s="22"/>
      <c r="F884" s="178" t="s">
        <v>2010</v>
      </c>
      <c r="G884" s="22"/>
      <c r="H884" s="22"/>
      <c r="I884" s="175"/>
      <c r="J884" s="22"/>
      <c r="K884" s="22"/>
      <c r="L884" s="25"/>
      <c r="M884" s="176"/>
      <c r="N884" s="22"/>
      <c r="O884" s="22"/>
      <c r="P884" s="22"/>
      <c r="Q884" s="22"/>
      <c r="R884" s="22"/>
      <c r="S884" s="22"/>
      <c r="T884" s="53"/>
      <c r="AT884" s="3" t="s">
        <v>136</v>
      </c>
      <c r="AU884" s="3" t="s">
        <v>146</v>
      </c>
    </row>
    <row r="885" spans="2:65" s="179" customFormat="1" ht="33.75" x14ac:dyDescent="0.2">
      <c r="B885" s="180"/>
      <c r="C885" s="181"/>
      <c r="D885" s="173" t="s">
        <v>138</v>
      </c>
      <c r="E885" s="182" t="s">
        <v>19</v>
      </c>
      <c r="F885" s="183" t="s">
        <v>2011</v>
      </c>
      <c r="G885" s="181"/>
      <c r="H885" s="184">
        <v>228.33</v>
      </c>
      <c r="I885" s="185"/>
      <c r="J885" s="181"/>
      <c r="K885" s="181"/>
      <c r="L885" s="186"/>
      <c r="M885" s="187"/>
      <c r="N885" s="181"/>
      <c r="O885" s="181"/>
      <c r="P885" s="181"/>
      <c r="Q885" s="181"/>
      <c r="R885" s="181"/>
      <c r="S885" s="181"/>
      <c r="T885" s="188"/>
      <c r="AT885" s="189" t="s">
        <v>138</v>
      </c>
      <c r="AU885" s="189" t="s">
        <v>146</v>
      </c>
      <c r="AV885" s="179" t="s">
        <v>82</v>
      </c>
      <c r="AW885" s="179" t="s">
        <v>33</v>
      </c>
      <c r="AX885" s="179" t="s">
        <v>72</v>
      </c>
      <c r="AY885" s="189" t="s">
        <v>125</v>
      </c>
    </row>
    <row r="886" spans="2:65" s="179" customFormat="1" x14ac:dyDescent="0.2">
      <c r="B886" s="180"/>
      <c r="C886" s="181"/>
      <c r="D886" s="173" t="s">
        <v>138</v>
      </c>
      <c r="E886" s="182" t="s">
        <v>19</v>
      </c>
      <c r="F886" s="183" t="s">
        <v>2012</v>
      </c>
      <c r="G886" s="181"/>
      <c r="H886" s="184">
        <v>-190.27500000000001</v>
      </c>
      <c r="I886" s="185"/>
      <c r="J886" s="181"/>
      <c r="K886" s="181"/>
      <c r="L886" s="186"/>
      <c r="M886" s="187"/>
      <c r="N886" s="181"/>
      <c r="O886" s="181"/>
      <c r="P886" s="181"/>
      <c r="Q886" s="181"/>
      <c r="R886" s="181"/>
      <c r="S886" s="181"/>
      <c r="T886" s="188"/>
      <c r="AT886" s="189" t="s">
        <v>138</v>
      </c>
      <c r="AU886" s="189" t="s">
        <v>146</v>
      </c>
      <c r="AV886" s="179" t="s">
        <v>82</v>
      </c>
      <c r="AW886" s="179" t="s">
        <v>33</v>
      </c>
      <c r="AX886" s="179" t="s">
        <v>72</v>
      </c>
      <c r="AY886" s="189" t="s">
        <v>125</v>
      </c>
    </row>
    <row r="887" spans="2:65" s="190" customFormat="1" x14ac:dyDescent="0.2">
      <c r="B887" s="191"/>
      <c r="C887" s="192"/>
      <c r="D887" s="173" t="s">
        <v>138</v>
      </c>
      <c r="E887" s="193" t="s">
        <v>19</v>
      </c>
      <c r="F887" s="194" t="s">
        <v>158</v>
      </c>
      <c r="G887" s="192"/>
      <c r="H887" s="195">
        <v>38.055</v>
      </c>
      <c r="I887" s="196"/>
      <c r="J887" s="192"/>
      <c r="K887" s="192"/>
      <c r="L887" s="197"/>
      <c r="M887" s="198"/>
      <c r="N887" s="192"/>
      <c r="O887" s="192"/>
      <c r="P887" s="192"/>
      <c r="Q887" s="192"/>
      <c r="R887" s="192"/>
      <c r="S887" s="192"/>
      <c r="T887" s="199"/>
      <c r="AT887" s="200" t="s">
        <v>138</v>
      </c>
      <c r="AU887" s="200" t="s">
        <v>146</v>
      </c>
      <c r="AV887" s="190" t="s">
        <v>132</v>
      </c>
      <c r="AW887" s="190" t="s">
        <v>33</v>
      </c>
      <c r="AX887" s="190" t="s">
        <v>80</v>
      </c>
      <c r="AY887" s="200" t="s">
        <v>125</v>
      </c>
    </row>
    <row r="888" spans="2:65" s="20" customFormat="1" ht="33" customHeight="1" x14ac:dyDescent="0.2">
      <c r="B888" s="21"/>
      <c r="C888" s="160" t="s">
        <v>2013</v>
      </c>
      <c r="D888" s="160" t="s">
        <v>127</v>
      </c>
      <c r="E888" s="161" t="s">
        <v>1557</v>
      </c>
      <c r="F888" s="162" t="s">
        <v>1558</v>
      </c>
      <c r="G888" s="163" t="s">
        <v>130</v>
      </c>
      <c r="H888" s="164">
        <v>1268.5</v>
      </c>
      <c r="I888" s="165"/>
      <c r="J888" s="166">
        <f>ROUND(I888*H888,2)</f>
        <v>0</v>
      </c>
      <c r="K888" s="162" t="s">
        <v>131</v>
      </c>
      <c r="L888" s="25"/>
      <c r="M888" s="167" t="s">
        <v>19</v>
      </c>
      <c r="N888" s="168" t="s">
        <v>43</v>
      </c>
      <c r="O888" s="22"/>
      <c r="P888" s="169">
        <f>O888*H888</f>
        <v>0</v>
      </c>
      <c r="Q888" s="169">
        <v>0</v>
      </c>
      <c r="R888" s="169">
        <f>Q888*H888</f>
        <v>0</v>
      </c>
      <c r="S888" s="169">
        <v>0</v>
      </c>
      <c r="T888" s="170">
        <f>S888*H888</f>
        <v>0</v>
      </c>
      <c r="AR888" s="171" t="s">
        <v>132</v>
      </c>
      <c r="AT888" s="171" t="s">
        <v>127</v>
      </c>
      <c r="AU888" s="171" t="s">
        <v>146</v>
      </c>
      <c r="AY888" s="3" t="s">
        <v>125</v>
      </c>
      <c r="BE888" s="172">
        <f>IF(N888="základní",J888,0)</f>
        <v>0</v>
      </c>
      <c r="BF888" s="172">
        <f>IF(N888="snížená",J888,0)</f>
        <v>0</v>
      </c>
      <c r="BG888" s="172">
        <f>IF(N888="zákl. přenesená",J888,0)</f>
        <v>0</v>
      </c>
      <c r="BH888" s="172">
        <f>IF(N888="sníž. přenesená",J888,0)</f>
        <v>0</v>
      </c>
      <c r="BI888" s="172">
        <f>IF(N888="nulová",J888,0)</f>
        <v>0</v>
      </c>
      <c r="BJ888" s="3" t="s">
        <v>80</v>
      </c>
      <c r="BK888" s="172">
        <f>ROUND(I888*H888,2)</f>
        <v>0</v>
      </c>
      <c r="BL888" s="3" t="s">
        <v>132</v>
      </c>
      <c r="BM888" s="171" t="s">
        <v>2014</v>
      </c>
    </row>
    <row r="889" spans="2:65" s="20" customFormat="1" ht="29.25" x14ac:dyDescent="0.2">
      <c r="B889" s="21"/>
      <c r="C889" s="22"/>
      <c r="D889" s="173" t="s">
        <v>134</v>
      </c>
      <c r="E889" s="22"/>
      <c r="F889" s="174" t="s">
        <v>1560</v>
      </c>
      <c r="G889" s="22"/>
      <c r="H889" s="22"/>
      <c r="I889" s="175"/>
      <c r="J889" s="22"/>
      <c r="K889" s="22"/>
      <c r="L889" s="25"/>
      <c r="M889" s="176"/>
      <c r="N889" s="22"/>
      <c r="O889" s="22"/>
      <c r="P889" s="22"/>
      <c r="Q889" s="22"/>
      <c r="R889" s="22"/>
      <c r="S889" s="22"/>
      <c r="T889" s="53"/>
      <c r="AT889" s="3" t="s">
        <v>134</v>
      </c>
      <c r="AU889" s="3" t="s">
        <v>146</v>
      </c>
    </row>
    <row r="890" spans="2:65" s="20" customFormat="1" x14ac:dyDescent="0.2">
      <c r="B890" s="21"/>
      <c r="C890" s="22"/>
      <c r="D890" s="177" t="s">
        <v>136</v>
      </c>
      <c r="E890" s="22"/>
      <c r="F890" s="178" t="s">
        <v>1561</v>
      </c>
      <c r="G890" s="22"/>
      <c r="H890" s="22"/>
      <c r="I890" s="175"/>
      <c r="J890" s="22"/>
      <c r="K890" s="22"/>
      <c r="L890" s="25"/>
      <c r="M890" s="176"/>
      <c r="N890" s="22"/>
      <c r="O890" s="22"/>
      <c r="P890" s="22"/>
      <c r="Q890" s="22"/>
      <c r="R890" s="22"/>
      <c r="S890" s="22"/>
      <c r="T890" s="53"/>
      <c r="AT890" s="3" t="s">
        <v>136</v>
      </c>
      <c r="AU890" s="3" t="s">
        <v>146</v>
      </c>
    </row>
    <row r="891" spans="2:65" s="20" customFormat="1" ht="16.5" customHeight="1" x14ac:dyDescent="0.2">
      <c r="B891" s="21"/>
      <c r="C891" s="215" t="s">
        <v>2015</v>
      </c>
      <c r="D891" s="215" t="s">
        <v>408</v>
      </c>
      <c r="E891" s="216" t="s">
        <v>1564</v>
      </c>
      <c r="F891" s="217" t="s">
        <v>1565</v>
      </c>
      <c r="G891" s="218" t="s">
        <v>1566</v>
      </c>
      <c r="H891" s="219">
        <v>0.48099999999999998</v>
      </c>
      <c r="I891" s="220"/>
      <c r="J891" s="221">
        <f>ROUND(I891*H891,2)</f>
        <v>0</v>
      </c>
      <c r="K891" s="217" t="s">
        <v>131</v>
      </c>
      <c r="L891" s="222"/>
      <c r="M891" s="223" t="s">
        <v>19</v>
      </c>
      <c r="N891" s="224" t="s">
        <v>43</v>
      </c>
      <c r="O891" s="22"/>
      <c r="P891" s="169">
        <f>O891*H891</f>
        <v>0</v>
      </c>
      <c r="Q891" s="169">
        <v>1E-3</v>
      </c>
      <c r="R891" s="169">
        <f>Q891*H891</f>
        <v>4.8099999999999998E-4</v>
      </c>
      <c r="S891" s="169">
        <v>0</v>
      </c>
      <c r="T891" s="170">
        <f>S891*H891</f>
        <v>0</v>
      </c>
      <c r="AR891" s="171" t="s">
        <v>175</v>
      </c>
      <c r="AT891" s="171" t="s">
        <v>408</v>
      </c>
      <c r="AU891" s="171" t="s">
        <v>146</v>
      </c>
      <c r="AY891" s="3" t="s">
        <v>125</v>
      </c>
      <c r="BE891" s="172">
        <f>IF(N891="základní",J891,0)</f>
        <v>0</v>
      </c>
      <c r="BF891" s="172">
        <f>IF(N891="snížená",J891,0)</f>
        <v>0</v>
      </c>
      <c r="BG891" s="172">
        <f>IF(N891="zákl. přenesená",J891,0)</f>
        <v>0</v>
      </c>
      <c r="BH891" s="172">
        <f>IF(N891="sníž. přenesená",J891,0)</f>
        <v>0</v>
      </c>
      <c r="BI891" s="172">
        <f>IF(N891="nulová",J891,0)</f>
        <v>0</v>
      </c>
      <c r="BJ891" s="3" t="s">
        <v>80</v>
      </c>
      <c r="BK891" s="172">
        <f>ROUND(I891*H891,2)</f>
        <v>0</v>
      </c>
      <c r="BL891" s="3" t="s">
        <v>132</v>
      </c>
      <c r="BM891" s="171" t="s">
        <v>2016</v>
      </c>
    </row>
    <row r="892" spans="2:65" s="20" customFormat="1" x14ac:dyDescent="0.2">
      <c r="B892" s="21"/>
      <c r="C892" s="22"/>
      <c r="D892" s="173" t="s">
        <v>134</v>
      </c>
      <c r="E892" s="22"/>
      <c r="F892" s="174" t="s">
        <v>1565</v>
      </c>
      <c r="G892" s="22"/>
      <c r="H892" s="22"/>
      <c r="I892" s="175"/>
      <c r="J892" s="22"/>
      <c r="K892" s="22"/>
      <c r="L892" s="25"/>
      <c r="M892" s="176"/>
      <c r="N892" s="22"/>
      <c r="O892" s="22"/>
      <c r="P892" s="22"/>
      <c r="Q892" s="22"/>
      <c r="R892" s="22"/>
      <c r="S892" s="22"/>
      <c r="T892" s="53"/>
      <c r="AT892" s="3" t="s">
        <v>134</v>
      </c>
      <c r="AU892" s="3" t="s">
        <v>146</v>
      </c>
    </row>
    <row r="893" spans="2:65" s="179" customFormat="1" x14ac:dyDescent="0.2">
      <c r="B893" s="180"/>
      <c r="C893" s="181"/>
      <c r="D893" s="173" t="s">
        <v>138</v>
      </c>
      <c r="E893" s="182" t="s">
        <v>19</v>
      </c>
      <c r="F893" s="183" t="s">
        <v>2017</v>
      </c>
      <c r="G893" s="181"/>
      <c r="H893" s="184">
        <v>0.48099999999999998</v>
      </c>
      <c r="I893" s="185"/>
      <c r="J893" s="181"/>
      <c r="K893" s="181"/>
      <c r="L893" s="186"/>
      <c r="M893" s="187"/>
      <c r="N893" s="181"/>
      <c r="O893" s="181"/>
      <c r="P893" s="181"/>
      <c r="Q893" s="181"/>
      <c r="R893" s="181"/>
      <c r="S893" s="181"/>
      <c r="T893" s="188"/>
      <c r="AT893" s="189" t="s">
        <v>138</v>
      </c>
      <c r="AU893" s="189" t="s">
        <v>146</v>
      </c>
      <c r="AV893" s="179" t="s">
        <v>82</v>
      </c>
      <c r="AW893" s="179" t="s">
        <v>33</v>
      </c>
      <c r="AX893" s="179" t="s">
        <v>72</v>
      </c>
      <c r="AY893" s="189" t="s">
        <v>125</v>
      </c>
    </row>
    <row r="894" spans="2:65" s="190" customFormat="1" x14ac:dyDescent="0.2">
      <c r="B894" s="191"/>
      <c r="C894" s="192"/>
      <c r="D894" s="173" t="s">
        <v>138</v>
      </c>
      <c r="E894" s="193" t="s">
        <v>19</v>
      </c>
      <c r="F894" s="194" t="s">
        <v>158</v>
      </c>
      <c r="G894" s="192"/>
      <c r="H894" s="195">
        <v>0.48099999999999998</v>
      </c>
      <c r="I894" s="196"/>
      <c r="J894" s="192"/>
      <c r="K894" s="192"/>
      <c r="L894" s="197"/>
      <c r="M894" s="198"/>
      <c r="N894" s="192"/>
      <c r="O894" s="192"/>
      <c r="P894" s="192"/>
      <c r="Q894" s="192"/>
      <c r="R894" s="192"/>
      <c r="S894" s="192"/>
      <c r="T894" s="199"/>
      <c r="AT894" s="200" t="s">
        <v>138</v>
      </c>
      <c r="AU894" s="200" t="s">
        <v>146</v>
      </c>
      <c r="AV894" s="190" t="s">
        <v>132</v>
      </c>
      <c r="AW894" s="190" t="s">
        <v>33</v>
      </c>
      <c r="AX894" s="190" t="s">
        <v>80</v>
      </c>
      <c r="AY894" s="200" t="s">
        <v>125</v>
      </c>
    </row>
    <row r="895" spans="2:65" s="20" customFormat="1" ht="21.75" customHeight="1" x14ac:dyDescent="0.2">
      <c r="B895" s="21"/>
      <c r="C895" s="160" t="s">
        <v>2018</v>
      </c>
      <c r="D895" s="160" t="s">
        <v>127</v>
      </c>
      <c r="E895" s="161" t="s">
        <v>2019</v>
      </c>
      <c r="F895" s="162" t="s">
        <v>2020</v>
      </c>
      <c r="G895" s="163" t="s">
        <v>130</v>
      </c>
      <c r="H895" s="164">
        <v>1268.5</v>
      </c>
      <c r="I895" s="165"/>
      <c r="J895" s="166">
        <f>ROUND(I895*H895,2)</f>
        <v>0</v>
      </c>
      <c r="K895" s="162" t="s">
        <v>19</v>
      </c>
      <c r="L895" s="25"/>
      <c r="M895" s="167" t="s">
        <v>19</v>
      </c>
      <c r="N895" s="168" t="s">
        <v>43</v>
      </c>
      <c r="O895" s="22"/>
      <c r="P895" s="169">
        <f>O895*H895</f>
        <v>0</v>
      </c>
      <c r="Q895" s="169">
        <v>0</v>
      </c>
      <c r="R895" s="169">
        <f>Q895*H895</f>
        <v>0</v>
      </c>
      <c r="S895" s="169">
        <v>0</v>
      </c>
      <c r="T895" s="170">
        <f>S895*H895</f>
        <v>0</v>
      </c>
      <c r="AR895" s="171" t="s">
        <v>132</v>
      </c>
      <c r="AT895" s="171" t="s">
        <v>127</v>
      </c>
      <c r="AU895" s="171" t="s">
        <v>146</v>
      </c>
      <c r="AY895" s="3" t="s">
        <v>125</v>
      </c>
      <c r="BE895" s="172">
        <f>IF(N895="základní",J895,0)</f>
        <v>0</v>
      </c>
      <c r="BF895" s="172">
        <f>IF(N895="snížená",J895,0)</f>
        <v>0</v>
      </c>
      <c r="BG895" s="172">
        <f>IF(N895="zákl. přenesená",J895,0)</f>
        <v>0</v>
      </c>
      <c r="BH895" s="172">
        <f>IF(N895="sníž. přenesená",J895,0)</f>
        <v>0</v>
      </c>
      <c r="BI895" s="172">
        <f>IF(N895="nulová",J895,0)</f>
        <v>0</v>
      </c>
      <c r="BJ895" s="3" t="s">
        <v>80</v>
      </c>
      <c r="BK895" s="172">
        <f>ROUND(I895*H895,2)</f>
        <v>0</v>
      </c>
      <c r="BL895" s="3" t="s">
        <v>132</v>
      </c>
      <c r="BM895" s="171" t="s">
        <v>2021</v>
      </c>
    </row>
    <row r="896" spans="2:65" s="20" customFormat="1" x14ac:dyDescent="0.2">
      <c r="B896" s="21"/>
      <c r="C896" s="22"/>
      <c r="D896" s="173" t="s">
        <v>134</v>
      </c>
      <c r="E896" s="22"/>
      <c r="F896" s="174" t="s">
        <v>2020</v>
      </c>
      <c r="G896" s="22"/>
      <c r="H896" s="22"/>
      <c r="I896" s="175"/>
      <c r="J896" s="22"/>
      <c r="K896" s="22"/>
      <c r="L896" s="25"/>
      <c r="M896" s="176"/>
      <c r="N896" s="22"/>
      <c r="O896" s="22"/>
      <c r="P896" s="22"/>
      <c r="Q896" s="22"/>
      <c r="R896" s="22"/>
      <c r="S896" s="22"/>
      <c r="T896" s="53"/>
      <c r="AT896" s="3" t="s">
        <v>134</v>
      </c>
      <c r="AU896" s="3" t="s">
        <v>146</v>
      </c>
    </row>
    <row r="897" spans="2:65" s="20" customFormat="1" ht="21.75" customHeight="1" x14ac:dyDescent="0.2">
      <c r="B897" s="21"/>
      <c r="C897" s="160" t="s">
        <v>2022</v>
      </c>
      <c r="D897" s="160" t="s">
        <v>127</v>
      </c>
      <c r="E897" s="161" t="s">
        <v>1575</v>
      </c>
      <c r="F897" s="162" t="s">
        <v>1576</v>
      </c>
      <c r="G897" s="163" t="s">
        <v>130</v>
      </c>
      <c r="H897" s="164">
        <v>1268.5</v>
      </c>
      <c r="I897" s="165"/>
      <c r="J897" s="166">
        <f>ROUND(I897*H897,2)</f>
        <v>0</v>
      </c>
      <c r="K897" s="162" t="s">
        <v>131</v>
      </c>
      <c r="L897" s="25"/>
      <c r="M897" s="167" t="s">
        <v>19</v>
      </c>
      <c r="N897" s="168" t="s">
        <v>43</v>
      </c>
      <c r="O897" s="22"/>
      <c r="P897" s="169">
        <f>O897*H897</f>
        <v>0</v>
      </c>
      <c r="Q897" s="169">
        <v>0</v>
      </c>
      <c r="R897" s="169">
        <f>Q897*H897</f>
        <v>0</v>
      </c>
      <c r="S897" s="169">
        <v>0</v>
      </c>
      <c r="T897" s="170">
        <f>S897*H897</f>
        <v>0</v>
      </c>
      <c r="AR897" s="171" t="s">
        <v>132</v>
      </c>
      <c r="AT897" s="171" t="s">
        <v>127</v>
      </c>
      <c r="AU897" s="171" t="s">
        <v>146</v>
      </c>
      <c r="AY897" s="3" t="s">
        <v>125</v>
      </c>
      <c r="BE897" s="172">
        <f>IF(N897="základní",J897,0)</f>
        <v>0</v>
      </c>
      <c r="BF897" s="172">
        <f>IF(N897="snížená",J897,0)</f>
        <v>0</v>
      </c>
      <c r="BG897" s="172">
        <f>IF(N897="zákl. přenesená",J897,0)</f>
        <v>0</v>
      </c>
      <c r="BH897" s="172">
        <f>IF(N897="sníž. přenesená",J897,0)</f>
        <v>0</v>
      </c>
      <c r="BI897" s="172">
        <f>IF(N897="nulová",J897,0)</f>
        <v>0</v>
      </c>
      <c r="BJ897" s="3" t="s">
        <v>80</v>
      </c>
      <c r="BK897" s="172">
        <f>ROUND(I897*H897,2)</f>
        <v>0</v>
      </c>
      <c r="BL897" s="3" t="s">
        <v>132</v>
      </c>
      <c r="BM897" s="171" t="s">
        <v>2023</v>
      </c>
    </row>
    <row r="898" spans="2:65" s="20" customFormat="1" x14ac:dyDescent="0.2">
      <c r="B898" s="21"/>
      <c r="C898" s="22"/>
      <c r="D898" s="173" t="s">
        <v>134</v>
      </c>
      <c r="E898" s="22"/>
      <c r="F898" s="174" t="s">
        <v>1578</v>
      </c>
      <c r="G898" s="22"/>
      <c r="H898" s="22"/>
      <c r="I898" s="175"/>
      <c r="J898" s="22"/>
      <c r="K898" s="22"/>
      <c r="L898" s="25"/>
      <c r="M898" s="176"/>
      <c r="N898" s="22"/>
      <c r="O898" s="22"/>
      <c r="P898" s="22"/>
      <c r="Q898" s="22"/>
      <c r="R898" s="22"/>
      <c r="S898" s="22"/>
      <c r="T898" s="53"/>
      <c r="AT898" s="3" t="s">
        <v>134</v>
      </c>
      <c r="AU898" s="3" t="s">
        <v>146</v>
      </c>
    </row>
    <row r="899" spans="2:65" s="20" customFormat="1" x14ac:dyDescent="0.2">
      <c r="B899" s="21"/>
      <c r="C899" s="22"/>
      <c r="D899" s="177" t="s">
        <v>136</v>
      </c>
      <c r="E899" s="22"/>
      <c r="F899" s="178" t="s">
        <v>1579</v>
      </c>
      <c r="G899" s="22"/>
      <c r="H899" s="22"/>
      <c r="I899" s="175"/>
      <c r="J899" s="22"/>
      <c r="K899" s="22"/>
      <c r="L899" s="25"/>
      <c r="M899" s="176"/>
      <c r="N899" s="22"/>
      <c r="O899" s="22"/>
      <c r="P899" s="22"/>
      <c r="Q899" s="22"/>
      <c r="R899" s="22"/>
      <c r="S899" s="22"/>
      <c r="T899" s="53"/>
      <c r="AT899" s="3" t="s">
        <v>136</v>
      </c>
      <c r="AU899" s="3" t="s">
        <v>146</v>
      </c>
    </row>
    <row r="900" spans="2:65" s="20" customFormat="1" ht="21.75" customHeight="1" x14ac:dyDescent="0.2">
      <c r="B900" s="21"/>
      <c r="C900" s="160" t="s">
        <v>2024</v>
      </c>
      <c r="D900" s="160" t="s">
        <v>127</v>
      </c>
      <c r="E900" s="161" t="s">
        <v>1581</v>
      </c>
      <c r="F900" s="162" t="s">
        <v>1582</v>
      </c>
      <c r="G900" s="163" t="s">
        <v>130</v>
      </c>
      <c r="H900" s="164">
        <v>1268.5</v>
      </c>
      <c r="I900" s="165"/>
      <c r="J900" s="166">
        <f>ROUND(I900*H900,2)</f>
        <v>0</v>
      </c>
      <c r="K900" s="162" t="s">
        <v>19</v>
      </c>
      <c r="L900" s="25"/>
      <c r="M900" s="167" t="s">
        <v>19</v>
      </c>
      <c r="N900" s="168" t="s">
        <v>43</v>
      </c>
      <c r="O900" s="22"/>
      <c r="P900" s="169">
        <f>O900*H900</f>
        <v>0</v>
      </c>
      <c r="Q900" s="169">
        <v>0</v>
      </c>
      <c r="R900" s="169">
        <f>Q900*H900</f>
        <v>0</v>
      </c>
      <c r="S900" s="169">
        <v>0</v>
      </c>
      <c r="T900" s="170">
        <f>S900*H900</f>
        <v>0</v>
      </c>
      <c r="AR900" s="171" t="s">
        <v>132</v>
      </c>
      <c r="AT900" s="171" t="s">
        <v>127</v>
      </c>
      <c r="AU900" s="171" t="s">
        <v>146</v>
      </c>
      <c r="AY900" s="3" t="s">
        <v>125</v>
      </c>
      <c r="BE900" s="172">
        <f>IF(N900="základní",J900,0)</f>
        <v>0</v>
      </c>
      <c r="BF900" s="172">
        <f>IF(N900="snížená",J900,0)</f>
        <v>0</v>
      </c>
      <c r="BG900" s="172">
        <f>IF(N900="zákl. přenesená",J900,0)</f>
        <v>0</v>
      </c>
      <c r="BH900" s="172">
        <f>IF(N900="sníž. přenesená",J900,0)</f>
        <v>0</v>
      </c>
      <c r="BI900" s="172">
        <f>IF(N900="nulová",J900,0)</f>
        <v>0</v>
      </c>
      <c r="BJ900" s="3" t="s">
        <v>80</v>
      </c>
      <c r="BK900" s="172">
        <f>ROUND(I900*H900,2)</f>
        <v>0</v>
      </c>
      <c r="BL900" s="3" t="s">
        <v>132</v>
      </c>
      <c r="BM900" s="171" t="s">
        <v>2025</v>
      </c>
    </row>
    <row r="901" spans="2:65" s="20" customFormat="1" x14ac:dyDescent="0.2">
      <c r="B901" s="21"/>
      <c r="C901" s="22"/>
      <c r="D901" s="173" t="s">
        <v>134</v>
      </c>
      <c r="E901" s="22"/>
      <c r="F901" s="174" t="s">
        <v>1582</v>
      </c>
      <c r="G901" s="22"/>
      <c r="H901" s="22"/>
      <c r="I901" s="175"/>
      <c r="J901" s="22"/>
      <c r="K901" s="22"/>
      <c r="L901" s="25"/>
      <c r="M901" s="176"/>
      <c r="N901" s="22"/>
      <c r="O901" s="22"/>
      <c r="P901" s="22"/>
      <c r="Q901" s="22"/>
      <c r="R901" s="22"/>
      <c r="S901" s="22"/>
      <c r="T901" s="53"/>
      <c r="AT901" s="3" t="s">
        <v>134</v>
      </c>
      <c r="AU901" s="3" t="s">
        <v>146</v>
      </c>
    </row>
    <row r="902" spans="2:65" s="20" customFormat="1" ht="16.5" customHeight="1" x14ac:dyDescent="0.2">
      <c r="B902" s="21"/>
      <c r="C902" s="160" t="s">
        <v>2026</v>
      </c>
      <c r="D902" s="160" t="s">
        <v>127</v>
      </c>
      <c r="E902" s="161" t="s">
        <v>1585</v>
      </c>
      <c r="F902" s="162" t="s">
        <v>1586</v>
      </c>
      <c r="G902" s="163" t="s">
        <v>582</v>
      </c>
      <c r="H902" s="164">
        <v>1</v>
      </c>
      <c r="I902" s="165"/>
      <c r="J902" s="166">
        <f>ROUND(I902*H902,2)</f>
        <v>0</v>
      </c>
      <c r="K902" s="162" t="s">
        <v>19</v>
      </c>
      <c r="L902" s="25"/>
      <c r="M902" s="167" t="s">
        <v>19</v>
      </c>
      <c r="N902" s="168" t="s">
        <v>43</v>
      </c>
      <c r="O902" s="22"/>
      <c r="P902" s="169">
        <f>O902*H902</f>
        <v>0</v>
      </c>
      <c r="Q902" s="169">
        <v>0</v>
      </c>
      <c r="R902" s="169">
        <f>Q902*H902</f>
        <v>0</v>
      </c>
      <c r="S902" s="169">
        <v>0</v>
      </c>
      <c r="T902" s="170">
        <f>S902*H902</f>
        <v>0</v>
      </c>
      <c r="AR902" s="171" t="s">
        <v>132</v>
      </c>
      <c r="AT902" s="171" t="s">
        <v>127</v>
      </c>
      <c r="AU902" s="171" t="s">
        <v>146</v>
      </c>
      <c r="AY902" s="3" t="s">
        <v>125</v>
      </c>
      <c r="BE902" s="172">
        <f>IF(N902="základní",J902,0)</f>
        <v>0</v>
      </c>
      <c r="BF902" s="172">
        <f>IF(N902="snížená",J902,0)</f>
        <v>0</v>
      </c>
      <c r="BG902" s="172">
        <f>IF(N902="zákl. přenesená",J902,0)</f>
        <v>0</v>
      </c>
      <c r="BH902" s="172">
        <f>IF(N902="sníž. přenesená",J902,0)</f>
        <v>0</v>
      </c>
      <c r="BI902" s="172">
        <f>IF(N902="nulová",J902,0)</f>
        <v>0</v>
      </c>
      <c r="BJ902" s="3" t="s">
        <v>80</v>
      </c>
      <c r="BK902" s="172">
        <f>ROUND(I902*H902,2)</f>
        <v>0</v>
      </c>
      <c r="BL902" s="3" t="s">
        <v>132</v>
      </c>
      <c r="BM902" s="171" t="s">
        <v>2027</v>
      </c>
    </row>
    <row r="903" spans="2:65" s="20" customFormat="1" x14ac:dyDescent="0.2">
      <c r="B903" s="21"/>
      <c r="C903" s="22"/>
      <c r="D903" s="173" t="s">
        <v>134</v>
      </c>
      <c r="E903" s="22"/>
      <c r="F903" s="174" t="s">
        <v>1586</v>
      </c>
      <c r="G903" s="22"/>
      <c r="H903" s="22"/>
      <c r="I903" s="175"/>
      <c r="J903" s="22"/>
      <c r="K903" s="22"/>
      <c r="L903" s="25"/>
      <c r="M903" s="176"/>
      <c r="N903" s="22"/>
      <c r="O903" s="22"/>
      <c r="P903" s="22"/>
      <c r="Q903" s="22"/>
      <c r="R903" s="22"/>
      <c r="S903" s="22"/>
      <c r="T903" s="53"/>
      <c r="AT903" s="3" t="s">
        <v>134</v>
      </c>
      <c r="AU903" s="3" t="s">
        <v>146</v>
      </c>
    </row>
    <row r="904" spans="2:65" s="20" customFormat="1" ht="21.75" customHeight="1" x14ac:dyDescent="0.2">
      <c r="B904" s="21"/>
      <c r="C904" s="160" t="s">
        <v>2028</v>
      </c>
      <c r="D904" s="160" t="s">
        <v>127</v>
      </c>
      <c r="E904" s="161" t="s">
        <v>1575</v>
      </c>
      <c r="F904" s="162" t="s">
        <v>1576</v>
      </c>
      <c r="G904" s="163" t="s">
        <v>130</v>
      </c>
      <c r="H904" s="164">
        <v>1268.5</v>
      </c>
      <c r="I904" s="165"/>
      <c r="J904" s="166">
        <f>ROUND(I904*H904,2)</f>
        <v>0</v>
      </c>
      <c r="K904" s="162" t="s">
        <v>131</v>
      </c>
      <c r="L904" s="25"/>
      <c r="M904" s="167" t="s">
        <v>19</v>
      </c>
      <c r="N904" s="168" t="s">
        <v>43</v>
      </c>
      <c r="O904" s="22"/>
      <c r="P904" s="169">
        <f>O904*H904</f>
        <v>0</v>
      </c>
      <c r="Q904" s="169">
        <v>0</v>
      </c>
      <c r="R904" s="169">
        <f>Q904*H904</f>
        <v>0</v>
      </c>
      <c r="S904" s="169">
        <v>0</v>
      </c>
      <c r="T904" s="170">
        <f>S904*H904</f>
        <v>0</v>
      </c>
      <c r="AR904" s="171" t="s">
        <v>132</v>
      </c>
      <c r="AT904" s="171" t="s">
        <v>127</v>
      </c>
      <c r="AU904" s="171" t="s">
        <v>146</v>
      </c>
      <c r="AY904" s="3" t="s">
        <v>125</v>
      </c>
      <c r="BE904" s="172">
        <f>IF(N904="základní",J904,0)</f>
        <v>0</v>
      </c>
      <c r="BF904" s="172">
        <f>IF(N904="snížená",J904,0)</f>
        <v>0</v>
      </c>
      <c r="BG904" s="172">
        <f>IF(N904="zákl. přenesená",J904,0)</f>
        <v>0</v>
      </c>
      <c r="BH904" s="172">
        <f>IF(N904="sníž. přenesená",J904,0)</f>
        <v>0</v>
      </c>
      <c r="BI904" s="172">
        <f>IF(N904="nulová",J904,0)</f>
        <v>0</v>
      </c>
      <c r="BJ904" s="3" t="s">
        <v>80</v>
      </c>
      <c r="BK904" s="172">
        <f>ROUND(I904*H904,2)</f>
        <v>0</v>
      </c>
      <c r="BL904" s="3" t="s">
        <v>132</v>
      </c>
      <c r="BM904" s="171" t="s">
        <v>2029</v>
      </c>
    </row>
    <row r="905" spans="2:65" s="20" customFormat="1" x14ac:dyDescent="0.2">
      <c r="B905" s="21"/>
      <c r="C905" s="22"/>
      <c r="D905" s="173" t="s">
        <v>134</v>
      </c>
      <c r="E905" s="22"/>
      <c r="F905" s="174" t="s">
        <v>1578</v>
      </c>
      <c r="G905" s="22"/>
      <c r="H905" s="22"/>
      <c r="I905" s="175"/>
      <c r="J905" s="22"/>
      <c r="K905" s="22"/>
      <c r="L905" s="25"/>
      <c r="M905" s="176"/>
      <c r="N905" s="22"/>
      <c r="O905" s="22"/>
      <c r="P905" s="22"/>
      <c r="Q905" s="22"/>
      <c r="R905" s="22"/>
      <c r="S905" s="22"/>
      <c r="T905" s="53"/>
      <c r="AT905" s="3" t="s">
        <v>134</v>
      </c>
      <c r="AU905" s="3" t="s">
        <v>146</v>
      </c>
    </row>
    <row r="906" spans="2:65" s="20" customFormat="1" x14ac:dyDescent="0.2">
      <c r="B906" s="21"/>
      <c r="C906" s="22"/>
      <c r="D906" s="177" t="s">
        <v>136</v>
      </c>
      <c r="E906" s="22"/>
      <c r="F906" s="178" t="s">
        <v>1579</v>
      </c>
      <c r="G906" s="22"/>
      <c r="H906" s="22"/>
      <c r="I906" s="175"/>
      <c r="J906" s="22"/>
      <c r="K906" s="22"/>
      <c r="L906" s="25"/>
      <c r="M906" s="176"/>
      <c r="N906" s="22"/>
      <c r="O906" s="22"/>
      <c r="P906" s="22"/>
      <c r="Q906" s="22"/>
      <c r="R906" s="22"/>
      <c r="S906" s="22"/>
      <c r="T906" s="53"/>
      <c r="AT906" s="3" t="s">
        <v>136</v>
      </c>
      <c r="AU906" s="3" t="s">
        <v>146</v>
      </c>
    </row>
    <row r="907" spans="2:65" s="20" customFormat="1" ht="24.2" customHeight="1" x14ac:dyDescent="0.2">
      <c r="B907" s="21"/>
      <c r="C907" s="160" t="s">
        <v>2030</v>
      </c>
      <c r="D907" s="160" t="s">
        <v>127</v>
      </c>
      <c r="E907" s="161" t="s">
        <v>2031</v>
      </c>
      <c r="F907" s="162" t="s">
        <v>2032</v>
      </c>
      <c r="G907" s="163" t="s">
        <v>130</v>
      </c>
      <c r="H907" s="164">
        <v>1268.5</v>
      </c>
      <c r="I907" s="165"/>
      <c r="J907" s="166">
        <f>ROUND(I907*H907,2)</f>
        <v>0</v>
      </c>
      <c r="K907" s="162" t="s">
        <v>131</v>
      </c>
      <c r="L907" s="25"/>
      <c r="M907" s="167" t="s">
        <v>19</v>
      </c>
      <c r="N907" s="168" t="s">
        <v>43</v>
      </c>
      <c r="O907" s="22"/>
      <c r="P907" s="169">
        <f>O907*H907</f>
        <v>0</v>
      </c>
      <c r="Q907" s="169">
        <v>0</v>
      </c>
      <c r="R907" s="169">
        <f>Q907*H907</f>
        <v>0</v>
      </c>
      <c r="S907" s="169">
        <v>0</v>
      </c>
      <c r="T907" s="170">
        <f>S907*H907</f>
        <v>0</v>
      </c>
      <c r="AR907" s="171" t="s">
        <v>132</v>
      </c>
      <c r="AT907" s="171" t="s">
        <v>127</v>
      </c>
      <c r="AU907" s="171" t="s">
        <v>146</v>
      </c>
      <c r="AY907" s="3" t="s">
        <v>125</v>
      </c>
      <c r="BE907" s="172">
        <f>IF(N907="základní",J907,0)</f>
        <v>0</v>
      </c>
      <c r="BF907" s="172">
        <f>IF(N907="snížená",J907,0)</f>
        <v>0</v>
      </c>
      <c r="BG907" s="172">
        <f>IF(N907="zákl. přenesená",J907,0)</f>
        <v>0</v>
      </c>
      <c r="BH907" s="172">
        <f>IF(N907="sníž. přenesená",J907,0)</f>
        <v>0</v>
      </c>
      <c r="BI907" s="172">
        <f>IF(N907="nulová",J907,0)</f>
        <v>0</v>
      </c>
      <c r="BJ907" s="3" t="s">
        <v>80</v>
      </c>
      <c r="BK907" s="172">
        <f>ROUND(I907*H907,2)</f>
        <v>0</v>
      </c>
      <c r="BL907" s="3" t="s">
        <v>132</v>
      </c>
      <c r="BM907" s="171" t="s">
        <v>2033</v>
      </c>
    </row>
    <row r="908" spans="2:65" s="20" customFormat="1" ht="19.5" x14ac:dyDescent="0.2">
      <c r="B908" s="21"/>
      <c r="C908" s="22"/>
      <c r="D908" s="173" t="s">
        <v>134</v>
      </c>
      <c r="E908" s="22"/>
      <c r="F908" s="174" t="s">
        <v>2034</v>
      </c>
      <c r="G908" s="22"/>
      <c r="H908" s="22"/>
      <c r="I908" s="175"/>
      <c r="J908" s="22"/>
      <c r="K908" s="22"/>
      <c r="L908" s="25"/>
      <c r="M908" s="176"/>
      <c r="N908" s="22"/>
      <c r="O908" s="22"/>
      <c r="P908" s="22"/>
      <c r="Q908" s="22"/>
      <c r="R908" s="22"/>
      <c r="S908" s="22"/>
      <c r="T908" s="53"/>
      <c r="AT908" s="3" t="s">
        <v>134</v>
      </c>
      <c r="AU908" s="3" t="s">
        <v>146</v>
      </c>
    </row>
    <row r="909" spans="2:65" s="20" customFormat="1" x14ac:dyDescent="0.2">
      <c r="B909" s="21"/>
      <c r="C909" s="22"/>
      <c r="D909" s="177" t="s">
        <v>136</v>
      </c>
      <c r="E909" s="22"/>
      <c r="F909" s="178" t="s">
        <v>2035</v>
      </c>
      <c r="G909" s="22"/>
      <c r="H909" s="22"/>
      <c r="I909" s="175"/>
      <c r="J909" s="22"/>
      <c r="K909" s="22"/>
      <c r="L909" s="25"/>
      <c r="M909" s="176"/>
      <c r="N909" s="22"/>
      <c r="O909" s="22"/>
      <c r="P909" s="22"/>
      <c r="Q909" s="22"/>
      <c r="R909" s="22"/>
      <c r="S909" s="22"/>
      <c r="T909" s="53"/>
      <c r="AT909" s="3" t="s">
        <v>136</v>
      </c>
      <c r="AU909" s="3" t="s">
        <v>146</v>
      </c>
    </row>
    <row r="910" spans="2:65" s="179" customFormat="1" x14ac:dyDescent="0.2">
      <c r="B910" s="180"/>
      <c r="C910" s="181"/>
      <c r="D910" s="173" t="s">
        <v>138</v>
      </c>
      <c r="E910" s="182" t="s">
        <v>19</v>
      </c>
      <c r="F910" s="183" t="s">
        <v>2036</v>
      </c>
      <c r="G910" s="181"/>
      <c r="H910" s="184">
        <v>1268.5</v>
      </c>
      <c r="I910" s="185"/>
      <c r="J910" s="181"/>
      <c r="K910" s="181"/>
      <c r="L910" s="186"/>
      <c r="M910" s="187"/>
      <c r="N910" s="181"/>
      <c r="O910" s="181"/>
      <c r="P910" s="181"/>
      <c r="Q910" s="181"/>
      <c r="R910" s="181"/>
      <c r="S910" s="181"/>
      <c r="T910" s="188"/>
      <c r="AT910" s="189" t="s">
        <v>138</v>
      </c>
      <c r="AU910" s="189" t="s">
        <v>146</v>
      </c>
      <c r="AV910" s="179" t="s">
        <v>82</v>
      </c>
      <c r="AW910" s="179" t="s">
        <v>33</v>
      </c>
      <c r="AX910" s="179" t="s">
        <v>72</v>
      </c>
      <c r="AY910" s="189" t="s">
        <v>125</v>
      </c>
    </row>
    <row r="911" spans="2:65" s="190" customFormat="1" x14ac:dyDescent="0.2">
      <c r="B911" s="191"/>
      <c r="C911" s="192"/>
      <c r="D911" s="173" t="s">
        <v>138</v>
      </c>
      <c r="E911" s="193" t="s">
        <v>19</v>
      </c>
      <c r="F911" s="194" t="s">
        <v>158</v>
      </c>
      <c r="G911" s="192"/>
      <c r="H911" s="195">
        <v>1268.5</v>
      </c>
      <c r="I911" s="196"/>
      <c r="J911" s="192"/>
      <c r="K911" s="192"/>
      <c r="L911" s="197"/>
      <c r="M911" s="198"/>
      <c r="N911" s="192"/>
      <c r="O911" s="192"/>
      <c r="P911" s="192"/>
      <c r="Q911" s="192"/>
      <c r="R911" s="192"/>
      <c r="S911" s="192"/>
      <c r="T911" s="199"/>
      <c r="AT911" s="200" t="s">
        <v>138</v>
      </c>
      <c r="AU911" s="200" t="s">
        <v>146</v>
      </c>
      <c r="AV911" s="190" t="s">
        <v>132</v>
      </c>
      <c r="AW911" s="190" t="s">
        <v>33</v>
      </c>
      <c r="AX911" s="190" t="s">
        <v>80</v>
      </c>
      <c r="AY911" s="200" t="s">
        <v>125</v>
      </c>
    </row>
    <row r="912" spans="2:65" s="20" customFormat="1" ht="55.5" customHeight="1" x14ac:dyDescent="0.2">
      <c r="B912" s="21"/>
      <c r="C912" s="215" t="s">
        <v>2037</v>
      </c>
      <c r="D912" s="215" t="s">
        <v>408</v>
      </c>
      <c r="E912" s="216" t="s">
        <v>2038</v>
      </c>
      <c r="F912" s="217" t="s">
        <v>2039</v>
      </c>
      <c r="G912" s="218" t="s">
        <v>187</v>
      </c>
      <c r="H912" s="219">
        <v>190.27500000000001</v>
      </c>
      <c r="I912" s="220"/>
      <c r="J912" s="221">
        <f>ROUND(I912*H912,2)</f>
        <v>0</v>
      </c>
      <c r="K912" s="217" t="s">
        <v>19</v>
      </c>
      <c r="L912" s="222"/>
      <c r="M912" s="223" t="s">
        <v>19</v>
      </c>
      <c r="N912" s="224" t="s">
        <v>43</v>
      </c>
      <c r="O912" s="22"/>
      <c r="P912" s="169">
        <f>O912*H912</f>
        <v>0</v>
      </c>
      <c r="Q912" s="169">
        <v>0.55000000000000004</v>
      </c>
      <c r="R912" s="169">
        <f>Q912*H912</f>
        <v>104.65125</v>
      </c>
      <c r="S912" s="169">
        <v>0</v>
      </c>
      <c r="T912" s="170">
        <f>S912*H912</f>
        <v>0</v>
      </c>
      <c r="AR912" s="171" t="s">
        <v>175</v>
      </c>
      <c r="AT912" s="171" t="s">
        <v>408</v>
      </c>
      <c r="AU912" s="171" t="s">
        <v>146</v>
      </c>
      <c r="AY912" s="3" t="s">
        <v>125</v>
      </c>
      <c r="BE912" s="172">
        <f>IF(N912="základní",J912,0)</f>
        <v>0</v>
      </c>
      <c r="BF912" s="172">
        <f>IF(N912="snížená",J912,0)</f>
        <v>0</v>
      </c>
      <c r="BG912" s="172">
        <f>IF(N912="zákl. přenesená",J912,0)</f>
        <v>0</v>
      </c>
      <c r="BH912" s="172">
        <f>IF(N912="sníž. přenesená",J912,0)</f>
        <v>0</v>
      </c>
      <c r="BI912" s="172">
        <f>IF(N912="nulová",J912,0)</f>
        <v>0</v>
      </c>
      <c r="BJ912" s="3" t="s">
        <v>80</v>
      </c>
      <c r="BK912" s="172">
        <f>ROUND(I912*H912,2)</f>
        <v>0</v>
      </c>
      <c r="BL912" s="3" t="s">
        <v>132</v>
      </c>
      <c r="BM912" s="171" t="s">
        <v>2040</v>
      </c>
    </row>
    <row r="913" spans="2:65" s="20" customFormat="1" ht="19.5" x14ac:dyDescent="0.2">
      <c r="B913" s="21"/>
      <c r="C913" s="22"/>
      <c r="D913" s="173" t="s">
        <v>134</v>
      </c>
      <c r="E913" s="22"/>
      <c r="F913" s="174" t="s">
        <v>2041</v>
      </c>
      <c r="G913" s="22"/>
      <c r="H913" s="22"/>
      <c r="I913" s="175"/>
      <c r="J913" s="22"/>
      <c r="K913" s="22"/>
      <c r="L913" s="25"/>
      <c r="M913" s="176"/>
      <c r="N913" s="22"/>
      <c r="O913" s="22"/>
      <c r="P913" s="22"/>
      <c r="Q913" s="22"/>
      <c r="R913" s="22"/>
      <c r="S913" s="22"/>
      <c r="T913" s="53"/>
      <c r="AT913" s="3" t="s">
        <v>134</v>
      </c>
      <c r="AU913" s="3" t="s">
        <v>146</v>
      </c>
    </row>
    <row r="914" spans="2:65" s="179" customFormat="1" x14ac:dyDescent="0.2">
      <c r="B914" s="180"/>
      <c r="C914" s="181"/>
      <c r="D914" s="173" t="s">
        <v>138</v>
      </c>
      <c r="E914" s="182" t="s">
        <v>19</v>
      </c>
      <c r="F914" s="183" t="s">
        <v>2042</v>
      </c>
      <c r="G914" s="181"/>
      <c r="H914" s="184">
        <v>190.27500000000001</v>
      </c>
      <c r="I914" s="185"/>
      <c r="J914" s="181"/>
      <c r="K914" s="181"/>
      <c r="L914" s="186"/>
      <c r="M914" s="187"/>
      <c r="N914" s="181"/>
      <c r="O914" s="181"/>
      <c r="P914" s="181"/>
      <c r="Q914" s="181"/>
      <c r="R914" s="181"/>
      <c r="S914" s="181"/>
      <c r="T914" s="188"/>
      <c r="AT914" s="189" t="s">
        <v>138</v>
      </c>
      <c r="AU914" s="189" t="s">
        <v>146</v>
      </c>
      <c r="AV914" s="179" t="s">
        <v>82</v>
      </c>
      <c r="AW914" s="179" t="s">
        <v>33</v>
      </c>
      <c r="AX914" s="179" t="s">
        <v>72</v>
      </c>
      <c r="AY914" s="189" t="s">
        <v>125</v>
      </c>
    </row>
    <row r="915" spans="2:65" s="190" customFormat="1" x14ac:dyDescent="0.2">
      <c r="B915" s="191"/>
      <c r="C915" s="192"/>
      <c r="D915" s="173" t="s">
        <v>138</v>
      </c>
      <c r="E915" s="193" t="s">
        <v>19</v>
      </c>
      <c r="F915" s="194" t="s">
        <v>158</v>
      </c>
      <c r="G915" s="192"/>
      <c r="H915" s="195">
        <v>190.27500000000001</v>
      </c>
      <c r="I915" s="196"/>
      <c r="J915" s="192"/>
      <c r="K915" s="192"/>
      <c r="L915" s="197"/>
      <c r="M915" s="198"/>
      <c r="N915" s="192"/>
      <c r="O915" s="192"/>
      <c r="P915" s="192"/>
      <c r="Q915" s="192"/>
      <c r="R915" s="192"/>
      <c r="S915" s="192"/>
      <c r="T915" s="199"/>
      <c r="AT915" s="200" t="s">
        <v>138</v>
      </c>
      <c r="AU915" s="200" t="s">
        <v>146</v>
      </c>
      <c r="AV915" s="190" t="s">
        <v>132</v>
      </c>
      <c r="AW915" s="190" t="s">
        <v>33</v>
      </c>
      <c r="AX915" s="190" t="s">
        <v>80</v>
      </c>
      <c r="AY915" s="200" t="s">
        <v>125</v>
      </c>
    </row>
    <row r="916" spans="2:65" s="20" customFormat="1" ht="21.75" customHeight="1" x14ac:dyDescent="0.2">
      <c r="B916" s="21"/>
      <c r="C916" s="160" t="s">
        <v>2043</v>
      </c>
      <c r="D916" s="160" t="s">
        <v>127</v>
      </c>
      <c r="E916" s="161" t="s">
        <v>1575</v>
      </c>
      <c r="F916" s="162" t="s">
        <v>1576</v>
      </c>
      <c r="G916" s="163" t="s">
        <v>130</v>
      </c>
      <c r="H916" s="164">
        <v>1268.5</v>
      </c>
      <c r="I916" s="165"/>
      <c r="J916" s="166">
        <f>ROUND(I916*H916,2)</f>
        <v>0</v>
      </c>
      <c r="K916" s="162" t="s">
        <v>131</v>
      </c>
      <c r="L916" s="25"/>
      <c r="M916" s="167" t="s">
        <v>19</v>
      </c>
      <c r="N916" s="168" t="s">
        <v>43</v>
      </c>
      <c r="O916" s="22"/>
      <c r="P916" s="169">
        <f>O916*H916</f>
        <v>0</v>
      </c>
      <c r="Q916" s="169">
        <v>0</v>
      </c>
      <c r="R916" s="169">
        <f>Q916*H916</f>
        <v>0</v>
      </c>
      <c r="S916" s="169">
        <v>0</v>
      </c>
      <c r="T916" s="170">
        <f>S916*H916</f>
        <v>0</v>
      </c>
      <c r="AR916" s="171" t="s">
        <v>132</v>
      </c>
      <c r="AT916" s="171" t="s">
        <v>127</v>
      </c>
      <c r="AU916" s="171" t="s">
        <v>146</v>
      </c>
      <c r="AY916" s="3" t="s">
        <v>125</v>
      </c>
      <c r="BE916" s="172">
        <f>IF(N916="základní",J916,0)</f>
        <v>0</v>
      </c>
      <c r="BF916" s="172">
        <f>IF(N916="snížená",J916,0)</f>
        <v>0</v>
      </c>
      <c r="BG916" s="172">
        <f>IF(N916="zákl. přenesená",J916,0)</f>
        <v>0</v>
      </c>
      <c r="BH916" s="172">
        <f>IF(N916="sníž. přenesená",J916,0)</f>
        <v>0</v>
      </c>
      <c r="BI916" s="172">
        <f>IF(N916="nulová",J916,0)</f>
        <v>0</v>
      </c>
      <c r="BJ916" s="3" t="s">
        <v>80</v>
      </c>
      <c r="BK916" s="172">
        <f>ROUND(I916*H916,2)</f>
        <v>0</v>
      </c>
      <c r="BL916" s="3" t="s">
        <v>132</v>
      </c>
      <c r="BM916" s="171" t="s">
        <v>2044</v>
      </c>
    </row>
    <row r="917" spans="2:65" s="20" customFormat="1" x14ac:dyDescent="0.2">
      <c r="B917" s="21"/>
      <c r="C917" s="22"/>
      <c r="D917" s="173" t="s">
        <v>134</v>
      </c>
      <c r="E917" s="22"/>
      <c r="F917" s="174" t="s">
        <v>1578</v>
      </c>
      <c r="G917" s="22"/>
      <c r="H917" s="22"/>
      <c r="I917" s="175"/>
      <c r="J917" s="22"/>
      <c r="K917" s="22"/>
      <c r="L917" s="25"/>
      <c r="M917" s="176"/>
      <c r="N917" s="22"/>
      <c r="O917" s="22"/>
      <c r="P917" s="22"/>
      <c r="Q917" s="22"/>
      <c r="R917" s="22"/>
      <c r="S917" s="22"/>
      <c r="T917" s="53"/>
      <c r="AT917" s="3" t="s">
        <v>134</v>
      </c>
      <c r="AU917" s="3" t="s">
        <v>146</v>
      </c>
    </row>
    <row r="918" spans="2:65" s="20" customFormat="1" x14ac:dyDescent="0.2">
      <c r="B918" s="21"/>
      <c r="C918" s="22"/>
      <c r="D918" s="177" t="s">
        <v>136</v>
      </c>
      <c r="E918" s="22"/>
      <c r="F918" s="178" t="s">
        <v>1579</v>
      </c>
      <c r="G918" s="22"/>
      <c r="H918" s="22"/>
      <c r="I918" s="175"/>
      <c r="J918" s="22"/>
      <c r="K918" s="22"/>
      <c r="L918" s="25"/>
      <c r="M918" s="176"/>
      <c r="N918" s="22"/>
      <c r="O918" s="22"/>
      <c r="P918" s="22"/>
      <c r="Q918" s="22"/>
      <c r="R918" s="22"/>
      <c r="S918" s="22"/>
      <c r="T918" s="53"/>
      <c r="AT918" s="3" t="s">
        <v>136</v>
      </c>
      <c r="AU918" s="3" t="s">
        <v>146</v>
      </c>
    </row>
    <row r="919" spans="2:65" s="20" customFormat="1" ht="33" customHeight="1" x14ac:dyDescent="0.2">
      <c r="B919" s="21"/>
      <c r="C919" s="160" t="s">
        <v>2045</v>
      </c>
      <c r="D919" s="160" t="s">
        <v>127</v>
      </c>
      <c r="E919" s="161" t="s">
        <v>1557</v>
      </c>
      <c r="F919" s="162" t="s">
        <v>1558</v>
      </c>
      <c r="G919" s="163" t="s">
        <v>130</v>
      </c>
      <c r="H919" s="164">
        <v>1268.5</v>
      </c>
      <c r="I919" s="165"/>
      <c r="J919" s="166">
        <f>ROUND(I919*H919,2)</f>
        <v>0</v>
      </c>
      <c r="K919" s="162" t="s">
        <v>131</v>
      </c>
      <c r="L919" s="25"/>
      <c r="M919" s="167" t="s">
        <v>19</v>
      </c>
      <c r="N919" s="168" t="s">
        <v>43</v>
      </c>
      <c r="O919" s="22"/>
      <c r="P919" s="169">
        <f>O919*H919</f>
        <v>0</v>
      </c>
      <c r="Q919" s="169">
        <v>0</v>
      </c>
      <c r="R919" s="169">
        <f>Q919*H919</f>
        <v>0</v>
      </c>
      <c r="S919" s="169">
        <v>0</v>
      </c>
      <c r="T919" s="170">
        <f>S919*H919</f>
        <v>0</v>
      </c>
      <c r="AR919" s="171" t="s">
        <v>132</v>
      </c>
      <c r="AT919" s="171" t="s">
        <v>127</v>
      </c>
      <c r="AU919" s="171" t="s">
        <v>146</v>
      </c>
      <c r="AY919" s="3" t="s">
        <v>125</v>
      </c>
      <c r="BE919" s="172">
        <f>IF(N919="základní",J919,0)</f>
        <v>0</v>
      </c>
      <c r="BF919" s="172">
        <f>IF(N919="snížená",J919,0)</f>
        <v>0</v>
      </c>
      <c r="BG919" s="172">
        <f>IF(N919="zákl. přenesená",J919,0)</f>
        <v>0</v>
      </c>
      <c r="BH919" s="172">
        <f>IF(N919="sníž. přenesená",J919,0)</f>
        <v>0</v>
      </c>
      <c r="BI919" s="172">
        <f>IF(N919="nulová",J919,0)</f>
        <v>0</v>
      </c>
      <c r="BJ919" s="3" t="s">
        <v>80</v>
      </c>
      <c r="BK919" s="172">
        <f>ROUND(I919*H919,2)</f>
        <v>0</v>
      </c>
      <c r="BL919" s="3" t="s">
        <v>132</v>
      </c>
      <c r="BM919" s="171" t="s">
        <v>2046</v>
      </c>
    </row>
    <row r="920" spans="2:65" s="20" customFormat="1" ht="29.25" x14ac:dyDescent="0.2">
      <c r="B920" s="21"/>
      <c r="C920" s="22"/>
      <c r="D920" s="173" t="s">
        <v>134</v>
      </c>
      <c r="E920" s="22"/>
      <c r="F920" s="174" t="s">
        <v>1560</v>
      </c>
      <c r="G920" s="22"/>
      <c r="H920" s="22"/>
      <c r="I920" s="175"/>
      <c r="J920" s="22"/>
      <c r="K920" s="22"/>
      <c r="L920" s="25"/>
      <c r="M920" s="176"/>
      <c r="N920" s="22"/>
      <c r="O920" s="22"/>
      <c r="P920" s="22"/>
      <c r="Q920" s="22"/>
      <c r="R920" s="22"/>
      <c r="S920" s="22"/>
      <c r="T920" s="53"/>
      <c r="AT920" s="3" t="s">
        <v>134</v>
      </c>
      <c r="AU920" s="3" t="s">
        <v>146</v>
      </c>
    </row>
    <row r="921" spans="2:65" s="20" customFormat="1" x14ac:dyDescent="0.2">
      <c r="B921" s="21"/>
      <c r="C921" s="22"/>
      <c r="D921" s="177" t="s">
        <v>136</v>
      </c>
      <c r="E921" s="22"/>
      <c r="F921" s="178" t="s">
        <v>1561</v>
      </c>
      <c r="G921" s="22"/>
      <c r="H921" s="22"/>
      <c r="I921" s="175"/>
      <c r="J921" s="22"/>
      <c r="K921" s="22"/>
      <c r="L921" s="25"/>
      <c r="M921" s="176"/>
      <c r="N921" s="22"/>
      <c r="O921" s="22"/>
      <c r="P921" s="22"/>
      <c r="Q921" s="22"/>
      <c r="R921" s="22"/>
      <c r="S921" s="22"/>
      <c r="T921" s="53"/>
      <c r="AT921" s="3" t="s">
        <v>136</v>
      </c>
      <c r="AU921" s="3" t="s">
        <v>146</v>
      </c>
    </row>
    <row r="922" spans="2:65" s="20" customFormat="1" ht="16.5" customHeight="1" x14ac:dyDescent="0.2">
      <c r="B922" s="21"/>
      <c r="C922" s="215" t="s">
        <v>2047</v>
      </c>
      <c r="D922" s="215" t="s">
        <v>408</v>
      </c>
      <c r="E922" s="216" t="s">
        <v>1564</v>
      </c>
      <c r="F922" s="217" t="s">
        <v>1565</v>
      </c>
      <c r="G922" s="218" t="s">
        <v>1566</v>
      </c>
      <c r="H922" s="219">
        <v>0.63400000000000001</v>
      </c>
      <c r="I922" s="220"/>
      <c r="J922" s="221">
        <f>ROUND(I922*H922,2)</f>
        <v>0</v>
      </c>
      <c r="K922" s="217" t="s">
        <v>131</v>
      </c>
      <c r="L922" s="222"/>
      <c r="M922" s="223" t="s">
        <v>19</v>
      </c>
      <c r="N922" s="224" t="s">
        <v>43</v>
      </c>
      <c r="O922" s="22"/>
      <c r="P922" s="169">
        <f>O922*H922</f>
        <v>0</v>
      </c>
      <c r="Q922" s="169">
        <v>1E-3</v>
      </c>
      <c r="R922" s="169">
        <f>Q922*H922</f>
        <v>6.3400000000000001E-4</v>
      </c>
      <c r="S922" s="169">
        <v>0</v>
      </c>
      <c r="T922" s="170">
        <f>S922*H922</f>
        <v>0</v>
      </c>
      <c r="AR922" s="171" t="s">
        <v>175</v>
      </c>
      <c r="AT922" s="171" t="s">
        <v>408</v>
      </c>
      <c r="AU922" s="171" t="s">
        <v>146</v>
      </c>
      <c r="AY922" s="3" t="s">
        <v>125</v>
      </c>
      <c r="BE922" s="172">
        <f>IF(N922="základní",J922,0)</f>
        <v>0</v>
      </c>
      <c r="BF922" s="172">
        <f>IF(N922="snížená",J922,0)</f>
        <v>0</v>
      </c>
      <c r="BG922" s="172">
        <f>IF(N922="zákl. přenesená",J922,0)</f>
        <v>0</v>
      </c>
      <c r="BH922" s="172">
        <f>IF(N922="sníž. přenesená",J922,0)</f>
        <v>0</v>
      </c>
      <c r="BI922" s="172">
        <f>IF(N922="nulová",J922,0)</f>
        <v>0</v>
      </c>
      <c r="BJ922" s="3" t="s">
        <v>80</v>
      </c>
      <c r="BK922" s="172">
        <f>ROUND(I922*H922,2)</f>
        <v>0</v>
      </c>
      <c r="BL922" s="3" t="s">
        <v>132</v>
      </c>
      <c r="BM922" s="171" t="s">
        <v>2048</v>
      </c>
    </row>
    <row r="923" spans="2:65" s="20" customFormat="1" x14ac:dyDescent="0.2">
      <c r="B923" s="21"/>
      <c r="C923" s="22"/>
      <c r="D923" s="173" t="s">
        <v>134</v>
      </c>
      <c r="E923" s="22"/>
      <c r="F923" s="174" t="s">
        <v>1565</v>
      </c>
      <c r="G923" s="22"/>
      <c r="H923" s="22"/>
      <c r="I923" s="175"/>
      <c r="J923" s="22"/>
      <c r="K923" s="22"/>
      <c r="L923" s="25"/>
      <c r="M923" s="176"/>
      <c r="N923" s="22"/>
      <c r="O923" s="22"/>
      <c r="P923" s="22"/>
      <c r="Q923" s="22"/>
      <c r="R923" s="22"/>
      <c r="S923" s="22"/>
      <c r="T923" s="53"/>
      <c r="AT923" s="3" t="s">
        <v>134</v>
      </c>
      <c r="AU923" s="3" t="s">
        <v>146</v>
      </c>
    </row>
    <row r="924" spans="2:65" s="179" customFormat="1" x14ac:dyDescent="0.2">
      <c r="B924" s="180"/>
      <c r="C924" s="181"/>
      <c r="D924" s="173" t="s">
        <v>138</v>
      </c>
      <c r="E924" s="182" t="s">
        <v>19</v>
      </c>
      <c r="F924" s="183" t="s">
        <v>2049</v>
      </c>
      <c r="G924" s="181"/>
      <c r="H924" s="184">
        <v>0.63400000000000001</v>
      </c>
      <c r="I924" s="185"/>
      <c r="J924" s="181"/>
      <c r="K924" s="181"/>
      <c r="L924" s="186"/>
      <c r="M924" s="187"/>
      <c r="N924" s="181"/>
      <c r="O924" s="181"/>
      <c r="P924" s="181"/>
      <c r="Q924" s="181"/>
      <c r="R924" s="181"/>
      <c r="S924" s="181"/>
      <c r="T924" s="188"/>
      <c r="AT924" s="189" t="s">
        <v>138</v>
      </c>
      <c r="AU924" s="189" t="s">
        <v>146</v>
      </c>
      <c r="AV924" s="179" t="s">
        <v>82</v>
      </c>
      <c r="AW924" s="179" t="s">
        <v>33</v>
      </c>
      <c r="AX924" s="179" t="s">
        <v>72</v>
      </c>
      <c r="AY924" s="189" t="s">
        <v>125</v>
      </c>
    </row>
    <row r="925" spans="2:65" s="190" customFormat="1" x14ac:dyDescent="0.2">
      <c r="B925" s="191"/>
      <c r="C925" s="192"/>
      <c r="D925" s="173" t="s">
        <v>138</v>
      </c>
      <c r="E925" s="193" t="s">
        <v>19</v>
      </c>
      <c r="F925" s="194" t="s">
        <v>158</v>
      </c>
      <c r="G925" s="192"/>
      <c r="H925" s="195">
        <v>0.63400000000000001</v>
      </c>
      <c r="I925" s="196"/>
      <c r="J925" s="192"/>
      <c r="K925" s="192"/>
      <c r="L925" s="197"/>
      <c r="M925" s="198"/>
      <c r="N925" s="192"/>
      <c r="O925" s="192"/>
      <c r="P925" s="192"/>
      <c r="Q925" s="192"/>
      <c r="R925" s="192"/>
      <c r="S925" s="192"/>
      <c r="T925" s="199"/>
      <c r="AT925" s="200" t="s">
        <v>138</v>
      </c>
      <c r="AU925" s="200" t="s">
        <v>146</v>
      </c>
      <c r="AV925" s="190" t="s">
        <v>132</v>
      </c>
      <c r="AW925" s="190" t="s">
        <v>33</v>
      </c>
      <c r="AX925" s="190" t="s">
        <v>80</v>
      </c>
      <c r="AY925" s="200" t="s">
        <v>125</v>
      </c>
    </row>
    <row r="926" spans="2:65" s="20" customFormat="1" ht="21.75" customHeight="1" x14ac:dyDescent="0.2">
      <c r="B926" s="21"/>
      <c r="C926" s="160" t="s">
        <v>2050</v>
      </c>
      <c r="D926" s="160" t="s">
        <v>127</v>
      </c>
      <c r="E926" s="161" t="s">
        <v>1575</v>
      </c>
      <c r="F926" s="162" t="s">
        <v>1576</v>
      </c>
      <c r="G926" s="163" t="s">
        <v>130</v>
      </c>
      <c r="H926" s="164">
        <v>1268.5</v>
      </c>
      <c r="I926" s="165"/>
      <c r="J926" s="166">
        <f>ROUND(I926*H926,2)</f>
        <v>0</v>
      </c>
      <c r="K926" s="162" t="s">
        <v>131</v>
      </c>
      <c r="L926" s="25"/>
      <c r="M926" s="167" t="s">
        <v>19</v>
      </c>
      <c r="N926" s="168" t="s">
        <v>43</v>
      </c>
      <c r="O926" s="22"/>
      <c r="P926" s="169">
        <f>O926*H926</f>
        <v>0</v>
      </c>
      <c r="Q926" s="169">
        <v>0</v>
      </c>
      <c r="R926" s="169">
        <f>Q926*H926</f>
        <v>0</v>
      </c>
      <c r="S926" s="169">
        <v>0</v>
      </c>
      <c r="T926" s="170">
        <f>S926*H926</f>
        <v>0</v>
      </c>
      <c r="AR926" s="171" t="s">
        <v>132</v>
      </c>
      <c r="AT926" s="171" t="s">
        <v>127</v>
      </c>
      <c r="AU926" s="171" t="s">
        <v>146</v>
      </c>
      <c r="AY926" s="3" t="s">
        <v>125</v>
      </c>
      <c r="BE926" s="172">
        <f>IF(N926="základní",J926,0)</f>
        <v>0</v>
      </c>
      <c r="BF926" s="172">
        <f>IF(N926="snížená",J926,0)</f>
        <v>0</v>
      </c>
      <c r="BG926" s="172">
        <f>IF(N926="zákl. přenesená",J926,0)</f>
        <v>0</v>
      </c>
      <c r="BH926" s="172">
        <f>IF(N926="sníž. přenesená",J926,0)</f>
        <v>0</v>
      </c>
      <c r="BI926" s="172">
        <f>IF(N926="nulová",J926,0)</f>
        <v>0</v>
      </c>
      <c r="BJ926" s="3" t="s">
        <v>80</v>
      </c>
      <c r="BK926" s="172">
        <f>ROUND(I926*H926,2)</f>
        <v>0</v>
      </c>
      <c r="BL926" s="3" t="s">
        <v>132</v>
      </c>
      <c r="BM926" s="171" t="s">
        <v>2051</v>
      </c>
    </row>
    <row r="927" spans="2:65" s="20" customFormat="1" x14ac:dyDescent="0.2">
      <c r="B927" s="21"/>
      <c r="C927" s="22"/>
      <c r="D927" s="173" t="s">
        <v>134</v>
      </c>
      <c r="E927" s="22"/>
      <c r="F927" s="174" t="s">
        <v>1578</v>
      </c>
      <c r="G927" s="22"/>
      <c r="H927" s="22"/>
      <c r="I927" s="175"/>
      <c r="J927" s="22"/>
      <c r="K927" s="22"/>
      <c r="L927" s="25"/>
      <c r="M927" s="176"/>
      <c r="N927" s="22"/>
      <c r="O927" s="22"/>
      <c r="P927" s="22"/>
      <c r="Q927" s="22"/>
      <c r="R927" s="22"/>
      <c r="S927" s="22"/>
      <c r="T927" s="53"/>
      <c r="AT927" s="3" t="s">
        <v>134</v>
      </c>
      <c r="AU927" s="3" t="s">
        <v>146</v>
      </c>
    </row>
    <row r="928" spans="2:65" s="20" customFormat="1" x14ac:dyDescent="0.2">
      <c r="B928" s="21"/>
      <c r="C928" s="22"/>
      <c r="D928" s="177" t="s">
        <v>136</v>
      </c>
      <c r="E928" s="22"/>
      <c r="F928" s="178" t="s">
        <v>1579</v>
      </c>
      <c r="G928" s="22"/>
      <c r="H928" s="22"/>
      <c r="I928" s="175"/>
      <c r="J928" s="22"/>
      <c r="K928" s="22"/>
      <c r="L928" s="25"/>
      <c r="M928" s="176"/>
      <c r="N928" s="22"/>
      <c r="O928" s="22"/>
      <c r="P928" s="22"/>
      <c r="Q928" s="22"/>
      <c r="R928" s="22"/>
      <c r="S928" s="22"/>
      <c r="T928" s="53"/>
      <c r="AT928" s="3" t="s">
        <v>136</v>
      </c>
      <c r="AU928" s="3" t="s">
        <v>146</v>
      </c>
    </row>
    <row r="929" spans="2:65" s="20" customFormat="1" ht="21.75" customHeight="1" x14ac:dyDescent="0.2">
      <c r="B929" s="21"/>
      <c r="C929" s="160" t="s">
        <v>2052</v>
      </c>
      <c r="D929" s="160" t="s">
        <v>127</v>
      </c>
      <c r="E929" s="161" t="s">
        <v>1581</v>
      </c>
      <c r="F929" s="162" t="s">
        <v>1582</v>
      </c>
      <c r="G929" s="163" t="s">
        <v>130</v>
      </c>
      <c r="H929" s="164">
        <v>1268.5</v>
      </c>
      <c r="I929" s="165"/>
      <c r="J929" s="166">
        <f>ROUND(I929*H929,2)</f>
        <v>0</v>
      </c>
      <c r="K929" s="162" t="s">
        <v>19</v>
      </c>
      <c r="L929" s="25"/>
      <c r="M929" s="167" t="s">
        <v>19</v>
      </c>
      <c r="N929" s="168" t="s">
        <v>43</v>
      </c>
      <c r="O929" s="22"/>
      <c r="P929" s="169">
        <f>O929*H929</f>
        <v>0</v>
      </c>
      <c r="Q929" s="169">
        <v>0</v>
      </c>
      <c r="R929" s="169">
        <f>Q929*H929</f>
        <v>0</v>
      </c>
      <c r="S929" s="169">
        <v>0</v>
      </c>
      <c r="T929" s="170">
        <f>S929*H929</f>
        <v>0</v>
      </c>
      <c r="AR929" s="171" t="s">
        <v>132</v>
      </c>
      <c r="AT929" s="171" t="s">
        <v>127</v>
      </c>
      <c r="AU929" s="171" t="s">
        <v>146</v>
      </c>
      <c r="AY929" s="3" t="s">
        <v>125</v>
      </c>
      <c r="BE929" s="172">
        <f>IF(N929="základní",J929,0)</f>
        <v>0</v>
      </c>
      <c r="BF929" s="172">
        <f>IF(N929="snížená",J929,0)</f>
        <v>0</v>
      </c>
      <c r="BG929" s="172">
        <f>IF(N929="zákl. přenesená",J929,0)</f>
        <v>0</v>
      </c>
      <c r="BH929" s="172">
        <f>IF(N929="sníž. přenesená",J929,0)</f>
        <v>0</v>
      </c>
      <c r="BI929" s="172">
        <f>IF(N929="nulová",J929,0)</f>
        <v>0</v>
      </c>
      <c r="BJ929" s="3" t="s">
        <v>80</v>
      </c>
      <c r="BK929" s="172">
        <f>ROUND(I929*H929,2)</f>
        <v>0</v>
      </c>
      <c r="BL929" s="3" t="s">
        <v>132</v>
      </c>
      <c r="BM929" s="171" t="s">
        <v>2053</v>
      </c>
    </row>
    <row r="930" spans="2:65" s="20" customFormat="1" x14ac:dyDescent="0.2">
      <c r="B930" s="21"/>
      <c r="C930" s="22"/>
      <c r="D930" s="173" t="s">
        <v>134</v>
      </c>
      <c r="E930" s="22"/>
      <c r="F930" s="174" t="s">
        <v>1582</v>
      </c>
      <c r="G930" s="22"/>
      <c r="H930" s="22"/>
      <c r="I930" s="175"/>
      <c r="J930" s="22"/>
      <c r="K930" s="22"/>
      <c r="L930" s="25"/>
      <c r="M930" s="176"/>
      <c r="N930" s="22"/>
      <c r="O930" s="22"/>
      <c r="P930" s="22"/>
      <c r="Q930" s="22"/>
      <c r="R930" s="22"/>
      <c r="S930" s="22"/>
      <c r="T930" s="53"/>
      <c r="AT930" s="3" t="s">
        <v>134</v>
      </c>
      <c r="AU930" s="3" t="s">
        <v>146</v>
      </c>
    </row>
    <row r="931" spans="2:65" s="20" customFormat="1" ht="24.2" customHeight="1" x14ac:dyDescent="0.2">
      <c r="B931" s="21"/>
      <c r="C931" s="160" t="s">
        <v>2054</v>
      </c>
      <c r="D931" s="160" t="s">
        <v>127</v>
      </c>
      <c r="E931" s="161" t="s">
        <v>2055</v>
      </c>
      <c r="F931" s="162" t="s">
        <v>2056</v>
      </c>
      <c r="G931" s="163" t="s">
        <v>130</v>
      </c>
      <c r="H931" s="164">
        <v>1268.5</v>
      </c>
      <c r="I931" s="165"/>
      <c r="J931" s="166">
        <f>ROUND(I931*H931,2)</f>
        <v>0</v>
      </c>
      <c r="K931" s="162" t="s">
        <v>131</v>
      </c>
      <c r="L931" s="25"/>
      <c r="M931" s="167" t="s">
        <v>19</v>
      </c>
      <c r="N931" s="168" t="s">
        <v>43</v>
      </c>
      <c r="O931" s="22"/>
      <c r="P931" s="169">
        <f>O931*H931</f>
        <v>0</v>
      </c>
      <c r="Q931" s="169">
        <v>0</v>
      </c>
      <c r="R931" s="169">
        <f>Q931*H931</f>
        <v>0</v>
      </c>
      <c r="S931" s="169">
        <v>0</v>
      </c>
      <c r="T931" s="170">
        <f>S931*H931</f>
        <v>0</v>
      </c>
      <c r="AR931" s="171" t="s">
        <v>132</v>
      </c>
      <c r="AT931" s="171" t="s">
        <v>127</v>
      </c>
      <c r="AU931" s="171" t="s">
        <v>146</v>
      </c>
      <c r="AY931" s="3" t="s">
        <v>125</v>
      </c>
      <c r="BE931" s="172">
        <f>IF(N931="základní",J931,0)</f>
        <v>0</v>
      </c>
      <c r="BF931" s="172">
        <f>IF(N931="snížená",J931,0)</f>
        <v>0</v>
      </c>
      <c r="BG931" s="172">
        <f>IF(N931="zákl. přenesená",J931,0)</f>
        <v>0</v>
      </c>
      <c r="BH931" s="172">
        <f>IF(N931="sníž. přenesená",J931,0)</f>
        <v>0</v>
      </c>
      <c r="BI931" s="172">
        <f>IF(N931="nulová",J931,0)</f>
        <v>0</v>
      </c>
      <c r="BJ931" s="3" t="s">
        <v>80</v>
      </c>
      <c r="BK931" s="172">
        <f>ROUND(I931*H931,2)</f>
        <v>0</v>
      </c>
      <c r="BL931" s="3" t="s">
        <v>132</v>
      </c>
      <c r="BM931" s="171" t="s">
        <v>2057</v>
      </c>
    </row>
    <row r="932" spans="2:65" s="20" customFormat="1" ht="19.5" x14ac:dyDescent="0.2">
      <c r="B932" s="21"/>
      <c r="C932" s="22"/>
      <c r="D932" s="173" t="s">
        <v>134</v>
      </c>
      <c r="E932" s="22"/>
      <c r="F932" s="174" t="s">
        <v>2058</v>
      </c>
      <c r="G932" s="22"/>
      <c r="H932" s="22"/>
      <c r="I932" s="175"/>
      <c r="J932" s="22"/>
      <c r="K932" s="22"/>
      <c r="L932" s="25"/>
      <c r="M932" s="176"/>
      <c r="N932" s="22"/>
      <c r="O932" s="22"/>
      <c r="P932" s="22"/>
      <c r="Q932" s="22"/>
      <c r="R932" s="22"/>
      <c r="S932" s="22"/>
      <c r="T932" s="53"/>
      <c r="AT932" s="3" t="s">
        <v>134</v>
      </c>
      <c r="AU932" s="3" t="s">
        <v>146</v>
      </c>
    </row>
    <row r="933" spans="2:65" s="20" customFormat="1" x14ac:dyDescent="0.2">
      <c r="B933" s="21"/>
      <c r="C933" s="22"/>
      <c r="D933" s="177" t="s">
        <v>136</v>
      </c>
      <c r="E933" s="22"/>
      <c r="F933" s="178" t="s">
        <v>2059</v>
      </c>
      <c r="G933" s="22"/>
      <c r="H933" s="22"/>
      <c r="I933" s="175"/>
      <c r="J933" s="22"/>
      <c r="K933" s="22"/>
      <c r="L933" s="25"/>
      <c r="M933" s="176"/>
      <c r="N933" s="22"/>
      <c r="O933" s="22"/>
      <c r="P933" s="22"/>
      <c r="Q933" s="22"/>
      <c r="R933" s="22"/>
      <c r="S933" s="22"/>
      <c r="T933" s="53"/>
      <c r="AT933" s="3" t="s">
        <v>136</v>
      </c>
      <c r="AU933" s="3" t="s">
        <v>146</v>
      </c>
    </row>
    <row r="934" spans="2:65" s="20" customFormat="1" ht="16.5" customHeight="1" x14ac:dyDescent="0.2">
      <c r="B934" s="21"/>
      <c r="C934" s="215" t="s">
        <v>2060</v>
      </c>
      <c r="D934" s="215" t="s">
        <v>408</v>
      </c>
      <c r="E934" s="216" t="s">
        <v>2061</v>
      </c>
      <c r="F934" s="217" t="s">
        <v>2062</v>
      </c>
      <c r="G934" s="218" t="s">
        <v>223</v>
      </c>
      <c r="H934" s="219">
        <v>19.027999999999999</v>
      </c>
      <c r="I934" s="220"/>
      <c r="J934" s="221">
        <f>ROUND(I934*H934,2)</f>
        <v>0</v>
      </c>
      <c r="K934" s="217" t="s">
        <v>19</v>
      </c>
      <c r="L934" s="222"/>
      <c r="M934" s="223" t="s">
        <v>19</v>
      </c>
      <c r="N934" s="224" t="s">
        <v>43</v>
      </c>
      <c r="O934" s="22"/>
      <c r="P934" s="169">
        <f>O934*H934</f>
        <v>0</v>
      </c>
      <c r="Q934" s="169">
        <v>1E-3</v>
      </c>
      <c r="R934" s="169">
        <f>Q934*H934</f>
        <v>1.9028E-2</v>
      </c>
      <c r="S934" s="169">
        <v>0</v>
      </c>
      <c r="T934" s="170">
        <f>S934*H934</f>
        <v>0</v>
      </c>
      <c r="AR934" s="171" t="s">
        <v>175</v>
      </c>
      <c r="AT934" s="171" t="s">
        <v>408</v>
      </c>
      <c r="AU934" s="171" t="s">
        <v>146</v>
      </c>
      <c r="AY934" s="3" t="s">
        <v>125</v>
      </c>
      <c r="BE934" s="172">
        <f>IF(N934="základní",J934,0)</f>
        <v>0</v>
      </c>
      <c r="BF934" s="172">
        <f>IF(N934="snížená",J934,0)</f>
        <v>0</v>
      </c>
      <c r="BG934" s="172">
        <f>IF(N934="zákl. přenesená",J934,0)</f>
        <v>0</v>
      </c>
      <c r="BH934" s="172">
        <f>IF(N934="sníž. přenesená",J934,0)</f>
        <v>0</v>
      </c>
      <c r="BI934" s="172">
        <f>IF(N934="nulová",J934,0)</f>
        <v>0</v>
      </c>
      <c r="BJ934" s="3" t="s">
        <v>80</v>
      </c>
      <c r="BK934" s="172">
        <f>ROUND(I934*H934,2)</f>
        <v>0</v>
      </c>
      <c r="BL934" s="3" t="s">
        <v>132</v>
      </c>
      <c r="BM934" s="171" t="s">
        <v>2063</v>
      </c>
    </row>
    <row r="935" spans="2:65" s="20" customFormat="1" x14ac:dyDescent="0.2">
      <c r="B935" s="21"/>
      <c r="C935" s="22"/>
      <c r="D935" s="173" t="s">
        <v>134</v>
      </c>
      <c r="E935" s="22"/>
      <c r="F935" s="174" t="s">
        <v>2062</v>
      </c>
      <c r="G935" s="22"/>
      <c r="H935" s="22"/>
      <c r="I935" s="175"/>
      <c r="J935" s="22"/>
      <c r="K935" s="22"/>
      <c r="L935" s="25"/>
      <c r="M935" s="176"/>
      <c r="N935" s="22"/>
      <c r="O935" s="22"/>
      <c r="P935" s="22"/>
      <c r="Q935" s="22"/>
      <c r="R935" s="22"/>
      <c r="S935" s="22"/>
      <c r="T935" s="53"/>
      <c r="AT935" s="3" t="s">
        <v>134</v>
      </c>
      <c r="AU935" s="3" t="s">
        <v>146</v>
      </c>
    </row>
    <row r="936" spans="2:65" s="179" customFormat="1" x14ac:dyDescent="0.2">
      <c r="B936" s="180"/>
      <c r="C936" s="181"/>
      <c r="D936" s="173" t="s">
        <v>138</v>
      </c>
      <c r="E936" s="182" t="s">
        <v>19</v>
      </c>
      <c r="F936" s="183" t="s">
        <v>2064</v>
      </c>
      <c r="G936" s="181"/>
      <c r="H936" s="184">
        <v>19.027999999999999</v>
      </c>
      <c r="I936" s="185"/>
      <c r="J936" s="181"/>
      <c r="K936" s="181"/>
      <c r="L936" s="186"/>
      <c r="M936" s="187"/>
      <c r="N936" s="181"/>
      <c r="O936" s="181"/>
      <c r="P936" s="181"/>
      <c r="Q936" s="181"/>
      <c r="R936" s="181"/>
      <c r="S936" s="181"/>
      <c r="T936" s="188"/>
      <c r="AT936" s="189" t="s">
        <v>138</v>
      </c>
      <c r="AU936" s="189" t="s">
        <v>146</v>
      </c>
      <c r="AV936" s="179" t="s">
        <v>82</v>
      </c>
      <c r="AW936" s="179" t="s">
        <v>33</v>
      </c>
      <c r="AX936" s="179" t="s">
        <v>72</v>
      </c>
      <c r="AY936" s="189" t="s">
        <v>125</v>
      </c>
    </row>
    <row r="937" spans="2:65" s="190" customFormat="1" x14ac:dyDescent="0.2">
      <c r="B937" s="191"/>
      <c r="C937" s="192"/>
      <c r="D937" s="173" t="s">
        <v>138</v>
      </c>
      <c r="E937" s="193" t="s">
        <v>19</v>
      </c>
      <c r="F937" s="194" t="s">
        <v>158</v>
      </c>
      <c r="G937" s="192"/>
      <c r="H937" s="195">
        <v>19.027999999999999</v>
      </c>
      <c r="I937" s="196"/>
      <c r="J937" s="192"/>
      <c r="K937" s="192"/>
      <c r="L937" s="197"/>
      <c r="M937" s="198"/>
      <c r="N937" s="192"/>
      <c r="O937" s="192"/>
      <c r="P937" s="192"/>
      <c r="Q937" s="192"/>
      <c r="R937" s="192"/>
      <c r="S937" s="192"/>
      <c r="T937" s="199"/>
      <c r="AT937" s="200" t="s">
        <v>138</v>
      </c>
      <c r="AU937" s="200" t="s">
        <v>146</v>
      </c>
      <c r="AV937" s="190" t="s">
        <v>132</v>
      </c>
      <c r="AW937" s="190" t="s">
        <v>33</v>
      </c>
      <c r="AX937" s="190" t="s">
        <v>80</v>
      </c>
      <c r="AY937" s="200" t="s">
        <v>125</v>
      </c>
    </row>
    <row r="938" spans="2:65" s="20" customFormat="1" ht="16.5" customHeight="1" x14ac:dyDescent="0.2">
      <c r="B938" s="21"/>
      <c r="C938" s="160" t="s">
        <v>2065</v>
      </c>
      <c r="D938" s="160" t="s">
        <v>127</v>
      </c>
      <c r="E938" s="161" t="s">
        <v>1851</v>
      </c>
      <c r="F938" s="162" t="s">
        <v>1627</v>
      </c>
      <c r="G938" s="163" t="s">
        <v>187</v>
      </c>
      <c r="H938" s="164">
        <v>126.85</v>
      </c>
      <c r="I938" s="165"/>
      <c r="J938" s="166">
        <f>ROUND(I938*H938,2)</f>
        <v>0</v>
      </c>
      <c r="K938" s="162" t="s">
        <v>131</v>
      </c>
      <c r="L938" s="25"/>
      <c r="M938" s="167" t="s">
        <v>19</v>
      </c>
      <c r="N938" s="168" t="s">
        <v>43</v>
      </c>
      <c r="O938" s="22"/>
      <c r="P938" s="169">
        <f>O938*H938</f>
        <v>0</v>
      </c>
      <c r="Q938" s="169">
        <v>0</v>
      </c>
      <c r="R938" s="169">
        <f>Q938*H938</f>
        <v>0</v>
      </c>
      <c r="S938" s="169">
        <v>0</v>
      </c>
      <c r="T938" s="170">
        <f>S938*H938</f>
        <v>0</v>
      </c>
      <c r="AR938" s="171" t="s">
        <v>132</v>
      </c>
      <c r="AT938" s="171" t="s">
        <v>127</v>
      </c>
      <c r="AU938" s="171" t="s">
        <v>146</v>
      </c>
      <c r="AY938" s="3" t="s">
        <v>125</v>
      </c>
      <c r="BE938" s="172">
        <f>IF(N938="základní",J938,0)</f>
        <v>0</v>
      </c>
      <c r="BF938" s="172">
        <f>IF(N938="snížená",J938,0)</f>
        <v>0</v>
      </c>
      <c r="BG938" s="172">
        <f>IF(N938="zákl. přenesená",J938,0)</f>
        <v>0</v>
      </c>
      <c r="BH938" s="172">
        <f>IF(N938="sníž. přenesená",J938,0)</f>
        <v>0</v>
      </c>
      <c r="BI938" s="172">
        <f>IF(N938="nulová",J938,0)</f>
        <v>0</v>
      </c>
      <c r="BJ938" s="3" t="s">
        <v>80</v>
      </c>
      <c r="BK938" s="172">
        <f>ROUND(I938*H938,2)</f>
        <v>0</v>
      </c>
      <c r="BL938" s="3" t="s">
        <v>132</v>
      </c>
      <c r="BM938" s="171" t="s">
        <v>2066</v>
      </c>
    </row>
    <row r="939" spans="2:65" s="20" customFormat="1" x14ac:dyDescent="0.2">
      <c r="B939" s="21"/>
      <c r="C939" s="22"/>
      <c r="D939" s="173" t="s">
        <v>134</v>
      </c>
      <c r="E939" s="22"/>
      <c r="F939" s="174" t="s">
        <v>1629</v>
      </c>
      <c r="G939" s="22"/>
      <c r="H939" s="22"/>
      <c r="I939" s="175"/>
      <c r="J939" s="22"/>
      <c r="K939" s="22"/>
      <c r="L939" s="25"/>
      <c r="M939" s="176"/>
      <c r="N939" s="22"/>
      <c r="O939" s="22"/>
      <c r="P939" s="22"/>
      <c r="Q939" s="22"/>
      <c r="R939" s="22"/>
      <c r="S939" s="22"/>
      <c r="T939" s="53"/>
      <c r="AT939" s="3" t="s">
        <v>134</v>
      </c>
      <c r="AU939" s="3" t="s">
        <v>146</v>
      </c>
    </row>
    <row r="940" spans="2:65" s="20" customFormat="1" x14ac:dyDescent="0.2">
      <c r="B940" s="21"/>
      <c r="C940" s="22"/>
      <c r="D940" s="177" t="s">
        <v>136</v>
      </c>
      <c r="E940" s="22"/>
      <c r="F940" s="178" t="s">
        <v>1853</v>
      </c>
      <c r="G940" s="22"/>
      <c r="H940" s="22"/>
      <c r="I940" s="175"/>
      <c r="J940" s="22"/>
      <c r="K940" s="22"/>
      <c r="L940" s="25"/>
      <c r="M940" s="176"/>
      <c r="N940" s="22"/>
      <c r="O940" s="22"/>
      <c r="P940" s="22"/>
      <c r="Q940" s="22"/>
      <c r="R940" s="22"/>
      <c r="S940" s="22"/>
      <c r="T940" s="53"/>
      <c r="AT940" s="3" t="s">
        <v>136</v>
      </c>
      <c r="AU940" s="3" t="s">
        <v>146</v>
      </c>
    </row>
    <row r="941" spans="2:65" s="179" customFormat="1" x14ac:dyDescent="0.2">
      <c r="B941" s="180"/>
      <c r="C941" s="181"/>
      <c r="D941" s="173" t="s">
        <v>138</v>
      </c>
      <c r="E941" s="182" t="s">
        <v>19</v>
      </c>
      <c r="F941" s="183" t="s">
        <v>2067</v>
      </c>
      <c r="G941" s="181"/>
      <c r="H941" s="184">
        <v>126.85</v>
      </c>
      <c r="I941" s="185"/>
      <c r="J941" s="181"/>
      <c r="K941" s="181"/>
      <c r="L941" s="186"/>
      <c r="M941" s="187"/>
      <c r="N941" s="181"/>
      <c r="O941" s="181"/>
      <c r="P941" s="181"/>
      <c r="Q941" s="181"/>
      <c r="R941" s="181"/>
      <c r="S941" s="181"/>
      <c r="T941" s="188"/>
      <c r="AT941" s="189" t="s">
        <v>138</v>
      </c>
      <c r="AU941" s="189" t="s">
        <v>146</v>
      </c>
      <c r="AV941" s="179" t="s">
        <v>82</v>
      </c>
      <c r="AW941" s="179" t="s">
        <v>33</v>
      </c>
      <c r="AX941" s="179" t="s">
        <v>72</v>
      </c>
      <c r="AY941" s="189" t="s">
        <v>125</v>
      </c>
    </row>
    <row r="942" spans="2:65" s="190" customFormat="1" x14ac:dyDescent="0.2">
      <c r="B942" s="191"/>
      <c r="C942" s="192"/>
      <c r="D942" s="173" t="s">
        <v>138</v>
      </c>
      <c r="E942" s="193" t="s">
        <v>19</v>
      </c>
      <c r="F942" s="194" t="s">
        <v>158</v>
      </c>
      <c r="G942" s="192"/>
      <c r="H942" s="195">
        <v>126.85</v>
      </c>
      <c r="I942" s="196"/>
      <c r="J942" s="192"/>
      <c r="K942" s="192"/>
      <c r="L942" s="197"/>
      <c r="M942" s="198"/>
      <c r="N942" s="192"/>
      <c r="O942" s="192"/>
      <c r="P942" s="192"/>
      <c r="Q942" s="192"/>
      <c r="R942" s="192"/>
      <c r="S942" s="192"/>
      <c r="T942" s="199"/>
      <c r="AT942" s="200" t="s">
        <v>138</v>
      </c>
      <c r="AU942" s="200" t="s">
        <v>146</v>
      </c>
      <c r="AV942" s="190" t="s">
        <v>132</v>
      </c>
      <c r="AW942" s="190" t="s">
        <v>33</v>
      </c>
      <c r="AX942" s="190" t="s">
        <v>80</v>
      </c>
      <c r="AY942" s="200" t="s">
        <v>125</v>
      </c>
    </row>
    <row r="943" spans="2:65" s="20" customFormat="1" ht="16.5" customHeight="1" x14ac:dyDescent="0.2">
      <c r="B943" s="21"/>
      <c r="C943" s="215" t="s">
        <v>2068</v>
      </c>
      <c r="D943" s="215" t="s">
        <v>408</v>
      </c>
      <c r="E943" s="216" t="s">
        <v>1358</v>
      </c>
      <c r="F943" s="217" t="s">
        <v>1359</v>
      </c>
      <c r="G943" s="218" t="s">
        <v>187</v>
      </c>
      <c r="H943" s="219">
        <v>126.85</v>
      </c>
      <c r="I943" s="220"/>
      <c r="J943" s="221">
        <f>ROUND(I943*H943,2)</f>
        <v>0</v>
      </c>
      <c r="K943" s="217" t="s">
        <v>131</v>
      </c>
      <c r="L943" s="222"/>
      <c r="M943" s="223" t="s">
        <v>19</v>
      </c>
      <c r="N943" s="224" t="s">
        <v>43</v>
      </c>
      <c r="O943" s="22"/>
      <c r="P943" s="169">
        <f>O943*H943</f>
        <v>0</v>
      </c>
      <c r="Q943" s="169">
        <v>0</v>
      </c>
      <c r="R943" s="169">
        <f>Q943*H943</f>
        <v>0</v>
      </c>
      <c r="S943" s="169">
        <v>0</v>
      </c>
      <c r="T943" s="170">
        <f>S943*H943</f>
        <v>0</v>
      </c>
      <c r="AR943" s="171" t="s">
        <v>175</v>
      </c>
      <c r="AT943" s="171" t="s">
        <v>408</v>
      </c>
      <c r="AU943" s="171" t="s">
        <v>146</v>
      </c>
      <c r="AY943" s="3" t="s">
        <v>125</v>
      </c>
      <c r="BE943" s="172">
        <f>IF(N943="základní",J943,0)</f>
        <v>0</v>
      </c>
      <c r="BF943" s="172">
        <f>IF(N943="snížená",J943,0)</f>
        <v>0</v>
      </c>
      <c r="BG943" s="172">
        <f>IF(N943="zákl. přenesená",J943,0)</f>
        <v>0</v>
      </c>
      <c r="BH943" s="172">
        <f>IF(N943="sníž. přenesená",J943,0)</f>
        <v>0</v>
      </c>
      <c r="BI943" s="172">
        <f>IF(N943="nulová",J943,0)</f>
        <v>0</v>
      </c>
      <c r="BJ943" s="3" t="s">
        <v>80</v>
      </c>
      <c r="BK943" s="172">
        <f>ROUND(I943*H943,2)</f>
        <v>0</v>
      </c>
      <c r="BL943" s="3" t="s">
        <v>132</v>
      </c>
      <c r="BM943" s="171" t="s">
        <v>2069</v>
      </c>
    </row>
    <row r="944" spans="2:65" s="20" customFormat="1" x14ac:dyDescent="0.2">
      <c r="B944" s="21"/>
      <c r="C944" s="22"/>
      <c r="D944" s="173" t="s">
        <v>134</v>
      </c>
      <c r="E944" s="22"/>
      <c r="F944" s="174" t="s">
        <v>1359</v>
      </c>
      <c r="G944" s="22"/>
      <c r="H944" s="22"/>
      <c r="I944" s="175"/>
      <c r="J944" s="22"/>
      <c r="K944" s="22"/>
      <c r="L944" s="25"/>
      <c r="M944" s="176"/>
      <c r="N944" s="22"/>
      <c r="O944" s="22"/>
      <c r="P944" s="22"/>
      <c r="Q944" s="22"/>
      <c r="R944" s="22"/>
      <c r="S944" s="22"/>
      <c r="T944" s="53"/>
      <c r="AT944" s="3" t="s">
        <v>134</v>
      </c>
      <c r="AU944" s="3" t="s">
        <v>146</v>
      </c>
    </row>
    <row r="945" spans="2:65" s="179" customFormat="1" x14ac:dyDescent="0.2">
      <c r="B945" s="180"/>
      <c r="C945" s="181"/>
      <c r="D945" s="173" t="s">
        <v>138</v>
      </c>
      <c r="E945" s="182" t="s">
        <v>19</v>
      </c>
      <c r="F945" s="183" t="s">
        <v>2070</v>
      </c>
      <c r="G945" s="181"/>
      <c r="H945" s="184">
        <v>126.85</v>
      </c>
      <c r="I945" s="185"/>
      <c r="J945" s="181"/>
      <c r="K945" s="181"/>
      <c r="L945" s="186"/>
      <c r="M945" s="187"/>
      <c r="N945" s="181"/>
      <c r="O945" s="181"/>
      <c r="P945" s="181"/>
      <c r="Q945" s="181"/>
      <c r="R945" s="181"/>
      <c r="S945" s="181"/>
      <c r="T945" s="188"/>
      <c r="AT945" s="189" t="s">
        <v>138</v>
      </c>
      <c r="AU945" s="189" t="s">
        <v>146</v>
      </c>
      <c r="AV945" s="179" t="s">
        <v>82</v>
      </c>
      <c r="AW945" s="179" t="s">
        <v>33</v>
      </c>
      <c r="AX945" s="179" t="s">
        <v>72</v>
      </c>
      <c r="AY945" s="189" t="s">
        <v>125</v>
      </c>
    </row>
    <row r="946" spans="2:65" s="190" customFormat="1" x14ac:dyDescent="0.2">
      <c r="B946" s="191"/>
      <c r="C946" s="192"/>
      <c r="D946" s="173" t="s">
        <v>138</v>
      </c>
      <c r="E946" s="193" t="s">
        <v>19</v>
      </c>
      <c r="F946" s="194" t="s">
        <v>158</v>
      </c>
      <c r="G946" s="192"/>
      <c r="H946" s="195">
        <v>126.85</v>
      </c>
      <c r="I946" s="196"/>
      <c r="J946" s="192"/>
      <c r="K946" s="192"/>
      <c r="L946" s="197"/>
      <c r="M946" s="198"/>
      <c r="N946" s="192"/>
      <c r="O946" s="192"/>
      <c r="P946" s="192"/>
      <c r="Q946" s="192"/>
      <c r="R946" s="192"/>
      <c r="S946" s="192"/>
      <c r="T946" s="199"/>
      <c r="AT946" s="200" t="s">
        <v>138</v>
      </c>
      <c r="AU946" s="200" t="s">
        <v>146</v>
      </c>
      <c r="AV946" s="190" t="s">
        <v>132</v>
      </c>
      <c r="AW946" s="190" t="s">
        <v>33</v>
      </c>
      <c r="AX946" s="190" t="s">
        <v>80</v>
      </c>
      <c r="AY946" s="200" t="s">
        <v>125</v>
      </c>
    </row>
    <row r="947" spans="2:65" s="20" customFormat="1" ht="21.75" customHeight="1" x14ac:dyDescent="0.2">
      <c r="B947" s="21"/>
      <c r="C947" s="160" t="s">
        <v>2071</v>
      </c>
      <c r="D947" s="160" t="s">
        <v>127</v>
      </c>
      <c r="E947" s="161" t="s">
        <v>1465</v>
      </c>
      <c r="F947" s="162" t="s">
        <v>1466</v>
      </c>
      <c r="G947" s="163" t="s">
        <v>187</v>
      </c>
      <c r="H947" s="164">
        <v>126.85</v>
      </c>
      <c r="I947" s="165"/>
      <c r="J947" s="166">
        <f>ROUND(I947*H947,2)</f>
        <v>0</v>
      </c>
      <c r="K947" s="162" t="s">
        <v>131</v>
      </c>
      <c r="L947" s="25"/>
      <c r="M947" s="167" t="s">
        <v>19</v>
      </c>
      <c r="N947" s="168" t="s">
        <v>43</v>
      </c>
      <c r="O947" s="22"/>
      <c r="P947" s="169">
        <f>O947*H947</f>
        <v>0</v>
      </c>
      <c r="Q947" s="169">
        <v>0</v>
      </c>
      <c r="R947" s="169">
        <f>Q947*H947</f>
        <v>0</v>
      </c>
      <c r="S947" s="169">
        <v>0</v>
      </c>
      <c r="T947" s="170">
        <f>S947*H947</f>
        <v>0</v>
      </c>
      <c r="AR947" s="171" t="s">
        <v>132</v>
      </c>
      <c r="AT947" s="171" t="s">
        <v>127</v>
      </c>
      <c r="AU947" s="171" t="s">
        <v>146</v>
      </c>
      <c r="AY947" s="3" t="s">
        <v>125</v>
      </c>
      <c r="BE947" s="172">
        <f>IF(N947="základní",J947,0)</f>
        <v>0</v>
      </c>
      <c r="BF947" s="172">
        <f>IF(N947="snížená",J947,0)</f>
        <v>0</v>
      </c>
      <c r="BG947" s="172">
        <f>IF(N947="zákl. přenesená",J947,0)</f>
        <v>0</v>
      </c>
      <c r="BH947" s="172">
        <f>IF(N947="sníž. přenesená",J947,0)</f>
        <v>0</v>
      </c>
      <c r="BI947" s="172">
        <f>IF(N947="nulová",J947,0)</f>
        <v>0</v>
      </c>
      <c r="BJ947" s="3" t="s">
        <v>80</v>
      </c>
      <c r="BK947" s="172">
        <f>ROUND(I947*H947,2)</f>
        <v>0</v>
      </c>
      <c r="BL947" s="3" t="s">
        <v>132</v>
      </c>
      <c r="BM947" s="171" t="s">
        <v>2072</v>
      </c>
    </row>
    <row r="948" spans="2:65" s="20" customFormat="1" x14ac:dyDescent="0.2">
      <c r="B948" s="21"/>
      <c r="C948" s="22"/>
      <c r="D948" s="173" t="s">
        <v>134</v>
      </c>
      <c r="E948" s="22"/>
      <c r="F948" s="174" t="s">
        <v>1468</v>
      </c>
      <c r="G948" s="22"/>
      <c r="H948" s="22"/>
      <c r="I948" s="175"/>
      <c r="J948" s="22"/>
      <c r="K948" s="22"/>
      <c r="L948" s="25"/>
      <c r="M948" s="176"/>
      <c r="N948" s="22"/>
      <c r="O948" s="22"/>
      <c r="P948" s="22"/>
      <c r="Q948" s="22"/>
      <c r="R948" s="22"/>
      <c r="S948" s="22"/>
      <c r="T948" s="53"/>
      <c r="AT948" s="3" t="s">
        <v>134</v>
      </c>
      <c r="AU948" s="3" t="s">
        <v>146</v>
      </c>
    </row>
    <row r="949" spans="2:65" s="20" customFormat="1" x14ac:dyDescent="0.2">
      <c r="B949" s="21"/>
      <c r="C949" s="22"/>
      <c r="D949" s="177" t="s">
        <v>136</v>
      </c>
      <c r="E949" s="22"/>
      <c r="F949" s="178" t="s">
        <v>1469</v>
      </c>
      <c r="G949" s="22"/>
      <c r="H949" s="22"/>
      <c r="I949" s="175"/>
      <c r="J949" s="22"/>
      <c r="K949" s="22"/>
      <c r="L949" s="25"/>
      <c r="M949" s="176"/>
      <c r="N949" s="22"/>
      <c r="O949" s="22"/>
      <c r="P949" s="22"/>
      <c r="Q949" s="22"/>
      <c r="R949" s="22"/>
      <c r="S949" s="22"/>
      <c r="T949" s="53"/>
      <c r="AT949" s="3" t="s">
        <v>136</v>
      </c>
      <c r="AU949" s="3" t="s">
        <v>146</v>
      </c>
    </row>
    <row r="950" spans="2:65" s="144" customFormat="1" ht="22.9" customHeight="1" x14ac:dyDescent="0.2">
      <c r="B950" s="145"/>
      <c r="C950" s="146"/>
      <c r="D950" s="147" t="s">
        <v>71</v>
      </c>
      <c r="E950" s="158" t="s">
        <v>478</v>
      </c>
      <c r="F950" s="158" t="s">
        <v>479</v>
      </c>
      <c r="G950" s="146"/>
      <c r="H950" s="146"/>
      <c r="I950" s="149"/>
      <c r="J950" s="159">
        <f>BK950</f>
        <v>0</v>
      </c>
      <c r="K950" s="146"/>
      <c r="L950" s="151"/>
      <c r="M950" s="152"/>
      <c r="N950" s="146"/>
      <c r="O950" s="146"/>
      <c r="P950" s="153">
        <f>SUM(P951:P953)</f>
        <v>0</v>
      </c>
      <c r="Q950" s="146"/>
      <c r="R950" s="153">
        <f>SUM(R951:R953)</f>
        <v>0</v>
      </c>
      <c r="S950" s="146"/>
      <c r="T950" s="154">
        <f>SUM(T951:T953)</f>
        <v>0</v>
      </c>
      <c r="AR950" s="155" t="s">
        <v>80</v>
      </c>
      <c r="AT950" s="156" t="s">
        <v>71</v>
      </c>
      <c r="AU950" s="156" t="s">
        <v>80</v>
      </c>
      <c r="AY950" s="155" t="s">
        <v>125</v>
      </c>
      <c r="BK950" s="157">
        <f>SUM(BK951:BK953)</f>
        <v>0</v>
      </c>
    </row>
    <row r="951" spans="2:65" s="20" customFormat="1" ht="24.2" customHeight="1" x14ac:dyDescent="0.2">
      <c r="B951" s="21"/>
      <c r="C951" s="160" t="s">
        <v>2073</v>
      </c>
      <c r="D951" s="160" t="s">
        <v>127</v>
      </c>
      <c r="E951" s="161" t="s">
        <v>684</v>
      </c>
      <c r="F951" s="162" t="s">
        <v>685</v>
      </c>
      <c r="G951" s="163" t="s">
        <v>233</v>
      </c>
      <c r="H951" s="164">
        <v>284.12200000000001</v>
      </c>
      <c r="I951" s="165"/>
      <c r="J951" s="166">
        <f>ROUND(I951*H951,2)</f>
        <v>0</v>
      </c>
      <c r="K951" s="162" t="s">
        <v>131</v>
      </c>
      <c r="L951" s="25"/>
      <c r="M951" s="167" t="s">
        <v>19</v>
      </c>
      <c r="N951" s="168" t="s">
        <v>43</v>
      </c>
      <c r="O951" s="22"/>
      <c r="P951" s="169">
        <f>O951*H951</f>
        <v>0</v>
      </c>
      <c r="Q951" s="169">
        <v>0</v>
      </c>
      <c r="R951" s="169">
        <f>Q951*H951</f>
        <v>0</v>
      </c>
      <c r="S951" s="169">
        <v>0</v>
      </c>
      <c r="T951" s="170">
        <f>S951*H951</f>
        <v>0</v>
      </c>
      <c r="AR951" s="171" t="s">
        <v>132</v>
      </c>
      <c r="AT951" s="171" t="s">
        <v>127</v>
      </c>
      <c r="AU951" s="171" t="s">
        <v>82</v>
      </c>
      <c r="AY951" s="3" t="s">
        <v>125</v>
      </c>
      <c r="BE951" s="172">
        <f>IF(N951="základní",J951,0)</f>
        <v>0</v>
      </c>
      <c r="BF951" s="172">
        <f>IF(N951="snížená",J951,0)</f>
        <v>0</v>
      </c>
      <c r="BG951" s="172">
        <f>IF(N951="zákl. přenesená",J951,0)</f>
        <v>0</v>
      </c>
      <c r="BH951" s="172">
        <f>IF(N951="sníž. přenesená",J951,0)</f>
        <v>0</v>
      </c>
      <c r="BI951" s="172">
        <f>IF(N951="nulová",J951,0)</f>
        <v>0</v>
      </c>
      <c r="BJ951" s="3" t="s">
        <v>80</v>
      </c>
      <c r="BK951" s="172">
        <f>ROUND(I951*H951,2)</f>
        <v>0</v>
      </c>
      <c r="BL951" s="3" t="s">
        <v>132</v>
      </c>
      <c r="BM951" s="171" t="s">
        <v>2074</v>
      </c>
    </row>
    <row r="952" spans="2:65" s="20" customFormat="1" ht="19.5" x14ac:dyDescent="0.2">
      <c r="B952" s="21"/>
      <c r="C952" s="22"/>
      <c r="D952" s="173" t="s">
        <v>134</v>
      </c>
      <c r="E952" s="22"/>
      <c r="F952" s="174" t="s">
        <v>687</v>
      </c>
      <c r="G952" s="22"/>
      <c r="H952" s="22"/>
      <c r="I952" s="175"/>
      <c r="J952" s="22"/>
      <c r="K952" s="22"/>
      <c r="L952" s="25"/>
      <c r="M952" s="176"/>
      <c r="N952" s="22"/>
      <c r="O952" s="22"/>
      <c r="P952" s="22"/>
      <c r="Q952" s="22"/>
      <c r="R952" s="22"/>
      <c r="S952" s="22"/>
      <c r="T952" s="53"/>
      <c r="AT952" s="3" t="s">
        <v>134</v>
      </c>
      <c r="AU952" s="3" t="s">
        <v>82</v>
      </c>
    </row>
    <row r="953" spans="2:65" s="20" customFormat="1" x14ac:dyDescent="0.2">
      <c r="B953" s="21"/>
      <c r="C953" s="22"/>
      <c r="D953" s="177" t="s">
        <v>136</v>
      </c>
      <c r="E953" s="22"/>
      <c r="F953" s="178" t="s">
        <v>688</v>
      </c>
      <c r="G953" s="22"/>
      <c r="H953" s="22"/>
      <c r="I953" s="175"/>
      <c r="J953" s="22"/>
      <c r="K953" s="22"/>
      <c r="L953" s="25"/>
      <c r="M953" s="225"/>
      <c r="N953" s="226"/>
      <c r="O953" s="226"/>
      <c r="P953" s="226"/>
      <c r="Q953" s="226"/>
      <c r="R953" s="226"/>
      <c r="S953" s="226"/>
      <c r="T953" s="227"/>
      <c r="AT953" s="3" t="s">
        <v>136</v>
      </c>
      <c r="AU953" s="3" t="s">
        <v>82</v>
      </c>
    </row>
    <row r="954" spans="2:65" s="20" customFormat="1" ht="6.95" customHeight="1" x14ac:dyDescent="0.2">
      <c r="B954" s="34"/>
      <c r="C954" s="35"/>
      <c r="D954" s="35"/>
      <c r="E954" s="35"/>
      <c r="F954" s="35"/>
      <c r="G954" s="35"/>
      <c r="H954" s="35"/>
      <c r="I954" s="35"/>
      <c r="J954" s="35"/>
      <c r="K954" s="35"/>
      <c r="L954" s="25"/>
    </row>
  </sheetData>
  <sheetProtection algorithmName="SHA-512" hashValue="z8TkqadO73qiYYPZHlihrkcjA2WtVOMXajacbLxk7DKugg4L6KVIgTmx5GzwMAvb/tF2mHEFrz3cKMSOvnq2sQ==" saltValue="H96uz0F8V4zAeIAGvcf03UUGUYRnOwjZmP/zh8Cx61oRJNf9dsd3KAqWs9Mwc0nRydCbm6ykW0pSDZeudUPzAg==" spinCount="100000" sheet="1" objects="1" scenarios="1" formatColumns="0" formatRows="0" autoFilter="0"/>
  <autoFilter ref="C95:K953" xr:uid="{00000000-0009-0000-0000-000004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400-000000000000}"/>
    <hyperlink ref="F105" r:id="rId2" xr:uid="{00000000-0004-0000-0400-000001000000}"/>
    <hyperlink ref="F109" r:id="rId3" xr:uid="{00000000-0004-0000-0400-000002000000}"/>
    <hyperlink ref="F116" r:id="rId4" xr:uid="{00000000-0004-0000-0400-000003000000}"/>
    <hyperlink ref="F122" r:id="rId5" xr:uid="{00000000-0004-0000-0400-000004000000}"/>
    <hyperlink ref="F125" r:id="rId6" xr:uid="{00000000-0004-0000-0400-000005000000}"/>
    <hyperlink ref="F133" r:id="rId7" xr:uid="{00000000-0004-0000-0400-000006000000}"/>
    <hyperlink ref="F137" r:id="rId8" xr:uid="{00000000-0004-0000-0400-000007000000}"/>
    <hyperlink ref="F141" r:id="rId9" xr:uid="{00000000-0004-0000-0400-000008000000}"/>
    <hyperlink ref="F147" r:id="rId10" xr:uid="{00000000-0004-0000-0400-000009000000}"/>
    <hyperlink ref="F152" r:id="rId11" xr:uid="{00000000-0004-0000-0400-00000A000000}"/>
    <hyperlink ref="F157" r:id="rId12" xr:uid="{00000000-0004-0000-0400-00000B000000}"/>
    <hyperlink ref="F162" r:id="rId13" xr:uid="{00000000-0004-0000-0400-00000C000000}"/>
    <hyperlink ref="F167" r:id="rId14" xr:uid="{00000000-0004-0000-0400-00000D000000}"/>
    <hyperlink ref="F172" r:id="rId15" xr:uid="{00000000-0004-0000-0400-00000E000000}"/>
    <hyperlink ref="F177" r:id="rId16" xr:uid="{00000000-0004-0000-0400-00000F000000}"/>
    <hyperlink ref="F182" r:id="rId17" xr:uid="{00000000-0004-0000-0400-000010000000}"/>
    <hyperlink ref="F187" r:id="rId18" xr:uid="{00000000-0004-0000-0400-000011000000}"/>
    <hyperlink ref="F192" r:id="rId19" xr:uid="{00000000-0004-0000-0400-000012000000}"/>
    <hyperlink ref="F197" r:id="rId20" xr:uid="{00000000-0004-0000-0400-000013000000}"/>
    <hyperlink ref="F206" r:id="rId21" xr:uid="{00000000-0004-0000-0400-000014000000}"/>
    <hyperlink ref="F221" r:id="rId22" xr:uid="{00000000-0004-0000-0400-000015000000}"/>
    <hyperlink ref="F226" r:id="rId23" xr:uid="{00000000-0004-0000-0400-000016000000}"/>
    <hyperlink ref="F231" r:id="rId24" xr:uid="{00000000-0004-0000-0400-000017000000}"/>
    <hyperlink ref="F236" r:id="rId25" xr:uid="{00000000-0004-0000-0400-000018000000}"/>
    <hyperlink ref="F241" r:id="rId26" xr:uid="{00000000-0004-0000-0400-000019000000}"/>
    <hyperlink ref="F246" r:id="rId27" xr:uid="{00000000-0004-0000-0400-00001A000000}"/>
    <hyperlink ref="F251" r:id="rId28" xr:uid="{00000000-0004-0000-0400-00001B000000}"/>
    <hyperlink ref="F256" r:id="rId29" xr:uid="{00000000-0004-0000-0400-00001C000000}"/>
    <hyperlink ref="F261" r:id="rId30" xr:uid="{00000000-0004-0000-0400-00001D000000}"/>
    <hyperlink ref="F266" r:id="rId31" xr:uid="{00000000-0004-0000-0400-00001E000000}"/>
    <hyperlink ref="F271" r:id="rId32" xr:uid="{00000000-0004-0000-0400-00001F000000}"/>
    <hyperlink ref="F284" r:id="rId33" xr:uid="{00000000-0004-0000-0400-000020000000}"/>
    <hyperlink ref="F289" r:id="rId34" xr:uid="{00000000-0004-0000-0400-000021000000}"/>
    <hyperlink ref="F302" r:id="rId35" xr:uid="{00000000-0004-0000-0400-000022000000}"/>
    <hyperlink ref="F307" r:id="rId36" xr:uid="{00000000-0004-0000-0400-000023000000}"/>
    <hyperlink ref="F322" r:id="rId37" xr:uid="{00000000-0004-0000-0400-000024000000}"/>
    <hyperlink ref="F327" r:id="rId38" xr:uid="{00000000-0004-0000-0400-000025000000}"/>
    <hyperlink ref="F348" r:id="rId39" xr:uid="{00000000-0004-0000-0400-000026000000}"/>
    <hyperlink ref="F353" r:id="rId40" xr:uid="{00000000-0004-0000-0400-000027000000}"/>
    <hyperlink ref="F399" r:id="rId41" xr:uid="{00000000-0004-0000-0400-000028000000}"/>
    <hyperlink ref="F408" r:id="rId42" xr:uid="{00000000-0004-0000-0400-000029000000}"/>
    <hyperlink ref="F426" r:id="rId43" xr:uid="{00000000-0004-0000-0400-00002A000000}"/>
    <hyperlink ref="F429" r:id="rId44" xr:uid="{00000000-0004-0000-0400-00002B000000}"/>
    <hyperlink ref="F442" r:id="rId45" xr:uid="{00000000-0004-0000-0400-00002C000000}"/>
    <hyperlink ref="F455" r:id="rId46" xr:uid="{00000000-0004-0000-0400-00002D000000}"/>
    <hyperlink ref="F461" r:id="rId47" xr:uid="{00000000-0004-0000-0400-00002E000000}"/>
    <hyperlink ref="F469" r:id="rId48" xr:uid="{00000000-0004-0000-0400-00002F000000}"/>
    <hyperlink ref="F478" r:id="rId49" xr:uid="{00000000-0004-0000-0400-000030000000}"/>
    <hyperlink ref="F492" r:id="rId50" xr:uid="{00000000-0004-0000-0400-000031000000}"/>
    <hyperlink ref="F495" r:id="rId51" xr:uid="{00000000-0004-0000-0400-000032000000}"/>
    <hyperlink ref="F500" r:id="rId52" xr:uid="{00000000-0004-0000-0400-000033000000}"/>
    <hyperlink ref="F505" r:id="rId53" xr:uid="{00000000-0004-0000-0400-000034000000}"/>
    <hyperlink ref="F563" r:id="rId54" xr:uid="{00000000-0004-0000-0400-000035000000}"/>
    <hyperlink ref="F576" r:id="rId55" xr:uid="{00000000-0004-0000-0400-000036000000}"/>
    <hyperlink ref="F583" r:id="rId56" xr:uid="{00000000-0004-0000-0400-000037000000}"/>
    <hyperlink ref="F592" r:id="rId57" xr:uid="{00000000-0004-0000-0400-000038000000}"/>
    <hyperlink ref="F601" r:id="rId58" xr:uid="{00000000-0004-0000-0400-000039000000}"/>
    <hyperlink ref="F604" r:id="rId59" xr:uid="{00000000-0004-0000-0400-00003A000000}"/>
    <hyperlink ref="F607" r:id="rId60" xr:uid="{00000000-0004-0000-0400-00003B000000}"/>
    <hyperlink ref="F610" r:id="rId61" xr:uid="{00000000-0004-0000-0400-00003C000000}"/>
    <hyperlink ref="F613" r:id="rId62" xr:uid="{00000000-0004-0000-0400-00003D000000}"/>
    <hyperlink ref="F620" r:id="rId63" xr:uid="{00000000-0004-0000-0400-00003E000000}"/>
    <hyperlink ref="F654" r:id="rId64" xr:uid="{00000000-0004-0000-0400-00003F000000}"/>
    <hyperlink ref="F657" r:id="rId65" xr:uid="{00000000-0004-0000-0400-000040000000}"/>
    <hyperlink ref="F668" r:id="rId66" xr:uid="{00000000-0004-0000-0400-000041000000}"/>
    <hyperlink ref="F673" r:id="rId67" xr:uid="{00000000-0004-0000-0400-000042000000}"/>
    <hyperlink ref="F676" r:id="rId68" xr:uid="{00000000-0004-0000-0400-000043000000}"/>
    <hyperlink ref="F696" r:id="rId69" xr:uid="{00000000-0004-0000-0400-000044000000}"/>
    <hyperlink ref="F701" r:id="rId70" xr:uid="{00000000-0004-0000-0400-000045000000}"/>
    <hyperlink ref="F706" r:id="rId71" xr:uid="{00000000-0004-0000-0400-000046000000}"/>
    <hyperlink ref="F709" r:id="rId72" xr:uid="{00000000-0004-0000-0400-000047000000}"/>
    <hyperlink ref="F714" r:id="rId73" xr:uid="{00000000-0004-0000-0400-000048000000}"/>
    <hyperlink ref="F717" r:id="rId74" xr:uid="{00000000-0004-0000-0400-000049000000}"/>
    <hyperlink ref="F725" r:id="rId75" xr:uid="{00000000-0004-0000-0400-00004A000000}"/>
    <hyperlink ref="F742" r:id="rId76" xr:uid="{00000000-0004-0000-0400-00004B000000}"/>
    <hyperlink ref="F749" r:id="rId77" xr:uid="{00000000-0004-0000-0400-00004C000000}"/>
    <hyperlink ref="F756" r:id="rId78" xr:uid="{00000000-0004-0000-0400-00004D000000}"/>
    <hyperlink ref="F767" r:id="rId79" xr:uid="{00000000-0004-0000-0400-00004E000000}"/>
    <hyperlink ref="F770" r:id="rId80" xr:uid="{00000000-0004-0000-0400-00004F000000}"/>
    <hyperlink ref="F777" r:id="rId81" xr:uid="{00000000-0004-0000-0400-000050000000}"/>
    <hyperlink ref="F780" r:id="rId82" xr:uid="{00000000-0004-0000-0400-000051000000}"/>
    <hyperlink ref="F821" r:id="rId83" xr:uid="{00000000-0004-0000-0400-000052000000}"/>
    <hyperlink ref="F827" r:id="rId84" xr:uid="{00000000-0004-0000-0400-000053000000}"/>
    <hyperlink ref="F835" r:id="rId85" xr:uid="{00000000-0004-0000-0400-000054000000}"/>
    <hyperlink ref="F838" r:id="rId86" xr:uid="{00000000-0004-0000-0400-000055000000}"/>
    <hyperlink ref="F843" r:id="rId87" xr:uid="{00000000-0004-0000-0400-000056000000}"/>
    <hyperlink ref="F846" r:id="rId88" xr:uid="{00000000-0004-0000-0400-000057000000}"/>
    <hyperlink ref="F850" r:id="rId89" xr:uid="{00000000-0004-0000-0400-000058000000}"/>
    <hyperlink ref="F855" r:id="rId90" xr:uid="{00000000-0004-0000-0400-000059000000}"/>
    <hyperlink ref="F864" r:id="rId91" xr:uid="{00000000-0004-0000-0400-00005A000000}"/>
    <hyperlink ref="F880" r:id="rId92" xr:uid="{00000000-0004-0000-0400-00005B000000}"/>
    <hyperlink ref="F884" r:id="rId93" xr:uid="{00000000-0004-0000-0400-00005C000000}"/>
    <hyperlink ref="F890" r:id="rId94" xr:uid="{00000000-0004-0000-0400-00005D000000}"/>
    <hyperlink ref="F899" r:id="rId95" xr:uid="{00000000-0004-0000-0400-00005E000000}"/>
    <hyperlink ref="F906" r:id="rId96" xr:uid="{00000000-0004-0000-0400-00005F000000}"/>
    <hyperlink ref="F909" r:id="rId97" xr:uid="{00000000-0004-0000-0400-000060000000}"/>
    <hyperlink ref="F918" r:id="rId98" xr:uid="{00000000-0004-0000-0400-000061000000}"/>
    <hyperlink ref="F921" r:id="rId99" xr:uid="{00000000-0004-0000-0400-000062000000}"/>
    <hyperlink ref="F928" r:id="rId100" xr:uid="{00000000-0004-0000-0400-000063000000}"/>
    <hyperlink ref="F933" r:id="rId101" xr:uid="{00000000-0004-0000-0400-000064000000}"/>
    <hyperlink ref="F940" r:id="rId102" xr:uid="{00000000-0004-0000-0400-000065000000}"/>
    <hyperlink ref="F949" r:id="rId103" xr:uid="{00000000-0004-0000-0400-000066000000}"/>
    <hyperlink ref="F953" r:id="rId104" xr:uid="{00000000-0004-0000-0400-000067000000}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0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 x14ac:dyDescent="0.2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3" t="s">
        <v>94</v>
      </c>
    </row>
    <row r="3" spans="2:46" s="1" customFormat="1" ht="6.95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6"/>
      <c r="AT3" s="3" t="s">
        <v>82</v>
      </c>
    </row>
    <row r="4" spans="2:46" s="1" customFormat="1" ht="24.95" customHeight="1" x14ac:dyDescent="0.2">
      <c r="B4" s="6"/>
      <c r="D4" s="93" t="s">
        <v>98</v>
      </c>
      <c r="L4" s="6"/>
      <c r="M4" s="94" t="s">
        <v>10</v>
      </c>
      <c r="AT4" s="3" t="s">
        <v>4</v>
      </c>
    </row>
    <row r="5" spans="2:46" s="1" customFormat="1" ht="6.95" customHeight="1" x14ac:dyDescent="0.2">
      <c r="B5" s="6"/>
      <c r="L5" s="6"/>
    </row>
    <row r="6" spans="2:46" s="1" customFormat="1" ht="12" customHeight="1" x14ac:dyDescent="0.2">
      <c r="B6" s="6"/>
      <c r="D6" s="95" t="s">
        <v>16</v>
      </c>
      <c r="L6" s="6"/>
    </row>
    <row r="7" spans="2:46" s="1" customFormat="1" ht="16.5" customHeight="1" x14ac:dyDescent="0.2">
      <c r="B7" s="6"/>
      <c r="E7" s="380" t="str">
        <f>'Rekapitulace stavby'!K6</f>
        <v>Revitalizace zeleně v parčíku U pramenu v Lounech</v>
      </c>
      <c r="F7" s="381"/>
      <c r="G7" s="381"/>
      <c r="H7" s="381"/>
      <c r="L7" s="6"/>
    </row>
    <row r="8" spans="2:46" s="20" customFormat="1" ht="12" customHeight="1" x14ac:dyDescent="0.2">
      <c r="B8" s="25"/>
      <c r="D8" s="95" t="s">
        <v>99</v>
      </c>
      <c r="L8" s="25"/>
    </row>
    <row r="9" spans="2:46" s="20" customFormat="1" ht="16.5" customHeight="1" x14ac:dyDescent="0.2">
      <c r="B9" s="25"/>
      <c r="E9" s="382" t="s">
        <v>2075</v>
      </c>
      <c r="F9" s="383"/>
      <c r="G9" s="383"/>
      <c r="H9" s="383"/>
      <c r="L9" s="25"/>
    </row>
    <row r="10" spans="2:46" s="20" customFormat="1" x14ac:dyDescent="0.2">
      <c r="B10" s="25"/>
      <c r="L10" s="25"/>
    </row>
    <row r="11" spans="2:46" s="20" customFormat="1" ht="12" customHeight="1" x14ac:dyDescent="0.2">
      <c r="B11" s="25"/>
      <c r="D11" s="95" t="s">
        <v>18</v>
      </c>
      <c r="F11" s="96" t="s">
        <v>19</v>
      </c>
      <c r="I11" s="95" t="s">
        <v>20</v>
      </c>
      <c r="J11" s="96" t="s">
        <v>19</v>
      </c>
      <c r="L11" s="25"/>
    </row>
    <row r="12" spans="2:46" s="20" customFormat="1" ht="12" customHeight="1" x14ac:dyDescent="0.2">
      <c r="B12" s="25"/>
      <c r="D12" s="95" t="s">
        <v>21</v>
      </c>
      <c r="F12" s="96" t="s">
        <v>22</v>
      </c>
      <c r="I12" s="95" t="s">
        <v>23</v>
      </c>
      <c r="J12" s="97" t="str">
        <f>'Rekapitulace stavby'!AN8</f>
        <v>19. 8. 2025</v>
      </c>
      <c r="L12" s="25"/>
    </row>
    <row r="13" spans="2:46" s="20" customFormat="1" ht="10.9" customHeight="1" x14ac:dyDescent="0.2">
      <c r="B13" s="25"/>
      <c r="L13" s="25"/>
    </row>
    <row r="14" spans="2:46" s="20" customFormat="1" ht="12" customHeight="1" x14ac:dyDescent="0.2">
      <c r="B14" s="25"/>
      <c r="D14" s="95" t="s">
        <v>25</v>
      </c>
      <c r="I14" s="95" t="s">
        <v>26</v>
      </c>
      <c r="J14" s="96" t="s">
        <v>19</v>
      </c>
      <c r="L14" s="25"/>
    </row>
    <row r="15" spans="2:46" s="20" customFormat="1" ht="18" customHeight="1" x14ac:dyDescent="0.2">
      <c r="B15" s="25"/>
      <c r="E15" s="96" t="s">
        <v>27</v>
      </c>
      <c r="I15" s="95" t="s">
        <v>28</v>
      </c>
      <c r="J15" s="96" t="s">
        <v>19</v>
      </c>
      <c r="L15" s="25"/>
    </row>
    <row r="16" spans="2:46" s="20" customFormat="1" ht="6.95" customHeight="1" x14ac:dyDescent="0.2">
      <c r="B16" s="25"/>
      <c r="L16" s="25"/>
    </row>
    <row r="17" spans="2:12" s="20" customFormat="1" ht="12" customHeight="1" x14ac:dyDescent="0.2">
      <c r="B17" s="25"/>
      <c r="D17" s="95" t="s">
        <v>29</v>
      </c>
      <c r="I17" s="95" t="s">
        <v>26</v>
      </c>
      <c r="J17" s="16" t="str">
        <f>'Rekapitulace stavby'!AN13</f>
        <v>Vyplň údaj</v>
      </c>
      <c r="L17" s="25"/>
    </row>
    <row r="18" spans="2:12" s="20" customFormat="1" ht="18" customHeight="1" x14ac:dyDescent="0.2">
      <c r="B18" s="25"/>
      <c r="E18" s="384" t="str">
        <f>'Rekapitulace stavby'!E14</f>
        <v>Vyplň údaj</v>
      </c>
      <c r="F18" s="385"/>
      <c r="G18" s="385"/>
      <c r="H18" s="385"/>
      <c r="I18" s="95" t="s">
        <v>28</v>
      </c>
      <c r="J18" s="16" t="str">
        <f>'Rekapitulace stavby'!AN14</f>
        <v>Vyplň údaj</v>
      </c>
      <c r="L18" s="25"/>
    </row>
    <row r="19" spans="2:12" s="20" customFormat="1" ht="6.95" customHeight="1" x14ac:dyDescent="0.2">
      <c r="B19" s="25"/>
      <c r="L19" s="25"/>
    </row>
    <row r="20" spans="2:12" s="20" customFormat="1" ht="12" customHeight="1" x14ac:dyDescent="0.2">
      <c r="B20" s="25"/>
      <c r="D20" s="95" t="s">
        <v>31</v>
      </c>
      <c r="I20" s="95" t="s">
        <v>26</v>
      </c>
      <c r="J20" s="96" t="s">
        <v>19</v>
      </c>
      <c r="L20" s="25"/>
    </row>
    <row r="21" spans="2:12" s="20" customFormat="1" ht="18" customHeight="1" x14ac:dyDescent="0.2">
      <c r="B21" s="25"/>
      <c r="E21" s="96" t="s">
        <v>32</v>
      </c>
      <c r="I21" s="95" t="s">
        <v>28</v>
      </c>
      <c r="J21" s="96" t="s">
        <v>19</v>
      </c>
      <c r="L21" s="25"/>
    </row>
    <row r="22" spans="2:12" s="20" customFormat="1" ht="6.95" customHeight="1" x14ac:dyDescent="0.2">
      <c r="B22" s="25"/>
      <c r="L22" s="25"/>
    </row>
    <row r="23" spans="2:12" s="20" customFormat="1" ht="12" customHeight="1" x14ac:dyDescent="0.2">
      <c r="B23" s="25"/>
      <c r="D23" s="95" t="s">
        <v>34</v>
      </c>
      <c r="I23" s="95" t="s">
        <v>26</v>
      </c>
      <c r="J23" s="96" t="s">
        <v>19</v>
      </c>
      <c r="L23" s="25"/>
    </row>
    <row r="24" spans="2:12" s="20" customFormat="1" ht="18" customHeight="1" x14ac:dyDescent="0.2">
      <c r="B24" s="25"/>
      <c r="E24" s="96" t="s">
        <v>35</v>
      </c>
      <c r="I24" s="95" t="s">
        <v>28</v>
      </c>
      <c r="J24" s="96" t="s">
        <v>19</v>
      </c>
      <c r="L24" s="25"/>
    </row>
    <row r="25" spans="2:12" s="20" customFormat="1" ht="6.95" customHeight="1" x14ac:dyDescent="0.2">
      <c r="B25" s="25"/>
      <c r="L25" s="25"/>
    </row>
    <row r="26" spans="2:12" s="20" customFormat="1" ht="12" customHeight="1" x14ac:dyDescent="0.2">
      <c r="B26" s="25"/>
      <c r="D26" s="95" t="s">
        <v>36</v>
      </c>
      <c r="L26" s="25"/>
    </row>
    <row r="27" spans="2:12" s="98" customFormat="1" ht="286.5" customHeight="1" x14ac:dyDescent="0.2">
      <c r="B27" s="99"/>
      <c r="E27" s="386" t="s">
        <v>101</v>
      </c>
      <c r="F27" s="386"/>
      <c r="G27" s="386"/>
      <c r="H27" s="386"/>
      <c r="L27" s="99"/>
    </row>
    <row r="28" spans="2:12" s="20" customFormat="1" ht="6.95" customHeight="1" x14ac:dyDescent="0.2">
      <c r="B28" s="25"/>
      <c r="L28" s="25"/>
    </row>
    <row r="29" spans="2:12" s="20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25.35" customHeight="1" x14ac:dyDescent="0.2">
      <c r="B30" s="25"/>
      <c r="D30" s="100" t="s">
        <v>38</v>
      </c>
      <c r="J30" s="101">
        <f>ROUND(J84, 2)</f>
        <v>0</v>
      </c>
      <c r="L30" s="25"/>
    </row>
    <row r="31" spans="2:12" s="20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20" customFormat="1" ht="14.45" customHeight="1" x14ac:dyDescent="0.2">
      <c r="B32" s="25"/>
      <c r="F32" s="102" t="s">
        <v>40</v>
      </c>
      <c r="I32" s="102" t="s">
        <v>39</v>
      </c>
      <c r="J32" s="102" t="s">
        <v>41</v>
      </c>
      <c r="L32" s="25"/>
    </row>
    <row r="33" spans="2:12" s="20" customFormat="1" ht="14.45" customHeight="1" x14ac:dyDescent="0.2">
      <c r="B33" s="25"/>
      <c r="D33" s="51" t="s">
        <v>42</v>
      </c>
      <c r="E33" s="95" t="s">
        <v>43</v>
      </c>
      <c r="F33" s="103">
        <f>ROUND((SUM(BE84:BE179)),  2)</f>
        <v>0</v>
      </c>
      <c r="I33" s="104">
        <v>0.21</v>
      </c>
      <c r="J33" s="103">
        <f>ROUND(((SUM(BE84:BE179))*I33),  2)</f>
        <v>0</v>
      </c>
      <c r="L33" s="25"/>
    </row>
    <row r="34" spans="2:12" s="20" customFormat="1" ht="14.45" customHeight="1" x14ac:dyDescent="0.2">
      <c r="B34" s="25"/>
      <c r="E34" s="95" t="s">
        <v>44</v>
      </c>
      <c r="F34" s="103">
        <f>ROUND((SUM(BF84:BF179)),  2)</f>
        <v>0</v>
      </c>
      <c r="I34" s="104">
        <v>0.12</v>
      </c>
      <c r="J34" s="103">
        <f>ROUND(((SUM(BF84:BF179))*I34),  2)</f>
        <v>0</v>
      </c>
      <c r="L34" s="25"/>
    </row>
    <row r="35" spans="2:12" s="20" customFormat="1" ht="14.45" hidden="1" customHeight="1" x14ac:dyDescent="0.2">
      <c r="B35" s="25"/>
      <c r="E35" s="95" t="s">
        <v>45</v>
      </c>
      <c r="F35" s="103">
        <f>ROUND((SUM(BG84:BG179)),  2)</f>
        <v>0</v>
      </c>
      <c r="I35" s="104">
        <v>0.21</v>
      </c>
      <c r="J35" s="103">
        <f t="shared" ref="J35:J37" si="0">0</f>
        <v>0</v>
      </c>
      <c r="L35" s="25"/>
    </row>
    <row r="36" spans="2:12" s="20" customFormat="1" ht="14.45" hidden="1" customHeight="1" x14ac:dyDescent="0.2">
      <c r="B36" s="25"/>
      <c r="E36" s="95" t="s">
        <v>46</v>
      </c>
      <c r="F36" s="103">
        <f>ROUND((SUM(BH84:BH179)),  2)</f>
        <v>0</v>
      </c>
      <c r="I36" s="104">
        <v>0.12</v>
      </c>
      <c r="J36" s="103">
        <f t="shared" si="0"/>
        <v>0</v>
      </c>
      <c r="L36" s="25"/>
    </row>
    <row r="37" spans="2:12" s="20" customFormat="1" ht="14.45" hidden="1" customHeight="1" x14ac:dyDescent="0.2">
      <c r="B37" s="25"/>
      <c r="E37" s="95" t="s">
        <v>47</v>
      </c>
      <c r="F37" s="103">
        <f>ROUND((SUM(BI84:BI179)),  2)</f>
        <v>0</v>
      </c>
      <c r="I37" s="104">
        <v>0</v>
      </c>
      <c r="J37" s="103">
        <f t="shared" si="0"/>
        <v>0</v>
      </c>
      <c r="L37" s="25"/>
    </row>
    <row r="38" spans="2:12" s="20" customFormat="1" ht="6.95" customHeight="1" x14ac:dyDescent="0.2">
      <c r="B38" s="25"/>
      <c r="L38" s="25"/>
    </row>
    <row r="39" spans="2:12" s="20" customFormat="1" ht="25.35" customHeight="1" x14ac:dyDescent="0.2">
      <c r="B39" s="25"/>
      <c r="C39" s="105"/>
      <c r="D39" s="106" t="s">
        <v>48</v>
      </c>
      <c r="E39" s="107"/>
      <c r="F39" s="107"/>
      <c r="G39" s="108" t="s">
        <v>49</v>
      </c>
      <c r="H39" s="109" t="s">
        <v>50</v>
      </c>
      <c r="I39" s="107"/>
      <c r="J39" s="110">
        <f>SUM(J30:J37)</f>
        <v>0</v>
      </c>
      <c r="K39" s="111"/>
      <c r="L39" s="25"/>
    </row>
    <row r="40" spans="2:12" s="20" customFormat="1" ht="14.4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25"/>
    </row>
    <row r="44" spans="2:12" s="20" customFormat="1" ht="6.95" customHeight="1" x14ac:dyDescent="0.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25"/>
    </row>
    <row r="45" spans="2:12" s="20" customFormat="1" ht="24.95" customHeight="1" x14ac:dyDescent="0.2">
      <c r="B45" s="21"/>
      <c r="C45" s="9" t="s">
        <v>102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5"/>
    </row>
    <row r="47" spans="2:12" s="20" customFormat="1" ht="12" customHeight="1" x14ac:dyDescent="0.2">
      <c r="B47" s="21"/>
      <c r="C47" s="15" t="s">
        <v>16</v>
      </c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6.5" customHeight="1" x14ac:dyDescent="0.2">
      <c r="B48" s="21"/>
      <c r="C48" s="22"/>
      <c r="D48" s="22"/>
      <c r="E48" s="387" t="str">
        <f>E7</f>
        <v>Revitalizace zeleně v parčíku U pramenu v Lounech</v>
      </c>
      <c r="F48" s="388"/>
      <c r="G48" s="388"/>
      <c r="H48" s="388"/>
      <c r="I48" s="22"/>
      <c r="J48" s="22"/>
      <c r="K48" s="22"/>
      <c r="L48" s="25"/>
    </row>
    <row r="49" spans="2:47" s="20" customFormat="1" ht="12" customHeight="1" x14ac:dyDescent="0.2">
      <c r="B49" s="21"/>
      <c r="C49" s="15" t="s">
        <v>99</v>
      </c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16.5" customHeight="1" x14ac:dyDescent="0.2">
      <c r="B50" s="21"/>
      <c r="C50" s="22"/>
      <c r="D50" s="22"/>
      <c r="E50" s="360" t="str">
        <f>E9</f>
        <v>05 - SO 05 - Veřejné osvětlení</v>
      </c>
      <c r="F50" s="389"/>
      <c r="G50" s="389"/>
      <c r="H50" s="389"/>
      <c r="I50" s="22"/>
      <c r="J50" s="22"/>
      <c r="K50" s="22"/>
      <c r="L50" s="25"/>
    </row>
    <row r="51" spans="2:47" s="20" customFormat="1" ht="6.95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5"/>
    </row>
    <row r="52" spans="2:47" s="20" customFormat="1" ht="12" customHeight="1" x14ac:dyDescent="0.2">
      <c r="B52" s="21"/>
      <c r="C52" s="15" t="s">
        <v>21</v>
      </c>
      <c r="D52" s="22"/>
      <c r="E52" s="22"/>
      <c r="F52" s="13" t="str">
        <f>F12</f>
        <v xml:space="preserve"> </v>
      </c>
      <c r="G52" s="22"/>
      <c r="H52" s="22"/>
      <c r="I52" s="15" t="s">
        <v>23</v>
      </c>
      <c r="J52" s="48" t="str">
        <f>IF(J12="","",J12)</f>
        <v>19. 8. 2025</v>
      </c>
      <c r="K52" s="22"/>
      <c r="L52" s="25"/>
    </row>
    <row r="53" spans="2:47" s="20" customFormat="1" ht="6.95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5"/>
    </row>
    <row r="54" spans="2:47" s="20" customFormat="1" ht="40.15" customHeight="1" x14ac:dyDescent="0.2">
      <c r="B54" s="21"/>
      <c r="C54" s="15" t="s">
        <v>25</v>
      </c>
      <c r="D54" s="22"/>
      <c r="E54" s="22"/>
      <c r="F54" s="13" t="str">
        <f>E15</f>
        <v>Město Louny, Mírové náměnstí 35, Louny</v>
      </c>
      <c r="G54" s="22"/>
      <c r="H54" s="22"/>
      <c r="I54" s="15" t="s">
        <v>31</v>
      </c>
      <c r="J54" s="18" t="str">
        <f>E21</f>
        <v xml:space="preserve">Ing.Radek Prokeš Ph.D, Jihovýchodní VI/3116 Praha </v>
      </c>
      <c r="K54" s="22"/>
      <c r="L54" s="25"/>
    </row>
    <row r="55" spans="2:47" s="20" customFormat="1" ht="15.2" customHeight="1" x14ac:dyDescent="0.2">
      <c r="B55" s="21"/>
      <c r="C55" s="15" t="s">
        <v>29</v>
      </c>
      <c r="D55" s="22"/>
      <c r="E55" s="22"/>
      <c r="F55" s="13" t="str">
        <f>IF(E18="","",E18)</f>
        <v>Vyplň údaj</v>
      </c>
      <c r="G55" s="22"/>
      <c r="H55" s="22"/>
      <c r="I55" s="15" t="s">
        <v>34</v>
      </c>
      <c r="J55" s="18" t="str">
        <f>E24</f>
        <v>Ondřej Gerhart</v>
      </c>
      <c r="K55" s="22"/>
      <c r="L55" s="25"/>
    </row>
    <row r="56" spans="2:47" s="20" customFormat="1" ht="10.35" customHeigh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5"/>
    </row>
    <row r="57" spans="2:47" s="20" customFormat="1" ht="29.25" customHeight="1" x14ac:dyDescent="0.2">
      <c r="B57" s="21"/>
      <c r="C57" s="116" t="s">
        <v>103</v>
      </c>
      <c r="D57" s="117"/>
      <c r="E57" s="117"/>
      <c r="F57" s="117"/>
      <c r="G57" s="117"/>
      <c r="H57" s="117"/>
      <c r="I57" s="117"/>
      <c r="J57" s="118" t="s">
        <v>104</v>
      </c>
      <c r="K57" s="117"/>
      <c r="L57" s="25"/>
    </row>
    <row r="58" spans="2:47" s="20" customFormat="1" ht="10.35" customHeight="1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5"/>
    </row>
    <row r="59" spans="2:47" s="20" customFormat="1" ht="22.9" customHeight="1" x14ac:dyDescent="0.2">
      <c r="B59" s="21"/>
      <c r="C59" s="119" t="s">
        <v>70</v>
      </c>
      <c r="D59" s="22"/>
      <c r="E59" s="22"/>
      <c r="F59" s="22"/>
      <c r="G59" s="22"/>
      <c r="H59" s="22"/>
      <c r="I59" s="22"/>
      <c r="J59" s="66">
        <f t="shared" ref="J59:J60" si="1">J84</f>
        <v>0</v>
      </c>
      <c r="K59" s="22"/>
      <c r="L59" s="25"/>
      <c r="AU59" s="3" t="s">
        <v>105</v>
      </c>
    </row>
    <row r="60" spans="2:47" s="120" customFormat="1" ht="24.95" customHeight="1" x14ac:dyDescent="0.2">
      <c r="B60" s="121"/>
      <c r="C60" s="122"/>
      <c r="D60" s="123" t="s">
        <v>2076</v>
      </c>
      <c r="E60" s="124"/>
      <c r="F60" s="124"/>
      <c r="G60" s="124"/>
      <c r="H60" s="124"/>
      <c r="I60" s="124"/>
      <c r="J60" s="125">
        <f t="shared" si="1"/>
        <v>0</v>
      </c>
      <c r="K60" s="122"/>
      <c r="L60" s="126"/>
    </row>
    <row r="61" spans="2:47" s="120" customFormat="1" ht="24.95" customHeight="1" x14ac:dyDescent="0.2">
      <c r="B61" s="121"/>
      <c r="C61" s="122"/>
      <c r="D61" s="123" t="s">
        <v>2077</v>
      </c>
      <c r="E61" s="124"/>
      <c r="F61" s="124"/>
      <c r="G61" s="124"/>
      <c r="H61" s="124"/>
      <c r="I61" s="124"/>
      <c r="J61" s="125">
        <f>J110</f>
        <v>0</v>
      </c>
      <c r="K61" s="122"/>
      <c r="L61" s="126"/>
    </row>
    <row r="62" spans="2:47" s="120" customFormat="1" ht="24.95" customHeight="1" x14ac:dyDescent="0.2">
      <c r="B62" s="121"/>
      <c r="C62" s="122"/>
      <c r="D62" s="123" t="s">
        <v>2078</v>
      </c>
      <c r="E62" s="124"/>
      <c r="F62" s="124"/>
      <c r="G62" s="124"/>
      <c r="H62" s="124"/>
      <c r="I62" s="124"/>
      <c r="J62" s="125">
        <f>J137</f>
        <v>0</v>
      </c>
      <c r="K62" s="122"/>
      <c r="L62" s="126"/>
    </row>
    <row r="63" spans="2:47" s="120" customFormat="1" ht="24.95" customHeight="1" x14ac:dyDescent="0.2">
      <c r="B63" s="121"/>
      <c r="C63" s="122"/>
      <c r="D63" s="123" t="s">
        <v>2079</v>
      </c>
      <c r="E63" s="124"/>
      <c r="F63" s="124"/>
      <c r="G63" s="124"/>
      <c r="H63" s="124"/>
      <c r="I63" s="124"/>
      <c r="J63" s="125">
        <f>J162</f>
        <v>0</v>
      </c>
      <c r="K63" s="122"/>
      <c r="L63" s="126"/>
    </row>
    <row r="64" spans="2:47" s="120" customFormat="1" ht="24.95" customHeight="1" x14ac:dyDescent="0.2">
      <c r="B64" s="121"/>
      <c r="C64" s="122"/>
      <c r="D64" s="123" t="s">
        <v>2080</v>
      </c>
      <c r="E64" s="124"/>
      <c r="F64" s="124"/>
      <c r="G64" s="124"/>
      <c r="H64" s="124"/>
      <c r="I64" s="124"/>
      <c r="J64" s="125">
        <f>J167</f>
        <v>0</v>
      </c>
      <c r="K64" s="122"/>
      <c r="L64" s="126"/>
    </row>
    <row r="65" spans="2:12" s="20" customFormat="1" ht="21.75" customHeight="1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5"/>
    </row>
    <row r="66" spans="2:12" s="20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5"/>
    </row>
    <row r="70" spans="2:12" s="20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5"/>
    </row>
    <row r="71" spans="2:12" s="20" customFormat="1" ht="24.95" customHeight="1" x14ac:dyDescent="0.2">
      <c r="B71" s="21"/>
      <c r="C71" s="9" t="s">
        <v>110</v>
      </c>
      <c r="D71" s="22"/>
      <c r="E71" s="22"/>
      <c r="F71" s="22"/>
      <c r="G71" s="22"/>
      <c r="H71" s="22"/>
      <c r="I71" s="22"/>
      <c r="J71" s="22"/>
      <c r="K71" s="22"/>
      <c r="L71" s="25"/>
    </row>
    <row r="72" spans="2:12" s="20" customFormat="1" ht="6.95" customHeight="1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5"/>
    </row>
    <row r="73" spans="2:12" s="20" customFormat="1" ht="12" customHeight="1" x14ac:dyDescent="0.2">
      <c r="B73" s="21"/>
      <c r="C73" s="15" t="s">
        <v>16</v>
      </c>
      <c r="D73" s="22"/>
      <c r="E73" s="22"/>
      <c r="F73" s="22"/>
      <c r="G73" s="22"/>
      <c r="H73" s="22"/>
      <c r="I73" s="22"/>
      <c r="J73" s="22"/>
      <c r="K73" s="22"/>
      <c r="L73" s="25"/>
    </row>
    <row r="74" spans="2:12" s="20" customFormat="1" ht="16.5" customHeight="1" x14ac:dyDescent="0.2">
      <c r="B74" s="21"/>
      <c r="C74" s="22"/>
      <c r="D74" s="22"/>
      <c r="E74" s="387" t="str">
        <f>E7</f>
        <v>Revitalizace zeleně v parčíku U pramenu v Lounech</v>
      </c>
      <c r="F74" s="388"/>
      <c r="G74" s="388"/>
      <c r="H74" s="388"/>
      <c r="I74" s="22"/>
      <c r="J74" s="22"/>
      <c r="K74" s="22"/>
      <c r="L74" s="25"/>
    </row>
    <row r="75" spans="2:12" s="20" customFormat="1" ht="12" customHeight="1" x14ac:dyDescent="0.2">
      <c r="B75" s="21"/>
      <c r="C75" s="15" t="s">
        <v>99</v>
      </c>
      <c r="D75" s="22"/>
      <c r="E75" s="22"/>
      <c r="F75" s="22"/>
      <c r="G75" s="22"/>
      <c r="H75" s="22"/>
      <c r="I75" s="22"/>
      <c r="J75" s="22"/>
      <c r="K75" s="22"/>
      <c r="L75" s="25"/>
    </row>
    <row r="76" spans="2:12" s="20" customFormat="1" ht="16.5" customHeight="1" x14ac:dyDescent="0.2">
      <c r="B76" s="21"/>
      <c r="C76" s="22"/>
      <c r="D76" s="22"/>
      <c r="E76" s="360" t="str">
        <f>E9</f>
        <v>05 - SO 05 - Veřejné osvětlení</v>
      </c>
      <c r="F76" s="389"/>
      <c r="G76" s="389"/>
      <c r="H76" s="389"/>
      <c r="I76" s="22"/>
      <c r="J76" s="22"/>
      <c r="K76" s="22"/>
      <c r="L76" s="25"/>
    </row>
    <row r="77" spans="2:12" s="20" customFormat="1" ht="6.9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5"/>
    </row>
    <row r="78" spans="2:12" s="20" customFormat="1" ht="12" customHeight="1" x14ac:dyDescent="0.2">
      <c r="B78" s="21"/>
      <c r="C78" s="15" t="s">
        <v>21</v>
      </c>
      <c r="D78" s="22"/>
      <c r="E78" s="22"/>
      <c r="F78" s="13" t="str">
        <f>F12</f>
        <v xml:space="preserve"> </v>
      </c>
      <c r="G78" s="22"/>
      <c r="H78" s="22"/>
      <c r="I78" s="15" t="s">
        <v>23</v>
      </c>
      <c r="J78" s="48" t="str">
        <f>IF(J12="","",J12)</f>
        <v>19. 8. 2025</v>
      </c>
      <c r="K78" s="22"/>
      <c r="L78" s="25"/>
    </row>
    <row r="79" spans="2:12" s="20" customFormat="1" ht="6.95" customHeight="1" x14ac:dyDescent="0.2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5"/>
    </row>
    <row r="80" spans="2:12" s="20" customFormat="1" ht="40.15" customHeight="1" x14ac:dyDescent="0.2">
      <c r="B80" s="21"/>
      <c r="C80" s="15" t="s">
        <v>25</v>
      </c>
      <c r="D80" s="22"/>
      <c r="E80" s="22"/>
      <c r="F80" s="13" t="str">
        <f>E15</f>
        <v>Město Louny, Mírové náměnstí 35, Louny</v>
      </c>
      <c r="G80" s="22"/>
      <c r="H80" s="22"/>
      <c r="I80" s="15" t="s">
        <v>31</v>
      </c>
      <c r="J80" s="18" t="str">
        <f>E21</f>
        <v xml:space="preserve">Ing.Radek Prokeš Ph.D, Jihovýchodní VI/3116 Praha </v>
      </c>
      <c r="K80" s="22"/>
      <c r="L80" s="25"/>
    </row>
    <row r="81" spans="2:65" s="20" customFormat="1" ht="15.2" customHeight="1" x14ac:dyDescent="0.2">
      <c r="B81" s="21"/>
      <c r="C81" s="15" t="s">
        <v>29</v>
      </c>
      <c r="D81" s="22"/>
      <c r="E81" s="22"/>
      <c r="F81" s="13" t="str">
        <f>IF(E18="","",E18)</f>
        <v>Vyplň údaj</v>
      </c>
      <c r="G81" s="22"/>
      <c r="H81" s="22"/>
      <c r="I81" s="15" t="s">
        <v>34</v>
      </c>
      <c r="J81" s="18" t="str">
        <f>E24</f>
        <v>Ondřej Gerhart</v>
      </c>
      <c r="K81" s="22"/>
      <c r="L81" s="25"/>
    </row>
    <row r="82" spans="2:65" s="20" customFormat="1" ht="10.35" customHeight="1" x14ac:dyDescent="0.2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5"/>
    </row>
    <row r="83" spans="2:65" s="134" customFormat="1" ht="29.25" customHeight="1" x14ac:dyDescent="0.2">
      <c r="B83" s="135"/>
      <c r="C83" s="136" t="s">
        <v>111</v>
      </c>
      <c r="D83" s="137" t="s">
        <v>57</v>
      </c>
      <c r="E83" s="137" t="s">
        <v>53</v>
      </c>
      <c r="F83" s="137" t="s">
        <v>54</v>
      </c>
      <c r="G83" s="137" t="s">
        <v>112</v>
      </c>
      <c r="H83" s="137" t="s">
        <v>113</v>
      </c>
      <c r="I83" s="137" t="s">
        <v>114</v>
      </c>
      <c r="J83" s="137" t="s">
        <v>104</v>
      </c>
      <c r="K83" s="138" t="s">
        <v>115</v>
      </c>
      <c r="L83" s="139"/>
      <c r="M83" s="56" t="s">
        <v>19</v>
      </c>
      <c r="N83" s="57" t="s">
        <v>42</v>
      </c>
      <c r="O83" s="57" t="s">
        <v>116</v>
      </c>
      <c r="P83" s="57" t="s">
        <v>117</v>
      </c>
      <c r="Q83" s="57" t="s">
        <v>118</v>
      </c>
      <c r="R83" s="57" t="s">
        <v>119</v>
      </c>
      <c r="S83" s="57" t="s">
        <v>120</v>
      </c>
      <c r="T83" s="58" t="s">
        <v>121</v>
      </c>
    </row>
    <row r="84" spans="2:65" s="20" customFormat="1" ht="22.9" customHeight="1" x14ac:dyDescent="0.25">
      <c r="B84" s="21"/>
      <c r="C84" s="64" t="s">
        <v>122</v>
      </c>
      <c r="D84" s="22"/>
      <c r="E84" s="22"/>
      <c r="F84" s="22"/>
      <c r="G84" s="22"/>
      <c r="H84" s="22"/>
      <c r="I84" s="22"/>
      <c r="J84" s="140">
        <f t="shared" ref="J84:J85" si="2">BK84</f>
        <v>0</v>
      </c>
      <c r="K84" s="22"/>
      <c r="L84" s="25"/>
      <c r="M84" s="59"/>
      <c r="N84" s="60"/>
      <c r="O84" s="60"/>
      <c r="P84" s="141">
        <f>P85+P110+P137+P162+P167</f>
        <v>0</v>
      </c>
      <c r="Q84" s="60"/>
      <c r="R84" s="141">
        <f>R85+R110+R137+R162+R167</f>
        <v>16.881485999999999</v>
      </c>
      <c r="S84" s="60"/>
      <c r="T84" s="142">
        <f>T85+T110+T137+T162+T167</f>
        <v>0</v>
      </c>
      <c r="AT84" s="3" t="s">
        <v>71</v>
      </c>
      <c r="AU84" s="3" t="s">
        <v>105</v>
      </c>
      <c r="BK84" s="143">
        <f>BK85+BK110+BK137+BK162+BK167</f>
        <v>0</v>
      </c>
    </row>
    <row r="85" spans="2:65" s="144" customFormat="1" ht="25.9" customHeight="1" x14ac:dyDescent="0.2">
      <c r="B85" s="145"/>
      <c r="C85" s="146"/>
      <c r="D85" s="147" t="s">
        <v>71</v>
      </c>
      <c r="E85" s="148" t="s">
        <v>2081</v>
      </c>
      <c r="F85" s="148" t="s">
        <v>2082</v>
      </c>
      <c r="G85" s="146"/>
      <c r="H85" s="146"/>
      <c r="I85" s="149"/>
      <c r="J85" s="150">
        <f t="shared" si="2"/>
        <v>0</v>
      </c>
      <c r="K85" s="146"/>
      <c r="L85" s="151"/>
      <c r="M85" s="152"/>
      <c r="N85" s="146"/>
      <c r="O85" s="146"/>
      <c r="P85" s="153">
        <f>SUM(P86:P109)</f>
        <v>0</v>
      </c>
      <c r="Q85" s="146"/>
      <c r="R85" s="153">
        <f>SUM(R86:R109)</f>
        <v>0.26735999999999999</v>
      </c>
      <c r="S85" s="146"/>
      <c r="T85" s="154">
        <f>SUM(T86:T109)</f>
        <v>0</v>
      </c>
      <c r="AR85" s="155" t="s">
        <v>80</v>
      </c>
      <c r="AT85" s="156" t="s">
        <v>71</v>
      </c>
      <c r="AU85" s="156" t="s">
        <v>72</v>
      </c>
      <c r="AY85" s="155" t="s">
        <v>125</v>
      </c>
      <c r="BK85" s="157">
        <f>SUM(BK86:BK109)</f>
        <v>0</v>
      </c>
    </row>
    <row r="86" spans="2:65" s="20" customFormat="1" ht="16.5" customHeight="1" x14ac:dyDescent="0.2">
      <c r="B86" s="21"/>
      <c r="C86" s="160" t="s">
        <v>80</v>
      </c>
      <c r="D86" s="160" t="s">
        <v>127</v>
      </c>
      <c r="E86" s="161" t="s">
        <v>2083</v>
      </c>
      <c r="F86" s="162" t="s">
        <v>2084</v>
      </c>
      <c r="G86" s="163" t="s">
        <v>196</v>
      </c>
      <c r="H86" s="164">
        <v>3</v>
      </c>
      <c r="I86" s="165"/>
      <c r="J86" s="166">
        <f>ROUND(I86*H86,2)</f>
        <v>0</v>
      </c>
      <c r="K86" s="162" t="s">
        <v>19</v>
      </c>
      <c r="L86" s="25"/>
      <c r="M86" s="167" t="s">
        <v>19</v>
      </c>
      <c r="N86" s="168" t="s">
        <v>43</v>
      </c>
      <c r="O86" s="22"/>
      <c r="P86" s="169">
        <f>O86*H86</f>
        <v>0</v>
      </c>
      <c r="Q86" s="169">
        <v>0</v>
      </c>
      <c r="R86" s="169">
        <f>Q86*H86</f>
        <v>0</v>
      </c>
      <c r="S86" s="169">
        <v>0</v>
      </c>
      <c r="T86" s="170">
        <f>S86*H86</f>
        <v>0</v>
      </c>
      <c r="AR86" s="171" t="s">
        <v>860</v>
      </c>
      <c r="AT86" s="171" t="s">
        <v>127</v>
      </c>
      <c r="AU86" s="171" t="s">
        <v>80</v>
      </c>
      <c r="AY86" s="3" t="s">
        <v>125</v>
      </c>
      <c r="BE86" s="172">
        <f>IF(N86="základní",J86,0)</f>
        <v>0</v>
      </c>
      <c r="BF86" s="172">
        <f>IF(N86="snížená",J86,0)</f>
        <v>0</v>
      </c>
      <c r="BG86" s="172">
        <f>IF(N86="zákl. přenesená",J86,0)</f>
        <v>0</v>
      </c>
      <c r="BH86" s="172">
        <f>IF(N86="sníž. přenesená",J86,0)</f>
        <v>0</v>
      </c>
      <c r="BI86" s="172">
        <f>IF(N86="nulová",J86,0)</f>
        <v>0</v>
      </c>
      <c r="BJ86" s="3" t="s">
        <v>80</v>
      </c>
      <c r="BK86" s="172">
        <f>ROUND(I86*H86,2)</f>
        <v>0</v>
      </c>
      <c r="BL86" s="3" t="s">
        <v>860</v>
      </c>
      <c r="BM86" s="171" t="s">
        <v>2085</v>
      </c>
    </row>
    <row r="87" spans="2:65" s="20" customFormat="1" x14ac:dyDescent="0.2">
      <c r="B87" s="21"/>
      <c r="C87" s="22"/>
      <c r="D87" s="173" t="s">
        <v>134</v>
      </c>
      <c r="E87" s="22"/>
      <c r="F87" s="174" t="s">
        <v>2084</v>
      </c>
      <c r="G87" s="22"/>
      <c r="H87" s="22"/>
      <c r="I87" s="175"/>
      <c r="J87" s="22"/>
      <c r="K87" s="22"/>
      <c r="L87" s="25"/>
      <c r="M87" s="176"/>
      <c r="N87" s="22"/>
      <c r="O87" s="22"/>
      <c r="P87" s="22"/>
      <c r="Q87" s="22"/>
      <c r="R87" s="22"/>
      <c r="S87" s="22"/>
      <c r="T87" s="53"/>
      <c r="AT87" s="3" t="s">
        <v>134</v>
      </c>
      <c r="AU87" s="3" t="s">
        <v>80</v>
      </c>
    </row>
    <row r="88" spans="2:65" s="20" customFormat="1" ht="16.5" customHeight="1" x14ac:dyDescent="0.2">
      <c r="B88" s="21"/>
      <c r="C88" s="160" t="s">
        <v>82</v>
      </c>
      <c r="D88" s="160" t="s">
        <v>127</v>
      </c>
      <c r="E88" s="161" t="s">
        <v>2086</v>
      </c>
      <c r="F88" s="162" t="s">
        <v>2087</v>
      </c>
      <c r="G88" s="163" t="s">
        <v>196</v>
      </c>
      <c r="H88" s="164">
        <v>3</v>
      </c>
      <c r="I88" s="165"/>
      <c r="J88" s="166">
        <f>ROUND(I88*H88,2)</f>
        <v>0</v>
      </c>
      <c r="K88" s="162" t="s">
        <v>19</v>
      </c>
      <c r="L88" s="25"/>
      <c r="M88" s="167" t="s">
        <v>19</v>
      </c>
      <c r="N88" s="168" t="s">
        <v>43</v>
      </c>
      <c r="O88" s="22"/>
      <c r="P88" s="169">
        <f>O88*H88</f>
        <v>0</v>
      </c>
      <c r="Q88" s="169">
        <v>0</v>
      </c>
      <c r="R88" s="169">
        <f>Q88*H88</f>
        <v>0</v>
      </c>
      <c r="S88" s="169">
        <v>0</v>
      </c>
      <c r="T88" s="170">
        <f>S88*H88</f>
        <v>0</v>
      </c>
      <c r="AR88" s="171" t="s">
        <v>860</v>
      </c>
      <c r="AT88" s="171" t="s">
        <v>127</v>
      </c>
      <c r="AU88" s="171" t="s">
        <v>80</v>
      </c>
      <c r="AY88" s="3" t="s">
        <v>125</v>
      </c>
      <c r="BE88" s="172">
        <f>IF(N88="základní",J88,0)</f>
        <v>0</v>
      </c>
      <c r="BF88" s="172">
        <f>IF(N88="snížená",J88,0)</f>
        <v>0</v>
      </c>
      <c r="BG88" s="172">
        <f>IF(N88="zákl. přenesená",J88,0)</f>
        <v>0</v>
      </c>
      <c r="BH88" s="172">
        <f>IF(N88="sníž. přenesená",J88,0)</f>
        <v>0</v>
      </c>
      <c r="BI88" s="172">
        <f>IF(N88="nulová",J88,0)</f>
        <v>0</v>
      </c>
      <c r="BJ88" s="3" t="s">
        <v>80</v>
      </c>
      <c r="BK88" s="172">
        <f>ROUND(I88*H88,2)</f>
        <v>0</v>
      </c>
      <c r="BL88" s="3" t="s">
        <v>860</v>
      </c>
      <c r="BM88" s="171" t="s">
        <v>2088</v>
      </c>
    </row>
    <row r="89" spans="2:65" s="20" customFormat="1" x14ac:dyDescent="0.2">
      <c r="B89" s="21"/>
      <c r="C89" s="22"/>
      <c r="D89" s="173" t="s">
        <v>134</v>
      </c>
      <c r="E89" s="22"/>
      <c r="F89" s="174" t="s">
        <v>2087</v>
      </c>
      <c r="G89" s="22"/>
      <c r="H89" s="22"/>
      <c r="I89" s="175"/>
      <c r="J89" s="22"/>
      <c r="K89" s="22"/>
      <c r="L89" s="25"/>
      <c r="M89" s="176"/>
      <c r="N89" s="22"/>
      <c r="O89" s="22"/>
      <c r="P89" s="22"/>
      <c r="Q89" s="22"/>
      <c r="R89" s="22"/>
      <c r="S89" s="22"/>
      <c r="T89" s="53"/>
      <c r="AT89" s="3" t="s">
        <v>134</v>
      </c>
      <c r="AU89" s="3" t="s">
        <v>80</v>
      </c>
    </row>
    <row r="90" spans="2:65" s="20" customFormat="1" ht="16.5" customHeight="1" x14ac:dyDescent="0.2">
      <c r="B90" s="21"/>
      <c r="C90" s="160" t="s">
        <v>146</v>
      </c>
      <c r="D90" s="160" t="s">
        <v>127</v>
      </c>
      <c r="E90" s="161" t="s">
        <v>2089</v>
      </c>
      <c r="F90" s="162" t="s">
        <v>2090</v>
      </c>
      <c r="G90" s="163" t="s">
        <v>196</v>
      </c>
      <c r="H90" s="164">
        <v>2</v>
      </c>
      <c r="I90" s="165"/>
      <c r="J90" s="166">
        <f>ROUND(I90*H90,2)</f>
        <v>0</v>
      </c>
      <c r="K90" s="162" t="s">
        <v>19</v>
      </c>
      <c r="L90" s="25"/>
      <c r="M90" s="167" t="s">
        <v>19</v>
      </c>
      <c r="N90" s="168" t="s">
        <v>43</v>
      </c>
      <c r="O90" s="22"/>
      <c r="P90" s="169">
        <f>O90*H90</f>
        <v>0</v>
      </c>
      <c r="Q90" s="169">
        <v>0</v>
      </c>
      <c r="R90" s="169">
        <f>Q90*H90</f>
        <v>0</v>
      </c>
      <c r="S90" s="169">
        <v>0</v>
      </c>
      <c r="T90" s="170">
        <f>S90*H90</f>
        <v>0</v>
      </c>
      <c r="AR90" s="171" t="s">
        <v>860</v>
      </c>
      <c r="AT90" s="171" t="s">
        <v>127</v>
      </c>
      <c r="AU90" s="171" t="s">
        <v>80</v>
      </c>
      <c r="AY90" s="3" t="s">
        <v>125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3" t="s">
        <v>80</v>
      </c>
      <c r="BK90" s="172">
        <f>ROUND(I90*H90,2)</f>
        <v>0</v>
      </c>
      <c r="BL90" s="3" t="s">
        <v>860</v>
      </c>
      <c r="BM90" s="171" t="s">
        <v>2091</v>
      </c>
    </row>
    <row r="91" spans="2:65" s="20" customFormat="1" x14ac:dyDescent="0.2">
      <c r="B91" s="21"/>
      <c r="C91" s="22"/>
      <c r="D91" s="173" t="s">
        <v>134</v>
      </c>
      <c r="E91" s="22"/>
      <c r="F91" s="174" t="s">
        <v>2090</v>
      </c>
      <c r="G91" s="22"/>
      <c r="H91" s="22"/>
      <c r="I91" s="175"/>
      <c r="J91" s="22"/>
      <c r="K91" s="22"/>
      <c r="L91" s="25"/>
      <c r="M91" s="176"/>
      <c r="N91" s="22"/>
      <c r="O91" s="22"/>
      <c r="P91" s="22"/>
      <c r="Q91" s="22"/>
      <c r="R91" s="22"/>
      <c r="S91" s="22"/>
      <c r="T91" s="53"/>
      <c r="AT91" s="3" t="s">
        <v>134</v>
      </c>
      <c r="AU91" s="3" t="s">
        <v>80</v>
      </c>
    </row>
    <row r="92" spans="2:65" s="20" customFormat="1" ht="16.5" customHeight="1" x14ac:dyDescent="0.2">
      <c r="B92" s="21"/>
      <c r="C92" s="160" t="s">
        <v>132</v>
      </c>
      <c r="D92" s="160" t="s">
        <v>127</v>
      </c>
      <c r="E92" s="161" t="s">
        <v>2092</v>
      </c>
      <c r="F92" s="162" t="s">
        <v>2093</v>
      </c>
      <c r="G92" s="163" t="s">
        <v>196</v>
      </c>
      <c r="H92" s="164">
        <v>1</v>
      </c>
      <c r="I92" s="165"/>
      <c r="J92" s="166">
        <f>ROUND(I92*H92,2)</f>
        <v>0</v>
      </c>
      <c r="K92" s="162" t="s">
        <v>19</v>
      </c>
      <c r="L92" s="25"/>
      <c r="M92" s="167" t="s">
        <v>19</v>
      </c>
      <c r="N92" s="168" t="s">
        <v>43</v>
      </c>
      <c r="O92" s="22"/>
      <c r="P92" s="169">
        <f>O92*H92</f>
        <v>0</v>
      </c>
      <c r="Q92" s="169">
        <v>0</v>
      </c>
      <c r="R92" s="169">
        <f>Q92*H92</f>
        <v>0</v>
      </c>
      <c r="S92" s="169">
        <v>0</v>
      </c>
      <c r="T92" s="170">
        <f>S92*H92</f>
        <v>0</v>
      </c>
      <c r="AR92" s="171" t="s">
        <v>860</v>
      </c>
      <c r="AT92" s="171" t="s">
        <v>127</v>
      </c>
      <c r="AU92" s="171" t="s">
        <v>80</v>
      </c>
      <c r="AY92" s="3" t="s">
        <v>125</v>
      </c>
      <c r="BE92" s="172">
        <f>IF(N92="základní",J92,0)</f>
        <v>0</v>
      </c>
      <c r="BF92" s="172">
        <f>IF(N92="snížená",J92,0)</f>
        <v>0</v>
      </c>
      <c r="BG92" s="172">
        <f>IF(N92="zákl. přenesená",J92,0)</f>
        <v>0</v>
      </c>
      <c r="BH92" s="172">
        <f>IF(N92="sníž. přenesená",J92,0)</f>
        <v>0</v>
      </c>
      <c r="BI92" s="172">
        <f>IF(N92="nulová",J92,0)</f>
        <v>0</v>
      </c>
      <c r="BJ92" s="3" t="s">
        <v>80</v>
      </c>
      <c r="BK92" s="172">
        <f>ROUND(I92*H92,2)</f>
        <v>0</v>
      </c>
      <c r="BL92" s="3" t="s">
        <v>860</v>
      </c>
      <c r="BM92" s="171" t="s">
        <v>2094</v>
      </c>
    </row>
    <row r="93" spans="2:65" s="20" customFormat="1" x14ac:dyDescent="0.2">
      <c r="B93" s="21"/>
      <c r="C93" s="22"/>
      <c r="D93" s="173" t="s">
        <v>134</v>
      </c>
      <c r="E93" s="22"/>
      <c r="F93" s="174" t="s">
        <v>2093</v>
      </c>
      <c r="G93" s="22"/>
      <c r="H93" s="22"/>
      <c r="I93" s="175"/>
      <c r="J93" s="22"/>
      <c r="K93" s="22"/>
      <c r="L93" s="25"/>
      <c r="M93" s="176"/>
      <c r="N93" s="22"/>
      <c r="O93" s="22"/>
      <c r="P93" s="22"/>
      <c r="Q93" s="22"/>
      <c r="R93" s="22"/>
      <c r="S93" s="22"/>
      <c r="T93" s="53"/>
      <c r="AT93" s="3" t="s">
        <v>134</v>
      </c>
      <c r="AU93" s="3" t="s">
        <v>80</v>
      </c>
    </row>
    <row r="94" spans="2:65" s="20" customFormat="1" ht="21.75" customHeight="1" x14ac:dyDescent="0.2">
      <c r="B94" s="21"/>
      <c r="C94" s="160" t="s">
        <v>159</v>
      </c>
      <c r="D94" s="160" t="s">
        <v>127</v>
      </c>
      <c r="E94" s="161" t="s">
        <v>2095</v>
      </c>
      <c r="F94" s="162" t="s">
        <v>2096</v>
      </c>
      <c r="G94" s="163" t="s">
        <v>178</v>
      </c>
      <c r="H94" s="164">
        <v>135</v>
      </c>
      <c r="I94" s="165"/>
      <c r="J94" s="166">
        <f>ROUND(I94*H94,2)</f>
        <v>0</v>
      </c>
      <c r="K94" s="162" t="s">
        <v>19</v>
      </c>
      <c r="L94" s="25"/>
      <c r="M94" s="167" t="s">
        <v>19</v>
      </c>
      <c r="N94" s="168" t="s">
        <v>43</v>
      </c>
      <c r="O94" s="22"/>
      <c r="P94" s="169">
        <f>O94*H94</f>
        <v>0</v>
      </c>
      <c r="Q94" s="169">
        <v>9.8999999999999999E-4</v>
      </c>
      <c r="R94" s="169">
        <f>Q94*H94</f>
        <v>0.13364999999999999</v>
      </c>
      <c r="S94" s="169">
        <v>0</v>
      </c>
      <c r="T94" s="170">
        <f>S94*H94</f>
        <v>0</v>
      </c>
      <c r="AR94" s="171" t="s">
        <v>860</v>
      </c>
      <c r="AT94" s="171" t="s">
        <v>127</v>
      </c>
      <c r="AU94" s="171" t="s">
        <v>80</v>
      </c>
      <c r="AY94" s="3" t="s">
        <v>125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3" t="s">
        <v>80</v>
      </c>
      <c r="BK94" s="172">
        <f>ROUND(I94*H94,2)</f>
        <v>0</v>
      </c>
      <c r="BL94" s="3" t="s">
        <v>860</v>
      </c>
      <c r="BM94" s="171" t="s">
        <v>2097</v>
      </c>
    </row>
    <row r="95" spans="2:65" s="20" customFormat="1" x14ac:dyDescent="0.2">
      <c r="B95" s="21"/>
      <c r="C95" s="22"/>
      <c r="D95" s="173" t="s">
        <v>134</v>
      </c>
      <c r="E95" s="22"/>
      <c r="F95" s="174" t="s">
        <v>2096</v>
      </c>
      <c r="G95" s="22"/>
      <c r="H95" s="22"/>
      <c r="I95" s="175"/>
      <c r="J95" s="22"/>
      <c r="K95" s="22"/>
      <c r="L95" s="25"/>
      <c r="M95" s="176"/>
      <c r="N95" s="22"/>
      <c r="O95" s="22"/>
      <c r="P95" s="22"/>
      <c r="Q95" s="22"/>
      <c r="R95" s="22"/>
      <c r="S95" s="22"/>
      <c r="T95" s="53"/>
      <c r="AT95" s="3" t="s">
        <v>134</v>
      </c>
      <c r="AU95" s="3" t="s">
        <v>80</v>
      </c>
    </row>
    <row r="96" spans="2:65" s="20" customFormat="1" ht="21.75" customHeight="1" x14ac:dyDescent="0.2">
      <c r="B96" s="21"/>
      <c r="C96" s="160" t="s">
        <v>165</v>
      </c>
      <c r="D96" s="160" t="s">
        <v>127</v>
      </c>
      <c r="E96" s="161" t="s">
        <v>2098</v>
      </c>
      <c r="F96" s="162" t="s">
        <v>2099</v>
      </c>
      <c r="G96" s="163" t="s">
        <v>196</v>
      </c>
      <c r="H96" s="164">
        <v>18</v>
      </c>
      <c r="I96" s="165"/>
      <c r="J96" s="166">
        <f>ROUND(I96*H96,2)</f>
        <v>0</v>
      </c>
      <c r="K96" s="162" t="s">
        <v>19</v>
      </c>
      <c r="L96" s="25"/>
      <c r="M96" s="167" t="s">
        <v>19</v>
      </c>
      <c r="N96" s="168" t="s">
        <v>43</v>
      </c>
      <c r="O96" s="22"/>
      <c r="P96" s="169">
        <f>O96*H96</f>
        <v>0</v>
      </c>
      <c r="Q96" s="169">
        <v>2.0000000000000001E-4</v>
      </c>
      <c r="R96" s="169">
        <f>Q96*H96</f>
        <v>3.6000000000000003E-3</v>
      </c>
      <c r="S96" s="169">
        <v>0</v>
      </c>
      <c r="T96" s="170">
        <f>S96*H96</f>
        <v>0</v>
      </c>
      <c r="AR96" s="171" t="s">
        <v>860</v>
      </c>
      <c r="AT96" s="171" t="s">
        <v>127</v>
      </c>
      <c r="AU96" s="171" t="s">
        <v>80</v>
      </c>
      <c r="AY96" s="3" t="s">
        <v>125</v>
      </c>
      <c r="BE96" s="172">
        <f>IF(N96="základní",J96,0)</f>
        <v>0</v>
      </c>
      <c r="BF96" s="172">
        <f>IF(N96="snížená",J96,0)</f>
        <v>0</v>
      </c>
      <c r="BG96" s="172">
        <f>IF(N96="zákl. přenesená",J96,0)</f>
        <v>0</v>
      </c>
      <c r="BH96" s="172">
        <f>IF(N96="sníž. přenesená",J96,0)</f>
        <v>0</v>
      </c>
      <c r="BI96" s="172">
        <f>IF(N96="nulová",J96,0)</f>
        <v>0</v>
      </c>
      <c r="BJ96" s="3" t="s">
        <v>80</v>
      </c>
      <c r="BK96" s="172">
        <f>ROUND(I96*H96,2)</f>
        <v>0</v>
      </c>
      <c r="BL96" s="3" t="s">
        <v>860</v>
      </c>
      <c r="BM96" s="171" t="s">
        <v>2100</v>
      </c>
    </row>
    <row r="97" spans="2:65" s="20" customFormat="1" x14ac:dyDescent="0.2">
      <c r="B97" s="21"/>
      <c r="C97" s="22"/>
      <c r="D97" s="173" t="s">
        <v>134</v>
      </c>
      <c r="E97" s="22"/>
      <c r="F97" s="174" t="s">
        <v>2099</v>
      </c>
      <c r="G97" s="22"/>
      <c r="H97" s="22"/>
      <c r="I97" s="175"/>
      <c r="J97" s="22"/>
      <c r="K97" s="22"/>
      <c r="L97" s="25"/>
      <c r="M97" s="176"/>
      <c r="N97" s="22"/>
      <c r="O97" s="22"/>
      <c r="P97" s="22"/>
      <c r="Q97" s="22"/>
      <c r="R97" s="22"/>
      <c r="S97" s="22"/>
      <c r="T97" s="53"/>
      <c r="AT97" s="3" t="s">
        <v>134</v>
      </c>
      <c r="AU97" s="3" t="s">
        <v>80</v>
      </c>
    </row>
    <row r="98" spans="2:65" s="20" customFormat="1" ht="21.75" customHeight="1" x14ac:dyDescent="0.2">
      <c r="B98" s="21"/>
      <c r="C98" s="160" t="s">
        <v>172</v>
      </c>
      <c r="D98" s="160" t="s">
        <v>127</v>
      </c>
      <c r="E98" s="161" t="s">
        <v>2101</v>
      </c>
      <c r="F98" s="162" t="s">
        <v>2102</v>
      </c>
      <c r="G98" s="163" t="s">
        <v>178</v>
      </c>
      <c r="H98" s="164">
        <v>35</v>
      </c>
      <c r="I98" s="165"/>
      <c r="J98" s="166">
        <f>ROUND(I98*H98,2)</f>
        <v>0</v>
      </c>
      <c r="K98" s="162" t="s">
        <v>19</v>
      </c>
      <c r="L98" s="25"/>
      <c r="M98" s="167" t="s">
        <v>19</v>
      </c>
      <c r="N98" s="168" t="s">
        <v>43</v>
      </c>
      <c r="O98" s="22"/>
      <c r="P98" s="169">
        <f>O98*H98</f>
        <v>0</v>
      </c>
      <c r="Q98" s="169">
        <v>2.1000000000000001E-4</v>
      </c>
      <c r="R98" s="169">
        <f>Q98*H98</f>
        <v>7.3500000000000006E-3</v>
      </c>
      <c r="S98" s="169">
        <v>0</v>
      </c>
      <c r="T98" s="170">
        <f>S98*H98</f>
        <v>0</v>
      </c>
      <c r="AR98" s="171" t="s">
        <v>860</v>
      </c>
      <c r="AT98" s="171" t="s">
        <v>127</v>
      </c>
      <c r="AU98" s="171" t="s">
        <v>80</v>
      </c>
      <c r="AY98" s="3" t="s">
        <v>125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3" t="s">
        <v>80</v>
      </c>
      <c r="BK98" s="172">
        <f>ROUND(I98*H98,2)</f>
        <v>0</v>
      </c>
      <c r="BL98" s="3" t="s">
        <v>860</v>
      </c>
      <c r="BM98" s="171" t="s">
        <v>2103</v>
      </c>
    </row>
    <row r="99" spans="2:65" s="20" customFormat="1" x14ac:dyDescent="0.2">
      <c r="B99" s="21"/>
      <c r="C99" s="22"/>
      <c r="D99" s="173" t="s">
        <v>134</v>
      </c>
      <c r="E99" s="22"/>
      <c r="F99" s="174" t="s">
        <v>2102</v>
      </c>
      <c r="G99" s="22"/>
      <c r="H99" s="22"/>
      <c r="I99" s="175"/>
      <c r="J99" s="22"/>
      <c r="K99" s="22"/>
      <c r="L99" s="25"/>
      <c r="M99" s="176"/>
      <c r="N99" s="22"/>
      <c r="O99" s="22"/>
      <c r="P99" s="22"/>
      <c r="Q99" s="22"/>
      <c r="R99" s="22"/>
      <c r="S99" s="22"/>
      <c r="T99" s="53"/>
      <c r="AT99" s="3" t="s">
        <v>134</v>
      </c>
      <c r="AU99" s="3" t="s">
        <v>80</v>
      </c>
    </row>
    <row r="100" spans="2:65" s="20" customFormat="1" ht="21.75" customHeight="1" x14ac:dyDescent="0.2">
      <c r="B100" s="21"/>
      <c r="C100" s="160" t="s">
        <v>175</v>
      </c>
      <c r="D100" s="160" t="s">
        <v>127</v>
      </c>
      <c r="E100" s="161" t="s">
        <v>2104</v>
      </c>
      <c r="F100" s="162" t="s">
        <v>2105</v>
      </c>
      <c r="G100" s="163" t="s">
        <v>178</v>
      </c>
      <c r="H100" s="164">
        <v>132</v>
      </c>
      <c r="I100" s="165"/>
      <c r="J100" s="166">
        <f>ROUND(I100*H100,2)</f>
        <v>0</v>
      </c>
      <c r="K100" s="162" t="s">
        <v>19</v>
      </c>
      <c r="L100" s="25"/>
      <c r="M100" s="167" t="s">
        <v>19</v>
      </c>
      <c r="N100" s="168" t="s">
        <v>43</v>
      </c>
      <c r="O100" s="22"/>
      <c r="P100" s="169">
        <f>O100*H100</f>
        <v>0</v>
      </c>
      <c r="Q100" s="169">
        <v>9.3000000000000005E-4</v>
      </c>
      <c r="R100" s="169">
        <f>Q100*H100</f>
        <v>0.12276000000000001</v>
      </c>
      <c r="S100" s="169">
        <v>0</v>
      </c>
      <c r="T100" s="170">
        <f>S100*H100</f>
        <v>0</v>
      </c>
      <c r="AR100" s="171" t="s">
        <v>860</v>
      </c>
      <c r="AT100" s="171" t="s">
        <v>127</v>
      </c>
      <c r="AU100" s="171" t="s">
        <v>80</v>
      </c>
      <c r="AY100" s="3" t="s">
        <v>125</v>
      </c>
      <c r="BE100" s="172">
        <f>IF(N100="základní",J100,0)</f>
        <v>0</v>
      </c>
      <c r="BF100" s="172">
        <f>IF(N100="snížená",J100,0)</f>
        <v>0</v>
      </c>
      <c r="BG100" s="172">
        <f>IF(N100="zákl. přenesená",J100,0)</f>
        <v>0</v>
      </c>
      <c r="BH100" s="172">
        <f>IF(N100="sníž. přenesená",J100,0)</f>
        <v>0</v>
      </c>
      <c r="BI100" s="172">
        <f>IF(N100="nulová",J100,0)</f>
        <v>0</v>
      </c>
      <c r="BJ100" s="3" t="s">
        <v>80</v>
      </c>
      <c r="BK100" s="172">
        <f>ROUND(I100*H100,2)</f>
        <v>0</v>
      </c>
      <c r="BL100" s="3" t="s">
        <v>860</v>
      </c>
      <c r="BM100" s="171" t="s">
        <v>2106</v>
      </c>
    </row>
    <row r="101" spans="2:65" s="20" customFormat="1" x14ac:dyDescent="0.2">
      <c r="B101" s="21"/>
      <c r="C101" s="22"/>
      <c r="D101" s="173" t="s">
        <v>134</v>
      </c>
      <c r="E101" s="22"/>
      <c r="F101" s="174" t="s">
        <v>2105</v>
      </c>
      <c r="G101" s="22"/>
      <c r="H101" s="22"/>
      <c r="I101" s="175"/>
      <c r="J101" s="22"/>
      <c r="K101" s="22"/>
      <c r="L101" s="25"/>
      <c r="M101" s="176"/>
      <c r="N101" s="22"/>
      <c r="O101" s="22"/>
      <c r="P101" s="22"/>
      <c r="Q101" s="22"/>
      <c r="R101" s="22"/>
      <c r="S101" s="22"/>
      <c r="T101" s="53"/>
      <c r="AT101" s="3" t="s">
        <v>134</v>
      </c>
      <c r="AU101" s="3" t="s">
        <v>80</v>
      </c>
    </row>
    <row r="102" spans="2:65" s="20" customFormat="1" ht="16.5" customHeight="1" x14ac:dyDescent="0.2">
      <c r="B102" s="21"/>
      <c r="C102" s="160" t="s">
        <v>183</v>
      </c>
      <c r="D102" s="160" t="s">
        <v>127</v>
      </c>
      <c r="E102" s="161" t="s">
        <v>2107</v>
      </c>
      <c r="F102" s="162" t="s">
        <v>2108</v>
      </c>
      <c r="G102" s="163" t="s">
        <v>2109</v>
      </c>
      <c r="H102" s="164">
        <v>10</v>
      </c>
      <c r="I102" s="165"/>
      <c r="J102" s="166">
        <f>ROUND(I102*H102,2)</f>
        <v>0</v>
      </c>
      <c r="K102" s="162" t="s">
        <v>19</v>
      </c>
      <c r="L102" s="25"/>
      <c r="M102" s="167" t="s">
        <v>19</v>
      </c>
      <c r="N102" s="168" t="s">
        <v>43</v>
      </c>
      <c r="O102" s="22"/>
      <c r="P102" s="169">
        <f>O102*H102</f>
        <v>0</v>
      </c>
      <c r="Q102" s="169">
        <v>0</v>
      </c>
      <c r="R102" s="169">
        <f>Q102*H102</f>
        <v>0</v>
      </c>
      <c r="S102" s="169">
        <v>0</v>
      </c>
      <c r="T102" s="170">
        <f>S102*H102</f>
        <v>0</v>
      </c>
      <c r="AR102" s="171" t="s">
        <v>860</v>
      </c>
      <c r="AT102" s="171" t="s">
        <v>127</v>
      </c>
      <c r="AU102" s="171" t="s">
        <v>80</v>
      </c>
      <c r="AY102" s="3" t="s">
        <v>125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3" t="s">
        <v>80</v>
      </c>
      <c r="BK102" s="172">
        <f>ROUND(I102*H102,2)</f>
        <v>0</v>
      </c>
      <c r="BL102" s="3" t="s">
        <v>860</v>
      </c>
      <c r="BM102" s="171" t="s">
        <v>2110</v>
      </c>
    </row>
    <row r="103" spans="2:65" s="20" customFormat="1" x14ac:dyDescent="0.2">
      <c r="B103" s="21"/>
      <c r="C103" s="22"/>
      <c r="D103" s="173" t="s">
        <v>134</v>
      </c>
      <c r="E103" s="22"/>
      <c r="F103" s="174" t="s">
        <v>2108</v>
      </c>
      <c r="G103" s="22"/>
      <c r="H103" s="22"/>
      <c r="I103" s="175"/>
      <c r="J103" s="22"/>
      <c r="K103" s="22"/>
      <c r="L103" s="25"/>
      <c r="M103" s="176"/>
      <c r="N103" s="22"/>
      <c r="O103" s="22"/>
      <c r="P103" s="22"/>
      <c r="Q103" s="22"/>
      <c r="R103" s="22"/>
      <c r="S103" s="22"/>
      <c r="T103" s="53"/>
      <c r="AT103" s="3" t="s">
        <v>134</v>
      </c>
      <c r="AU103" s="3" t="s">
        <v>80</v>
      </c>
    </row>
    <row r="104" spans="2:65" s="20" customFormat="1" ht="16.5" customHeight="1" x14ac:dyDescent="0.2">
      <c r="B104" s="21"/>
      <c r="C104" s="160" t="s">
        <v>193</v>
      </c>
      <c r="D104" s="160" t="s">
        <v>127</v>
      </c>
      <c r="E104" s="161" t="s">
        <v>2111</v>
      </c>
      <c r="F104" s="162" t="s">
        <v>2112</v>
      </c>
      <c r="G104" s="163" t="s">
        <v>196</v>
      </c>
      <c r="H104" s="164">
        <v>5</v>
      </c>
      <c r="I104" s="165"/>
      <c r="J104" s="166">
        <f>ROUND(I104*H104,2)</f>
        <v>0</v>
      </c>
      <c r="K104" s="162" t="s">
        <v>19</v>
      </c>
      <c r="L104" s="25"/>
      <c r="M104" s="167" t="s">
        <v>19</v>
      </c>
      <c r="N104" s="168" t="s">
        <v>43</v>
      </c>
      <c r="O104" s="22"/>
      <c r="P104" s="169">
        <f>O104*H104</f>
        <v>0</v>
      </c>
      <c r="Q104" s="169">
        <v>0</v>
      </c>
      <c r="R104" s="169">
        <f>Q104*H104</f>
        <v>0</v>
      </c>
      <c r="S104" s="169">
        <v>0</v>
      </c>
      <c r="T104" s="170">
        <f>S104*H104</f>
        <v>0</v>
      </c>
      <c r="AR104" s="171" t="s">
        <v>860</v>
      </c>
      <c r="AT104" s="171" t="s">
        <v>127</v>
      </c>
      <c r="AU104" s="171" t="s">
        <v>80</v>
      </c>
      <c r="AY104" s="3" t="s">
        <v>125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3" t="s">
        <v>80</v>
      </c>
      <c r="BK104" s="172">
        <f>ROUND(I104*H104,2)</f>
        <v>0</v>
      </c>
      <c r="BL104" s="3" t="s">
        <v>860</v>
      </c>
      <c r="BM104" s="171" t="s">
        <v>2113</v>
      </c>
    </row>
    <row r="105" spans="2:65" s="20" customFormat="1" x14ac:dyDescent="0.2">
      <c r="B105" s="21"/>
      <c r="C105" s="22"/>
      <c r="D105" s="173" t="s">
        <v>134</v>
      </c>
      <c r="E105" s="22"/>
      <c r="F105" s="174" t="s">
        <v>2112</v>
      </c>
      <c r="G105" s="22"/>
      <c r="H105" s="22"/>
      <c r="I105" s="175"/>
      <c r="J105" s="22"/>
      <c r="K105" s="22"/>
      <c r="L105" s="25"/>
      <c r="M105" s="176"/>
      <c r="N105" s="22"/>
      <c r="O105" s="22"/>
      <c r="P105" s="22"/>
      <c r="Q105" s="22"/>
      <c r="R105" s="22"/>
      <c r="S105" s="22"/>
      <c r="T105" s="53"/>
      <c r="AT105" s="3" t="s">
        <v>134</v>
      </c>
      <c r="AU105" s="3" t="s">
        <v>80</v>
      </c>
    </row>
    <row r="106" spans="2:65" s="20" customFormat="1" ht="16.5" customHeight="1" x14ac:dyDescent="0.2">
      <c r="B106" s="21"/>
      <c r="C106" s="160" t="s">
        <v>201</v>
      </c>
      <c r="D106" s="160" t="s">
        <v>127</v>
      </c>
      <c r="E106" s="161" t="s">
        <v>2114</v>
      </c>
      <c r="F106" s="162" t="s">
        <v>2115</v>
      </c>
      <c r="G106" s="163" t="s">
        <v>196</v>
      </c>
      <c r="H106" s="164">
        <v>8</v>
      </c>
      <c r="I106" s="165"/>
      <c r="J106" s="166">
        <f>ROUND(I106*H106,2)</f>
        <v>0</v>
      </c>
      <c r="K106" s="162" t="s">
        <v>19</v>
      </c>
      <c r="L106" s="25"/>
      <c r="M106" s="167" t="s">
        <v>19</v>
      </c>
      <c r="N106" s="168" t="s">
        <v>43</v>
      </c>
      <c r="O106" s="22"/>
      <c r="P106" s="169">
        <f>O106*H106</f>
        <v>0</v>
      </c>
      <c r="Q106" s="169">
        <v>0</v>
      </c>
      <c r="R106" s="169">
        <f>Q106*H106</f>
        <v>0</v>
      </c>
      <c r="S106" s="169">
        <v>0</v>
      </c>
      <c r="T106" s="170">
        <f>S106*H106</f>
        <v>0</v>
      </c>
      <c r="AR106" s="171" t="s">
        <v>860</v>
      </c>
      <c r="AT106" s="171" t="s">
        <v>127</v>
      </c>
      <c r="AU106" s="171" t="s">
        <v>80</v>
      </c>
      <c r="AY106" s="3" t="s">
        <v>125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3" t="s">
        <v>80</v>
      </c>
      <c r="BK106" s="172">
        <f>ROUND(I106*H106,2)</f>
        <v>0</v>
      </c>
      <c r="BL106" s="3" t="s">
        <v>860</v>
      </c>
      <c r="BM106" s="171" t="s">
        <v>2116</v>
      </c>
    </row>
    <row r="107" spans="2:65" s="20" customFormat="1" x14ac:dyDescent="0.2">
      <c r="B107" s="21"/>
      <c r="C107" s="22"/>
      <c r="D107" s="173" t="s">
        <v>134</v>
      </c>
      <c r="E107" s="22"/>
      <c r="F107" s="174" t="s">
        <v>2115</v>
      </c>
      <c r="G107" s="22"/>
      <c r="H107" s="22"/>
      <c r="I107" s="175"/>
      <c r="J107" s="22"/>
      <c r="K107" s="22"/>
      <c r="L107" s="25"/>
      <c r="M107" s="176"/>
      <c r="N107" s="22"/>
      <c r="O107" s="22"/>
      <c r="P107" s="22"/>
      <c r="Q107" s="22"/>
      <c r="R107" s="22"/>
      <c r="S107" s="22"/>
      <c r="T107" s="53"/>
      <c r="AT107" s="3" t="s">
        <v>134</v>
      </c>
      <c r="AU107" s="3" t="s">
        <v>80</v>
      </c>
    </row>
    <row r="108" spans="2:65" s="20" customFormat="1" ht="16.5" customHeight="1" x14ac:dyDescent="0.2">
      <c r="B108" s="21"/>
      <c r="C108" s="160" t="s">
        <v>8</v>
      </c>
      <c r="D108" s="160" t="s">
        <v>127</v>
      </c>
      <c r="E108" s="161" t="s">
        <v>2117</v>
      </c>
      <c r="F108" s="162" t="s">
        <v>2118</v>
      </c>
      <c r="G108" s="163" t="s">
        <v>196</v>
      </c>
      <c r="H108" s="164">
        <v>2</v>
      </c>
      <c r="I108" s="165"/>
      <c r="J108" s="166">
        <f>ROUND(I108*H108,2)</f>
        <v>0</v>
      </c>
      <c r="K108" s="162" t="s">
        <v>19</v>
      </c>
      <c r="L108" s="25"/>
      <c r="M108" s="167" t="s">
        <v>19</v>
      </c>
      <c r="N108" s="168" t="s">
        <v>43</v>
      </c>
      <c r="O108" s="22"/>
      <c r="P108" s="169">
        <f>O108*H108</f>
        <v>0</v>
      </c>
      <c r="Q108" s="169">
        <v>0</v>
      </c>
      <c r="R108" s="169">
        <f>Q108*H108</f>
        <v>0</v>
      </c>
      <c r="S108" s="169">
        <v>0</v>
      </c>
      <c r="T108" s="170">
        <f>S108*H108</f>
        <v>0</v>
      </c>
      <c r="AR108" s="171" t="s">
        <v>860</v>
      </c>
      <c r="AT108" s="171" t="s">
        <v>127</v>
      </c>
      <c r="AU108" s="171" t="s">
        <v>80</v>
      </c>
      <c r="AY108" s="3" t="s">
        <v>125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3" t="s">
        <v>80</v>
      </c>
      <c r="BK108" s="172">
        <f>ROUND(I108*H108,2)</f>
        <v>0</v>
      </c>
      <c r="BL108" s="3" t="s">
        <v>860</v>
      </c>
      <c r="BM108" s="171" t="s">
        <v>2119</v>
      </c>
    </row>
    <row r="109" spans="2:65" s="20" customFormat="1" x14ac:dyDescent="0.2">
      <c r="B109" s="21"/>
      <c r="C109" s="22"/>
      <c r="D109" s="173" t="s">
        <v>134</v>
      </c>
      <c r="E109" s="22"/>
      <c r="F109" s="174" t="s">
        <v>2118</v>
      </c>
      <c r="G109" s="22"/>
      <c r="H109" s="22"/>
      <c r="I109" s="175"/>
      <c r="J109" s="22"/>
      <c r="K109" s="22"/>
      <c r="L109" s="25"/>
      <c r="M109" s="176"/>
      <c r="N109" s="22"/>
      <c r="O109" s="22"/>
      <c r="P109" s="22"/>
      <c r="Q109" s="22"/>
      <c r="R109" s="22"/>
      <c r="S109" s="22"/>
      <c r="T109" s="53"/>
      <c r="AT109" s="3" t="s">
        <v>134</v>
      </c>
      <c r="AU109" s="3" t="s">
        <v>80</v>
      </c>
    </row>
    <row r="110" spans="2:65" s="144" customFormat="1" ht="25.9" customHeight="1" x14ac:dyDescent="0.2">
      <c r="B110" s="145"/>
      <c r="C110" s="146"/>
      <c r="D110" s="147" t="s">
        <v>71</v>
      </c>
      <c r="E110" s="148" t="s">
        <v>2120</v>
      </c>
      <c r="F110" s="148" t="s">
        <v>2121</v>
      </c>
      <c r="G110" s="146"/>
      <c r="H110" s="146"/>
      <c r="I110" s="149"/>
      <c r="J110" s="150">
        <f>BK110</f>
        <v>0</v>
      </c>
      <c r="K110" s="146"/>
      <c r="L110" s="151"/>
      <c r="M110" s="152"/>
      <c r="N110" s="146"/>
      <c r="O110" s="146"/>
      <c r="P110" s="153">
        <f>SUM(P111:P136)</f>
        <v>0</v>
      </c>
      <c r="Q110" s="146"/>
      <c r="R110" s="153">
        <f>SUM(R111:R136)</f>
        <v>16.569915999999999</v>
      </c>
      <c r="S110" s="146"/>
      <c r="T110" s="154">
        <f>SUM(T111:T136)</f>
        <v>0</v>
      </c>
      <c r="AR110" s="155" t="s">
        <v>80</v>
      </c>
      <c r="AT110" s="156" t="s">
        <v>71</v>
      </c>
      <c r="AU110" s="156" t="s">
        <v>72</v>
      </c>
      <c r="AY110" s="155" t="s">
        <v>125</v>
      </c>
      <c r="BK110" s="157">
        <f>SUM(BK111:BK136)</f>
        <v>0</v>
      </c>
    </row>
    <row r="111" spans="2:65" s="20" customFormat="1" ht="16.5" customHeight="1" x14ac:dyDescent="0.2">
      <c r="B111" s="21"/>
      <c r="C111" s="160" t="s">
        <v>212</v>
      </c>
      <c r="D111" s="160" t="s">
        <v>127</v>
      </c>
      <c r="E111" s="161" t="s">
        <v>2122</v>
      </c>
      <c r="F111" s="162" t="s">
        <v>2123</v>
      </c>
      <c r="G111" s="163" t="s">
        <v>2124</v>
      </c>
      <c r="H111" s="240"/>
      <c r="I111" s="165"/>
      <c r="J111" s="166">
        <f>ROUND(I111*H111,2)</f>
        <v>0</v>
      </c>
      <c r="K111" s="162" t="s">
        <v>19</v>
      </c>
      <c r="L111" s="25"/>
      <c r="M111" s="167" t="s">
        <v>19</v>
      </c>
      <c r="N111" s="168" t="s">
        <v>43</v>
      </c>
      <c r="O111" s="22"/>
      <c r="P111" s="169">
        <f>O111*H111</f>
        <v>0</v>
      </c>
      <c r="Q111" s="169">
        <v>0</v>
      </c>
      <c r="R111" s="169">
        <f>Q111*H111</f>
        <v>0</v>
      </c>
      <c r="S111" s="169">
        <v>0</v>
      </c>
      <c r="T111" s="170">
        <f>S111*H111</f>
        <v>0</v>
      </c>
      <c r="AR111" s="171" t="s">
        <v>860</v>
      </c>
      <c r="AT111" s="171" t="s">
        <v>127</v>
      </c>
      <c r="AU111" s="171" t="s">
        <v>80</v>
      </c>
      <c r="AY111" s="3" t="s">
        <v>125</v>
      </c>
      <c r="BE111" s="172">
        <f>IF(N111="základní",J111,0)</f>
        <v>0</v>
      </c>
      <c r="BF111" s="172">
        <f>IF(N111="snížená",J111,0)</f>
        <v>0</v>
      </c>
      <c r="BG111" s="172">
        <f>IF(N111="zákl. přenesená",J111,0)</f>
        <v>0</v>
      </c>
      <c r="BH111" s="172">
        <f>IF(N111="sníž. přenesená",J111,0)</f>
        <v>0</v>
      </c>
      <c r="BI111" s="172">
        <f>IF(N111="nulová",J111,0)</f>
        <v>0</v>
      </c>
      <c r="BJ111" s="3" t="s">
        <v>80</v>
      </c>
      <c r="BK111" s="172">
        <f>ROUND(I111*H111,2)</f>
        <v>0</v>
      </c>
      <c r="BL111" s="3" t="s">
        <v>860</v>
      </c>
      <c r="BM111" s="171" t="s">
        <v>2125</v>
      </c>
    </row>
    <row r="112" spans="2:65" s="20" customFormat="1" x14ac:dyDescent="0.2">
      <c r="B112" s="21"/>
      <c r="C112" s="22"/>
      <c r="D112" s="173" t="s">
        <v>134</v>
      </c>
      <c r="E112" s="22"/>
      <c r="F112" s="174" t="s">
        <v>2123</v>
      </c>
      <c r="G112" s="22"/>
      <c r="H112" s="22"/>
      <c r="I112" s="175"/>
      <c r="J112" s="22"/>
      <c r="K112" s="22"/>
      <c r="L112" s="25"/>
      <c r="M112" s="176"/>
      <c r="N112" s="22"/>
      <c r="O112" s="22"/>
      <c r="P112" s="22"/>
      <c r="Q112" s="22"/>
      <c r="R112" s="22"/>
      <c r="S112" s="22"/>
      <c r="T112" s="53"/>
      <c r="AT112" s="3" t="s">
        <v>134</v>
      </c>
      <c r="AU112" s="3" t="s">
        <v>80</v>
      </c>
    </row>
    <row r="113" spans="2:65" s="20" customFormat="1" ht="16.5" customHeight="1" x14ac:dyDescent="0.2">
      <c r="B113" s="21"/>
      <c r="C113" s="160" t="s">
        <v>220</v>
      </c>
      <c r="D113" s="160" t="s">
        <v>127</v>
      </c>
      <c r="E113" s="161" t="s">
        <v>2126</v>
      </c>
      <c r="F113" s="162" t="s">
        <v>2127</v>
      </c>
      <c r="G113" s="163" t="s">
        <v>2128</v>
      </c>
      <c r="H113" s="164">
        <v>0.15</v>
      </c>
      <c r="I113" s="165"/>
      <c r="J113" s="166">
        <f>ROUND(I113*H113,2)</f>
        <v>0</v>
      </c>
      <c r="K113" s="162" t="s">
        <v>19</v>
      </c>
      <c r="L113" s="25"/>
      <c r="M113" s="167" t="s">
        <v>19</v>
      </c>
      <c r="N113" s="168" t="s">
        <v>43</v>
      </c>
      <c r="O113" s="22"/>
      <c r="P113" s="169">
        <f>O113*H113</f>
        <v>0</v>
      </c>
      <c r="Q113" s="169">
        <v>1.124E-2</v>
      </c>
      <c r="R113" s="169">
        <f>Q113*H113</f>
        <v>1.686E-3</v>
      </c>
      <c r="S113" s="169">
        <v>0</v>
      </c>
      <c r="T113" s="170">
        <f>S113*H113</f>
        <v>0</v>
      </c>
      <c r="AR113" s="171" t="s">
        <v>860</v>
      </c>
      <c r="AT113" s="171" t="s">
        <v>127</v>
      </c>
      <c r="AU113" s="171" t="s">
        <v>80</v>
      </c>
      <c r="AY113" s="3" t="s">
        <v>125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3" t="s">
        <v>80</v>
      </c>
      <c r="BK113" s="172">
        <f>ROUND(I113*H113,2)</f>
        <v>0</v>
      </c>
      <c r="BL113" s="3" t="s">
        <v>860</v>
      </c>
      <c r="BM113" s="171" t="s">
        <v>2129</v>
      </c>
    </row>
    <row r="114" spans="2:65" s="20" customFormat="1" x14ac:dyDescent="0.2">
      <c r="B114" s="21"/>
      <c r="C114" s="22"/>
      <c r="D114" s="173" t="s">
        <v>134</v>
      </c>
      <c r="E114" s="22"/>
      <c r="F114" s="174" t="s">
        <v>2127</v>
      </c>
      <c r="G114" s="22"/>
      <c r="H114" s="22"/>
      <c r="I114" s="175"/>
      <c r="J114" s="22"/>
      <c r="K114" s="22"/>
      <c r="L114" s="25"/>
      <c r="M114" s="176"/>
      <c r="N114" s="22"/>
      <c r="O114" s="22"/>
      <c r="P114" s="22"/>
      <c r="Q114" s="22"/>
      <c r="R114" s="22"/>
      <c r="S114" s="22"/>
      <c r="T114" s="53"/>
      <c r="AT114" s="3" t="s">
        <v>134</v>
      </c>
      <c r="AU114" s="3" t="s">
        <v>80</v>
      </c>
    </row>
    <row r="115" spans="2:65" s="20" customFormat="1" ht="16.5" customHeight="1" x14ac:dyDescent="0.2">
      <c r="B115" s="21"/>
      <c r="C115" s="160" t="s">
        <v>230</v>
      </c>
      <c r="D115" s="160" t="s">
        <v>127</v>
      </c>
      <c r="E115" s="161" t="s">
        <v>2130</v>
      </c>
      <c r="F115" s="162" t="s">
        <v>2131</v>
      </c>
      <c r="G115" s="163" t="s">
        <v>130</v>
      </c>
      <c r="H115" s="164">
        <v>41</v>
      </c>
      <c r="I115" s="165"/>
      <c r="J115" s="166">
        <f>ROUND(I115*H115,2)</f>
        <v>0</v>
      </c>
      <c r="K115" s="162" t="s">
        <v>19</v>
      </c>
      <c r="L115" s="25"/>
      <c r="M115" s="167" t="s">
        <v>19</v>
      </c>
      <c r="N115" s="168" t="s">
        <v>43</v>
      </c>
      <c r="O115" s="22"/>
      <c r="P115" s="169">
        <f>O115*H115</f>
        <v>0</v>
      </c>
      <c r="Q115" s="169">
        <v>0</v>
      </c>
      <c r="R115" s="169">
        <f>Q115*H115</f>
        <v>0</v>
      </c>
      <c r="S115" s="169">
        <v>0</v>
      </c>
      <c r="T115" s="170">
        <f>S115*H115</f>
        <v>0</v>
      </c>
      <c r="AR115" s="171" t="s">
        <v>860</v>
      </c>
      <c r="AT115" s="171" t="s">
        <v>127</v>
      </c>
      <c r="AU115" s="171" t="s">
        <v>80</v>
      </c>
      <c r="AY115" s="3" t="s">
        <v>125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3" t="s">
        <v>80</v>
      </c>
      <c r="BK115" s="172">
        <f>ROUND(I115*H115,2)</f>
        <v>0</v>
      </c>
      <c r="BL115" s="3" t="s">
        <v>860</v>
      </c>
      <c r="BM115" s="171" t="s">
        <v>2132</v>
      </c>
    </row>
    <row r="116" spans="2:65" s="20" customFormat="1" x14ac:dyDescent="0.2">
      <c r="B116" s="21"/>
      <c r="C116" s="22"/>
      <c r="D116" s="173" t="s">
        <v>134</v>
      </c>
      <c r="E116" s="22"/>
      <c r="F116" s="174" t="s">
        <v>2131</v>
      </c>
      <c r="G116" s="22"/>
      <c r="H116" s="22"/>
      <c r="I116" s="175"/>
      <c r="J116" s="22"/>
      <c r="K116" s="22"/>
      <c r="L116" s="25"/>
      <c r="M116" s="176"/>
      <c r="N116" s="22"/>
      <c r="O116" s="22"/>
      <c r="P116" s="22"/>
      <c r="Q116" s="22"/>
      <c r="R116" s="22"/>
      <c r="S116" s="22"/>
      <c r="T116" s="53"/>
      <c r="AT116" s="3" t="s">
        <v>134</v>
      </c>
      <c r="AU116" s="3" t="s">
        <v>80</v>
      </c>
    </row>
    <row r="117" spans="2:65" s="20" customFormat="1" ht="21.75" customHeight="1" x14ac:dyDescent="0.2">
      <c r="B117" s="21"/>
      <c r="C117" s="160" t="s">
        <v>215</v>
      </c>
      <c r="D117" s="160" t="s">
        <v>127</v>
      </c>
      <c r="E117" s="161" t="s">
        <v>2133</v>
      </c>
      <c r="F117" s="162" t="s">
        <v>2134</v>
      </c>
      <c r="G117" s="163" t="s">
        <v>187</v>
      </c>
      <c r="H117" s="164">
        <v>3</v>
      </c>
      <c r="I117" s="165"/>
      <c r="J117" s="166">
        <f>ROUND(I117*H117,2)</f>
        <v>0</v>
      </c>
      <c r="K117" s="162" t="s">
        <v>19</v>
      </c>
      <c r="L117" s="25"/>
      <c r="M117" s="167" t="s">
        <v>19</v>
      </c>
      <c r="N117" s="168" t="s">
        <v>43</v>
      </c>
      <c r="O117" s="22"/>
      <c r="P117" s="169">
        <f>O117*H117</f>
        <v>0</v>
      </c>
      <c r="Q117" s="169">
        <v>0</v>
      </c>
      <c r="R117" s="169">
        <f>Q117*H117</f>
        <v>0</v>
      </c>
      <c r="S117" s="169">
        <v>0</v>
      </c>
      <c r="T117" s="170">
        <f>S117*H117</f>
        <v>0</v>
      </c>
      <c r="AR117" s="171" t="s">
        <v>860</v>
      </c>
      <c r="AT117" s="171" t="s">
        <v>127</v>
      </c>
      <c r="AU117" s="171" t="s">
        <v>80</v>
      </c>
      <c r="AY117" s="3" t="s">
        <v>125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3" t="s">
        <v>80</v>
      </c>
      <c r="BK117" s="172">
        <f>ROUND(I117*H117,2)</f>
        <v>0</v>
      </c>
      <c r="BL117" s="3" t="s">
        <v>860</v>
      </c>
      <c r="BM117" s="171" t="s">
        <v>2135</v>
      </c>
    </row>
    <row r="118" spans="2:65" s="20" customFormat="1" x14ac:dyDescent="0.2">
      <c r="B118" s="21"/>
      <c r="C118" s="22"/>
      <c r="D118" s="173" t="s">
        <v>134</v>
      </c>
      <c r="E118" s="22"/>
      <c r="F118" s="174" t="s">
        <v>2134</v>
      </c>
      <c r="G118" s="22"/>
      <c r="H118" s="22"/>
      <c r="I118" s="175"/>
      <c r="J118" s="22"/>
      <c r="K118" s="22"/>
      <c r="L118" s="25"/>
      <c r="M118" s="176"/>
      <c r="N118" s="22"/>
      <c r="O118" s="22"/>
      <c r="P118" s="22"/>
      <c r="Q118" s="22"/>
      <c r="R118" s="22"/>
      <c r="S118" s="22"/>
      <c r="T118" s="53"/>
      <c r="AT118" s="3" t="s">
        <v>134</v>
      </c>
      <c r="AU118" s="3" t="s">
        <v>80</v>
      </c>
    </row>
    <row r="119" spans="2:65" s="20" customFormat="1" ht="16.5" customHeight="1" x14ac:dyDescent="0.2">
      <c r="B119" s="21"/>
      <c r="C119" s="160" t="s">
        <v>244</v>
      </c>
      <c r="D119" s="160" t="s">
        <v>127</v>
      </c>
      <c r="E119" s="161" t="s">
        <v>2136</v>
      </c>
      <c r="F119" s="162" t="s">
        <v>2137</v>
      </c>
      <c r="G119" s="163" t="s">
        <v>187</v>
      </c>
      <c r="H119" s="164">
        <v>1</v>
      </c>
      <c r="I119" s="165"/>
      <c r="J119" s="166">
        <f>ROUND(I119*H119,2)</f>
        <v>0</v>
      </c>
      <c r="K119" s="162" t="s">
        <v>19</v>
      </c>
      <c r="L119" s="25"/>
      <c r="M119" s="167" t="s">
        <v>19</v>
      </c>
      <c r="N119" s="168" t="s">
        <v>43</v>
      </c>
      <c r="O119" s="22"/>
      <c r="P119" s="169">
        <f>O119*H119</f>
        <v>0</v>
      </c>
      <c r="Q119" s="169">
        <v>2.5588600000000001</v>
      </c>
      <c r="R119" s="169">
        <f>Q119*H119</f>
        <v>2.5588600000000001</v>
      </c>
      <c r="S119" s="169">
        <v>0</v>
      </c>
      <c r="T119" s="170">
        <f>S119*H119</f>
        <v>0</v>
      </c>
      <c r="AR119" s="171" t="s">
        <v>860</v>
      </c>
      <c r="AT119" s="171" t="s">
        <v>127</v>
      </c>
      <c r="AU119" s="171" t="s">
        <v>80</v>
      </c>
      <c r="AY119" s="3" t="s">
        <v>125</v>
      </c>
      <c r="BE119" s="172">
        <f>IF(N119="základní",J119,0)</f>
        <v>0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3" t="s">
        <v>80</v>
      </c>
      <c r="BK119" s="172">
        <f>ROUND(I119*H119,2)</f>
        <v>0</v>
      </c>
      <c r="BL119" s="3" t="s">
        <v>860</v>
      </c>
      <c r="BM119" s="171" t="s">
        <v>2138</v>
      </c>
    </row>
    <row r="120" spans="2:65" s="20" customFormat="1" x14ac:dyDescent="0.2">
      <c r="B120" s="21"/>
      <c r="C120" s="22"/>
      <c r="D120" s="173" t="s">
        <v>134</v>
      </c>
      <c r="E120" s="22"/>
      <c r="F120" s="174" t="s">
        <v>2137</v>
      </c>
      <c r="G120" s="22"/>
      <c r="H120" s="22"/>
      <c r="I120" s="175"/>
      <c r="J120" s="22"/>
      <c r="K120" s="22"/>
      <c r="L120" s="25"/>
      <c r="M120" s="176"/>
      <c r="N120" s="22"/>
      <c r="O120" s="22"/>
      <c r="P120" s="22"/>
      <c r="Q120" s="22"/>
      <c r="R120" s="22"/>
      <c r="S120" s="22"/>
      <c r="T120" s="53"/>
      <c r="AT120" s="3" t="s">
        <v>134</v>
      </c>
      <c r="AU120" s="3" t="s">
        <v>80</v>
      </c>
    </row>
    <row r="121" spans="2:65" s="20" customFormat="1" ht="16.5" customHeight="1" x14ac:dyDescent="0.2">
      <c r="B121" s="21"/>
      <c r="C121" s="160" t="s">
        <v>252</v>
      </c>
      <c r="D121" s="160" t="s">
        <v>127</v>
      </c>
      <c r="E121" s="161" t="s">
        <v>2139</v>
      </c>
      <c r="F121" s="162" t="s">
        <v>2140</v>
      </c>
      <c r="G121" s="163" t="s">
        <v>178</v>
      </c>
      <c r="H121" s="164">
        <v>127</v>
      </c>
      <c r="I121" s="165"/>
      <c r="J121" s="166">
        <f>ROUND(I121*H121,2)</f>
        <v>0</v>
      </c>
      <c r="K121" s="162" t="s">
        <v>19</v>
      </c>
      <c r="L121" s="25"/>
      <c r="M121" s="167" t="s">
        <v>19</v>
      </c>
      <c r="N121" s="168" t="s">
        <v>43</v>
      </c>
      <c r="O121" s="22"/>
      <c r="P121" s="169">
        <f>O121*H121</f>
        <v>0</v>
      </c>
      <c r="Q121" s="169">
        <v>0</v>
      </c>
      <c r="R121" s="169">
        <f>Q121*H121</f>
        <v>0</v>
      </c>
      <c r="S121" s="169">
        <v>0</v>
      </c>
      <c r="T121" s="170">
        <f>S121*H121</f>
        <v>0</v>
      </c>
      <c r="AR121" s="171" t="s">
        <v>860</v>
      </c>
      <c r="AT121" s="171" t="s">
        <v>127</v>
      </c>
      <c r="AU121" s="171" t="s">
        <v>80</v>
      </c>
      <c r="AY121" s="3" t="s">
        <v>125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3" t="s">
        <v>80</v>
      </c>
      <c r="BK121" s="172">
        <f>ROUND(I121*H121,2)</f>
        <v>0</v>
      </c>
      <c r="BL121" s="3" t="s">
        <v>860</v>
      </c>
      <c r="BM121" s="171" t="s">
        <v>2141</v>
      </c>
    </row>
    <row r="122" spans="2:65" s="20" customFormat="1" x14ac:dyDescent="0.2">
      <c r="B122" s="21"/>
      <c r="C122" s="22"/>
      <c r="D122" s="173" t="s">
        <v>134</v>
      </c>
      <c r="E122" s="22"/>
      <c r="F122" s="174" t="s">
        <v>2142</v>
      </c>
      <c r="G122" s="22"/>
      <c r="H122" s="22"/>
      <c r="I122" s="175"/>
      <c r="J122" s="22"/>
      <c r="K122" s="22"/>
      <c r="L122" s="25"/>
      <c r="M122" s="176"/>
      <c r="N122" s="22"/>
      <c r="O122" s="22"/>
      <c r="P122" s="22"/>
      <c r="Q122" s="22"/>
      <c r="R122" s="22"/>
      <c r="S122" s="22"/>
      <c r="T122" s="53"/>
      <c r="AT122" s="3" t="s">
        <v>134</v>
      </c>
      <c r="AU122" s="3" t="s">
        <v>80</v>
      </c>
    </row>
    <row r="123" spans="2:65" s="20" customFormat="1" ht="21.75" customHeight="1" x14ac:dyDescent="0.2">
      <c r="B123" s="21"/>
      <c r="C123" s="160" t="s">
        <v>259</v>
      </c>
      <c r="D123" s="160" t="s">
        <v>127</v>
      </c>
      <c r="E123" s="161" t="s">
        <v>2143</v>
      </c>
      <c r="F123" s="162" t="s">
        <v>2144</v>
      </c>
      <c r="G123" s="163" t="s">
        <v>178</v>
      </c>
      <c r="H123" s="164">
        <v>127</v>
      </c>
      <c r="I123" s="165"/>
      <c r="J123" s="166">
        <f>ROUND(I123*H123,2)</f>
        <v>0</v>
      </c>
      <c r="K123" s="162" t="s">
        <v>19</v>
      </c>
      <c r="L123" s="25"/>
      <c r="M123" s="167" t="s">
        <v>19</v>
      </c>
      <c r="N123" s="168" t="s">
        <v>43</v>
      </c>
      <c r="O123" s="22"/>
      <c r="P123" s="169">
        <f>O123*H123</f>
        <v>0</v>
      </c>
      <c r="Q123" s="169">
        <v>0.11025</v>
      </c>
      <c r="R123" s="169">
        <f>Q123*H123</f>
        <v>14.001749999999999</v>
      </c>
      <c r="S123" s="169">
        <v>0</v>
      </c>
      <c r="T123" s="170">
        <f>S123*H123</f>
        <v>0</v>
      </c>
      <c r="AR123" s="171" t="s">
        <v>860</v>
      </c>
      <c r="AT123" s="171" t="s">
        <v>127</v>
      </c>
      <c r="AU123" s="171" t="s">
        <v>80</v>
      </c>
      <c r="AY123" s="3" t="s">
        <v>125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3" t="s">
        <v>80</v>
      </c>
      <c r="BK123" s="172">
        <f>ROUND(I123*H123,2)</f>
        <v>0</v>
      </c>
      <c r="BL123" s="3" t="s">
        <v>860</v>
      </c>
      <c r="BM123" s="171" t="s">
        <v>2145</v>
      </c>
    </row>
    <row r="124" spans="2:65" s="20" customFormat="1" x14ac:dyDescent="0.2">
      <c r="B124" s="21"/>
      <c r="C124" s="22"/>
      <c r="D124" s="173" t="s">
        <v>134</v>
      </c>
      <c r="E124" s="22"/>
      <c r="F124" s="174" t="s">
        <v>2144</v>
      </c>
      <c r="G124" s="22"/>
      <c r="H124" s="22"/>
      <c r="I124" s="175"/>
      <c r="J124" s="22"/>
      <c r="K124" s="22"/>
      <c r="L124" s="25"/>
      <c r="M124" s="176"/>
      <c r="N124" s="22"/>
      <c r="O124" s="22"/>
      <c r="P124" s="22"/>
      <c r="Q124" s="22"/>
      <c r="R124" s="22"/>
      <c r="S124" s="22"/>
      <c r="T124" s="53"/>
      <c r="AT124" s="3" t="s">
        <v>134</v>
      </c>
      <c r="AU124" s="3" t="s">
        <v>80</v>
      </c>
    </row>
    <row r="125" spans="2:65" s="20" customFormat="1" ht="16.5" customHeight="1" x14ac:dyDescent="0.2">
      <c r="B125" s="21"/>
      <c r="C125" s="160" t="s">
        <v>265</v>
      </c>
      <c r="D125" s="160" t="s">
        <v>127</v>
      </c>
      <c r="E125" s="161" t="s">
        <v>2146</v>
      </c>
      <c r="F125" s="162" t="s">
        <v>2147</v>
      </c>
      <c r="G125" s="163" t="s">
        <v>178</v>
      </c>
      <c r="H125" s="164">
        <v>127</v>
      </c>
      <c r="I125" s="165"/>
      <c r="J125" s="166">
        <f>ROUND(I125*H125,2)</f>
        <v>0</v>
      </c>
      <c r="K125" s="162" t="s">
        <v>19</v>
      </c>
      <c r="L125" s="25"/>
      <c r="M125" s="167" t="s">
        <v>19</v>
      </c>
      <c r="N125" s="168" t="s">
        <v>43</v>
      </c>
      <c r="O125" s="22"/>
      <c r="P125" s="169">
        <f>O125*H125</f>
        <v>0</v>
      </c>
      <c r="Q125" s="169">
        <v>6.0000000000000002E-5</v>
      </c>
      <c r="R125" s="169">
        <f>Q125*H125</f>
        <v>7.62E-3</v>
      </c>
      <c r="S125" s="169">
        <v>0</v>
      </c>
      <c r="T125" s="170">
        <f>S125*H125</f>
        <v>0</v>
      </c>
      <c r="AR125" s="171" t="s">
        <v>860</v>
      </c>
      <c r="AT125" s="171" t="s">
        <v>127</v>
      </c>
      <c r="AU125" s="171" t="s">
        <v>80</v>
      </c>
      <c r="AY125" s="3" t="s">
        <v>125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3" t="s">
        <v>80</v>
      </c>
      <c r="BK125" s="172">
        <f>ROUND(I125*H125,2)</f>
        <v>0</v>
      </c>
      <c r="BL125" s="3" t="s">
        <v>860</v>
      </c>
      <c r="BM125" s="171" t="s">
        <v>2148</v>
      </c>
    </row>
    <row r="126" spans="2:65" s="20" customFormat="1" x14ac:dyDescent="0.2">
      <c r="B126" s="21"/>
      <c r="C126" s="22"/>
      <c r="D126" s="173" t="s">
        <v>134</v>
      </c>
      <c r="E126" s="22"/>
      <c r="F126" s="174" t="s">
        <v>2147</v>
      </c>
      <c r="G126" s="22"/>
      <c r="H126" s="22"/>
      <c r="I126" s="175"/>
      <c r="J126" s="22"/>
      <c r="K126" s="22"/>
      <c r="L126" s="25"/>
      <c r="M126" s="176"/>
      <c r="N126" s="22"/>
      <c r="O126" s="22"/>
      <c r="P126" s="22"/>
      <c r="Q126" s="22"/>
      <c r="R126" s="22"/>
      <c r="S126" s="22"/>
      <c r="T126" s="53"/>
      <c r="AT126" s="3" t="s">
        <v>134</v>
      </c>
      <c r="AU126" s="3" t="s">
        <v>80</v>
      </c>
    </row>
    <row r="127" spans="2:65" s="20" customFormat="1" ht="16.5" customHeight="1" x14ac:dyDescent="0.2">
      <c r="B127" s="21"/>
      <c r="C127" s="160" t="s">
        <v>7</v>
      </c>
      <c r="D127" s="160" t="s">
        <v>127</v>
      </c>
      <c r="E127" s="161" t="s">
        <v>2149</v>
      </c>
      <c r="F127" s="162" t="s">
        <v>2150</v>
      </c>
      <c r="G127" s="163" t="s">
        <v>178</v>
      </c>
      <c r="H127" s="164">
        <v>127</v>
      </c>
      <c r="I127" s="165"/>
      <c r="J127" s="166">
        <f>ROUND(I127*H127,2)</f>
        <v>0</v>
      </c>
      <c r="K127" s="162" t="s">
        <v>19</v>
      </c>
      <c r="L127" s="25"/>
      <c r="M127" s="167" t="s">
        <v>19</v>
      </c>
      <c r="N127" s="168" t="s">
        <v>43</v>
      </c>
      <c r="O127" s="22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AR127" s="171" t="s">
        <v>860</v>
      </c>
      <c r="AT127" s="171" t="s">
        <v>127</v>
      </c>
      <c r="AU127" s="171" t="s">
        <v>80</v>
      </c>
      <c r="AY127" s="3" t="s">
        <v>125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3" t="s">
        <v>80</v>
      </c>
      <c r="BK127" s="172">
        <f>ROUND(I127*H127,2)</f>
        <v>0</v>
      </c>
      <c r="BL127" s="3" t="s">
        <v>860</v>
      </c>
      <c r="BM127" s="171" t="s">
        <v>2151</v>
      </c>
    </row>
    <row r="128" spans="2:65" s="20" customFormat="1" x14ac:dyDescent="0.2">
      <c r="B128" s="21"/>
      <c r="C128" s="22"/>
      <c r="D128" s="173" t="s">
        <v>134</v>
      </c>
      <c r="E128" s="22"/>
      <c r="F128" s="174" t="s">
        <v>2150</v>
      </c>
      <c r="G128" s="22"/>
      <c r="H128" s="22"/>
      <c r="I128" s="175"/>
      <c r="J128" s="22"/>
      <c r="K128" s="22"/>
      <c r="L128" s="25"/>
      <c r="M128" s="176"/>
      <c r="N128" s="22"/>
      <c r="O128" s="22"/>
      <c r="P128" s="22"/>
      <c r="Q128" s="22"/>
      <c r="R128" s="22"/>
      <c r="S128" s="22"/>
      <c r="T128" s="53"/>
      <c r="AT128" s="3" t="s">
        <v>134</v>
      </c>
      <c r="AU128" s="3" t="s">
        <v>80</v>
      </c>
    </row>
    <row r="129" spans="2:65" s="20" customFormat="1" ht="16.5" customHeight="1" x14ac:dyDescent="0.2">
      <c r="B129" s="21"/>
      <c r="C129" s="160" t="s">
        <v>278</v>
      </c>
      <c r="D129" s="160" t="s">
        <v>127</v>
      </c>
      <c r="E129" s="161" t="s">
        <v>2152</v>
      </c>
      <c r="F129" s="162" t="s">
        <v>2153</v>
      </c>
      <c r="G129" s="163" t="s">
        <v>187</v>
      </c>
      <c r="H129" s="164">
        <v>1</v>
      </c>
      <c r="I129" s="165"/>
      <c r="J129" s="166">
        <f>ROUND(I129*H129,2)</f>
        <v>0</v>
      </c>
      <c r="K129" s="162" t="s">
        <v>19</v>
      </c>
      <c r="L129" s="25"/>
      <c r="M129" s="167" t="s">
        <v>19</v>
      </c>
      <c r="N129" s="168" t="s">
        <v>43</v>
      </c>
      <c r="O129" s="22"/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AR129" s="171" t="s">
        <v>860</v>
      </c>
      <c r="AT129" s="171" t="s">
        <v>127</v>
      </c>
      <c r="AU129" s="171" t="s">
        <v>80</v>
      </c>
      <c r="AY129" s="3" t="s">
        <v>125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3" t="s">
        <v>80</v>
      </c>
      <c r="BK129" s="172">
        <f>ROUND(I129*H129,2)</f>
        <v>0</v>
      </c>
      <c r="BL129" s="3" t="s">
        <v>860</v>
      </c>
      <c r="BM129" s="171" t="s">
        <v>2154</v>
      </c>
    </row>
    <row r="130" spans="2:65" s="20" customFormat="1" x14ac:dyDescent="0.2">
      <c r="B130" s="21"/>
      <c r="C130" s="22"/>
      <c r="D130" s="173" t="s">
        <v>134</v>
      </c>
      <c r="E130" s="22"/>
      <c r="F130" s="174" t="s">
        <v>2153</v>
      </c>
      <c r="G130" s="22"/>
      <c r="H130" s="22"/>
      <c r="I130" s="175"/>
      <c r="J130" s="22"/>
      <c r="K130" s="22"/>
      <c r="L130" s="25"/>
      <c r="M130" s="176"/>
      <c r="N130" s="22"/>
      <c r="O130" s="22"/>
      <c r="P130" s="22"/>
      <c r="Q130" s="22"/>
      <c r="R130" s="22"/>
      <c r="S130" s="22"/>
      <c r="T130" s="53"/>
      <c r="AT130" s="3" t="s">
        <v>134</v>
      </c>
      <c r="AU130" s="3" t="s">
        <v>80</v>
      </c>
    </row>
    <row r="131" spans="2:65" s="20" customFormat="1" ht="16.5" customHeight="1" x14ac:dyDescent="0.2">
      <c r="B131" s="21"/>
      <c r="C131" s="160" t="s">
        <v>285</v>
      </c>
      <c r="D131" s="160" t="s">
        <v>127</v>
      </c>
      <c r="E131" s="161" t="s">
        <v>2155</v>
      </c>
      <c r="F131" s="162" t="s">
        <v>2156</v>
      </c>
      <c r="G131" s="163" t="s">
        <v>130</v>
      </c>
      <c r="H131" s="164">
        <v>115</v>
      </c>
      <c r="I131" s="165"/>
      <c r="J131" s="166">
        <f>ROUND(I131*H131,2)</f>
        <v>0</v>
      </c>
      <c r="K131" s="162" t="s">
        <v>19</v>
      </c>
      <c r="L131" s="25"/>
      <c r="M131" s="167" t="s">
        <v>19</v>
      </c>
      <c r="N131" s="168" t="s">
        <v>43</v>
      </c>
      <c r="O131" s="22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AR131" s="171" t="s">
        <v>860</v>
      </c>
      <c r="AT131" s="171" t="s">
        <v>127</v>
      </c>
      <c r="AU131" s="171" t="s">
        <v>80</v>
      </c>
      <c r="AY131" s="3" t="s">
        <v>125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3" t="s">
        <v>80</v>
      </c>
      <c r="BK131" s="172">
        <f>ROUND(I131*H131,2)</f>
        <v>0</v>
      </c>
      <c r="BL131" s="3" t="s">
        <v>860</v>
      </c>
      <c r="BM131" s="171" t="s">
        <v>2157</v>
      </c>
    </row>
    <row r="132" spans="2:65" s="20" customFormat="1" x14ac:dyDescent="0.2">
      <c r="B132" s="21"/>
      <c r="C132" s="22"/>
      <c r="D132" s="173" t="s">
        <v>134</v>
      </c>
      <c r="E132" s="22"/>
      <c r="F132" s="174" t="s">
        <v>2156</v>
      </c>
      <c r="G132" s="22"/>
      <c r="H132" s="22"/>
      <c r="I132" s="175"/>
      <c r="J132" s="22"/>
      <c r="K132" s="22"/>
      <c r="L132" s="25"/>
      <c r="M132" s="176"/>
      <c r="N132" s="22"/>
      <c r="O132" s="22"/>
      <c r="P132" s="22"/>
      <c r="Q132" s="22"/>
      <c r="R132" s="22"/>
      <c r="S132" s="22"/>
      <c r="T132" s="53"/>
      <c r="AT132" s="3" t="s">
        <v>134</v>
      </c>
      <c r="AU132" s="3" t="s">
        <v>80</v>
      </c>
    </row>
    <row r="133" spans="2:65" s="20" customFormat="1" ht="16.5" customHeight="1" x14ac:dyDescent="0.2">
      <c r="B133" s="21"/>
      <c r="C133" s="160" t="s">
        <v>431</v>
      </c>
      <c r="D133" s="160" t="s">
        <v>127</v>
      </c>
      <c r="E133" s="161" t="s">
        <v>2158</v>
      </c>
      <c r="F133" s="162" t="s">
        <v>2159</v>
      </c>
      <c r="G133" s="163" t="s">
        <v>196</v>
      </c>
      <c r="H133" s="164">
        <v>10</v>
      </c>
      <c r="I133" s="165"/>
      <c r="J133" s="166">
        <f>ROUND(I133*H133,2)</f>
        <v>0</v>
      </c>
      <c r="K133" s="162" t="s">
        <v>19</v>
      </c>
      <c r="L133" s="25"/>
      <c r="M133" s="167" t="s">
        <v>19</v>
      </c>
      <c r="N133" s="168" t="s">
        <v>43</v>
      </c>
      <c r="O133" s="22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AR133" s="171" t="s">
        <v>860</v>
      </c>
      <c r="AT133" s="171" t="s">
        <v>127</v>
      </c>
      <c r="AU133" s="171" t="s">
        <v>80</v>
      </c>
      <c r="AY133" s="3" t="s">
        <v>125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3" t="s">
        <v>80</v>
      </c>
      <c r="BK133" s="172">
        <f>ROUND(I133*H133,2)</f>
        <v>0</v>
      </c>
      <c r="BL133" s="3" t="s">
        <v>860</v>
      </c>
      <c r="BM133" s="171" t="s">
        <v>2160</v>
      </c>
    </row>
    <row r="134" spans="2:65" s="20" customFormat="1" x14ac:dyDescent="0.2">
      <c r="B134" s="21"/>
      <c r="C134" s="22"/>
      <c r="D134" s="173" t="s">
        <v>134</v>
      </c>
      <c r="E134" s="22"/>
      <c r="F134" s="174" t="s">
        <v>2159</v>
      </c>
      <c r="G134" s="22"/>
      <c r="H134" s="22"/>
      <c r="I134" s="175"/>
      <c r="J134" s="22"/>
      <c r="K134" s="22"/>
      <c r="L134" s="25"/>
      <c r="M134" s="176"/>
      <c r="N134" s="22"/>
      <c r="O134" s="22"/>
      <c r="P134" s="22"/>
      <c r="Q134" s="22"/>
      <c r="R134" s="22"/>
      <c r="S134" s="22"/>
      <c r="T134" s="53"/>
      <c r="AT134" s="3" t="s">
        <v>134</v>
      </c>
      <c r="AU134" s="3" t="s">
        <v>80</v>
      </c>
    </row>
    <row r="135" spans="2:65" s="20" customFormat="1" ht="16.5" customHeight="1" x14ac:dyDescent="0.2">
      <c r="B135" s="21"/>
      <c r="C135" s="160" t="s">
        <v>436</v>
      </c>
      <c r="D135" s="160" t="s">
        <v>127</v>
      </c>
      <c r="E135" s="161" t="s">
        <v>2161</v>
      </c>
      <c r="F135" s="162" t="s">
        <v>2162</v>
      </c>
      <c r="G135" s="163" t="s">
        <v>196</v>
      </c>
      <c r="H135" s="164">
        <v>10</v>
      </c>
      <c r="I135" s="165"/>
      <c r="J135" s="166">
        <f>ROUND(I135*H135,2)</f>
        <v>0</v>
      </c>
      <c r="K135" s="162" t="s">
        <v>19</v>
      </c>
      <c r="L135" s="25"/>
      <c r="M135" s="167" t="s">
        <v>19</v>
      </c>
      <c r="N135" s="168" t="s">
        <v>43</v>
      </c>
      <c r="O135" s="22"/>
      <c r="P135" s="169">
        <f>O135*H135</f>
        <v>0</v>
      </c>
      <c r="Q135" s="169">
        <v>0</v>
      </c>
      <c r="R135" s="169">
        <f>Q135*H135</f>
        <v>0</v>
      </c>
      <c r="S135" s="169">
        <v>0</v>
      </c>
      <c r="T135" s="170">
        <f>S135*H135</f>
        <v>0</v>
      </c>
      <c r="AR135" s="171" t="s">
        <v>860</v>
      </c>
      <c r="AT135" s="171" t="s">
        <v>127</v>
      </c>
      <c r="AU135" s="171" t="s">
        <v>80</v>
      </c>
      <c r="AY135" s="3" t="s">
        <v>125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3" t="s">
        <v>80</v>
      </c>
      <c r="BK135" s="172">
        <f>ROUND(I135*H135,2)</f>
        <v>0</v>
      </c>
      <c r="BL135" s="3" t="s">
        <v>860</v>
      </c>
      <c r="BM135" s="171" t="s">
        <v>2163</v>
      </c>
    </row>
    <row r="136" spans="2:65" s="20" customFormat="1" x14ac:dyDescent="0.2">
      <c r="B136" s="21"/>
      <c r="C136" s="22"/>
      <c r="D136" s="173" t="s">
        <v>134</v>
      </c>
      <c r="E136" s="22"/>
      <c r="F136" s="174" t="s">
        <v>2162</v>
      </c>
      <c r="G136" s="22"/>
      <c r="H136" s="22"/>
      <c r="I136" s="175"/>
      <c r="J136" s="22"/>
      <c r="K136" s="22"/>
      <c r="L136" s="25"/>
      <c r="M136" s="176"/>
      <c r="N136" s="22"/>
      <c r="O136" s="22"/>
      <c r="P136" s="22"/>
      <c r="Q136" s="22"/>
      <c r="R136" s="22"/>
      <c r="S136" s="22"/>
      <c r="T136" s="53"/>
      <c r="AT136" s="3" t="s">
        <v>134</v>
      </c>
      <c r="AU136" s="3" t="s">
        <v>80</v>
      </c>
    </row>
    <row r="137" spans="2:65" s="144" customFormat="1" ht="25.9" customHeight="1" x14ac:dyDescent="0.2">
      <c r="B137" s="145"/>
      <c r="C137" s="146"/>
      <c r="D137" s="147" t="s">
        <v>71</v>
      </c>
      <c r="E137" s="148" t="s">
        <v>2164</v>
      </c>
      <c r="F137" s="148" t="s">
        <v>2165</v>
      </c>
      <c r="G137" s="146"/>
      <c r="H137" s="146"/>
      <c r="I137" s="149"/>
      <c r="J137" s="150">
        <f>BK137</f>
        <v>0</v>
      </c>
      <c r="K137" s="146"/>
      <c r="L137" s="151"/>
      <c r="M137" s="152"/>
      <c r="N137" s="146"/>
      <c r="O137" s="146"/>
      <c r="P137" s="153">
        <f>SUM(P138:P161)</f>
        <v>0</v>
      </c>
      <c r="Q137" s="146"/>
      <c r="R137" s="153">
        <f>SUM(R138:R161)</f>
        <v>8.6499999999999997E-3</v>
      </c>
      <c r="S137" s="146"/>
      <c r="T137" s="154">
        <f>SUM(T138:T161)</f>
        <v>0</v>
      </c>
      <c r="AR137" s="155" t="s">
        <v>80</v>
      </c>
      <c r="AT137" s="156" t="s">
        <v>71</v>
      </c>
      <c r="AU137" s="156" t="s">
        <v>72</v>
      </c>
      <c r="AY137" s="155" t="s">
        <v>125</v>
      </c>
      <c r="BK137" s="157">
        <f>SUM(BK138:BK161)</f>
        <v>0</v>
      </c>
    </row>
    <row r="138" spans="2:65" s="20" customFormat="1" ht="16.5" customHeight="1" x14ac:dyDescent="0.2">
      <c r="B138" s="21"/>
      <c r="C138" s="160" t="s">
        <v>442</v>
      </c>
      <c r="D138" s="160" t="s">
        <v>127</v>
      </c>
      <c r="E138" s="161" t="s">
        <v>2166</v>
      </c>
      <c r="F138" s="162" t="s">
        <v>2167</v>
      </c>
      <c r="G138" s="163" t="s">
        <v>178</v>
      </c>
      <c r="H138" s="164">
        <v>22</v>
      </c>
      <c r="I138" s="165"/>
      <c r="J138" s="166">
        <f>ROUND(I138*H138,2)</f>
        <v>0</v>
      </c>
      <c r="K138" s="162" t="s">
        <v>19</v>
      </c>
      <c r="L138" s="25"/>
      <c r="M138" s="167" t="s">
        <v>19</v>
      </c>
      <c r="N138" s="168" t="s">
        <v>43</v>
      </c>
      <c r="O138" s="22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AR138" s="171" t="s">
        <v>860</v>
      </c>
      <c r="AT138" s="171" t="s">
        <v>127</v>
      </c>
      <c r="AU138" s="171" t="s">
        <v>80</v>
      </c>
      <c r="AY138" s="3" t="s">
        <v>125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3" t="s">
        <v>80</v>
      </c>
      <c r="BK138" s="172">
        <f>ROUND(I138*H138,2)</f>
        <v>0</v>
      </c>
      <c r="BL138" s="3" t="s">
        <v>860</v>
      </c>
      <c r="BM138" s="171" t="s">
        <v>2168</v>
      </c>
    </row>
    <row r="139" spans="2:65" s="20" customFormat="1" x14ac:dyDescent="0.2">
      <c r="B139" s="21"/>
      <c r="C139" s="22"/>
      <c r="D139" s="173" t="s">
        <v>134</v>
      </c>
      <c r="E139" s="22"/>
      <c r="F139" s="174" t="s">
        <v>2167</v>
      </c>
      <c r="G139" s="22"/>
      <c r="H139" s="22"/>
      <c r="I139" s="175"/>
      <c r="J139" s="22"/>
      <c r="K139" s="22"/>
      <c r="L139" s="25"/>
      <c r="M139" s="176"/>
      <c r="N139" s="22"/>
      <c r="O139" s="22"/>
      <c r="P139" s="22"/>
      <c r="Q139" s="22"/>
      <c r="R139" s="22"/>
      <c r="S139" s="22"/>
      <c r="T139" s="53"/>
      <c r="AT139" s="3" t="s">
        <v>134</v>
      </c>
      <c r="AU139" s="3" t="s">
        <v>80</v>
      </c>
    </row>
    <row r="140" spans="2:65" s="20" customFormat="1" ht="21.75" customHeight="1" x14ac:dyDescent="0.2">
      <c r="B140" s="21"/>
      <c r="C140" s="160" t="s">
        <v>449</v>
      </c>
      <c r="D140" s="160" t="s">
        <v>127</v>
      </c>
      <c r="E140" s="161" t="s">
        <v>2169</v>
      </c>
      <c r="F140" s="162" t="s">
        <v>2170</v>
      </c>
      <c r="G140" s="163" t="s">
        <v>178</v>
      </c>
      <c r="H140" s="164">
        <v>7</v>
      </c>
      <c r="I140" s="165"/>
      <c r="J140" s="166">
        <f>ROUND(I140*H140,2)</f>
        <v>0</v>
      </c>
      <c r="K140" s="162" t="s">
        <v>19</v>
      </c>
      <c r="L140" s="25"/>
      <c r="M140" s="167" t="s">
        <v>19</v>
      </c>
      <c r="N140" s="168" t="s">
        <v>43</v>
      </c>
      <c r="O140" s="22"/>
      <c r="P140" s="169">
        <f>O140*H140</f>
        <v>0</v>
      </c>
      <c r="Q140" s="169">
        <v>6.7000000000000002E-4</v>
      </c>
      <c r="R140" s="169">
        <f>Q140*H140</f>
        <v>4.6899999999999997E-3</v>
      </c>
      <c r="S140" s="169">
        <v>0</v>
      </c>
      <c r="T140" s="170">
        <f>S140*H140</f>
        <v>0</v>
      </c>
      <c r="AR140" s="171" t="s">
        <v>860</v>
      </c>
      <c r="AT140" s="171" t="s">
        <v>127</v>
      </c>
      <c r="AU140" s="171" t="s">
        <v>80</v>
      </c>
      <c r="AY140" s="3" t="s">
        <v>125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3" t="s">
        <v>80</v>
      </c>
      <c r="BK140" s="172">
        <f>ROUND(I140*H140,2)</f>
        <v>0</v>
      </c>
      <c r="BL140" s="3" t="s">
        <v>860</v>
      </c>
      <c r="BM140" s="171" t="s">
        <v>2171</v>
      </c>
    </row>
    <row r="141" spans="2:65" s="20" customFormat="1" x14ac:dyDescent="0.2">
      <c r="B141" s="21"/>
      <c r="C141" s="22"/>
      <c r="D141" s="173" t="s">
        <v>134</v>
      </c>
      <c r="E141" s="22"/>
      <c r="F141" s="174" t="s">
        <v>2170</v>
      </c>
      <c r="G141" s="22"/>
      <c r="H141" s="22"/>
      <c r="I141" s="175"/>
      <c r="J141" s="22"/>
      <c r="K141" s="22"/>
      <c r="L141" s="25"/>
      <c r="M141" s="176"/>
      <c r="N141" s="22"/>
      <c r="O141" s="22"/>
      <c r="P141" s="22"/>
      <c r="Q141" s="22"/>
      <c r="R141" s="22"/>
      <c r="S141" s="22"/>
      <c r="T141" s="53"/>
      <c r="AT141" s="3" t="s">
        <v>134</v>
      </c>
      <c r="AU141" s="3" t="s">
        <v>80</v>
      </c>
    </row>
    <row r="142" spans="2:65" s="20" customFormat="1" ht="16.5" customHeight="1" x14ac:dyDescent="0.2">
      <c r="B142" s="21"/>
      <c r="C142" s="160" t="s">
        <v>457</v>
      </c>
      <c r="D142" s="160" t="s">
        <v>127</v>
      </c>
      <c r="E142" s="161" t="s">
        <v>2172</v>
      </c>
      <c r="F142" s="162" t="s">
        <v>2173</v>
      </c>
      <c r="G142" s="163" t="s">
        <v>196</v>
      </c>
      <c r="H142" s="164">
        <v>10</v>
      </c>
      <c r="I142" s="165"/>
      <c r="J142" s="166">
        <f>ROUND(I142*H142,2)</f>
        <v>0</v>
      </c>
      <c r="K142" s="162" t="s">
        <v>19</v>
      </c>
      <c r="L142" s="25"/>
      <c r="M142" s="167" t="s">
        <v>19</v>
      </c>
      <c r="N142" s="168" t="s">
        <v>43</v>
      </c>
      <c r="O142" s="22"/>
      <c r="P142" s="169">
        <f>O142*H142</f>
        <v>0</v>
      </c>
      <c r="Q142" s="169">
        <v>0</v>
      </c>
      <c r="R142" s="169">
        <f>Q142*H142</f>
        <v>0</v>
      </c>
      <c r="S142" s="169">
        <v>0</v>
      </c>
      <c r="T142" s="170">
        <f>S142*H142</f>
        <v>0</v>
      </c>
      <c r="AR142" s="171" t="s">
        <v>860</v>
      </c>
      <c r="AT142" s="171" t="s">
        <v>127</v>
      </c>
      <c r="AU142" s="171" t="s">
        <v>80</v>
      </c>
      <c r="AY142" s="3" t="s">
        <v>125</v>
      </c>
      <c r="BE142" s="172">
        <f>IF(N142="základní",J142,0)</f>
        <v>0</v>
      </c>
      <c r="BF142" s="172">
        <f>IF(N142="snížená",J142,0)</f>
        <v>0</v>
      </c>
      <c r="BG142" s="172">
        <f>IF(N142="zákl. přenesená",J142,0)</f>
        <v>0</v>
      </c>
      <c r="BH142" s="172">
        <f>IF(N142="sníž. přenesená",J142,0)</f>
        <v>0</v>
      </c>
      <c r="BI142" s="172">
        <f>IF(N142="nulová",J142,0)</f>
        <v>0</v>
      </c>
      <c r="BJ142" s="3" t="s">
        <v>80</v>
      </c>
      <c r="BK142" s="172">
        <f>ROUND(I142*H142,2)</f>
        <v>0</v>
      </c>
      <c r="BL142" s="3" t="s">
        <v>860</v>
      </c>
      <c r="BM142" s="171" t="s">
        <v>2174</v>
      </c>
    </row>
    <row r="143" spans="2:65" s="20" customFormat="1" x14ac:dyDescent="0.2">
      <c r="B143" s="21"/>
      <c r="C143" s="22"/>
      <c r="D143" s="173" t="s">
        <v>134</v>
      </c>
      <c r="E143" s="22"/>
      <c r="F143" s="174" t="s">
        <v>2173</v>
      </c>
      <c r="G143" s="22"/>
      <c r="H143" s="22"/>
      <c r="I143" s="175"/>
      <c r="J143" s="22"/>
      <c r="K143" s="22"/>
      <c r="L143" s="25"/>
      <c r="M143" s="176"/>
      <c r="N143" s="22"/>
      <c r="O143" s="22"/>
      <c r="P143" s="22"/>
      <c r="Q143" s="22"/>
      <c r="R143" s="22"/>
      <c r="S143" s="22"/>
      <c r="T143" s="53"/>
      <c r="AT143" s="3" t="s">
        <v>134</v>
      </c>
      <c r="AU143" s="3" t="s">
        <v>80</v>
      </c>
    </row>
    <row r="144" spans="2:65" s="20" customFormat="1" ht="16.5" customHeight="1" x14ac:dyDescent="0.2">
      <c r="B144" s="21"/>
      <c r="C144" s="160" t="s">
        <v>463</v>
      </c>
      <c r="D144" s="160" t="s">
        <v>127</v>
      </c>
      <c r="E144" s="161" t="s">
        <v>2175</v>
      </c>
      <c r="F144" s="162" t="s">
        <v>2176</v>
      </c>
      <c r="G144" s="163" t="s">
        <v>178</v>
      </c>
      <c r="H144" s="164">
        <v>32</v>
      </c>
      <c r="I144" s="165"/>
      <c r="J144" s="166">
        <f>ROUND(I144*H144,2)</f>
        <v>0</v>
      </c>
      <c r="K144" s="162" t="s">
        <v>19</v>
      </c>
      <c r="L144" s="25"/>
      <c r="M144" s="167" t="s">
        <v>19</v>
      </c>
      <c r="N144" s="168" t="s">
        <v>43</v>
      </c>
      <c r="O144" s="22"/>
      <c r="P144" s="169">
        <f>O144*H144</f>
        <v>0</v>
      </c>
      <c r="Q144" s="169">
        <v>0</v>
      </c>
      <c r="R144" s="169">
        <f>Q144*H144</f>
        <v>0</v>
      </c>
      <c r="S144" s="169">
        <v>0</v>
      </c>
      <c r="T144" s="170">
        <f>S144*H144</f>
        <v>0</v>
      </c>
      <c r="AR144" s="171" t="s">
        <v>860</v>
      </c>
      <c r="AT144" s="171" t="s">
        <v>127</v>
      </c>
      <c r="AU144" s="171" t="s">
        <v>80</v>
      </c>
      <c r="AY144" s="3" t="s">
        <v>125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3" t="s">
        <v>80</v>
      </c>
      <c r="BK144" s="172">
        <f>ROUND(I144*H144,2)</f>
        <v>0</v>
      </c>
      <c r="BL144" s="3" t="s">
        <v>860</v>
      </c>
      <c r="BM144" s="171" t="s">
        <v>2177</v>
      </c>
    </row>
    <row r="145" spans="2:65" s="20" customFormat="1" x14ac:dyDescent="0.2">
      <c r="B145" s="21"/>
      <c r="C145" s="22"/>
      <c r="D145" s="173" t="s">
        <v>134</v>
      </c>
      <c r="E145" s="22"/>
      <c r="F145" s="174" t="s">
        <v>2176</v>
      </c>
      <c r="G145" s="22"/>
      <c r="H145" s="22"/>
      <c r="I145" s="175"/>
      <c r="J145" s="22"/>
      <c r="K145" s="22"/>
      <c r="L145" s="25"/>
      <c r="M145" s="176"/>
      <c r="N145" s="22"/>
      <c r="O145" s="22"/>
      <c r="P145" s="22"/>
      <c r="Q145" s="22"/>
      <c r="R145" s="22"/>
      <c r="S145" s="22"/>
      <c r="T145" s="53"/>
      <c r="AT145" s="3" t="s">
        <v>134</v>
      </c>
      <c r="AU145" s="3" t="s">
        <v>80</v>
      </c>
    </row>
    <row r="146" spans="2:65" s="20" customFormat="1" ht="16.5" customHeight="1" x14ac:dyDescent="0.2">
      <c r="B146" s="21"/>
      <c r="C146" s="160" t="s">
        <v>292</v>
      </c>
      <c r="D146" s="160" t="s">
        <v>127</v>
      </c>
      <c r="E146" s="161" t="s">
        <v>2178</v>
      </c>
      <c r="F146" s="162" t="s">
        <v>2179</v>
      </c>
      <c r="G146" s="163" t="s">
        <v>178</v>
      </c>
      <c r="H146" s="164">
        <v>22</v>
      </c>
      <c r="I146" s="165"/>
      <c r="J146" s="166">
        <f>ROUND(I146*H146,2)</f>
        <v>0</v>
      </c>
      <c r="K146" s="162" t="s">
        <v>19</v>
      </c>
      <c r="L146" s="25"/>
      <c r="M146" s="167" t="s">
        <v>19</v>
      </c>
      <c r="N146" s="168" t="s">
        <v>43</v>
      </c>
      <c r="O146" s="22"/>
      <c r="P146" s="169">
        <f>O146*H146</f>
        <v>0</v>
      </c>
      <c r="Q146" s="169">
        <v>1.8000000000000001E-4</v>
      </c>
      <c r="R146" s="169">
        <f>Q146*H146</f>
        <v>3.96E-3</v>
      </c>
      <c r="S146" s="169">
        <v>0</v>
      </c>
      <c r="T146" s="170">
        <f>S146*H146</f>
        <v>0</v>
      </c>
      <c r="AR146" s="171" t="s">
        <v>860</v>
      </c>
      <c r="AT146" s="171" t="s">
        <v>127</v>
      </c>
      <c r="AU146" s="171" t="s">
        <v>80</v>
      </c>
      <c r="AY146" s="3" t="s">
        <v>125</v>
      </c>
      <c r="BE146" s="172">
        <f>IF(N146="základní",J146,0)</f>
        <v>0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3" t="s">
        <v>80</v>
      </c>
      <c r="BK146" s="172">
        <f>ROUND(I146*H146,2)</f>
        <v>0</v>
      </c>
      <c r="BL146" s="3" t="s">
        <v>860</v>
      </c>
      <c r="BM146" s="171" t="s">
        <v>2180</v>
      </c>
    </row>
    <row r="147" spans="2:65" s="20" customFormat="1" x14ac:dyDescent="0.2">
      <c r="B147" s="21"/>
      <c r="C147" s="22"/>
      <c r="D147" s="173" t="s">
        <v>134</v>
      </c>
      <c r="E147" s="22"/>
      <c r="F147" s="174" t="s">
        <v>2179</v>
      </c>
      <c r="G147" s="22"/>
      <c r="H147" s="22"/>
      <c r="I147" s="175"/>
      <c r="J147" s="22"/>
      <c r="K147" s="22"/>
      <c r="L147" s="25"/>
      <c r="M147" s="176"/>
      <c r="N147" s="22"/>
      <c r="O147" s="22"/>
      <c r="P147" s="22"/>
      <c r="Q147" s="22"/>
      <c r="R147" s="22"/>
      <c r="S147" s="22"/>
      <c r="T147" s="53"/>
      <c r="AT147" s="3" t="s">
        <v>134</v>
      </c>
      <c r="AU147" s="3" t="s">
        <v>80</v>
      </c>
    </row>
    <row r="148" spans="2:65" s="20" customFormat="1" ht="16.5" customHeight="1" x14ac:dyDescent="0.2">
      <c r="B148" s="21"/>
      <c r="C148" s="160" t="s">
        <v>468</v>
      </c>
      <c r="D148" s="160" t="s">
        <v>127</v>
      </c>
      <c r="E148" s="161" t="s">
        <v>2181</v>
      </c>
      <c r="F148" s="162" t="s">
        <v>2182</v>
      </c>
      <c r="G148" s="163" t="s">
        <v>178</v>
      </c>
      <c r="H148" s="164">
        <v>9</v>
      </c>
      <c r="I148" s="165"/>
      <c r="J148" s="166">
        <f>ROUND(I148*H148,2)</f>
        <v>0</v>
      </c>
      <c r="K148" s="162" t="s">
        <v>19</v>
      </c>
      <c r="L148" s="25"/>
      <c r="M148" s="167" t="s">
        <v>19</v>
      </c>
      <c r="N148" s="168" t="s">
        <v>43</v>
      </c>
      <c r="O148" s="22"/>
      <c r="P148" s="169">
        <f>O148*H148</f>
        <v>0</v>
      </c>
      <c r="Q148" s="169">
        <v>0</v>
      </c>
      <c r="R148" s="169">
        <f>Q148*H148</f>
        <v>0</v>
      </c>
      <c r="S148" s="169">
        <v>0</v>
      </c>
      <c r="T148" s="170">
        <f>S148*H148</f>
        <v>0</v>
      </c>
      <c r="AR148" s="171" t="s">
        <v>860</v>
      </c>
      <c r="AT148" s="171" t="s">
        <v>127</v>
      </c>
      <c r="AU148" s="171" t="s">
        <v>80</v>
      </c>
      <c r="AY148" s="3" t="s">
        <v>125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3" t="s">
        <v>80</v>
      </c>
      <c r="BK148" s="172">
        <f>ROUND(I148*H148,2)</f>
        <v>0</v>
      </c>
      <c r="BL148" s="3" t="s">
        <v>860</v>
      </c>
      <c r="BM148" s="171" t="s">
        <v>2183</v>
      </c>
    </row>
    <row r="149" spans="2:65" s="20" customFormat="1" x14ac:dyDescent="0.2">
      <c r="B149" s="21"/>
      <c r="C149" s="22"/>
      <c r="D149" s="173" t="s">
        <v>134</v>
      </c>
      <c r="E149" s="22"/>
      <c r="F149" s="174" t="s">
        <v>2182</v>
      </c>
      <c r="G149" s="22"/>
      <c r="H149" s="22"/>
      <c r="I149" s="175"/>
      <c r="J149" s="22"/>
      <c r="K149" s="22"/>
      <c r="L149" s="25"/>
      <c r="M149" s="176"/>
      <c r="N149" s="22"/>
      <c r="O149" s="22"/>
      <c r="P149" s="22"/>
      <c r="Q149" s="22"/>
      <c r="R149" s="22"/>
      <c r="S149" s="22"/>
      <c r="T149" s="53"/>
      <c r="AT149" s="3" t="s">
        <v>134</v>
      </c>
      <c r="AU149" s="3" t="s">
        <v>80</v>
      </c>
    </row>
    <row r="150" spans="2:65" s="20" customFormat="1" ht="16.5" customHeight="1" x14ac:dyDescent="0.2">
      <c r="B150" s="21"/>
      <c r="C150" s="160" t="s">
        <v>471</v>
      </c>
      <c r="D150" s="160" t="s">
        <v>127</v>
      </c>
      <c r="E150" s="161" t="s">
        <v>2184</v>
      </c>
      <c r="F150" s="162" t="s">
        <v>2185</v>
      </c>
      <c r="G150" s="163" t="s">
        <v>178</v>
      </c>
      <c r="H150" s="164">
        <v>58</v>
      </c>
      <c r="I150" s="165"/>
      <c r="J150" s="166">
        <f>ROUND(I150*H150,2)</f>
        <v>0</v>
      </c>
      <c r="K150" s="162" t="s">
        <v>19</v>
      </c>
      <c r="L150" s="25"/>
      <c r="M150" s="167" t="s">
        <v>19</v>
      </c>
      <c r="N150" s="168" t="s">
        <v>43</v>
      </c>
      <c r="O150" s="22"/>
      <c r="P150" s="169">
        <f>O150*H150</f>
        <v>0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AR150" s="171" t="s">
        <v>860</v>
      </c>
      <c r="AT150" s="171" t="s">
        <v>127</v>
      </c>
      <c r="AU150" s="171" t="s">
        <v>80</v>
      </c>
      <c r="AY150" s="3" t="s">
        <v>125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3" t="s">
        <v>80</v>
      </c>
      <c r="BK150" s="172">
        <f>ROUND(I150*H150,2)</f>
        <v>0</v>
      </c>
      <c r="BL150" s="3" t="s">
        <v>860</v>
      </c>
      <c r="BM150" s="171" t="s">
        <v>2186</v>
      </c>
    </row>
    <row r="151" spans="2:65" s="20" customFormat="1" x14ac:dyDescent="0.2">
      <c r="B151" s="21"/>
      <c r="C151" s="22"/>
      <c r="D151" s="173" t="s">
        <v>134</v>
      </c>
      <c r="E151" s="22"/>
      <c r="F151" s="174" t="s">
        <v>2185</v>
      </c>
      <c r="G151" s="22"/>
      <c r="H151" s="22"/>
      <c r="I151" s="175"/>
      <c r="J151" s="22"/>
      <c r="K151" s="22"/>
      <c r="L151" s="25"/>
      <c r="M151" s="176"/>
      <c r="N151" s="22"/>
      <c r="O151" s="22"/>
      <c r="P151" s="22"/>
      <c r="Q151" s="22"/>
      <c r="R151" s="22"/>
      <c r="S151" s="22"/>
      <c r="T151" s="53"/>
      <c r="AT151" s="3" t="s">
        <v>134</v>
      </c>
      <c r="AU151" s="3" t="s">
        <v>80</v>
      </c>
    </row>
    <row r="152" spans="2:65" s="20" customFormat="1" ht="16.5" customHeight="1" x14ac:dyDescent="0.2">
      <c r="B152" s="21"/>
      <c r="C152" s="160" t="s">
        <v>474</v>
      </c>
      <c r="D152" s="160" t="s">
        <v>127</v>
      </c>
      <c r="E152" s="161" t="s">
        <v>2187</v>
      </c>
      <c r="F152" s="162" t="s">
        <v>2188</v>
      </c>
      <c r="G152" s="163" t="s">
        <v>196</v>
      </c>
      <c r="H152" s="164">
        <v>8</v>
      </c>
      <c r="I152" s="165"/>
      <c r="J152" s="166">
        <f>ROUND(I152*H152,2)</f>
        <v>0</v>
      </c>
      <c r="K152" s="162" t="s">
        <v>19</v>
      </c>
      <c r="L152" s="25"/>
      <c r="M152" s="167" t="s">
        <v>19</v>
      </c>
      <c r="N152" s="168" t="s">
        <v>43</v>
      </c>
      <c r="O152" s="22"/>
      <c r="P152" s="169">
        <f>O152*H152</f>
        <v>0</v>
      </c>
      <c r="Q152" s="169">
        <v>0</v>
      </c>
      <c r="R152" s="169">
        <f>Q152*H152</f>
        <v>0</v>
      </c>
      <c r="S152" s="169">
        <v>0</v>
      </c>
      <c r="T152" s="170">
        <f>S152*H152</f>
        <v>0</v>
      </c>
      <c r="AR152" s="171" t="s">
        <v>860</v>
      </c>
      <c r="AT152" s="171" t="s">
        <v>127</v>
      </c>
      <c r="AU152" s="171" t="s">
        <v>80</v>
      </c>
      <c r="AY152" s="3" t="s">
        <v>125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3" t="s">
        <v>80</v>
      </c>
      <c r="BK152" s="172">
        <f>ROUND(I152*H152,2)</f>
        <v>0</v>
      </c>
      <c r="BL152" s="3" t="s">
        <v>860</v>
      </c>
      <c r="BM152" s="171" t="s">
        <v>2189</v>
      </c>
    </row>
    <row r="153" spans="2:65" s="20" customFormat="1" x14ac:dyDescent="0.2">
      <c r="B153" s="21"/>
      <c r="C153" s="22"/>
      <c r="D153" s="173" t="s">
        <v>134</v>
      </c>
      <c r="E153" s="22"/>
      <c r="F153" s="174" t="s">
        <v>2188</v>
      </c>
      <c r="G153" s="22"/>
      <c r="H153" s="22"/>
      <c r="I153" s="175"/>
      <c r="J153" s="22"/>
      <c r="K153" s="22"/>
      <c r="L153" s="25"/>
      <c r="M153" s="176"/>
      <c r="N153" s="22"/>
      <c r="O153" s="22"/>
      <c r="P153" s="22"/>
      <c r="Q153" s="22"/>
      <c r="R153" s="22"/>
      <c r="S153" s="22"/>
      <c r="T153" s="53"/>
      <c r="AT153" s="3" t="s">
        <v>134</v>
      </c>
      <c r="AU153" s="3" t="s">
        <v>80</v>
      </c>
    </row>
    <row r="154" spans="2:65" s="20" customFormat="1" ht="21.75" customHeight="1" x14ac:dyDescent="0.2">
      <c r="B154" s="21"/>
      <c r="C154" s="160" t="s">
        <v>476</v>
      </c>
      <c r="D154" s="160" t="s">
        <v>127</v>
      </c>
      <c r="E154" s="161" t="s">
        <v>2190</v>
      </c>
      <c r="F154" s="162" t="s">
        <v>2191</v>
      </c>
      <c r="G154" s="163" t="s">
        <v>196</v>
      </c>
      <c r="H154" s="164">
        <v>9</v>
      </c>
      <c r="I154" s="165"/>
      <c r="J154" s="166">
        <f>ROUND(I154*H154,2)</f>
        <v>0</v>
      </c>
      <c r="K154" s="162" t="s">
        <v>19</v>
      </c>
      <c r="L154" s="25"/>
      <c r="M154" s="167" t="s">
        <v>19</v>
      </c>
      <c r="N154" s="168" t="s">
        <v>43</v>
      </c>
      <c r="O154" s="22"/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AR154" s="171" t="s">
        <v>860</v>
      </c>
      <c r="AT154" s="171" t="s">
        <v>127</v>
      </c>
      <c r="AU154" s="171" t="s">
        <v>80</v>
      </c>
      <c r="AY154" s="3" t="s">
        <v>125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3" t="s">
        <v>80</v>
      </c>
      <c r="BK154" s="172">
        <f>ROUND(I154*H154,2)</f>
        <v>0</v>
      </c>
      <c r="BL154" s="3" t="s">
        <v>860</v>
      </c>
      <c r="BM154" s="171" t="s">
        <v>2192</v>
      </c>
    </row>
    <row r="155" spans="2:65" s="20" customFormat="1" x14ac:dyDescent="0.2">
      <c r="B155" s="21"/>
      <c r="C155" s="22"/>
      <c r="D155" s="173" t="s">
        <v>134</v>
      </c>
      <c r="E155" s="22"/>
      <c r="F155" s="174" t="s">
        <v>2191</v>
      </c>
      <c r="G155" s="22"/>
      <c r="H155" s="22"/>
      <c r="I155" s="175"/>
      <c r="J155" s="22"/>
      <c r="K155" s="22"/>
      <c r="L155" s="25"/>
      <c r="M155" s="176"/>
      <c r="N155" s="22"/>
      <c r="O155" s="22"/>
      <c r="P155" s="22"/>
      <c r="Q155" s="22"/>
      <c r="R155" s="22"/>
      <c r="S155" s="22"/>
      <c r="T155" s="53"/>
      <c r="AT155" s="3" t="s">
        <v>134</v>
      </c>
      <c r="AU155" s="3" t="s">
        <v>80</v>
      </c>
    </row>
    <row r="156" spans="2:65" s="20" customFormat="1" ht="21.75" customHeight="1" x14ac:dyDescent="0.2">
      <c r="B156" s="21"/>
      <c r="C156" s="160" t="s">
        <v>480</v>
      </c>
      <c r="D156" s="160" t="s">
        <v>127</v>
      </c>
      <c r="E156" s="161" t="s">
        <v>2193</v>
      </c>
      <c r="F156" s="162" t="s">
        <v>2194</v>
      </c>
      <c r="G156" s="163" t="s">
        <v>196</v>
      </c>
      <c r="H156" s="164">
        <v>8</v>
      </c>
      <c r="I156" s="165"/>
      <c r="J156" s="166">
        <f>ROUND(I156*H156,2)</f>
        <v>0</v>
      </c>
      <c r="K156" s="162" t="s">
        <v>19</v>
      </c>
      <c r="L156" s="25"/>
      <c r="M156" s="167" t="s">
        <v>19</v>
      </c>
      <c r="N156" s="168" t="s">
        <v>43</v>
      </c>
      <c r="O156" s="22"/>
      <c r="P156" s="169">
        <f>O156*H156</f>
        <v>0</v>
      </c>
      <c r="Q156" s="169">
        <v>0</v>
      </c>
      <c r="R156" s="169">
        <f>Q156*H156</f>
        <v>0</v>
      </c>
      <c r="S156" s="169">
        <v>0</v>
      </c>
      <c r="T156" s="170">
        <f>S156*H156</f>
        <v>0</v>
      </c>
      <c r="AR156" s="171" t="s">
        <v>860</v>
      </c>
      <c r="AT156" s="171" t="s">
        <v>127</v>
      </c>
      <c r="AU156" s="171" t="s">
        <v>80</v>
      </c>
      <c r="AY156" s="3" t="s">
        <v>125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3" t="s">
        <v>80</v>
      </c>
      <c r="BK156" s="172">
        <f>ROUND(I156*H156,2)</f>
        <v>0</v>
      </c>
      <c r="BL156" s="3" t="s">
        <v>860</v>
      </c>
      <c r="BM156" s="171" t="s">
        <v>2195</v>
      </c>
    </row>
    <row r="157" spans="2:65" s="20" customFormat="1" x14ac:dyDescent="0.2">
      <c r="B157" s="21"/>
      <c r="C157" s="22"/>
      <c r="D157" s="173" t="s">
        <v>134</v>
      </c>
      <c r="E157" s="22"/>
      <c r="F157" s="174" t="s">
        <v>2194</v>
      </c>
      <c r="G157" s="22"/>
      <c r="H157" s="22"/>
      <c r="I157" s="175"/>
      <c r="J157" s="22"/>
      <c r="K157" s="22"/>
      <c r="L157" s="25"/>
      <c r="M157" s="176"/>
      <c r="N157" s="22"/>
      <c r="O157" s="22"/>
      <c r="P157" s="22"/>
      <c r="Q157" s="22"/>
      <c r="R157" s="22"/>
      <c r="S157" s="22"/>
      <c r="T157" s="53"/>
      <c r="AT157" s="3" t="s">
        <v>134</v>
      </c>
      <c r="AU157" s="3" t="s">
        <v>80</v>
      </c>
    </row>
    <row r="158" spans="2:65" s="20" customFormat="1" ht="16.5" customHeight="1" x14ac:dyDescent="0.2">
      <c r="B158" s="21"/>
      <c r="C158" s="160" t="s">
        <v>683</v>
      </c>
      <c r="D158" s="160" t="s">
        <v>127</v>
      </c>
      <c r="E158" s="161" t="s">
        <v>2196</v>
      </c>
      <c r="F158" s="162" t="s">
        <v>2197</v>
      </c>
      <c r="G158" s="163" t="s">
        <v>196</v>
      </c>
      <c r="H158" s="164">
        <v>10</v>
      </c>
      <c r="I158" s="165"/>
      <c r="J158" s="166">
        <f>ROUND(I158*H158,2)</f>
        <v>0</v>
      </c>
      <c r="K158" s="162" t="s">
        <v>19</v>
      </c>
      <c r="L158" s="25"/>
      <c r="M158" s="167" t="s">
        <v>19</v>
      </c>
      <c r="N158" s="168" t="s">
        <v>43</v>
      </c>
      <c r="O158" s="22"/>
      <c r="P158" s="169">
        <f>O158*H158</f>
        <v>0</v>
      </c>
      <c r="Q158" s="169">
        <v>0</v>
      </c>
      <c r="R158" s="169">
        <f>Q158*H158</f>
        <v>0</v>
      </c>
      <c r="S158" s="169">
        <v>0</v>
      </c>
      <c r="T158" s="170">
        <f>S158*H158</f>
        <v>0</v>
      </c>
      <c r="AR158" s="171" t="s">
        <v>860</v>
      </c>
      <c r="AT158" s="171" t="s">
        <v>127</v>
      </c>
      <c r="AU158" s="171" t="s">
        <v>80</v>
      </c>
      <c r="AY158" s="3" t="s">
        <v>125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3" t="s">
        <v>80</v>
      </c>
      <c r="BK158" s="172">
        <f>ROUND(I158*H158,2)</f>
        <v>0</v>
      </c>
      <c r="BL158" s="3" t="s">
        <v>860</v>
      </c>
      <c r="BM158" s="171" t="s">
        <v>2198</v>
      </c>
    </row>
    <row r="159" spans="2:65" s="20" customFormat="1" x14ac:dyDescent="0.2">
      <c r="B159" s="21"/>
      <c r="C159" s="22"/>
      <c r="D159" s="173" t="s">
        <v>134</v>
      </c>
      <c r="E159" s="22"/>
      <c r="F159" s="174" t="s">
        <v>2197</v>
      </c>
      <c r="G159" s="22"/>
      <c r="H159" s="22"/>
      <c r="I159" s="175"/>
      <c r="J159" s="22"/>
      <c r="K159" s="22"/>
      <c r="L159" s="25"/>
      <c r="M159" s="176"/>
      <c r="N159" s="22"/>
      <c r="O159" s="22"/>
      <c r="P159" s="22"/>
      <c r="Q159" s="22"/>
      <c r="R159" s="22"/>
      <c r="S159" s="22"/>
      <c r="T159" s="53"/>
      <c r="AT159" s="3" t="s">
        <v>134</v>
      </c>
      <c r="AU159" s="3" t="s">
        <v>80</v>
      </c>
    </row>
    <row r="160" spans="2:65" s="20" customFormat="1" ht="16.5" customHeight="1" x14ac:dyDescent="0.2">
      <c r="B160" s="21"/>
      <c r="C160" s="160" t="s">
        <v>693</v>
      </c>
      <c r="D160" s="160" t="s">
        <v>127</v>
      </c>
      <c r="E160" s="161" t="s">
        <v>2199</v>
      </c>
      <c r="F160" s="162" t="s">
        <v>2200</v>
      </c>
      <c r="G160" s="163" t="s">
        <v>196</v>
      </c>
      <c r="H160" s="164">
        <v>9</v>
      </c>
      <c r="I160" s="165"/>
      <c r="J160" s="166">
        <f>ROUND(I160*H160,2)</f>
        <v>0</v>
      </c>
      <c r="K160" s="162" t="s">
        <v>19</v>
      </c>
      <c r="L160" s="25"/>
      <c r="M160" s="167" t="s">
        <v>19</v>
      </c>
      <c r="N160" s="168" t="s">
        <v>43</v>
      </c>
      <c r="O160" s="22"/>
      <c r="P160" s="169">
        <f>O160*H160</f>
        <v>0</v>
      </c>
      <c r="Q160" s="169">
        <v>0</v>
      </c>
      <c r="R160" s="169">
        <f>Q160*H160</f>
        <v>0</v>
      </c>
      <c r="S160" s="169">
        <v>0</v>
      </c>
      <c r="T160" s="170">
        <f>S160*H160</f>
        <v>0</v>
      </c>
      <c r="AR160" s="171" t="s">
        <v>860</v>
      </c>
      <c r="AT160" s="171" t="s">
        <v>127</v>
      </c>
      <c r="AU160" s="171" t="s">
        <v>80</v>
      </c>
      <c r="AY160" s="3" t="s">
        <v>125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3" t="s">
        <v>80</v>
      </c>
      <c r="BK160" s="172">
        <f>ROUND(I160*H160,2)</f>
        <v>0</v>
      </c>
      <c r="BL160" s="3" t="s">
        <v>860</v>
      </c>
      <c r="BM160" s="171" t="s">
        <v>2201</v>
      </c>
    </row>
    <row r="161" spans="2:65" s="20" customFormat="1" x14ac:dyDescent="0.2">
      <c r="B161" s="21"/>
      <c r="C161" s="22"/>
      <c r="D161" s="173" t="s">
        <v>134</v>
      </c>
      <c r="E161" s="22"/>
      <c r="F161" s="174" t="s">
        <v>2200</v>
      </c>
      <c r="G161" s="22"/>
      <c r="H161" s="22"/>
      <c r="I161" s="175"/>
      <c r="J161" s="22"/>
      <c r="K161" s="22"/>
      <c r="L161" s="25"/>
      <c r="M161" s="176"/>
      <c r="N161" s="22"/>
      <c r="O161" s="22"/>
      <c r="P161" s="22"/>
      <c r="Q161" s="22"/>
      <c r="R161" s="22"/>
      <c r="S161" s="22"/>
      <c r="T161" s="53"/>
      <c r="AT161" s="3" t="s">
        <v>134</v>
      </c>
      <c r="AU161" s="3" t="s">
        <v>80</v>
      </c>
    </row>
    <row r="162" spans="2:65" s="144" customFormat="1" ht="25.9" customHeight="1" x14ac:dyDescent="0.2">
      <c r="B162" s="145"/>
      <c r="C162" s="146"/>
      <c r="D162" s="147" t="s">
        <v>71</v>
      </c>
      <c r="E162" s="148" t="s">
        <v>940</v>
      </c>
      <c r="F162" s="148" t="s">
        <v>2202</v>
      </c>
      <c r="G162" s="146"/>
      <c r="H162" s="146"/>
      <c r="I162" s="149"/>
      <c r="J162" s="150">
        <f>BK162</f>
        <v>0</v>
      </c>
      <c r="K162" s="146"/>
      <c r="L162" s="151"/>
      <c r="M162" s="152"/>
      <c r="N162" s="146"/>
      <c r="O162" s="146"/>
      <c r="P162" s="153">
        <f>SUM(P163:P166)</f>
        <v>0</v>
      </c>
      <c r="Q162" s="146"/>
      <c r="R162" s="153">
        <f>SUM(R163:R166)</f>
        <v>1.3500000000000001E-3</v>
      </c>
      <c r="S162" s="146"/>
      <c r="T162" s="154">
        <f>SUM(T163:T166)</f>
        <v>0</v>
      </c>
      <c r="AR162" s="155" t="s">
        <v>82</v>
      </c>
      <c r="AT162" s="156" t="s">
        <v>71</v>
      </c>
      <c r="AU162" s="156" t="s">
        <v>72</v>
      </c>
      <c r="AY162" s="155" t="s">
        <v>125</v>
      </c>
      <c r="BK162" s="157">
        <f>SUM(BK163:BK166)</f>
        <v>0</v>
      </c>
    </row>
    <row r="163" spans="2:65" s="20" customFormat="1" ht="16.5" customHeight="1" x14ac:dyDescent="0.2">
      <c r="B163" s="21"/>
      <c r="C163" s="160" t="s">
        <v>700</v>
      </c>
      <c r="D163" s="160" t="s">
        <v>127</v>
      </c>
      <c r="E163" s="161" t="s">
        <v>2203</v>
      </c>
      <c r="F163" s="162" t="s">
        <v>2204</v>
      </c>
      <c r="G163" s="163" t="s">
        <v>130</v>
      </c>
      <c r="H163" s="164">
        <v>1</v>
      </c>
      <c r="I163" s="165"/>
      <c r="J163" s="166">
        <f>ROUND(I163*H163,2)</f>
        <v>0</v>
      </c>
      <c r="K163" s="162" t="s">
        <v>19</v>
      </c>
      <c r="L163" s="25"/>
      <c r="M163" s="167" t="s">
        <v>19</v>
      </c>
      <c r="N163" s="168" t="s">
        <v>43</v>
      </c>
      <c r="O163" s="22"/>
      <c r="P163" s="169">
        <f>O163*H163</f>
        <v>0</v>
      </c>
      <c r="Q163" s="169">
        <v>2.5000000000000001E-4</v>
      </c>
      <c r="R163" s="169">
        <f>Q163*H163</f>
        <v>2.5000000000000001E-4</v>
      </c>
      <c r="S163" s="169">
        <v>0</v>
      </c>
      <c r="T163" s="170">
        <f>S163*H163</f>
        <v>0</v>
      </c>
      <c r="AR163" s="171" t="s">
        <v>860</v>
      </c>
      <c r="AT163" s="171" t="s">
        <v>127</v>
      </c>
      <c r="AU163" s="171" t="s">
        <v>80</v>
      </c>
      <c r="AY163" s="3" t="s">
        <v>125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3" t="s">
        <v>80</v>
      </c>
      <c r="BK163" s="172">
        <f>ROUND(I163*H163,2)</f>
        <v>0</v>
      </c>
      <c r="BL163" s="3" t="s">
        <v>860</v>
      </c>
      <c r="BM163" s="171" t="s">
        <v>2205</v>
      </c>
    </row>
    <row r="164" spans="2:65" s="20" customFormat="1" x14ac:dyDescent="0.2">
      <c r="B164" s="21"/>
      <c r="C164" s="22"/>
      <c r="D164" s="173" t="s">
        <v>134</v>
      </c>
      <c r="E164" s="22"/>
      <c r="F164" s="174" t="s">
        <v>2204</v>
      </c>
      <c r="G164" s="22"/>
      <c r="H164" s="22"/>
      <c r="I164" s="175"/>
      <c r="J164" s="22"/>
      <c r="K164" s="22"/>
      <c r="L164" s="25"/>
      <c r="M164" s="176"/>
      <c r="N164" s="22"/>
      <c r="O164" s="22"/>
      <c r="P164" s="22"/>
      <c r="Q164" s="22"/>
      <c r="R164" s="22"/>
      <c r="S164" s="22"/>
      <c r="T164" s="53"/>
      <c r="AT164" s="3" t="s">
        <v>134</v>
      </c>
      <c r="AU164" s="3" t="s">
        <v>80</v>
      </c>
    </row>
    <row r="165" spans="2:65" s="20" customFormat="1" ht="16.5" customHeight="1" x14ac:dyDescent="0.2">
      <c r="B165" s="21"/>
      <c r="C165" s="160" t="s">
        <v>705</v>
      </c>
      <c r="D165" s="160" t="s">
        <v>127</v>
      </c>
      <c r="E165" s="161" t="s">
        <v>2206</v>
      </c>
      <c r="F165" s="162" t="s">
        <v>2207</v>
      </c>
      <c r="G165" s="163" t="s">
        <v>130</v>
      </c>
      <c r="H165" s="164">
        <v>2</v>
      </c>
      <c r="I165" s="165"/>
      <c r="J165" s="166">
        <f>ROUND(I165*H165,2)</f>
        <v>0</v>
      </c>
      <c r="K165" s="162" t="s">
        <v>19</v>
      </c>
      <c r="L165" s="25"/>
      <c r="M165" s="167" t="s">
        <v>19</v>
      </c>
      <c r="N165" s="168" t="s">
        <v>43</v>
      </c>
      <c r="O165" s="22"/>
      <c r="P165" s="169">
        <f>O165*H165</f>
        <v>0</v>
      </c>
      <c r="Q165" s="169">
        <v>5.5000000000000003E-4</v>
      </c>
      <c r="R165" s="169">
        <f>Q165*H165</f>
        <v>1.1000000000000001E-3</v>
      </c>
      <c r="S165" s="169">
        <v>0</v>
      </c>
      <c r="T165" s="170">
        <f>S165*H165</f>
        <v>0</v>
      </c>
      <c r="AR165" s="171" t="s">
        <v>860</v>
      </c>
      <c r="AT165" s="171" t="s">
        <v>127</v>
      </c>
      <c r="AU165" s="171" t="s">
        <v>80</v>
      </c>
      <c r="AY165" s="3" t="s">
        <v>125</v>
      </c>
      <c r="BE165" s="172">
        <f>IF(N165="základní",J165,0)</f>
        <v>0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3" t="s">
        <v>80</v>
      </c>
      <c r="BK165" s="172">
        <f>ROUND(I165*H165,2)</f>
        <v>0</v>
      </c>
      <c r="BL165" s="3" t="s">
        <v>860</v>
      </c>
      <c r="BM165" s="171" t="s">
        <v>2208</v>
      </c>
    </row>
    <row r="166" spans="2:65" s="20" customFormat="1" x14ac:dyDescent="0.2">
      <c r="B166" s="21"/>
      <c r="C166" s="22"/>
      <c r="D166" s="173" t="s">
        <v>134</v>
      </c>
      <c r="E166" s="22"/>
      <c r="F166" s="174" t="s">
        <v>2207</v>
      </c>
      <c r="G166" s="22"/>
      <c r="H166" s="22"/>
      <c r="I166" s="175"/>
      <c r="J166" s="22"/>
      <c r="K166" s="22"/>
      <c r="L166" s="25"/>
      <c r="M166" s="176"/>
      <c r="N166" s="22"/>
      <c r="O166" s="22"/>
      <c r="P166" s="22"/>
      <c r="Q166" s="22"/>
      <c r="R166" s="22"/>
      <c r="S166" s="22"/>
      <c r="T166" s="53"/>
      <c r="AT166" s="3" t="s">
        <v>134</v>
      </c>
      <c r="AU166" s="3" t="s">
        <v>80</v>
      </c>
    </row>
    <row r="167" spans="2:65" s="144" customFormat="1" ht="25.9" customHeight="1" x14ac:dyDescent="0.2">
      <c r="B167" s="145"/>
      <c r="C167" s="146"/>
      <c r="D167" s="147" t="s">
        <v>71</v>
      </c>
      <c r="E167" s="148" t="s">
        <v>408</v>
      </c>
      <c r="F167" s="148" t="s">
        <v>2209</v>
      </c>
      <c r="G167" s="146"/>
      <c r="H167" s="146"/>
      <c r="I167" s="149"/>
      <c r="J167" s="150">
        <f>BK167</f>
        <v>0</v>
      </c>
      <c r="K167" s="146"/>
      <c r="L167" s="151"/>
      <c r="M167" s="152"/>
      <c r="N167" s="146"/>
      <c r="O167" s="146"/>
      <c r="P167" s="153">
        <f>SUM(P168:P179)</f>
        <v>0</v>
      </c>
      <c r="Q167" s="146"/>
      <c r="R167" s="153">
        <f>SUM(R168:R179)</f>
        <v>3.4209999999999997E-2</v>
      </c>
      <c r="S167" s="146"/>
      <c r="T167" s="154">
        <f>SUM(T168:T179)</f>
        <v>0</v>
      </c>
      <c r="AR167" s="155" t="s">
        <v>146</v>
      </c>
      <c r="AT167" s="156" t="s">
        <v>71</v>
      </c>
      <c r="AU167" s="156" t="s">
        <v>72</v>
      </c>
      <c r="AY167" s="155" t="s">
        <v>125</v>
      </c>
      <c r="BK167" s="157">
        <f>SUM(BK168:BK179)</f>
        <v>0</v>
      </c>
    </row>
    <row r="168" spans="2:65" s="20" customFormat="1" ht="16.5" customHeight="1" x14ac:dyDescent="0.2">
      <c r="B168" s="21"/>
      <c r="C168" s="160" t="s">
        <v>711</v>
      </c>
      <c r="D168" s="160" t="s">
        <v>127</v>
      </c>
      <c r="E168" s="161" t="s">
        <v>2210</v>
      </c>
      <c r="F168" s="162" t="s">
        <v>2211</v>
      </c>
      <c r="G168" s="163" t="s">
        <v>178</v>
      </c>
      <c r="H168" s="164">
        <v>22</v>
      </c>
      <c r="I168" s="165"/>
      <c r="J168" s="166">
        <f>ROUND(I168*H168,2)</f>
        <v>0</v>
      </c>
      <c r="K168" s="162" t="s">
        <v>19</v>
      </c>
      <c r="L168" s="25"/>
      <c r="M168" s="167" t="s">
        <v>19</v>
      </c>
      <c r="N168" s="168" t="s">
        <v>43</v>
      </c>
      <c r="O168" s="22"/>
      <c r="P168" s="169">
        <f>O168*H168</f>
        <v>0</v>
      </c>
      <c r="Q168" s="169">
        <v>1E-3</v>
      </c>
      <c r="R168" s="169">
        <f>Q168*H168</f>
        <v>2.1999999999999999E-2</v>
      </c>
      <c r="S168" s="169">
        <v>0</v>
      </c>
      <c r="T168" s="170">
        <f>S168*H168</f>
        <v>0</v>
      </c>
      <c r="AR168" s="171" t="s">
        <v>860</v>
      </c>
      <c r="AT168" s="171" t="s">
        <v>127</v>
      </c>
      <c r="AU168" s="171" t="s">
        <v>80</v>
      </c>
      <c r="AY168" s="3" t="s">
        <v>125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3" t="s">
        <v>80</v>
      </c>
      <c r="BK168" s="172">
        <f>ROUND(I168*H168,2)</f>
        <v>0</v>
      </c>
      <c r="BL168" s="3" t="s">
        <v>860</v>
      </c>
      <c r="BM168" s="171" t="s">
        <v>2212</v>
      </c>
    </row>
    <row r="169" spans="2:65" s="20" customFormat="1" x14ac:dyDescent="0.2">
      <c r="B169" s="21"/>
      <c r="C169" s="22"/>
      <c r="D169" s="173" t="s">
        <v>134</v>
      </c>
      <c r="E169" s="22"/>
      <c r="F169" s="174" t="s">
        <v>2211</v>
      </c>
      <c r="G169" s="22"/>
      <c r="H169" s="22"/>
      <c r="I169" s="175"/>
      <c r="J169" s="22"/>
      <c r="K169" s="22"/>
      <c r="L169" s="25"/>
      <c r="M169" s="176"/>
      <c r="N169" s="22"/>
      <c r="O169" s="22"/>
      <c r="P169" s="22"/>
      <c r="Q169" s="22"/>
      <c r="R169" s="22"/>
      <c r="S169" s="22"/>
      <c r="T169" s="53"/>
      <c r="AT169" s="3" t="s">
        <v>134</v>
      </c>
      <c r="AU169" s="3" t="s">
        <v>80</v>
      </c>
    </row>
    <row r="170" spans="2:65" s="20" customFormat="1" ht="16.5" customHeight="1" x14ac:dyDescent="0.2">
      <c r="B170" s="21"/>
      <c r="C170" s="160" t="s">
        <v>717</v>
      </c>
      <c r="D170" s="160" t="s">
        <v>127</v>
      </c>
      <c r="E170" s="161" t="s">
        <v>2213</v>
      </c>
      <c r="F170" s="162" t="s">
        <v>2214</v>
      </c>
      <c r="G170" s="163" t="s">
        <v>178</v>
      </c>
      <c r="H170" s="164">
        <v>14</v>
      </c>
      <c r="I170" s="165"/>
      <c r="J170" s="166">
        <f>ROUND(I170*H170,2)</f>
        <v>0</v>
      </c>
      <c r="K170" s="162" t="s">
        <v>19</v>
      </c>
      <c r="L170" s="25"/>
      <c r="M170" s="167" t="s">
        <v>19</v>
      </c>
      <c r="N170" s="168" t="s">
        <v>43</v>
      </c>
      <c r="O170" s="22"/>
      <c r="P170" s="169">
        <f>O170*H170</f>
        <v>0</v>
      </c>
      <c r="Q170" s="169">
        <v>1.9000000000000001E-4</v>
      </c>
      <c r="R170" s="169">
        <f>Q170*H170</f>
        <v>2.66E-3</v>
      </c>
      <c r="S170" s="169">
        <v>0</v>
      </c>
      <c r="T170" s="170">
        <f>S170*H170</f>
        <v>0</v>
      </c>
      <c r="AR170" s="171" t="s">
        <v>860</v>
      </c>
      <c r="AT170" s="171" t="s">
        <v>127</v>
      </c>
      <c r="AU170" s="171" t="s">
        <v>80</v>
      </c>
      <c r="AY170" s="3" t="s">
        <v>125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3" t="s">
        <v>80</v>
      </c>
      <c r="BK170" s="172">
        <f>ROUND(I170*H170,2)</f>
        <v>0</v>
      </c>
      <c r="BL170" s="3" t="s">
        <v>860</v>
      </c>
      <c r="BM170" s="171" t="s">
        <v>2215</v>
      </c>
    </row>
    <row r="171" spans="2:65" s="20" customFormat="1" x14ac:dyDescent="0.2">
      <c r="B171" s="21"/>
      <c r="C171" s="22"/>
      <c r="D171" s="173" t="s">
        <v>134</v>
      </c>
      <c r="E171" s="22"/>
      <c r="F171" s="174" t="s">
        <v>2214</v>
      </c>
      <c r="G171" s="22"/>
      <c r="H171" s="22"/>
      <c r="I171" s="175"/>
      <c r="J171" s="22"/>
      <c r="K171" s="22"/>
      <c r="L171" s="25"/>
      <c r="M171" s="176"/>
      <c r="N171" s="22"/>
      <c r="O171" s="22"/>
      <c r="P171" s="22"/>
      <c r="Q171" s="22"/>
      <c r="R171" s="22"/>
      <c r="S171" s="22"/>
      <c r="T171" s="53"/>
      <c r="AT171" s="3" t="s">
        <v>134</v>
      </c>
      <c r="AU171" s="3" t="s">
        <v>80</v>
      </c>
    </row>
    <row r="172" spans="2:65" s="20" customFormat="1" ht="24.2" customHeight="1" x14ac:dyDescent="0.2">
      <c r="B172" s="21"/>
      <c r="C172" s="160" t="s">
        <v>722</v>
      </c>
      <c r="D172" s="160" t="s">
        <v>127</v>
      </c>
      <c r="E172" s="161" t="s">
        <v>2216</v>
      </c>
      <c r="F172" s="162" t="s">
        <v>2217</v>
      </c>
      <c r="G172" s="163" t="s">
        <v>196</v>
      </c>
      <c r="H172" s="164">
        <v>1</v>
      </c>
      <c r="I172" s="165"/>
      <c r="J172" s="166">
        <f>ROUND(I172*H172,2)</f>
        <v>0</v>
      </c>
      <c r="K172" s="162" t="s">
        <v>19</v>
      </c>
      <c r="L172" s="25"/>
      <c r="M172" s="167" t="s">
        <v>19</v>
      </c>
      <c r="N172" s="168" t="s">
        <v>43</v>
      </c>
      <c r="O172" s="22"/>
      <c r="P172" s="169">
        <f>O172*H172</f>
        <v>0</v>
      </c>
      <c r="Q172" s="169">
        <v>3.5E-4</v>
      </c>
      <c r="R172" s="169">
        <f>Q172*H172</f>
        <v>3.5E-4</v>
      </c>
      <c r="S172" s="169">
        <v>0</v>
      </c>
      <c r="T172" s="170">
        <f>S172*H172</f>
        <v>0</v>
      </c>
      <c r="AR172" s="171" t="s">
        <v>860</v>
      </c>
      <c r="AT172" s="171" t="s">
        <v>127</v>
      </c>
      <c r="AU172" s="171" t="s">
        <v>80</v>
      </c>
      <c r="AY172" s="3" t="s">
        <v>125</v>
      </c>
      <c r="BE172" s="172">
        <f>IF(N172="základní",J172,0)</f>
        <v>0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3" t="s">
        <v>80</v>
      </c>
      <c r="BK172" s="172">
        <f>ROUND(I172*H172,2)</f>
        <v>0</v>
      </c>
      <c r="BL172" s="3" t="s">
        <v>860</v>
      </c>
      <c r="BM172" s="171" t="s">
        <v>2218</v>
      </c>
    </row>
    <row r="173" spans="2:65" s="20" customFormat="1" x14ac:dyDescent="0.2">
      <c r="B173" s="21"/>
      <c r="C173" s="22"/>
      <c r="D173" s="173" t="s">
        <v>134</v>
      </c>
      <c r="E173" s="22"/>
      <c r="F173" s="174" t="s">
        <v>2217</v>
      </c>
      <c r="G173" s="22"/>
      <c r="H173" s="22"/>
      <c r="I173" s="175"/>
      <c r="J173" s="22"/>
      <c r="K173" s="22"/>
      <c r="L173" s="25"/>
      <c r="M173" s="176"/>
      <c r="N173" s="22"/>
      <c r="O173" s="22"/>
      <c r="P173" s="22"/>
      <c r="Q173" s="22"/>
      <c r="R173" s="22"/>
      <c r="S173" s="22"/>
      <c r="T173" s="53"/>
      <c r="AT173" s="3" t="s">
        <v>134</v>
      </c>
      <c r="AU173" s="3" t="s">
        <v>80</v>
      </c>
    </row>
    <row r="174" spans="2:65" s="20" customFormat="1" ht="21.75" customHeight="1" x14ac:dyDescent="0.2">
      <c r="B174" s="21"/>
      <c r="C174" s="160" t="s">
        <v>728</v>
      </c>
      <c r="D174" s="160" t="s">
        <v>127</v>
      </c>
      <c r="E174" s="161" t="s">
        <v>2219</v>
      </c>
      <c r="F174" s="162" t="s">
        <v>2220</v>
      </c>
      <c r="G174" s="163" t="s">
        <v>196</v>
      </c>
      <c r="H174" s="164">
        <v>10</v>
      </c>
      <c r="I174" s="165"/>
      <c r="J174" s="166">
        <f>ROUND(I174*H174,2)</f>
        <v>0</v>
      </c>
      <c r="K174" s="162" t="s">
        <v>19</v>
      </c>
      <c r="L174" s="25"/>
      <c r="M174" s="167" t="s">
        <v>19</v>
      </c>
      <c r="N174" s="168" t="s">
        <v>43</v>
      </c>
      <c r="O174" s="22"/>
      <c r="P174" s="169">
        <f>O174*H174</f>
        <v>0</v>
      </c>
      <c r="Q174" s="169">
        <v>9.2000000000000003E-4</v>
      </c>
      <c r="R174" s="169">
        <f>Q174*H174</f>
        <v>9.1999999999999998E-3</v>
      </c>
      <c r="S174" s="169">
        <v>0</v>
      </c>
      <c r="T174" s="170">
        <f>S174*H174</f>
        <v>0</v>
      </c>
      <c r="AR174" s="171" t="s">
        <v>860</v>
      </c>
      <c r="AT174" s="171" t="s">
        <v>127</v>
      </c>
      <c r="AU174" s="171" t="s">
        <v>80</v>
      </c>
      <c r="AY174" s="3" t="s">
        <v>125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3" t="s">
        <v>80</v>
      </c>
      <c r="BK174" s="172">
        <f>ROUND(I174*H174,2)</f>
        <v>0</v>
      </c>
      <c r="BL174" s="3" t="s">
        <v>860</v>
      </c>
      <c r="BM174" s="171" t="s">
        <v>2221</v>
      </c>
    </row>
    <row r="175" spans="2:65" s="20" customFormat="1" x14ac:dyDescent="0.2">
      <c r="B175" s="21"/>
      <c r="C175" s="22"/>
      <c r="D175" s="173" t="s">
        <v>134</v>
      </c>
      <c r="E175" s="22"/>
      <c r="F175" s="174" t="s">
        <v>2220</v>
      </c>
      <c r="G175" s="22"/>
      <c r="H175" s="22"/>
      <c r="I175" s="175"/>
      <c r="J175" s="22"/>
      <c r="K175" s="22"/>
      <c r="L175" s="25"/>
      <c r="M175" s="176"/>
      <c r="N175" s="22"/>
      <c r="O175" s="22"/>
      <c r="P175" s="22"/>
      <c r="Q175" s="22"/>
      <c r="R175" s="22"/>
      <c r="S175" s="22"/>
      <c r="T175" s="53"/>
      <c r="AT175" s="3" t="s">
        <v>134</v>
      </c>
      <c r="AU175" s="3" t="s">
        <v>80</v>
      </c>
    </row>
    <row r="176" spans="2:65" s="20" customFormat="1" ht="16.5" customHeight="1" x14ac:dyDescent="0.2">
      <c r="B176" s="21"/>
      <c r="C176" s="160" t="s">
        <v>732</v>
      </c>
      <c r="D176" s="160" t="s">
        <v>127</v>
      </c>
      <c r="E176" s="161" t="s">
        <v>2222</v>
      </c>
      <c r="F176" s="162" t="s">
        <v>2223</v>
      </c>
      <c r="G176" s="163" t="s">
        <v>1205</v>
      </c>
      <c r="H176" s="164">
        <v>3</v>
      </c>
      <c r="I176" s="165"/>
      <c r="J176" s="166">
        <f>ROUND(I176*H176,2)</f>
        <v>0</v>
      </c>
      <c r="K176" s="162" t="s">
        <v>19</v>
      </c>
      <c r="L176" s="25"/>
      <c r="M176" s="167" t="s">
        <v>19</v>
      </c>
      <c r="N176" s="168" t="s">
        <v>43</v>
      </c>
      <c r="O176" s="22"/>
      <c r="P176" s="169">
        <f>O176*H176</f>
        <v>0</v>
      </c>
      <c r="Q176" s="169">
        <v>0</v>
      </c>
      <c r="R176" s="169">
        <f>Q176*H176</f>
        <v>0</v>
      </c>
      <c r="S176" s="169">
        <v>0</v>
      </c>
      <c r="T176" s="170">
        <f>S176*H176</f>
        <v>0</v>
      </c>
      <c r="AR176" s="171" t="s">
        <v>860</v>
      </c>
      <c r="AT176" s="171" t="s">
        <v>127</v>
      </c>
      <c r="AU176" s="171" t="s">
        <v>80</v>
      </c>
      <c r="AY176" s="3" t="s">
        <v>125</v>
      </c>
      <c r="BE176" s="172">
        <f>IF(N176="základní",J176,0)</f>
        <v>0</v>
      </c>
      <c r="BF176" s="172">
        <f>IF(N176="snížená",J176,0)</f>
        <v>0</v>
      </c>
      <c r="BG176" s="172">
        <f>IF(N176="zákl. přenesená",J176,0)</f>
        <v>0</v>
      </c>
      <c r="BH176" s="172">
        <f>IF(N176="sníž. přenesená",J176,0)</f>
        <v>0</v>
      </c>
      <c r="BI176" s="172">
        <f>IF(N176="nulová",J176,0)</f>
        <v>0</v>
      </c>
      <c r="BJ176" s="3" t="s">
        <v>80</v>
      </c>
      <c r="BK176" s="172">
        <f>ROUND(I176*H176,2)</f>
        <v>0</v>
      </c>
      <c r="BL176" s="3" t="s">
        <v>860</v>
      </c>
      <c r="BM176" s="171" t="s">
        <v>2224</v>
      </c>
    </row>
    <row r="177" spans="2:65" s="20" customFormat="1" x14ac:dyDescent="0.2">
      <c r="B177" s="21"/>
      <c r="C177" s="22"/>
      <c r="D177" s="173" t="s">
        <v>134</v>
      </c>
      <c r="E177" s="22"/>
      <c r="F177" s="174" t="s">
        <v>2223</v>
      </c>
      <c r="G177" s="22"/>
      <c r="H177" s="22"/>
      <c r="I177" s="175"/>
      <c r="J177" s="22"/>
      <c r="K177" s="22"/>
      <c r="L177" s="25"/>
      <c r="M177" s="176"/>
      <c r="N177" s="22"/>
      <c r="O177" s="22"/>
      <c r="P177" s="22"/>
      <c r="Q177" s="22"/>
      <c r="R177" s="22"/>
      <c r="S177" s="22"/>
      <c r="T177" s="53"/>
      <c r="AT177" s="3" t="s">
        <v>134</v>
      </c>
      <c r="AU177" s="3" t="s">
        <v>80</v>
      </c>
    </row>
    <row r="178" spans="2:65" s="20" customFormat="1" ht="16.5" customHeight="1" x14ac:dyDescent="0.2">
      <c r="B178" s="21"/>
      <c r="C178" s="160" t="s">
        <v>738</v>
      </c>
      <c r="D178" s="160" t="s">
        <v>127</v>
      </c>
      <c r="E178" s="161" t="s">
        <v>2225</v>
      </c>
      <c r="F178" s="162" t="s">
        <v>2226</v>
      </c>
      <c r="G178" s="163" t="s">
        <v>196</v>
      </c>
      <c r="H178" s="164">
        <v>1</v>
      </c>
      <c r="I178" s="165"/>
      <c r="J178" s="166">
        <f>ROUND(I178*H178,2)</f>
        <v>0</v>
      </c>
      <c r="K178" s="162" t="s">
        <v>19</v>
      </c>
      <c r="L178" s="25"/>
      <c r="M178" s="167" t="s">
        <v>19</v>
      </c>
      <c r="N178" s="168" t="s">
        <v>43</v>
      </c>
      <c r="O178" s="22"/>
      <c r="P178" s="169">
        <f>O178*H178</f>
        <v>0</v>
      </c>
      <c r="Q178" s="169">
        <v>0</v>
      </c>
      <c r="R178" s="169">
        <f>Q178*H178</f>
        <v>0</v>
      </c>
      <c r="S178" s="169">
        <v>0</v>
      </c>
      <c r="T178" s="170">
        <f>S178*H178</f>
        <v>0</v>
      </c>
      <c r="AR178" s="171" t="s">
        <v>860</v>
      </c>
      <c r="AT178" s="171" t="s">
        <v>127</v>
      </c>
      <c r="AU178" s="171" t="s">
        <v>80</v>
      </c>
      <c r="AY178" s="3" t="s">
        <v>125</v>
      </c>
      <c r="BE178" s="172">
        <f>IF(N178="základní",J178,0)</f>
        <v>0</v>
      </c>
      <c r="BF178" s="172">
        <f>IF(N178="snížená",J178,0)</f>
        <v>0</v>
      </c>
      <c r="BG178" s="172">
        <f>IF(N178="zákl. přenesená",J178,0)</f>
        <v>0</v>
      </c>
      <c r="BH178" s="172">
        <f>IF(N178="sníž. přenesená",J178,0)</f>
        <v>0</v>
      </c>
      <c r="BI178" s="172">
        <f>IF(N178="nulová",J178,0)</f>
        <v>0</v>
      </c>
      <c r="BJ178" s="3" t="s">
        <v>80</v>
      </c>
      <c r="BK178" s="172">
        <f>ROUND(I178*H178,2)</f>
        <v>0</v>
      </c>
      <c r="BL178" s="3" t="s">
        <v>860</v>
      </c>
      <c r="BM178" s="171" t="s">
        <v>2227</v>
      </c>
    </row>
    <row r="179" spans="2:65" s="20" customFormat="1" x14ac:dyDescent="0.2">
      <c r="B179" s="21"/>
      <c r="C179" s="22"/>
      <c r="D179" s="173" t="s">
        <v>134</v>
      </c>
      <c r="E179" s="22"/>
      <c r="F179" s="174" t="s">
        <v>2226</v>
      </c>
      <c r="G179" s="22"/>
      <c r="H179" s="22"/>
      <c r="I179" s="175"/>
      <c r="J179" s="22"/>
      <c r="K179" s="22"/>
      <c r="L179" s="25"/>
      <c r="M179" s="225"/>
      <c r="N179" s="226"/>
      <c r="O179" s="226"/>
      <c r="P179" s="226"/>
      <c r="Q179" s="226"/>
      <c r="R179" s="226"/>
      <c r="S179" s="226"/>
      <c r="T179" s="227"/>
      <c r="AT179" s="3" t="s">
        <v>134</v>
      </c>
      <c r="AU179" s="3" t="s">
        <v>80</v>
      </c>
    </row>
    <row r="180" spans="2:65" s="20" customFormat="1" ht="6.95" customHeight="1" x14ac:dyDescent="0.2">
      <c r="B180" s="34"/>
      <c r="C180" s="35"/>
      <c r="D180" s="35"/>
      <c r="E180" s="35"/>
      <c r="F180" s="35"/>
      <c r="G180" s="35"/>
      <c r="H180" s="35"/>
      <c r="I180" s="35"/>
      <c r="J180" s="35"/>
      <c r="K180" s="35"/>
      <c r="L180" s="25"/>
    </row>
  </sheetData>
  <sheetProtection algorithmName="SHA-512" hashValue="AGDUDwW0wCuqjRVocoQbIvnO5MJeSMjBx13q81jKqV/P6TSbCVKd9rWoXJ7IMgfPQh/a+Q16a3R4X0uRDG8JBg==" saltValue="KIgFHfVtR/Papp8/ti2DqfXkKSmbPya4K13ubXvEXPoqN7sbkkf9yYUy75eQ1e2OiqI1q0HZrjybAdtOEcbvBg==" spinCount="100000" sheet="1" objects="1" scenarios="1" formatColumns="0" formatRows="0" autoFilter="0"/>
  <autoFilter ref="C83:K179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 x14ac:dyDescent="0.2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3" t="s">
        <v>97</v>
      </c>
    </row>
    <row r="3" spans="2:46" s="1" customFormat="1" ht="6.95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6"/>
      <c r="AT3" s="3" t="s">
        <v>82</v>
      </c>
    </row>
    <row r="4" spans="2:46" s="1" customFormat="1" ht="24.95" customHeight="1" x14ac:dyDescent="0.2">
      <c r="B4" s="6"/>
      <c r="D4" s="93" t="s">
        <v>98</v>
      </c>
      <c r="L4" s="6"/>
      <c r="M4" s="94" t="s">
        <v>10</v>
      </c>
      <c r="AT4" s="3" t="s">
        <v>4</v>
      </c>
    </row>
    <row r="5" spans="2:46" s="1" customFormat="1" ht="6.95" customHeight="1" x14ac:dyDescent="0.2">
      <c r="B5" s="6"/>
      <c r="L5" s="6"/>
    </row>
    <row r="6" spans="2:46" s="1" customFormat="1" ht="12" customHeight="1" x14ac:dyDescent="0.2">
      <c r="B6" s="6"/>
      <c r="D6" s="95" t="s">
        <v>16</v>
      </c>
      <c r="L6" s="6"/>
    </row>
    <row r="7" spans="2:46" s="1" customFormat="1" ht="16.5" customHeight="1" x14ac:dyDescent="0.2">
      <c r="B7" s="6"/>
      <c r="E7" s="380" t="str">
        <f>'Rekapitulace stavby'!K6</f>
        <v>Revitalizace zeleně v parčíku U pramenu v Lounech</v>
      </c>
      <c r="F7" s="381"/>
      <c r="G7" s="381"/>
      <c r="H7" s="381"/>
      <c r="L7" s="6"/>
    </row>
    <row r="8" spans="2:46" s="20" customFormat="1" ht="12" customHeight="1" x14ac:dyDescent="0.2">
      <c r="B8" s="25"/>
      <c r="D8" s="95" t="s">
        <v>99</v>
      </c>
      <c r="L8" s="25"/>
    </row>
    <row r="9" spans="2:46" s="20" customFormat="1" ht="16.5" customHeight="1" x14ac:dyDescent="0.2">
      <c r="B9" s="25"/>
      <c r="E9" s="382" t="s">
        <v>2228</v>
      </c>
      <c r="F9" s="383"/>
      <c r="G9" s="383"/>
      <c r="H9" s="383"/>
      <c r="L9" s="25"/>
    </row>
    <row r="10" spans="2:46" s="20" customFormat="1" x14ac:dyDescent="0.2">
      <c r="B10" s="25"/>
      <c r="L10" s="25"/>
    </row>
    <row r="11" spans="2:46" s="20" customFormat="1" ht="12" customHeight="1" x14ac:dyDescent="0.2">
      <c r="B11" s="25"/>
      <c r="D11" s="95" t="s">
        <v>18</v>
      </c>
      <c r="F11" s="96" t="s">
        <v>19</v>
      </c>
      <c r="I11" s="95" t="s">
        <v>20</v>
      </c>
      <c r="J11" s="96" t="s">
        <v>19</v>
      </c>
      <c r="L11" s="25"/>
    </row>
    <row r="12" spans="2:46" s="20" customFormat="1" ht="12" customHeight="1" x14ac:dyDescent="0.2">
      <c r="B12" s="25"/>
      <c r="D12" s="95" t="s">
        <v>21</v>
      </c>
      <c r="F12" s="96" t="s">
        <v>22</v>
      </c>
      <c r="I12" s="95" t="s">
        <v>23</v>
      </c>
      <c r="J12" s="97" t="str">
        <f>'Rekapitulace stavby'!AN8</f>
        <v>19. 8. 2025</v>
      </c>
      <c r="L12" s="25"/>
    </row>
    <row r="13" spans="2:46" s="20" customFormat="1" ht="10.9" customHeight="1" x14ac:dyDescent="0.2">
      <c r="B13" s="25"/>
      <c r="L13" s="25"/>
    </row>
    <row r="14" spans="2:46" s="20" customFormat="1" ht="12" customHeight="1" x14ac:dyDescent="0.2">
      <c r="B14" s="25"/>
      <c r="D14" s="95" t="s">
        <v>25</v>
      </c>
      <c r="I14" s="95" t="s">
        <v>26</v>
      </c>
      <c r="J14" s="96" t="s">
        <v>19</v>
      </c>
      <c r="L14" s="25"/>
    </row>
    <row r="15" spans="2:46" s="20" customFormat="1" ht="18" customHeight="1" x14ac:dyDescent="0.2">
      <c r="B15" s="25"/>
      <c r="E15" s="96" t="s">
        <v>27</v>
      </c>
      <c r="I15" s="95" t="s">
        <v>28</v>
      </c>
      <c r="J15" s="96" t="s">
        <v>19</v>
      </c>
      <c r="L15" s="25"/>
    </row>
    <row r="16" spans="2:46" s="20" customFormat="1" ht="6.95" customHeight="1" x14ac:dyDescent="0.2">
      <c r="B16" s="25"/>
      <c r="L16" s="25"/>
    </row>
    <row r="17" spans="2:12" s="20" customFormat="1" ht="12" customHeight="1" x14ac:dyDescent="0.2">
      <c r="B17" s="25"/>
      <c r="D17" s="95" t="s">
        <v>29</v>
      </c>
      <c r="I17" s="95" t="s">
        <v>26</v>
      </c>
      <c r="J17" s="16" t="str">
        <f>'Rekapitulace stavby'!AN13</f>
        <v>Vyplň údaj</v>
      </c>
      <c r="L17" s="25"/>
    </row>
    <row r="18" spans="2:12" s="20" customFormat="1" ht="18" customHeight="1" x14ac:dyDescent="0.2">
      <c r="B18" s="25"/>
      <c r="E18" s="384" t="str">
        <f>'Rekapitulace stavby'!E14</f>
        <v>Vyplň údaj</v>
      </c>
      <c r="F18" s="385"/>
      <c r="G18" s="385"/>
      <c r="H18" s="385"/>
      <c r="I18" s="95" t="s">
        <v>28</v>
      </c>
      <c r="J18" s="16" t="str">
        <f>'Rekapitulace stavby'!AN14</f>
        <v>Vyplň údaj</v>
      </c>
      <c r="L18" s="25"/>
    </row>
    <row r="19" spans="2:12" s="20" customFormat="1" ht="6.95" customHeight="1" x14ac:dyDescent="0.2">
      <c r="B19" s="25"/>
      <c r="L19" s="25"/>
    </row>
    <row r="20" spans="2:12" s="20" customFormat="1" ht="12" customHeight="1" x14ac:dyDescent="0.2">
      <c r="B20" s="25"/>
      <c r="D20" s="95" t="s">
        <v>31</v>
      </c>
      <c r="I20" s="95" t="s">
        <v>26</v>
      </c>
      <c r="J20" s="96" t="s">
        <v>19</v>
      </c>
      <c r="L20" s="25"/>
    </row>
    <row r="21" spans="2:12" s="20" customFormat="1" ht="18" customHeight="1" x14ac:dyDescent="0.2">
      <c r="B21" s="25"/>
      <c r="E21" s="96" t="s">
        <v>32</v>
      </c>
      <c r="I21" s="95" t="s">
        <v>28</v>
      </c>
      <c r="J21" s="96" t="s">
        <v>19</v>
      </c>
      <c r="L21" s="25"/>
    </row>
    <row r="22" spans="2:12" s="20" customFormat="1" ht="6.95" customHeight="1" x14ac:dyDescent="0.2">
      <c r="B22" s="25"/>
      <c r="L22" s="25"/>
    </row>
    <row r="23" spans="2:12" s="20" customFormat="1" ht="12" customHeight="1" x14ac:dyDescent="0.2">
      <c r="B23" s="25"/>
      <c r="D23" s="95" t="s">
        <v>34</v>
      </c>
      <c r="I23" s="95" t="s">
        <v>26</v>
      </c>
      <c r="J23" s="96" t="s">
        <v>19</v>
      </c>
      <c r="L23" s="25"/>
    </row>
    <row r="24" spans="2:12" s="20" customFormat="1" ht="18" customHeight="1" x14ac:dyDescent="0.2">
      <c r="B24" s="25"/>
      <c r="E24" s="96" t="s">
        <v>35</v>
      </c>
      <c r="I24" s="95" t="s">
        <v>28</v>
      </c>
      <c r="J24" s="96" t="s">
        <v>19</v>
      </c>
      <c r="L24" s="25"/>
    </row>
    <row r="25" spans="2:12" s="20" customFormat="1" ht="6.95" customHeight="1" x14ac:dyDescent="0.2">
      <c r="B25" s="25"/>
      <c r="L25" s="25"/>
    </row>
    <row r="26" spans="2:12" s="20" customFormat="1" ht="12" customHeight="1" x14ac:dyDescent="0.2">
      <c r="B26" s="25"/>
      <c r="D26" s="95" t="s">
        <v>36</v>
      </c>
      <c r="L26" s="25"/>
    </row>
    <row r="27" spans="2:12" s="98" customFormat="1" ht="286.5" customHeight="1" x14ac:dyDescent="0.2">
      <c r="B27" s="99"/>
      <c r="E27" s="386" t="s">
        <v>101</v>
      </c>
      <c r="F27" s="386"/>
      <c r="G27" s="386"/>
      <c r="H27" s="386"/>
      <c r="L27" s="99"/>
    </row>
    <row r="28" spans="2:12" s="20" customFormat="1" ht="6.95" customHeight="1" x14ac:dyDescent="0.2">
      <c r="B28" s="25"/>
      <c r="L28" s="25"/>
    </row>
    <row r="29" spans="2:12" s="20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25.35" customHeight="1" x14ac:dyDescent="0.2">
      <c r="B30" s="25"/>
      <c r="D30" s="100" t="s">
        <v>38</v>
      </c>
      <c r="J30" s="101">
        <f>ROUND(J80, 2)</f>
        <v>0</v>
      </c>
      <c r="L30" s="25"/>
    </row>
    <row r="31" spans="2:12" s="20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20" customFormat="1" ht="14.45" customHeight="1" x14ac:dyDescent="0.2">
      <c r="B32" s="25"/>
      <c r="F32" s="102" t="s">
        <v>40</v>
      </c>
      <c r="I32" s="102" t="s">
        <v>39</v>
      </c>
      <c r="J32" s="102" t="s">
        <v>41</v>
      </c>
      <c r="L32" s="25"/>
    </row>
    <row r="33" spans="2:12" s="20" customFormat="1" ht="14.45" customHeight="1" x14ac:dyDescent="0.2">
      <c r="B33" s="25"/>
      <c r="D33" s="51" t="s">
        <v>42</v>
      </c>
      <c r="E33" s="95" t="s">
        <v>43</v>
      </c>
      <c r="F33" s="103">
        <f>ROUND((SUM(BE80:BE102)),  2)</f>
        <v>0</v>
      </c>
      <c r="I33" s="104">
        <v>0.21</v>
      </c>
      <c r="J33" s="103">
        <f>ROUND(((SUM(BE80:BE102))*I33),  2)</f>
        <v>0</v>
      </c>
      <c r="L33" s="25"/>
    </row>
    <row r="34" spans="2:12" s="20" customFormat="1" ht="14.45" customHeight="1" x14ac:dyDescent="0.2">
      <c r="B34" s="25"/>
      <c r="E34" s="95" t="s">
        <v>44</v>
      </c>
      <c r="F34" s="103">
        <f>ROUND((SUM(BF80:BF102)),  2)</f>
        <v>0</v>
      </c>
      <c r="I34" s="104">
        <v>0.12</v>
      </c>
      <c r="J34" s="103">
        <f>ROUND(((SUM(BF80:BF102))*I34),  2)</f>
        <v>0</v>
      </c>
      <c r="L34" s="25"/>
    </row>
    <row r="35" spans="2:12" s="20" customFormat="1" ht="14.45" hidden="1" customHeight="1" x14ac:dyDescent="0.2">
      <c r="B35" s="25"/>
      <c r="E35" s="95" t="s">
        <v>45</v>
      </c>
      <c r="F35" s="103">
        <f>ROUND((SUM(BG80:BG102)),  2)</f>
        <v>0</v>
      </c>
      <c r="I35" s="104">
        <v>0.21</v>
      </c>
      <c r="J35" s="103">
        <f t="shared" ref="J35:J37" si="0">0</f>
        <v>0</v>
      </c>
      <c r="L35" s="25"/>
    </row>
    <row r="36" spans="2:12" s="20" customFormat="1" ht="14.45" hidden="1" customHeight="1" x14ac:dyDescent="0.2">
      <c r="B36" s="25"/>
      <c r="E36" s="95" t="s">
        <v>46</v>
      </c>
      <c r="F36" s="103">
        <f>ROUND((SUM(BH80:BH102)),  2)</f>
        <v>0</v>
      </c>
      <c r="I36" s="104">
        <v>0.12</v>
      </c>
      <c r="J36" s="103">
        <f t="shared" si="0"/>
        <v>0</v>
      </c>
      <c r="L36" s="25"/>
    </row>
    <row r="37" spans="2:12" s="20" customFormat="1" ht="14.45" hidden="1" customHeight="1" x14ac:dyDescent="0.2">
      <c r="B37" s="25"/>
      <c r="E37" s="95" t="s">
        <v>47</v>
      </c>
      <c r="F37" s="103">
        <f>ROUND((SUM(BI80:BI102)),  2)</f>
        <v>0</v>
      </c>
      <c r="I37" s="104">
        <v>0</v>
      </c>
      <c r="J37" s="103">
        <f t="shared" si="0"/>
        <v>0</v>
      </c>
      <c r="L37" s="25"/>
    </row>
    <row r="38" spans="2:12" s="20" customFormat="1" ht="6.95" customHeight="1" x14ac:dyDescent="0.2">
      <c r="B38" s="25"/>
      <c r="L38" s="25"/>
    </row>
    <row r="39" spans="2:12" s="20" customFormat="1" ht="25.35" customHeight="1" x14ac:dyDescent="0.2">
      <c r="B39" s="25"/>
      <c r="C39" s="105"/>
      <c r="D39" s="106" t="s">
        <v>48</v>
      </c>
      <c r="E39" s="107"/>
      <c r="F39" s="107"/>
      <c r="G39" s="108" t="s">
        <v>49</v>
      </c>
      <c r="H39" s="109" t="s">
        <v>50</v>
      </c>
      <c r="I39" s="107"/>
      <c r="J39" s="110">
        <f>SUM(J30:J37)</f>
        <v>0</v>
      </c>
      <c r="K39" s="111"/>
      <c r="L39" s="25"/>
    </row>
    <row r="40" spans="2:12" s="20" customFormat="1" ht="14.4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25"/>
    </row>
    <row r="44" spans="2:12" s="20" customFormat="1" ht="6.95" customHeight="1" x14ac:dyDescent="0.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25"/>
    </row>
    <row r="45" spans="2:12" s="20" customFormat="1" ht="24.95" customHeight="1" x14ac:dyDescent="0.2">
      <c r="B45" s="21"/>
      <c r="C45" s="9" t="s">
        <v>102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6.9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5"/>
    </row>
    <row r="47" spans="2:12" s="20" customFormat="1" ht="12" customHeight="1" x14ac:dyDescent="0.2">
      <c r="B47" s="21"/>
      <c r="C47" s="15" t="s">
        <v>16</v>
      </c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6.5" customHeight="1" x14ac:dyDescent="0.2">
      <c r="B48" s="21"/>
      <c r="C48" s="22"/>
      <c r="D48" s="22"/>
      <c r="E48" s="387" t="str">
        <f>E7</f>
        <v>Revitalizace zeleně v parčíku U pramenu v Lounech</v>
      </c>
      <c r="F48" s="388"/>
      <c r="G48" s="388"/>
      <c r="H48" s="388"/>
      <c r="I48" s="22"/>
      <c r="J48" s="22"/>
      <c r="K48" s="22"/>
      <c r="L48" s="25"/>
    </row>
    <row r="49" spans="2:47" s="20" customFormat="1" ht="12" customHeight="1" x14ac:dyDescent="0.2">
      <c r="B49" s="21"/>
      <c r="C49" s="15" t="s">
        <v>99</v>
      </c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16.5" customHeight="1" x14ac:dyDescent="0.2">
      <c r="B50" s="21"/>
      <c r="C50" s="22"/>
      <c r="D50" s="22"/>
      <c r="E50" s="360" t="str">
        <f>E9</f>
        <v>VON - Vedlejší a ostatní náklady</v>
      </c>
      <c r="F50" s="389"/>
      <c r="G50" s="389"/>
      <c r="H50" s="389"/>
      <c r="I50" s="22"/>
      <c r="J50" s="22"/>
      <c r="K50" s="22"/>
      <c r="L50" s="25"/>
    </row>
    <row r="51" spans="2:47" s="20" customFormat="1" ht="6.95" customHeight="1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5"/>
    </row>
    <row r="52" spans="2:47" s="20" customFormat="1" ht="12" customHeight="1" x14ac:dyDescent="0.2">
      <c r="B52" s="21"/>
      <c r="C52" s="15" t="s">
        <v>21</v>
      </c>
      <c r="D52" s="22"/>
      <c r="E52" s="22"/>
      <c r="F52" s="13" t="str">
        <f>F12</f>
        <v xml:space="preserve"> </v>
      </c>
      <c r="G52" s="22"/>
      <c r="H52" s="22"/>
      <c r="I52" s="15" t="s">
        <v>23</v>
      </c>
      <c r="J52" s="48" t="str">
        <f>IF(J12="","",J12)</f>
        <v>19. 8. 2025</v>
      </c>
      <c r="K52" s="22"/>
      <c r="L52" s="25"/>
    </row>
    <row r="53" spans="2:47" s="20" customFormat="1" ht="6.95" customHeigh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5"/>
    </row>
    <row r="54" spans="2:47" s="20" customFormat="1" ht="40.15" customHeight="1" x14ac:dyDescent="0.2">
      <c r="B54" s="21"/>
      <c r="C54" s="15" t="s">
        <v>25</v>
      </c>
      <c r="D54" s="22"/>
      <c r="E54" s="22"/>
      <c r="F54" s="13" t="str">
        <f>E15</f>
        <v>Město Louny, Mírové náměnstí 35, Louny</v>
      </c>
      <c r="G54" s="22"/>
      <c r="H54" s="22"/>
      <c r="I54" s="15" t="s">
        <v>31</v>
      </c>
      <c r="J54" s="18" t="str">
        <f>E21</f>
        <v xml:space="preserve">Ing.Radek Prokeš Ph.D, Jihovýchodní VI/3116 Praha </v>
      </c>
      <c r="K54" s="22"/>
      <c r="L54" s="25"/>
    </row>
    <row r="55" spans="2:47" s="20" customFormat="1" ht="15.2" customHeight="1" x14ac:dyDescent="0.2">
      <c r="B55" s="21"/>
      <c r="C55" s="15" t="s">
        <v>29</v>
      </c>
      <c r="D55" s="22"/>
      <c r="E55" s="22"/>
      <c r="F55" s="13" t="str">
        <f>IF(E18="","",E18)</f>
        <v>Vyplň údaj</v>
      </c>
      <c r="G55" s="22"/>
      <c r="H55" s="22"/>
      <c r="I55" s="15" t="s">
        <v>34</v>
      </c>
      <c r="J55" s="18" t="str">
        <f>E24</f>
        <v>Ondřej Gerhart</v>
      </c>
      <c r="K55" s="22"/>
      <c r="L55" s="25"/>
    </row>
    <row r="56" spans="2:47" s="20" customFormat="1" ht="10.35" customHeight="1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5"/>
    </row>
    <row r="57" spans="2:47" s="20" customFormat="1" ht="29.25" customHeight="1" x14ac:dyDescent="0.2">
      <c r="B57" s="21"/>
      <c r="C57" s="116" t="s">
        <v>103</v>
      </c>
      <c r="D57" s="117"/>
      <c r="E57" s="117"/>
      <c r="F57" s="117"/>
      <c r="G57" s="117"/>
      <c r="H57" s="117"/>
      <c r="I57" s="117"/>
      <c r="J57" s="118" t="s">
        <v>104</v>
      </c>
      <c r="K57" s="117"/>
      <c r="L57" s="25"/>
    </row>
    <row r="58" spans="2:47" s="20" customFormat="1" ht="10.35" customHeight="1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5"/>
    </row>
    <row r="59" spans="2:47" s="20" customFormat="1" ht="22.9" customHeight="1" x14ac:dyDescent="0.2">
      <c r="B59" s="21"/>
      <c r="C59" s="119" t="s">
        <v>70</v>
      </c>
      <c r="D59" s="22"/>
      <c r="E59" s="22"/>
      <c r="F59" s="22"/>
      <c r="G59" s="22"/>
      <c r="H59" s="22"/>
      <c r="I59" s="22"/>
      <c r="J59" s="66">
        <f t="shared" ref="J59:J60" si="1">J80</f>
        <v>0</v>
      </c>
      <c r="K59" s="22"/>
      <c r="L59" s="25"/>
      <c r="AU59" s="3" t="s">
        <v>105</v>
      </c>
    </row>
    <row r="60" spans="2:47" s="120" customFormat="1" ht="24.95" customHeight="1" x14ac:dyDescent="0.2">
      <c r="B60" s="121"/>
      <c r="C60" s="122"/>
      <c r="D60" s="123" t="s">
        <v>2229</v>
      </c>
      <c r="E60" s="124"/>
      <c r="F60" s="124"/>
      <c r="G60" s="124"/>
      <c r="H60" s="124"/>
      <c r="I60" s="124"/>
      <c r="J60" s="125">
        <f t="shared" si="1"/>
        <v>0</v>
      </c>
      <c r="K60" s="122"/>
      <c r="L60" s="126"/>
    </row>
    <row r="61" spans="2:47" s="20" customFormat="1" ht="21.75" customHeight="1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5"/>
    </row>
    <row r="62" spans="2:47" s="20" customFormat="1" ht="6.95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25"/>
    </row>
    <row r="66" spans="2:63" s="20" customFormat="1" ht="6.95" customHeight="1" x14ac:dyDescent="0.2"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25"/>
    </row>
    <row r="67" spans="2:63" s="20" customFormat="1" ht="24.95" customHeight="1" x14ac:dyDescent="0.2">
      <c r="B67" s="21"/>
      <c r="C67" s="9" t="s">
        <v>110</v>
      </c>
      <c r="D67" s="22"/>
      <c r="E67" s="22"/>
      <c r="F67" s="22"/>
      <c r="G67" s="22"/>
      <c r="H67" s="22"/>
      <c r="I67" s="22"/>
      <c r="J67" s="22"/>
      <c r="K67" s="22"/>
      <c r="L67" s="25"/>
    </row>
    <row r="68" spans="2:63" s="20" customFormat="1" ht="6.95" customHeight="1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5"/>
    </row>
    <row r="69" spans="2:63" s="20" customFormat="1" ht="12" customHeight="1" x14ac:dyDescent="0.2">
      <c r="B69" s="21"/>
      <c r="C69" s="15" t="s">
        <v>16</v>
      </c>
      <c r="D69" s="22"/>
      <c r="E69" s="22"/>
      <c r="F69" s="22"/>
      <c r="G69" s="22"/>
      <c r="H69" s="22"/>
      <c r="I69" s="22"/>
      <c r="J69" s="22"/>
      <c r="K69" s="22"/>
      <c r="L69" s="25"/>
    </row>
    <row r="70" spans="2:63" s="20" customFormat="1" ht="16.5" customHeight="1" x14ac:dyDescent="0.2">
      <c r="B70" s="21"/>
      <c r="C70" s="22"/>
      <c r="D70" s="22"/>
      <c r="E70" s="387" t="str">
        <f>E7</f>
        <v>Revitalizace zeleně v parčíku U pramenu v Lounech</v>
      </c>
      <c r="F70" s="388"/>
      <c r="G70" s="388"/>
      <c r="H70" s="388"/>
      <c r="I70" s="22"/>
      <c r="J70" s="22"/>
      <c r="K70" s="22"/>
      <c r="L70" s="25"/>
    </row>
    <row r="71" spans="2:63" s="20" customFormat="1" ht="12" customHeight="1" x14ac:dyDescent="0.2">
      <c r="B71" s="21"/>
      <c r="C71" s="15" t="s">
        <v>99</v>
      </c>
      <c r="D71" s="22"/>
      <c r="E71" s="22"/>
      <c r="F71" s="22"/>
      <c r="G71" s="22"/>
      <c r="H71" s="22"/>
      <c r="I71" s="22"/>
      <c r="J71" s="22"/>
      <c r="K71" s="22"/>
      <c r="L71" s="25"/>
    </row>
    <row r="72" spans="2:63" s="20" customFormat="1" ht="16.5" customHeight="1" x14ac:dyDescent="0.2">
      <c r="B72" s="21"/>
      <c r="C72" s="22"/>
      <c r="D72" s="22"/>
      <c r="E72" s="360" t="str">
        <f>E9</f>
        <v>VON - Vedlejší a ostatní náklady</v>
      </c>
      <c r="F72" s="389"/>
      <c r="G72" s="389"/>
      <c r="H72" s="389"/>
      <c r="I72" s="22"/>
      <c r="J72" s="22"/>
      <c r="K72" s="22"/>
      <c r="L72" s="25"/>
    </row>
    <row r="73" spans="2:63" s="20" customFormat="1" ht="6.95" customHeight="1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5"/>
    </row>
    <row r="74" spans="2:63" s="20" customFormat="1" ht="12" customHeight="1" x14ac:dyDescent="0.2">
      <c r="B74" s="21"/>
      <c r="C74" s="15" t="s">
        <v>21</v>
      </c>
      <c r="D74" s="22"/>
      <c r="E74" s="22"/>
      <c r="F74" s="13" t="str">
        <f>F12</f>
        <v xml:space="preserve"> </v>
      </c>
      <c r="G74" s="22"/>
      <c r="H74" s="22"/>
      <c r="I74" s="15" t="s">
        <v>23</v>
      </c>
      <c r="J74" s="48" t="str">
        <f>IF(J12="","",J12)</f>
        <v>19. 8. 2025</v>
      </c>
      <c r="K74" s="22"/>
      <c r="L74" s="25"/>
    </row>
    <row r="75" spans="2:63" s="20" customFormat="1" ht="6.95" customHeight="1" x14ac:dyDescent="0.2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5"/>
    </row>
    <row r="76" spans="2:63" s="20" customFormat="1" ht="40.15" customHeight="1" x14ac:dyDescent="0.2">
      <c r="B76" s="21"/>
      <c r="C76" s="15" t="s">
        <v>25</v>
      </c>
      <c r="D76" s="22"/>
      <c r="E76" s="22"/>
      <c r="F76" s="13" t="str">
        <f>E15</f>
        <v>Město Louny, Mírové náměnstí 35, Louny</v>
      </c>
      <c r="G76" s="22"/>
      <c r="H76" s="22"/>
      <c r="I76" s="15" t="s">
        <v>31</v>
      </c>
      <c r="J76" s="18" t="str">
        <f>E21</f>
        <v xml:space="preserve">Ing.Radek Prokeš Ph.D, Jihovýchodní VI/3116 Praha </v>
      </c>
      <c r="K76" s="22"/>
      <c r="L76" s="25"/>
    </row>
    <row r="77" spans="2:63" s="20" customFormat="1" ht="15.2" customHeight="1" x14ac:dyDescent="0.2">
      <c r="B77" s="21"/>
      <c r="C77" s="15" t="s">
        <v>29</v>
      </c>
      <c r="D77" s="22"/>
      <c r="E77" s="22"/>
      <c r="F77" s="13" t="str">
        <f>IF(E18="","",E18)</f>
        <v>Vyplň údaj</v>
      </c>
      <c r="G77" s="22"/>
      <c r="H77" s="22"/>
      <c r="I77" s="15" t="s">
        <v>34</v>
      </c>
      <c r="J77" s="18" t="str">
        <f>E24</f>
        <v>Ondřej Gerhart</v>
      </c>
      <c r="K77" s="22"/>
      <c r="L77" s="25"/>
    </row>
    <row r="78" spans="2:63" s="20" customFormat="1" ht="10.35" customHeight="1" x14ac:dyDescent="0.2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5"/>
    </row>
    <row r="79" spans="2:63" s="134" customFormat="1" ht="29.25" customHeight="1" x14ac:dyDescent="0.2">
      <c r="B79" s="135"/>
      <c r="C79" s="136" t="s">
        <v>111</v>
      </c>
      <c r="D79" s="137" t="s">
        <v>57</v>
      </c>
      <c r="E79" s="137" t="s">
        <v>53</v>
      </c>
      <c r="F79" s="137" t="s">
        <v>54</v>
      </c>
      <c r="G79" s="137" t="s">
        <v>112</v>
      </c>
      <c r="H79" s="137" t="s">
        <v>113</v>
      </c>
      <c r="I79" s="137" t="s">
        <v>114</v>
      </c>
      <c r="J79" s="137" t="s">
        <v>104</v>
      </c>
      <c r="K79" s="138" t="s">
        <v>115</v>
      </c>
      <c r="L79" s="139"/>
      <c r="M79" s="56" t="s">
        <v>19</v>
      </c>
      <c r="N79" s="57" t="s">
        <v>42</v>
      </c>
      <c r="O79" s="57" t="s">
        <v>116</v>
      </c>
      <c r="P79" s="57" t="s">
        <v>117</v>
      </c>
      <c r="Q79" s="57" t="s">
        <v>118</v>
      </c>
      <c r="R79" s="57" t="s">
        <v>119</v>
      </c>
      <c r="S79" s="57" t="s">
        <v>120</v>
      </c>
      <c r="T79" s="58" t="s">
        <v>121</v>
      </c>
    </row>
    <row r="80" spans="2:63" s="20" customFormat="1" ht="22.9" customHeight="1" x14ac:dyDescent="0.25">
      <c r="B80" s="21"/>
      <c r="C80" s="64" t="s">
        <v>122</v>
      </c>
      <c r="D80" s="22"/>
      <c r="E80" s="22"/>
      <c r="F80" s="22"/>
      <c r="G80" s="22"/>
      <c r="H80" s="22"/>
      <c r="I80" s="22"/>
      <c r="J80" s="140">
        <f t="shared" ref="J80:J81" si="2">BK80</f>
        <v>0</v>
      </c>
      <c r="K80" s="22"/>
      <c r="L80" s="25"/>
      <c r="M80" s="59"/>
      <c r="N80" s="60"/>
      <c r="O80" s="60"/>
      <c r="P80" s="141">
        <f>P81</f>
        <v>0</v>
      </c>
      <c r="Q80" s="60"/>
      <c r="R80" s="141">
        <f>R81</f>
        <v>0</v>
      </c>
      <c r="S80" s="60"/>
      <c r="T80" s="142">
        <f>T81</f>
        <v>0</v>
      </c>
      <c r="AT80" s="3" t="s">
        <v>71</v>
      </c>
      <c r="AU80" s="3" t="s">
        <v>105</v>
      </c>
      <c r="BK80" s="143">
        <f>BK81</f>
        <v>0</v>
      </c>
    </row>
    <row r="81" spans="2:65" s="144" customFormat="1" ht="25.9" customHeight="1" x14ac:dyDescent="0.2">
      <c r="B81" s="145"/>
      <c r="C81" s="146"/>
      <c r="D81" s="147" t="s">
        <v>71</v>
      </c>
      <c r="E81" s="148" t="s">
        <v>2230</v>
      </c>
      <c r="F81" s="148" t="s">
        <v>2231</v>
      </c>
      <c r="G81" s="146"/>
      <c r="H81" s="146"/>
      <c r="I81" s="149"/>
      <c r="J81" s="150">
        <f t="shared" si="2"/>
        <v>0</v>
      </c>
      <c r="K81" s="146"/>
      <c r="L81" s="151"/>
      <c r="M81" s="152"/>
      <c r="N81" s="146"/>
      <c r="O81" s="146"/>
      <c r="P81" s="153">
        <f>SUM(P82:P102)</f>
        <v>0</v>
      </c>
      <c r="Q81" s="146"/>
      <c r="R81" s="153">
        <f>SUM(R82:R102)</f>
        <v>0</v>
      </c>
      <c r="S81" s="146"/>
      <c r="T81" s="154">
        <f>SUM(T82:T102)</f>
        <v>0</v>
      </c>
      <c r="AR81" s="155" t="s">
        <v>159</v>
      </c>
      <c r="AT81" s="156" t="s">
        <v>71</v>
      </c>
      <c r="AU81" s="156" t="s">
        <v>72</v>
      </c>
      <c r="AY81" s="155" t="s">
        <v>125</v>
      </c>
      <c r="BK81" s="157">
        <f>SUM(BK82:BK102)</f>
        <v>0</v>
      </c>
    </row>
    <row r="82" spans="2:65" s="20" customFormat="1" ht="66.75" customHeight="1" x14ac:dyDescent="0.2">
      <c r="B82" s="21"/>
      <c r="C82" s="160" t="s">
        <v>80</v>
      </c>
      <c r="D82" s="160" t="s">
        <v>127</v>
      </c>
      <c r="E82" s="161" t="s">
        <v>2232</v>
      </c>
      <c r="F82" s="162" t="s">
        <v>2233</v>
      </c>
      <c r="G82" s="163" t="s">
        <v>2234</v>
      </c>
      <c r="H82" s="164">
        <v>1</v>
      </c>
      <c r="I82" s="165"/>
      <c r="J82" s="166">
        <f>ROUND(I82*H82,2)</f>
        <v>0</v>
      </c>
      <c r="K82" s="162" t="s">
        <v>19</v>
      </c>
      <c r="L82" s="25"/>
      <c r="M82" s="167" t="s">
        <v>19</v>
      </c>
      <c r="N82" s="168" t="s">
        <v>43</v>
      </c>
      <c r="O82" s="22"/>
      <c r="P82" s="169">
        <f>O82*H82</f>
        <v>0</v>
      </c>
      <c r="Q82" s="169">
        <v>0</v>
      </c>
      <c r="R82" s="169">
        <f>Q82*H82</f>
        <v>0</v>
      </c>
      <c r="S82" s="169">
        <v>0</v>
      </c>
      <c r="T82" s="170">
        <f>S82*H82</f>
        <v>0</v>
      </c>
      <c r="AR82" s="171" t="s">
        <v>2235</v>
      </c>
      <c r="AT82" s="171" t="s">
        <v>127</v>
      </c>
      <c r="AU82" s="171" t="s">
        <v>80</v>
      </c>
      <c r="AY82" s="3" t="s">
        <v>125</v>
      </c>
      <c r="BE82" s="172">
        <f>IF(N82="základní",J82,0)</f>
        <v>0</v>
      </c>
      <c r="BF82" s="172">
        <f>IF(N82="snížená",J82,0)</f>
        <v>0</v>
      </c>
      <c r="BG82" s="172">
        <f>IF(N82="zákl. přenesená",J82,0)</f>
        <v>0</v>
      </c>
      <c r="BH82" s="172">
        <f>IF(N82="sníž. přenesená",J82,0)</f>
        <v>0</v>
      </c>
      <c r="BI82" s="172">
        <f>IF(N82="nulová",J82,0)</f>
        <v>0</v>
      </c>
      <c r="BJ82" s="3" t="s">
        <v>80</v>
      </c>
      <c r="BK82" s="172">
        <f>ROUND(I82*H82,2)</f>
        <v>0</v>
      </c>
      <c r="BL82" s="3" t="s">
        <v>2235</v>
      </c>
      <c r="BM82" s="171" t="s">
        <v>2236</v>
      </c>
    </row>
    <row r="83" spans="2:65" s="20" customFormat="1" ht="48.75" x14ac:dyDescent="0.2">
      <c r="B83" s="21"/>
      <c r="C83" s="22"/>
      <c r="D83" s="173" t="s">
        <v>134</v>
      </c>
      <c r="E83" s="22"/>
      <c r="F83" s="174" t="s">
        <v>2237</v>
      </c>
      <c r="G83" s="22"/>
      <c r="H83" s="22"/>
      <c r="I83" s="175"/>
      <c r="J83" s="22"/>
      <c r="K83" s="22"/>
      <c r="L83" s="25"/>
      <c r="M83" s="176"/>
      <c r="N83" s="22"/>
      <c r="O83" s="22"/>
      <c r="P83" s="22"/>
      <c r="Q83" s="22"/>
      <c r="R83" s="22"/>
      <c r="S83" s="22"/>
      <c r="T83" s="53"/>
      <c r="AT83" s="3" t="s">
        <v>134</v>
      </c>
      <c r="AU83" s="3" t="s">
        <v>80</v>
      </c>
    </row>
    <row r="84" spans="2:65" s="20" customFormat="1" ht="49.15" customHeight="1" x14ac:dyDescent="0.2">
      <c r="B84" s="21"/>
      <c r="C84" s="160" t="s">
        <v>82</v>
      </c>
      <c r="D84" s="160" t="s">
        <v>127</v>
      </c>
      <c r="E84" s="161" t="s">
        <v>2238</v>
      </c>
      <c r="F84" s="162" t="s">
        <v>2239</v>
      </c>
      <c r="G84" s="163" t="s">
        <v>2234</v>
      </c>
      <c r="H84" s="164">
        <v>1</v>
      </c>
      <c r="I84" s="165"/>
      <c r="J84" s="166">
        <f>ROUND(I84*H84,2)</f>
        <v>0</v>
      </c>
      <c r="K84" s="162" t="s">
        <v>131</v>
      </c>
      <c r="L84" s="25"/>
      <c r="M84" s="167" t="s">
        <v>19</v>
      </c>
      <c r="N84" s="168" t="s">
        <v>43</v>
      </c>
      <c r="O84" s="22"/>
      <c r="P84" s="169">
        <f>O84*H84</f>
        <v>0</v>
      </c>
      <c r="Q84" s="169">
        <v>0</v>
      </c>
      <c r="R84" s="169">
        <f>Q84*H84</f>
        <v>0</v>
      </c>
      <c r="S84" s="169">
        <v>0</v>
      </c>
      <c r="T84" s="170">
        <f>S84*H84</f>
        <v>0</v>
      </c>
      <c r="AR84" s="171" t="s">
        <v>2235</v>
      </c>
      <c r="AT84" s="171" t="s">
        <v>127</v>
      </c>
      <c r="AU84" s="171" t="s">
        <v>80</v>
      </c>
      <c r="AY84" s="3" t="s">
        <v>125</v>
      </c>
      <c r="BE84" s="172">
        <f>IF(N84="základní",J84,0)</f>
        <v>0</v>
      </c>
      <c r="BF84" s="172">
        <f>IF(N84="snížená",J84,0)</f>
        <v>0</v>
      </c>
      <c r="BG84" s="172">
        <f>IF(N84="zákl. přenesená",J84,0)</f>
        <v>0</v>
      </c>
      <c r="BH84" s="172">
        <f>IF(N84="sníž. přenesená",J84,0)</f>
        <v>0</v>
      </c>
      <c r="BI84" s="172">
        <f>IF(N84="nulová",J84,0)</f>
        <v>0</v>
      </c>
      <c r="BJ84" s="3" t="s">
        <v>80</v>
      </c>
      <c r="BK84" s="172">
        <f>ROUND(I84*H84,2)</f>
        <v>0</v>
      </c>
      <c r="BL84" s="3" t="s">
        <v>2235</v>
      </c>
      <c r="BM84" s="171" t="s">
        <v>2240</v>
      </c>
    </row>
    <row r="85" spans="2:65" s="20" customFormat="1" ht="29.25" x14ac:dyDescent="0.2">
      <c r="B85" s="21"/>
      <c r="C85" s="22"/>
      <c r="D85" s="173" t="s">
        <v>134</v>
      </c>
      <c r="E85" s="22"/>
      <c r="F85" s="174" t="s">
        <v>2239</v>
      </c>
      <c r="G85" s="22"/>
      <c r="H85" s="22"/>
      <c r="I85" s="175"/>
      <c r="J85" s="22"/>
      <c r="K85" s="22"/>
      <c r="L85" s="25"/>
      <c r="M85" s="176"/>
      <c r="N85" s="22"/>
      <c r="O85" s="22"/>
      <c r="P85" s="22"/>
      <c r="Q85" s="22"/>
      <c r="R85" s="22"/>
      <c r="S85" s="22"/>
      <c r="T85" s="53"/>
      <c r="AT85" s="3" t="s">
        <v>134</v>
      </c>
      <c r="AU85" s="3" t="s">
        <v>80</v>
      </c>
    </row>
    <row r="86" spans="2:65" s="20" customFormat="1" x14ac:dyDescent="0.2">
      <c r="B86" s="21"/>
      <c r="C86" s="22"/>
      <c r="D86" s="177" t="s">
        <v>136</v>
      </c>
      <c r="E86" s="22"/>
      <c r="F86" s="178" t="s">
        <v>2241</v>
      </c>
      <c r="G86" s="22"/>
      <c r="H86" s="22"/>
      <c r="I86" s="175"/>
      <c r="J86" s="22"/>
      <c r="K86" s="22"/>
      <c r="L86" s="25"/>
      <c r="M86" s="176"/>
      <c r="N86" s="22"/>
      <c r="O86" s="22"/>
      <c r="P86" s="22"/>
      <c r="Q86" s="22"/>
      <c r="R86" s="22"/>
      <c r="S86" s="22"/>
      <c r="T86" s="53"/>
      <c r="AT86" s="3" t="s">
        <v>136</v>
      </c>
      <c r="AU86" s="3" t="s">
        <v>80</v>
      </c>
    </row>
    <row r="87" spans="2:65" s="20" customFormat="1" ht="16.5" customHeight="1" x14ac:dyDescent="0.2">
      <c r="B87" s="21"/>
      <c r="C87" s="160" t="s">
        <v>146</v>
      </c>
      <c r="D87" s="160" t="s">
        <v>127</v>
      </c>
      <c r="E87" s="161" t="s">
        <v>2242</v>
      </c>
      <c r="F87" s="162" t="s">
        <v>2243</v>
      </c>
      <c r="G87" s="163" t="s">
        <v>2234</v>
      </c>
      <c r="H87" s="164">
        <v>1</v>
      </c>
      <c r="I87" s="165"/>
      <c r="J87" s="166">
        <f>ROUND(I87*H87,2)</f>
        <v>0</v>
      </c>
      <c r="K87" s="162" t="s">
        <v>19</v>
      </c>
      <c r="L87" s="25"/>
      <c r="M87" s="167" t="s">
        <v>19</v>
      </c>
      <c r="N87" s="168" t="s">
        <v>43</v>
      </c>
      <c r="O87" s="22"/>
      <c r="P87" s="169">
        <f>O87*H87</f>
        <v>0</v>
      </c>
      <c r="Q87" s="169">
        <v>0</v>
      </c>
      <c r="R87" s="169">
        <f>Q87*H87</f>
        <v>0</v>
      </c>
      <c r="S87" s="169">
        <v>0</v>
      </c>
      <c r="T87" s="170">
        <f>S87*H87</f>
        <v>0</v>
      </c>
      <c r="AR87" s="171" t="s">
        <v>2235</v>
      </c>
      <c r="AT87" s="171" t="s">
        <v>127</v>
      </c>
      <c r="AU87" s="171" t="s">
        <v>80</v>
      </c>
      <c r="AY87" s="3" t="s">
        <v>125</v>
      </c>
      <c r="BE87" s="172">
        <f>IF(N87="základní",J87,0)</f>
        <v>0</v>
      </c>
      <c r="BF87" s="172">
        <f>IF(N87="snížená",J87,0)</f>
        <v>0</v>
      </c>
      <c r="BG87" s="172">
        <f>IF(N87="zákl. přenesená",J87,0)</f>
        <v>0</v>
      </c>
      <c r="BH87" s="172">
        <f>IF(N87="sníž. přenesená",J87,0)</f>
        <v>0</v>
      </c>
      <c r="BI87" s="172">
        <f>IF(N87="nulová",J87,0)</f>
        <v>0</v>
      </c>
      <c r="BJ87" s="3" t="s">
        <v>80</v>
      </c>
      <c r="BK87" s="172">
        <f>ROUND(I87*H87,2)</f>
        <v>0</v>
      </c>
      <c r="BL87" s="3" t="s">
        <v>2235</v>
      </c>
      <c r="BM87" s="171" t="s">
        <v>2244</v>
      </c>
    </row>
    <row r="88" spans="2:65" s="20" customFormat="1" x14ac:dyDescent="0.2">
      <c r="B88" s="21"/>
      <c r="C88" s="22"/>
      <c r="D88" s="173" t="s">
        <v>134</v>
      </c>
      <c r="E88" s="22"/>
      <c r="F88" s="174" t="s">
        <v>2245</v>
      </c>
      <c r="G88" s="22"/>
      <c r="H88" s="22"/>
      <c r="I88" s="175"/>
      <c r="J88" s="22"/>
      <c r="K88" s="22"/>
      <c r="L88" s="25"/>
      <c r="M88" s="176"/>
      <c r="N88" s="22"/>
      <c r="O88" s="22"/>
      <c r="P88" s="22"/>
      <c r="Q88" s="22"/>
      <c r="R88" s="22"/>
      <c r="S88" s="22"/>
      <c r="T88" s="53"/>
      <c r="AT88" s="3" t="s">
        <v>134</v>
      </c>
      <c r="AU88" s="3" t="s">
        <v>80</v>
      </c>
    </row>
    <row r="89" spans="2:65" s="20" customFormat="1" ht="24.2" customHeight="1" x14ac:dyDescent="0.2">
      <c r="B89" s="21"/>
      <c r="C89" s="160" t="s">
        <v>132</v>
      </c>
      <c r="D89" s="160" t="s">
        <v>127</v>
      </c>
      <c r="E89" s="161" t="s">
        <v>2246</v>
      </c>
      <c r="F89" s="162" t="s">
        <v>2247</v>
      </c>
      <c r="G89" s="163" t="s">
        <v>460</v>
      </c>
      <c r="H89" s="164">
        <v>420</v>
      </c>
      <c r="I89" s="165"/>
      <c r="J89" s="166">
        <f>ROUND(I89*H89,2)</f>
        <v>0</v>
      </c>
      <c r="K89" s="162" t="s">
        <v>19</v>
      </c>
      <c r="L89" s="25"/>
      <c r="M89" s="167" t="s">
        <v>19</v>
      </c>
      <c r="N89" s="168" t="s">
        <v>43</v>
      </c>
      <c r="O89" s="22"/>
      <c r="P89" s="169">
        <f>O89*H89</f>
        <v>0</v>
      </c>
      <c r="Q89" s="169">
        <v>0</v>
      </c>
      <c r="R89" s="169">
        <f>Q89*H89</f>
        <v>0</v>
      </c>
      <c r="S89" s="169">
        <v>0</v>
      </c>
      <c r="T89" s="170">
        <f>S89*H89</f>
        <v>0</v>
      </c>
      <c r="AR89" s="171" t="s">
        <v>2235</v>
      </c>
      <c r="AT89" s="171" t="s">
        <v>127</v>
      </c>
      <c r="AU89" s="171" t="s">
        <v>80</v>
      </c>
      <c r="AY89" s="3" t="s">
        <v>125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3" t="s">
        <v>80</v>
      </c>
      <c r="BK89" s="172">
        <f>ROUND(I89*H89,2)</f>
        <v>0</v>
      </c>
      <c r="BL89" s="3" t="s">
        <v>2235</v>
      </c>
      <c r="BM89" s="171" t="s">
        <v>2248</v>
      </c>
    </row>
    <row r="90" spans="2:65" s="20" customFormat="1" x14ac:dyDescent="0.2">
      <c r="B90" s="21"/>
      <c r="C90" s="22"/>
      <c r="D90" s="173" t="s">
        <v>134</v>
      </c>
      <c r="E90" s="22"/>
      <c r="F90" s="174" t="s">
        <v>2247</v>
      </c>
      <c r="G90" s="22"/>
      <c r="H90" s="22"/>
      <c r="I90" s="175"/>
      <c r="J90" s="22"/>
      <c r="K90" s="22"/>
      <c r="L90" s="25"/>
      <c r="M90" s="176"/>
      <c r="N90" s="22"/>
      <c r="O90" s="22"/>
      <c r="P90" s="22"/>
      <c r="Q90" s="22"/>
      <c r="R90" s="22"/>
      <c r="S90" s="22"/>
      <c r="T90" s="53"/>
      <c r="AT90" s="3" t="s">
        <v>134</v>
      </c>
      <c r="AU90" s="3" t="s">
        <v>80</v>
      </c>
    </row>
    <row r="91" spans="2:65" s="20" customFormat="1" ht="66.75" customHeight="1" x14ac:dyDescent="0.2">
      <c r="B91" s="21"/>
      <c r="C91" s="160" t="s">
        <v>159</v>
      </c>
      <c r="D91" s="160" t="s">
        <v>127</v>
      </c>
      <c r="E91" s="161" t="s">
        <v>2249</v>
      </c>
      <c r="F91" s="162" t="s">
        <v>2250</v>
      </c>
      <c r="G91" s="163" t="s">
        <v>2234</v>
      </c>
      <c r="H91" s="164">
        <v>1</v>
      </c>
      <c r="I91" s="165"/>
      <c r="J91" s="166">
        <f>ROUND(I91*H91,2)</f>
        <v>0</v>
      </c>
      <c r="K91" s="162" t="s">
        <v>19</v>
      </c>
      <c r="L91" s="25"/>
      <c r="M91" s="167" t="s">
        <v>19</v>
      </c>
      <c r="N91" s="168" t="s">
        <v>43</v>
      </c>
      <c r="O91" s="22"/>
      <c r="P91" s="169">
        <f>O91*H91</f>
        <v>0</v>
      </c>
      <c r="Q91" s="169">
        <v>0</v>
      </c>
      <c r="R91" s="169">
        <f>Q91*H91</f>
        <v>0</v>
      </c>
      <c r="S91" s="169">
        <v>0</v>
      </c>
      <c r="T91" s="170">
        <f>S91*H91</f>
        <v>0</v>
      </c>
      <c r="AR91" s="171" t="s">
        <v>2235</v>
      </c>
      <c r="AT91" s="171" t="s">
        <v>127</v>
      </c>
      <c r="AU91" s="171" t="s">
        <v>80</v>
      </c>
      <c r="AY91" s="3" t="s">
        <v>125</v>
      </c>
      <c r="BE91" s="172">
        <f>IF(N91="základní",J91,0)</f>
        <v>0</v>
      </c>
      <c r="BF91" s="172">
        <f>IF(N91="snížená",J91,0)</f>
        <v>0</v>
      </c>
      <c r="BG91" s="172">
        <f>IF(N91="zákl. přenesená",J91,0)</f>
        <v>0</v>
      </c>
      <c r="BH91" s="172">
        <f>IF(N91="sníž. přenesená",J91,0)</f>
        <v>0</v>
      </c>
      <c r="BI91" s="172">
        <f>IF(N91="nulová",J91,0)</f>
        <v>0</v>
      </c>
      <c r="BJ91" s="3" t="s">
        <v>80</v>
      </c>
      <c r="BK91" s="172">
        <f>ROUND(I91*H91,2)</f>
        <v>0</v>
      </c>
      <c r="BL91" s="3" t="s">
        <v>2235</v>
      </c>
      <c r="BM91" s="171" t="s">
        <v>2251</v>
      </c>
    </row>
    <row r="92" spans="2:65" s="20" customFormat="1" ht="48.75" x14ac:dyDescent="0.2">
      <c r="B92" s="21"/>
      <c r="C92" s="22"/>
      <c r="D92" s="173" t="s">
        <v>134</v>
      </c>
      <c r="E92" s="22"/>
      <c r="F92" s="174" t="s">
        <v>2252</v>
      </c>
      <c r="G92" s="22"/>
      <c r="H92" s="22"/>
      <c r="I92" s="175"/>
      <c r="J92" s="22"/>
      <c r="K92" s="22"/>
      <c r="L92" s="25"/>
      <c r="M92" s="176"/>
      <c r="N92" s="22"/>
      <c r="O92" s="22"/>
      <c r="P92" s="22"/>
      <c r="Q92" s="22"/>
      <c r="R92" s="22"/>
      <c r="S92" s="22"/>
      <c r="T92" s="53"/>
      <c r="AT92" s="3" t="s">
        <v>134</v>
      </c>
      <c r="AU92" s="3" t="s">
        <v>80</v>
      </c>
    </row>
    <row r="93" spans="2:65" s="20" customFormat="1" ht="16.5" customHeight="1" x14ac:dyDescent="0.2">
      <c r="B93" s="21"/>
      <c r="C93" s="160" t="s">
        <v>165</v>
      </c>
      <c r="D93" s="160" t="s">
        <v>127</v>
      </c>
      <c r="E93" s="161" t="s">
        <v>2253</v>
      </c>
      <c r="F93" s="162" t="s">
        <v>2254</v>
      </c>
      <c r="G93" s="163" t="s">
        <v>2234</v>
      </c>
      <c r="H93" s="164">
        <v>1</v>
      </c>
      <c r="I93" s="165"/>
      <c r="J93" s="166">
        <f>ROUND(I93*H93,2)</f>
        <v>0</v>
      </c>
      <c r="K93" s="162" t="s">
        <v>19</v>
      </c>
      <c r="L93" s="25"/>
      <c r="M93" s="167" t="s">
        <v>19</v>
      </c>
      <c r="N93" s="168" t="s">
        <v>43</v>
      </c>
      <c r="O93" s="22"/>
      <c r="P93" s="169">
        <f>O93*H93</f>
        <v>0</v>
      </c>
      <c r="Q93" s="169">
        <v>0</v>
      </c>
      <c r="R93" s="169">
        <f>Q93*H93</f>
        <v>0</v>
      </c>
      <c r="S93" s="169">
        <v>0</v>
      </c>
      <c r="T93" s="170">
        <f>S93*H93</f>
        <v>0</v>
      </c>
      <c r="AR93" s="171" t="s">
        <v>2235</v>
      </c>
      <c r="AT93" s="171" t="s">
        <v>127</v>
      </c>
      <c r="AU93" s="171" t="s">
        <v>80</v>
      </c>
      <c r="AY93" s="3" t="s">
        <v>125</v>
      </c>
      <c r="BE93" s="172">
        <f>IF(N93="základní",J93,0)</f>
        <v>0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3" t="s">
        <v>80</v>
      </c>
      <c r="BK93" s="172">
        <f>ROUND(I93*H93,2)</f>
        <v>0</v>
      </c>
      <c r="BL93" s="3" t="s">
        <v>2235</v>
      </c>
      <c r="BM93" s="171" t="s">
        <v>2255</v>
      </c>
    </row>
    <row r="94" spans="2:65" s="20" customFormat="1" x14ac:dyDescent="0.2">
      <c r="B94" s="21"/>
      <c r="C94" s="22"/>
      <c r="D94" s="173" t="s">
        <v>134</v>
      </c>
      <c r="E94" s="22"/>
      <c r="F94" s="174" t="s">
        <v>2254</v>
      </c>
      <c r="G94" s="22"/>
      <c r="H94" s="22"/>
      <c r="I94" s="175"/>
      <c r="J94" s="22"/>
      <c r="K94" s="22"/>
      <c r="L94" s="25"/>
      <c r="M94" s="176"/>
      <c r="N94" s="22"/>
      <c r="O94" s="22"/>
      <c r="P94" s="22"/>
      <c r="Q94" s="22"/>
      <c r="R94" s="22"/>
      <c r="S94" s="22"/>
      <c r="T94" s="53"/>
      <c r="AT94" s="3" t="s">
        <v>134</v>
      </c>
      <c r="AU94" s="3" t="s">
        <v>80</v>
      </c>
    </row>
    <row r="95" spans="2:65" s="20" customFormat="1" ht="24.2" customHeight="1" x14ac:dyDescent="0.2">
      <c r="B95" s="21"/>
      <c r="C95" s="160" t="s">
        <v>172</v>
      </c>
      <c r="D95" s="160" t="s">
        <v>127</v>
      </c>
      <c r="E95" s="161" t="s">
        <v>2256</v>
      </c>
      <c r="F95" s="162" t="s">
        <v>2257</v>
      </c>
      <c r="G95" s="163" t="s">
        <v>2234</v>
      </c>
      <c r="H95" s="164">
        <v>1</v>
      </c>
      <c r="I95" s="165"/>
      <c r="J95" s="166">
        <f>ROUND(I95*H95,2)</f>
        <v>0</v>
      </c>
      <c r="K95" s="162" t="s">
        <v>19</v>
      </c>
      <c r="L95" s="25"/>
      <c r="M95" s="167" t="s">
        <v>19</v>
      </c>
      <c r="N95" s="168" t="s">
        <v>43</v>
      </c>
      <c r="O95" s="22"/>
      <c r="P95" s="169">
        <f>O95*H95</f>
        <v>0</v>
      </c>
      <c r="Q95" s="169">
        <v>0</v>
      </c>
      <c r="R95" s="169">
        <f>Q95*H95</f>
        <v>0</v>
      </c>
      <c r="S95" s="169">
        <v>0</v>
      </c>
      <c r="T95" s="170">
        <f>S95*H95</f>
        <v>0</v>
      </c>
      <c r="AR95" s="171" t="s">
        <v>2235</v>
      </c>
      <c r="AT95" s="171" t="s">
        <v>127</v>
      </c>
      <c r="AU95" s="171" t="s">
        <v>80</v>
      </c>
      <c r="AY95" s="3" t="s">
        <v>125</v>
      </c>
      <c r="BE95" s="172">
        <f>IF(N95="základní",J95,0)</f>
        <v>0</v>
      </c>
      <c r="BF95" s="172">
        <f>IF(N95="snížená",J95,0)</f>
        <v>0</v>
      </c>
      <c r="BG95" s="172">
        <f>IF(N95="zákl. přenesená",J95,0)</f>
        <v>0</v>
      </c>
      <c r="BH95" s="172">
        <f>IF(N95="sníž. přenesená",J95,0)</f>
        <v>0</v>
      </c>
      <c r="BI95" s="172">
        <f>IF(N95="nulová",J95,0)</f>
        <v>0</v>
      </c>
      <c r="BJ95" s="3" t="s">
        <v>80</v>
      </c>
      <c r="BK95" s="172">
        <f>ROUND(I95*H95,2)</f>
        <v>0</v>
      </c>
      <c r="BL95" s="3" t="s">
        <v>2235</v>
      </c>
      <c r="BM95" s="171" t="s">
        <v>2258</v>
      </c>
    </row>
    <row r="96" spans="2:65" s="20" customFormat="1" ht="156" x14ac:dyDescent="0.2">
      <c r="B96" s="21"/>
      <c r="C96" s="22"/>
      <c r="D96" s="173" t="s">
        <v>134</v>
      </c>
      <c r="E96" s="22"/>
      <c r="F96" s="174" t="s">
        <v>2259</v>
      </c>
      <c r="G96" s="22"/>
      <c r="H96" s="22"/>
      <c r="I96" s="175"/>
      <c r="J96" s="22"/>
      <c r="K96" s="22"/>
      <c r="L96" s="25"/>
      <c r="M96" s="176"/>
      <c r="N96" s="22"/>
      <c r="O96" s="22"/>
      <c r="P96" s="22"/>
      <c r="Q96" s="22"/>
      <c r="R96" s="22"/>
      <c r="S96" s="22"/>
      <c r="T96" s="53"/>
      <c r="AT96" s="3" t="s">
        <v>134</v>
      </c>
      <c r="AU96" s="3" t="s">
        <v>80</v>
      </c>
    </row>
    <row r="97" spans="2:65" s="20" customFormat="1" ht="33" customHeight="1" x14ac:dyDescent="0.2">
      <c r="B97" s="21"/>
      <c r="C97" s="160" t="s">
        <v>175</v>
      </c>
      <c r="D97" s="160" t="s">
        <v>127</v>
      </c>
      <c r="E97" s="161" t="s">
        <v>2260</v>
      </c>
      <c r="F97" s="162" t="s">
        <v>2261</v>
      </c>
      <c r="G97" s="163" t="s">
        <v>2234</v>
      </c>
      <c r="H97" s="164">
        <v>1</v>
      </c>
      <c r="I97" s="165"/>
      <c r="J97" s="166">
        <f>ROUND(I97*H97,2)</f>
        <v>0</v>
      </c>
      <c r="K97" s="162" t="s">
        <v>19</v>
      </c>
      <c r="L97" s="25"/>
      <c r="M97" s="167" t="s">
        <v>19</v>
      </c>
      <c r="N97" s="168" t="s">
        <v>43</v>
      </c>
      <c r="O97" s="22"/>
      <c r="P97" s="169">
        <f>O97*H97</f>
        <v>0</v>
      </c>
      <c r="Q97" s="169">
        <v>0</v>
      </c>
      <c r="R97" s="169">
        <f>Q97*H97</f>
        <v>0</v>
      </c>
      <c r="S97" s="169">
        <v>0</v>
      </c>
      <c r="T97" s="170">
        <f>S97*H97</f>
        <v>0</v>
      </c>
      <c r="AR97" s="171" t="s">
        <v>2235</v>
      </c>
      <c r="AT97" s="171" t="s">
        <v>127</v>
      </c>
      <c r="AU97" s="171" t="s">
        <v>80</v>
      </c>
      <c r="AY97" s="3" t="s">
        <v>125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3" t="s">
        <v>80</v>
      </c>
      <c r="BK97" s="172">
        <f>ROUND(I97*H97,2)</f>
        <v>0</v>
      </c>
      <c r="BL97" s="3" t="s">
        <v>2235</v>
      </c>
      <c r="BM97" s="171" t="s">
        <v>2262</v>
      </c>
    </row>
    <row r="98" spans="2:65" s="20" customFormat="1" ht="78" x14ac:dyDescent="0.2">
      <c r="B98" s="21"/>
      <c r="C98" s="22"/>
      <c r="D98" s="173" t="s">
        <v>134</v>
      </c>
      <c r="E98" s="22"/>
      <c r="F98" s="174" t="s">
        <v>2263</v>
      </c>
      <c r="G98" s="22"/>
      <c r="H98" s="22"/>
      <c r="I98" s="175"/>
      <c r="J98" s="22"/>
      <c r="K98" s="22"/>
      <c r="L98" s="25"/>
      <c r="M98" s="176"/>
      <c r="N98" s="22"/>
      <c r="O98" s="22"/>
      <c r="P98" s="22"/>
      <c r="Q98" s="22"/>
      <c r="R98" s="22"/>
      <c r="S98" s="22"/>
      <c r="T98" s="53"/>
      <c r="AT98" s="3" t="s">
        <v>134</v>
      </c>
      <c r="AU98" s="3" t="s">
        <v>80</v>
      </c>
    </row>
    <row r="99" spans="2:65" s="20" customFormat="1" ht="24.2" customHeight="1" x14ac:dyDescent="0.2">
      <c r="B99" s="21"/>
      <c r="C99" s="160" t="s">
        <v>183</v>
      </c>
      <c r="D99" s="160" t="s">
        <v>127</v>
      </c>
      <c r="E99" s="161" t="s">
        <v>2264</v>
      </c>
      <c r="F99" s="162" t="s">
        <v>2265</v>
      </c>
      <c r="G99" s="163" t="s">
        <v>2234</v>
      </c>
      <c r="H99" s="164">
        <v>1</v>
      </c>
      <c r="I99" s="165"/>
      <c r="J99" s="166">
        <f>ROUND(I99*H99,2)</f>
        <v>0</v>
      </c>
      <c r="K99" s="162" t="s">
        <v>19</v>
      </c>
      <c r="L99" s="25"/>
      <c r="M99" s="167" t="s">
        <v>19</v>
      </c>
      <c r="N99" s="168" t="s">
        <v>43</v>
      </c>
      <c r="O99" s="22"/>
      <c r="P99" s="169">
        <f>O99*H99</f>
        <v>0</v>
      </c>
      <c r="Q99" s="169">
        <v>0</v>
      </c>
      <c r="R99" s="169">
        <f>Q99*H99</f>
        <v>0</v>
      </c>
      <c r="S99" s="169">
        <v>0</v>
      </c>
      <c r="T99" s="170">
        <f>S99*H99</f>
        <v>0</v>
      </c>
      <c r="AR99" s="171" t="s">
        <v>2235</v>
      </c>
      <c r="AT99" s="171" t="s">
        <v>127</v>
      </c>
      <c r="AU99" s="171" t="s">
        <v>80</v>
      </c>
      <c r="AY99" s="3" t="s">
        <v>125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3" t="s">
        <v>80</v>
      </c>
      <c r="BK99" s="172">
        <f>ROUND(I99*H99,2)</f>
        <v>0</v>
      </c>
      <c r="BL99" s="3" t="s">
        <v>2235</v>
      </c>
      <c r="BM99" s="171" t="s">
        <v>2266</v>
      </c>
    </row>
    <row r="100" spans="2:65" s="20" customFormat="1" x14ac:dyDescent="0.2">
      <c r="B100" s="21"/>
      <c r="C100" s="22"/>
      <c r="D100" s="173" t="s">
        <v>134</v>
      </c>
      <c r="E100" s="22"/>
      <c r="F100" s="174" t="s">
        <v>2265</v>
      </c>
      <c r="G100" s="22"/>
      <c r="H100" s="22"/>
      <c r="I100" s="175"/>
      <c r="J100" s="22"/>
      <c r="K100" s="22"/>
      <c r="L100" s="25"/>
      <c r="M100" s="176"/>
      <c r="N100" s="22"/>
      <c r="O100" s="22"/>
      <c r="P100" s="22"/>
      <c r="Q100" s="22"/>
      <c r="R100" s="22"/>
      <c r="S100" s="22"/>
      <c r="T100" s="53"/>
      <c r="AT100" s="3" t="s">
        <v>134</v>
      </c>
      <c r="AU100" s="3" t="s">
        <v>80</v>
      </c>
    </row>
    <row r="101" spans="2:65" s="20" customFormat="1" ht="24.2" customHeight="1" x14ac:dyDescent="0.2">
      <c r="B101" s="21"/>
      <c r="C101" s="160" t="s">
        <v>193</v>
      </c>
      <c r="D101" s="160" t="s">
        <v>127</v>
      </c>
      <c r="E101" s="161" t="s">
        <v>2267</v>
      </c>
      <c r="F101" s="162" t="s">
        <v>2268</v>
      </c>
      <c r="G101" s="163" t="s">
        <v>2234</v>
      </c>
      <c r="H101" s="164">
        <v>1</v>
      </c>
      <c r="I101" s="165"/>
      <c r="J101" s="166">
        <f>ROUND(I101*H101,2)</f>
        <v>0</v>
      </c>
      <c r="K101" s="162" t="s">
        <v>19</v>
      </c>
      <c r="L101" s="25"/>
      <c r="M101" s="167" t="s">
        <v>19</v>
      </c>
      <c r="N101" s="168" t="s">
        <v>43</v>
      </c>
      <c r="O101" s="22"/>
      <c r="P101" s="169">
        <f>O101*H101</f>
        <v>0</v>
      </c>
      <c r="Q101" s="169">
        <v>0</v>
      </c>
      <c r="R101" s="169">
        <f>Q101*H101</f>
        <v>0</v>
      </c>
      <c r="S101" s="169">
        <v>0</v>
      </c>
      <c r="T101" s="170">
        <f>S101*H101</f>
        <v>0</v>
      </c>
      <c r="AR101" s="171" t="s">
        <v>2235</v>
      </c>
      <c r="AT101" s="171" t="s">
        <v>127</v>
      </c>
      <c r="AU101" s="171" t="s">
        <v>80</v>
      </c>
      <c r="AY101" s="3" t="s">
        <v>125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3" t="s">
        <v>80</v>
      </c>
      <c r="BK101" s="172">
        <f>ROUND(I101*H101,2)</f>
        <v>0</v>
      </c>
      <c r="BL101" s="3" t="s">
        <v>2235</v>
      </c>
      <c r="BM101" s="171" t="s">
        <v>2269</v>
      </c>
    </row>
    <row r="102" spans="2:65" s="20" customFormat="1" x14ac:dyDescent="0.2">
      <c r="B102" s="21"/>
      <c r="C102" s="22"/>
      <c r="D102" s="173" t="s">
        <v>134</v>
      </c>
      <c r="E102" s="22"/>
      <c r="F102" s="174" t="s">
        <v>2268</v>
      </c>
      <c r="G102" s="22"/>
      <c r="H102" s="22"/>
      <c r="I102" s="175"/>
      <c r="J102" s="22"/>
      <c r="K102" s="22"/>
      <c r="L102" s="25"/>
      <c r="M102" s="225"/>
      <c r="N102" s="226"/>
      <c r="O102" s="226"/>
      <c r="P102" s="226"/>
      <c r="Q102" s="226"/>
      <c r="R102" s="226"/>
      <c r="S102" s="226"/>
      <c r="T102" s="227"/>
      <c r="AT102" s="3" t="s">
        <v>134</v>
      </c>
      <c r="AU102" s="3" t="s">
        <v>80</v>
      </c>
    </row>
    <row r="103" spans="2:65" s="20" customFormat="1" ht="6.95" customHeight="1" x14ac:dyDescent="0.2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25"/>
    </row>
  </sheetData>
  <sheetProtection algorithmName="SHA-512" hashValue="4rqK3NcXGi87jwH6Ek7O6Hl3DraCfcwNE9Dxjnxb0KdMKsgv72h21EiSyyOdqJ3FOMgNoPHS7A1N7MEqzz4oBw==" saltValue="RNkPA5vJlkx9nGUh+TvPfBjJSFaqCpz22wwjE10bUpMR5SxZDmxI6MUepiU5yvxzZA5Fh7ThSIzotGuO+YIGSg==" spinCount="100000" sheet="1" objects="1" scenarios="1" formatColumns="0" formatRows="0" autoFilter="0"/>
  <autoFilter ref="C79:K102" xr:uid="{00000000-0009-0000-0000-000006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2:8" s="1" customFormat="1" ht="11.25" customHeight="1" x14ac:dyDescent="0.2"/>
    <row r="2" spans="2:8" s="1" customFormat="1" ht="36.950000000000003" customHeight="1" x14ac:dyDescent="0.2"/>
    <row r="3" spans="2:8" s="1" customFormat="1" ht="6.95" customHeight="1" x14ac:dyDescent="0.2">
      <c r="B3" s="91"/>
      <c r="C3" s="92"/>
      <c r="D3" s="92"/>
      <c r="E3" s="92"/>
      <c r="F3" s="92"/>
      <c r="G3" s="92"/>
      <c r="H3" s="6"/>
    </row>
    <row r="4" spans="2:8" s="1" customFormat="1" ht="24.95" customHeight="1" x14ac:dyDescent="0.2">
      <c r="B4" s="6"/>
      <c r="C4" s="93" t="s">
        <v>2270</v>
      </c>
      <c r="H4" s="6"/>
    </row>
    <row r="5" spans="2:8" s="1" customFormat="1" ht="12" customHeight="1" x14ac:dyDescent="0.2">
      <c r="B5" s="6"/>
      <c r="C5" s="241" t="s">
        <v>13</v>
      </c>
      <c r="D5" s="386" t="s">
        <v>14</v>
      </c>
      <c r="E5" s="340"/>
      <c r="F5" s="340"/>
      <c r="H5" s="6"/>
    </row>
    <row r="6" spans="2:8" s="1" customFormat="1" ht="36.950000000000003" customHeight="1" x14ac:dyDescent="0.2">
      <c r="B6" s="6"/>
      <c r="C6" s="242" t="s">
        <v>16</v>
      </c>
      <c r="D6" s="390" t="s">
        <v>17</v>
      </c>
      <c r="E6" s="340"/>
      <c r="F6" s="340"/>
      <c r="H6" s="6"/>
    </row>
    <row r="7" spans="2:8" s="1" customFormat="1" ht="16.5" customHeight="1" x14ac:dyDescent="0.2">
      <c r="B7" s="6"/>
      <c r="C7" s="95" t="s">
        <v>23</v>
      </c>
      <c r="D7" s="97" t="str">
        <f>'Rekapitulace stavby'!AN8</f>
        <v>19. 8. 2025</v>
      </c>
      <c r="H7" s="6"/>
    </row>
    <row r="8" spans="2:8" s="20" customFormat="1" ht="10.9" customHeight="1" x14ac:dyDescent="0.2">
      <c r="B8" s="25"/>
      <c r="H8" s="25"/>
    </row>
    <row r="9" spans="2:8" s="134" customFormat="1" ht="29.25" customHeight="1" x14ac:dyDescent="0.2">
      <c r="B9" s="139"/>
      <c r="C9" s="243" t="s">
        <v>53</v>
      </c>
      <c r="D9" s="244" t="s">
        <v>54</v>
      </c>
      <c r="E9" s="244" t="s">
        <v>112</v>
      </c>
      <c r="F9" s="245" t="s">
        <v>2271</v>
      </c>
      <c r="H9" s="139"/>
    </row>
    <row r="10" spans="2:8" s="20" customFormat="1" ht="26.45" customHeight="1" x14ac:dyDescent="0.2">
      <c r="B10" s="25"/>
      <c r="C10" s="246" t="s">
        <v>83</v>
      </c>
      <c r="D10" s="246" t="s">
        <v>84</v>
      </c>
      <c r="H10" s="25"/>
    </row>
    <row r="11" spans="2:8" s="20" customFormat="1" ht="16.899999999999999" customHeight="1" x14ac:dyDescent="0.2">
      <c r="B11" s="25"/>
      <c r="C11" s="247" t="s">
        <v>290</v>
      </c>
      <c r="D11" s="248" t="s">
        <v>291</v>
      </c>
      <c r="E11" s="249" t="s">
        <v>130</v>
      </c>
      <c r="F11" s="250">
        <v>30</v>
      </c>
      <c r="H11" s="25"/>
    </row>
    <row r="12" spans="2:8" s="20" customFormat="1" ht="16.899999999999999" customHeight="1" x14ac:dyDescent="0.2">
      <c r="B12" s="25"/>
      <c r="C12" s="251" t="s">
        <v>19</v>
      </c>
      <c r="D12" s="251" t="s">
        <v>359</v>
      </c>
      <c r="E12" s="3" t="s">
        <v>19</v>
      </c>
      <c r="F12" s="252">
        <v>30</v>
      </c>
      <c r="H12" s="25"/>
    </row>
    <row r="13" spans="2:8" s="20" customFormat="1" ht="16.899999999999999" customHeight="1" x14ac:dyDescent="0.2">
      <c r="B13" s="25"/>
      <c r="C13" s="253" t="s">
        <v>2272</v>
      </c>
      <c r="H13" s="25"/>
    </row>
    <row r="14" spans="2:8" s="20" customFormat="1" ht="16.899999999999999" customHeight="1" x14ac:dyDescent="0.2">
      <c r="B14" s="25"/>
      <c r="C14" s="251" t="s">
        <v>373</v>
      </c>
      <c r="D14" s="251" t="s">
        <v>374</v>
      </c>
      <c r="E14" s="3" t="s">
        <v>130</v>
      </c>
      <c r="F14" s="252">
        <v>110.8</v>
      </c>
      <c r="H14" s="25"/>
    </row>
    <row r="15" spans="2:8" s="20" customFormat="1" ht="16.899999999999999" customHeight="1" x14ac:dyDescent="0.2">
      <c r="B15" s="25"/>
      <c r="C15" s="251" t="s">
        <v>383</v>
      </c>
      <c r="D15" s="251" t="s">
        <v>384</v>
      </c>
      <c r="E15" s="3" t="s">
        <v>130</v>
      </c>
      <c r="F15" s="252">
        <v>30</v>
      </c>
      <c r="H15" s="25"/>
    </row>
    <row r="16" spans="2:8" s="20" customFormat="1" ht="16.899999999999999" customHeight="1" x14ac:dyDescent="0.2">
      <c r="B16" s="25"/>
      <c r="C16" s="251" t="s">
        <v>388</v>
      </c>
      <c r="D16" s="251" t="s">
        <v>389</v>
      </c>
      <c r="E16" s="3" t="s">
        <v>130</v>
      </c>
      <c r="F16" s="252">
        <v>30</v>
      </c>
      <c r="H16" s="25"/>
    </row>
    <row r="17" spans="2:8" s="20" customFormat="1" ht="16.899999999999999" customHeight="1" x14ac:dyDescent="0.2">
      <c r="B17" s="25"/>
      <c r="C17" s="251" t="s">
        <v>393</v>
      </c>
      <c r="D17" s="251" t="s">
        <v>394</v>
      </c>
      <c r="E17" s="3" t="s">
        <v>130</v>
      </c>
      <c r="F17" s="252">
        <v>30</v>
      </c>
      <c r="H17" s="25"/>
    </row>
    <row r="18" spans="2:8" s="20" customFormat="1" ht="16.899999999999999" customHeight="1" x14ac:dyDescent="0.2">
      <c r="B18" s="25"/>
      <c r="C18" s="251" t="s">
        <v>398</v>
      </c>
      <c r="D18" s="251" t="s">
        <v>399</v>
      </c>
      <c r="E18" s="3" t="s">
        <v>130</v>
      </c>
      <c r="F18" s="252">
        <v>30</v>
      </c>
      <c r="H18" s="25"/>
    </row>
    <row r="19" spans="2:8" s="20" customFormat="1" ht="16.899999999999999" customHeight="1" x14ac:dyDescent="0.2">
      <c r="B19" s="25"/>
      <c r="C19" s="247" t="s">
        <v>293</v>
      </c>
      <c r="D19" s="248" t="s">
        <v>294</v>
      </c>
      <c r="E19" s="249" t="s">
        <v>130</v>
      </c>
      <c r="F19" s="250">
        <v>80.8</v>
      </c>
      <c r="H19" s="25"/>
    </row>
    <row r="20" spans="2:8" s="20" customFormat="1" ht="16.899999999999999" customHeight="1" x14ac:dyDescent="0.2">
      <c r="B20" s="25"/>
      <c r="C20" s="251" t="s">
        <v>19</v>
      </c>
      <c r="D20" s="251" t="s">
        <v>360</v>
      </c>
      <c r="E20" s="3" t="s">
        <v>19</v>
      </c>
      <c r="F20" s="252">
        <v>80.8</v>
      </c>
      <c r="H20" s="25"/>
    </row>
    <row r="21" spans="2:8" s="20" customFormat="1" ht="16.899999999999999" customHeight="1" x14ac:dyDescent="0.2">
      <c r="B21" s="25"/>
      <c r="C21" s="253" t="s">
        <v>2272</v>
      </c>
      <c r="H21" s="25"/>
    </row>
    <row r="22" spans="2:8" s="20" customFormat="1" ht="16.899999999999999" customHeight="1" x14ac:dyDescent="0.2">
      <c r="B22" s="25"/>
      <c r="C22" s="251" t="s">
        <v>314</v>
      </c>
      <c r="D22" s="251" t="s">
        <v>315</v>
      </c>
      <c r="E22" s="3" t="s">
        <v>130</v>
      </c>
      <c r="F22" s="252">
        <v>409.8</v>
      </c>
      <c r="H22" s="25"/>
    </row>
    <row r="23" spans="2:8" s="20" customFormat="1" ht="16.899999999999999" customHeight="1" x14ac:dyDescent="0.2">
      <c r="B23" s="25"/>
      <c r="C23" s="251" t="s">
        <v>373</v>
      </c>
      <c r="D23" s="251" t="s">
        <v>374</v>
      </c>
      <c r="E23" s="3" t="s">
        <v>130</v>
      </c>
      <c r="F23" s="252">
        <v>110.8</v>
      </c>
      <c r="H23" s="25"/>
    </row>
    <row r="24" spans="2:8" s="20" customFormat="1" ht="16.899999999999999" customHeight="1" x14ac:dyDescent="0.2">
      <c r="B24" s="25"/>
      <c r="C24" s="251" t="s">
        <v>422</v>
      </c>
      <c r="D24" s="251" t="s">
        <v>423</v>
      </c>
      <c r="E24" s="3" t="s">
        <v>130</v>
      </c>
      <c r="F24" s="252">
        <v>80.8</v>
      </c>
      <c r="H24" s="25"/>
    </row>
    <row r="25" spans="2:8" s="20" customFormat="1" ht="16.899999999999999" customHeight="1" x14ac:dyDescent="0.2">
      <c r="B25" s="25"/>
      <c r="C25" s="251" t="s">
        <v>427</v>
      </c>
      <c r="D25" s="251" t="s">
        <v>428</v>
      </c>
      <c r="E25" s="3" t="s">
        <v>130</v>
      </c>
      <c r="F25" s="252">
        <v>84.031999999999996</v>
      </c>
      <c r="H25" s="25"/>
    </row>
    <row r="26" spans="2:8" s="20" customFormat="1" ht="16.899999999999999" customHeight="1" x14ac:dyDescent="0.2">
      <c r="B26" s="25"/>
      <c r="C26" s="247" t="s">
        <v>296</v>
      </c>
      <c r="D26" s="248" t="s">
        <v>297</v>
      </c>
      <c r="E26" s="249" t="s">
        <v>19</v>
      </c>
      <c r="F26" s="250">
        <v>514.20000000000005</v>
      </c>
      <c r="H26" s="25"/>
    </row>
    <row r="27" spans="2:8" s="20" customFormat="1" ht="16.899999999999999" customHeight="1" x14ac:dyDescent="0.2">
      <c r="B27" s="25"/>
      <c r="C27" s="251" t="s">
        <v>19</v>
      </c>
      <c r="D27" s="251" t="s">
        <v>361</v>
      </c>
      <c r="E27" s="3" t="s">
        <v>19</v>
      </c>
      <c r="F27" s="252">
        <v>514.20000000000005</v>
      </c>
      <c r="H27" s="25"/>
    </row>
    <row r="28" spans="2:8" s="20" customFormat="1" ht="16.899999999999999" customHeight="1" x14ac:dyDescent="0.2">
      <c r="B28" s="25"/>
      <c r="C28" s="253" t="s">
        <v>2272</v>
      </c>
      <c r="H28" s="25"/>
    </row>
    <row r="29" spans="2:8" s="20" customFormat="1" ht="16.899999999999999" customHeight="1" x14ac:dyDescent="0.2">
      <c r="B29" s="25"/>
      <c r="C29" s="251" t="s">
        <v>378</v>
      </c>
      <c r="D29" s="251" t="s">
        <v>379</v>
      </c>
      <c r="E29" s="3" t="s">
        <v>130</v>
      </c>
      <c r="F29" s="252">
        <v>514.20000000000005</v>
      </c>
      <c r="H29" s="25"/>
    </row>
    <row r="30" spans="2:8" s="20" customFormat="1" ht="16.899999999999999" customHeight="1" x14ac:dyDescent="0.2">
      <c r="B30" s="25"/>
      <c r="C30" s="251" t="s">
        <v>413</v>
      </c>
      <c r="D30" s="251" t="s">
        <v>414</v>
      </c>
      <c r="E30" s="3" t="s">
        <v>130</v>
      </c>
      <c r="F30" s="252">
        <v>514.20000000000005</v>
      </c>
      <c r="H30" s="25"/>
    </row>
    <row r="31" spans="2:8" s="20" customFormat="1" ht="22.5" x14ac:dyDescent="0.2">
      <c r="B31" s="25"/>
      <c r="C31" s="251" t="s">
        <v>417</v>
      </c>
      <c r="D31" s="251" t="s">
        <v>418</v>
      </c>
      <c r="E31" s="3" t="s">
        <v>130</v>
      </c>
      <c r="F31" s="252">
        <v>534.76800000000003</v>
      </c>
      <c r="H31" s="25"/>
    </row>
    <row r="32" spans="2:8" s="20" customFormat="1" ht="16.899999999999999" customHeight="1" x14ac:dyDescent="0.2">
      <c r="B32" s="25"/>
      <c r="C32" s="247" t="s">
        <v>299</v>
      </c>
      <c r="D32" s="248" t="s">
        <v>300</v>
      </c>
      <c r="E32" s="249" t="s">
        <v>130</v>
      </c>
      <c r="F32" s="250">
        <v>906.31</v>
      </c>
      <c r="H32" s="25"/>
    </row>
    <row r="33" spans="2:8" s="20" customFormat="1" ht="16.899999999999999" customHeight="1" x14ac:dyDescent="0.2">
      <c r="B33" s="25"/>
      <c r="C33" s="251" t="s">
        <v>19</v>
      </c>
      <c r="D33" s="251" t="s">
        <v>362</v>
      </c>
      <c r="E33" s="3" t="s">
        <v>19</v>
      </c>
      <c r="F33" s="252">
        <v>906.31</v>
      </c>
      <c r="H33" s="25"/>
    </row>
    <row r="34" spans="2:8" s="20" customFormat="1" ht="16.899999999999999" customHeight="1" x14ac:dyDescent="0.2">
      <c r="B34" s="25"/>
      <c r="C34" s="253" t="s">
        <v>2272</v>
      </c>
      <c r="H34" s="25"/>
    </row>
    <row r="35" spans="2:8" s="20" customFormat="1" ht="16.899999999999999" customHeight="1" x14ac:dyDescent="0.2">
      <c r="B35" s="25"/>
      <c r="C35" s="251" t="s">
        <v>307</v>
      </c>
      <c r="D35" s="251" t="s">
        <v>308</v>
      </c>
      <c r="E35" s="3" t="s">
        <v>130</v>
      </c>
      <c r="F35" s="252">
        <v>906.31</v>
      </c>
      <c r="H35" s="25"/>
    </row>
    <row r="36" spans="2:8" s="20" customFormat="1" ht="22.5" x14ac:dyDescent="0.2">
      <c r="B36" s="25"/>
      <c r="C36" s="251" t="s">
        <v>370</v>
      </c>
      <c r="D36" s="251" t="s">
        <v>371</v>
      </c>
      <c r="E36" s="3" t="s">
        <v>130</v>
      </c>
      <c r="F36" s="252">
        <v>906.31</v>
      </c>
      <c r="H36" s="25"/>
    </row>
    <row r="37" spans="2:8" s="20" customFormat="1" ht="7.35" customHeight="1" x14ac:dyDescent="0.2">
      <c r="B37" s="112"/>
      <c r="C37" s="113"/>
      <c r="D37" s="113"/>
      <c r="E37" s="113"/>
      <c r="F37" s="113"/>
      <c r="G37" s="113"/>
      <c r="H37" s="25"/>
    </row>
    <row r="38" spans="2:8" s="20" customFormat="1" x14ac:dyDescent="0.2"/>
  </sheetData>
  <sheetProtection algorithmName="SHA-512" hashValue="dqN1wWC9xH3elHehUHlVwtbvI2XWYsjrUHjslxyh8sgckXOlD8x56gsOQg3j0x4gKfFSJJZZkvi/35wo2s7meA==" saltValue="t2nrCMVaIv8s6LV+5fxETfVbMRvYIeHTxqdZOzQ4vvy9/AewclieQDGqoaHyXLSd7Lf7YjKbl+r/uGiGupTLKA==" spinCount="100000" sheet="1" objects="1" scenarios="1" formatColumns="0" formatRows="0"/>
  <mergeCells count="2">
    <mergeCell ref="D5:F5"/>
    <mergeCell ref="D6:F6"/>
  </mergeCells>
  <pageMargins left="0.70078740157480324" right="0.70078740157480324" top="0.75196850393700787" bottom="0.75196850393700787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workbookViewId="0"/>
  </sheetViews>
  <sheetFormatPr defaultRowHeight="11.25" x14ac:dyDescent="0.2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 x14ac:dyDescent="0.2"/>
    <row r="2" spans="2:11" s="1" customFormat="1" ht="7.5" customHeight="1" x14ac:dyDescent="0.2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258" customFormat="1" ht="45" customHeight="1" x14ac:dyDescent="0.2">
      <c r="B3" s="259"/>
      <c r="C3" s="393" t="s">
        <v>2273</v>
      </c>
      <c r="D3" s="393"/>
      <c r="E3" s="393"/>
      <c r="F3" s="393"/>
      <c r="G3" s="393"/>
      <c r="H3" s="393"/>
      <c r="I3" s="393"/>
      <c r="J3" s="393"/>
      <c r="K3" s="260"/>
    </row>
    <row r="4" spans="2:11" s="1" customFormat="1" ht="25.5" customHeight="1" x14ac:dyDescent="0.3">
      <c r="B4" s="261"/>
      <c r="C4" s="392" t="s">
        <v>2274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 x14ac:dyDescent="0.2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 x14ac:dyDescent="0.2">
      <c r="B6" s="261"/>
      <c r="C6" s="391" t="s">
        <v>2275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 x14ac:dyDescent="0.2">
      <c r="B7" s="265"/>
      <c r="C7" s="391" t="s">
        <v>2276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 x14ac:dyDescent="0.2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 x14ac:dyDescent="0.2">
      <c r="B9" s="265"/>
      <c r="C9" s="391" t="s">
        <v>2277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 x14ac:dyDescent="0.2">
      <c r="B10" s="265"/>
      <c r="C10" s="264"/>
      <c r="D10" s="391" t="s">
        <v>2278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 x14ac:dyDescent="0.2">
      <c r="B11" s="265"/>
      <c r="C11" s="266"/>
      <c r="D11" s="391" t="s">
        <v>2279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 x14ac:dyDescent="0.2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 x14ac:dyDescent="0.2">
      <c r="B13" s="265"/>
      <c r="C13" s="266"/>
      <c r="D13" s="267" t="s">
        <v>2280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 x14ac:dyDescent="0.2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 x14ac:dyDescent="0.2">
      <c r="B15" s="265"/>
      <c r="C15" s="266"/>
      <c r="D15" s="391" t="s">
        <v>2281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 x14ac:dyDescent="0.2">
      <c r="B16" s="265"/>
      <c r="C16" s="266"/>
      <c r="D16" s="391" t="s">
        <v>2282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 x14ac:dyDescent="0.2">
      <c r="B17" s="265"/>
      <c r="C17" s="266"/>
      <c r="D17" s="391" t="s">
        <v>2283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 x14ac:dyDescent="0.2">
      <c r="B18" s="265"/>
      <c r="C18" s="266"/>
      <c r="D18" s="266"/>
      <c r="E18" s="268" t="s">
        <v>79</v>
      </c>
      <c r="F18" s="391" t="s">
        <v>2284</v>
      </c>
      <c r="G18" s="391"/>
      <c r="H18" s="391"/>
      <c r="I18" s="391"/>
      <c r="J18" s="391"/>
      <c r="K18" s="262"/>
    </row>
    <row r="19" spans="2:11" s="1" customFormat="1" ht="15" customHeight="1" x14ac:dyDescent="0.2">
      <c r="B19" s="265"/>
      <c r="C19" s="266"/>
      <c r="D19" s="266"/>
      <c r="E19" s="268" t="s">
        <v>2285</v>
      </c>
      <c r="F19" s="391" t="s">
        <v>2286</v>
      </c>
      <c r="G19" s="391"/>
      <c r="H19" s="391"/>
      <c r="I19" s="391"/>
      <c r="J19" s="391"/>
      <c r="K19" s="262"/>
    </row>
    <row r="20" spans="2:11" s="1" customFormat="1" ht="15" customHeight="1" x14ac:dyDescent="0.2">
      <c r="B20" s="265"/>
      <c r="C20" s="266"/>
      <c r="D20" s="266"/>
      <c r="E20" s="268" t="s">
        <v>2287</v>
      </c>
      <c r="F20" s="391" t="s">
        <v>2288</v>
      </c>
      <c r="G20" s="391"/>
      <c r="H20" s="391"/>
      <c r="I20" s="391"/>
      <c r="J20" s="391"/>
      <c r="K20" s="262"/>
    </row>
    <row r="21" spans="2:11" s="1" customFormat="1" ht="15" customHeight="1" x14ac:dyDescent="0.2">
      <c r="B21" s="265"/>
      <c r="C21" s="266"/>
      <c r="D21" s="266"/>
      <c r="E21" s="268" t="s">
        <v>95</v>
      </c>
      <c r="F21" s="391" t="s">
        <v>96</v>
      </c>
      <c r="G21" s="391"/>
      <c r="H21" s="391"/>
      <c r="I21" s="391"/>
      <c r="J21" s="391"/>
      <c r="K21" s="262"/>
    </row>
    <row r="22" spans="2:11" s="1" customFormat="1" ht="15" customHeight="1" x14ac:dyDescent="0.2">
      <c r="B22" s="265"/>
      <c r="C22" s="266"/>
      <c r="D22" s="266"/>
      <c r="E22" s="268" t="s">
        <v>973</v>
      </c>
      <c r="F22" s="391" t="s">
        <v>974</v>
      </c>
      <c r="G22" s="391"/>
      <c r="H22" s="391"/>
      <c r="I22" s="391"/>
      <c r="J22" s="391"/>
      <c r="K22" s="262"/>
    </row>
    <row r="23" spans="2:11" s="1" customFormat="1" ht="15" customHeight="1" x14ac:dyDescent="0.2">
      <c r="B23" s="265"/>
      <c r="C23" s="266"/>
      <c r="D23" s="266"/>
      <c r="E23" s="268" t="s">
        <v>2289</v>
      </c>
      <c r="F23" s="391" t="s">
        <v>2290</v>
      </c>
      <c r="G23" s="391"/>
      <c r="H23" s="391"/>
      <c r="I23" s="391"/>
      <c r="J23" s="391"/>
      <c r="K23" s="262"/>
    </row>
    <row r="24" spans="2:11" s="1" customFormat="1" ht="12.75" customHeight="1" x14ac:dyDescent="0.2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 x14ac:dyDescent="0.2">
      <c r="B25" s="265"/>
      <c r="C25" s="391" t="s">
        <v>2291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 x14ac:dyDescent="0.2">
      <c r="B26" s="265"/>
      <c r="C26" s="391" t="s">
        <v>2292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 x14ac:dyDescent="0.2">
      <c r="B27" s="265"/>
      <c r="C27" s="264"/>
      <c r="D27" s="391" t="s">
        <v>2293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 x14ac:dyDescent="0.2">
      <c r="B28" s="265"/>
      <c r="C28" s="266"/>
      <c r="D28" s="391" t="s">
        <v>2294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 x14ac:dyDescent="0.2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 x14ac:dyDescent="0.2">
      <c r="B30" s="265"/>
      <c r="C30" s="266"/>
      <c r="D30" s="391" t="s">
        <v>2295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 x14ac:dyDescent="0.2">
      <c r="B31" s="265"/>
      <c r="C31" s="266"/>
      <c r="D31" s="391" t="s">
        <v>2296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 x14ac:dyDescent="0.2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 x14ac:dyDescent="0.2">
      <c r="B33" s="265"/>
      <c r="C33" s="266"/>
      <c r="D33" s="391" t="s">
        <v>2297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 x14ac:dyDescent="0.2">
      <c r="B34" s="265"/>
      <c r="C34" s="266"/>
      <c r="D34" s="391" t="s">
        <v>2298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 x14ac:dyDescent="0.2">
      <c r="B35" s="265"/>
      <c r="C35" s="266"/>
      <c r="D35" s="391" t="s">
        <v>2299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 x14ac:dyDescent="0.2">
      <c r="B36" s="265"/>
      <c r="C36" s="266"/>
      <c r="D36" s="264"/>
      <c r="E36" s="267" t="s">
        <v>111</v>
      </c>
      <c r="F36" s="264"/>
      <c r="G36" s="391" t="s">
        <v>2300</v>
      </c>
      <c r="H36" s="391"/>
      <c r="I36" s="391"/>
      <c r="J36" s="391"/>
      <c r="K36" s="262"/>
    </row>
    <row r="37" spans="2:11" s="1" customFormat="1" ht="30.75" customHeight="1" x14ac:dyDescent="0.2">
      <c r="B37" s="265"/>
      <c r="C37" s="266"/>
      <c r="D37" s="264"/>
      <c r="E37" s="267" t="s">
        <v>2301</v>
      </c>
      <c r="F37" s="264"/>
      <c r="G37" s="391" t="s">
        <v>2302</v>
      </c>
      <c r="H37" s="391"/>
      <c r="I37" s="391"/>
      <c r="J37" s="391"/>
      <c r="K37" s="262"/>
    </row>
    <row r="38" spans="2:11" s="1" customFormat="1" ht="15" customHeight="1" x14ac:dyDescent="0.2">
      <c r="B38" s="265"/>
      <c r="C38" s="266"/>
      <c r="D38" s="264"/>
      <c r="E38" s="267" t="s">
        <v>53</v>
      </c>
      <c r="F38" s="264"/>
      <c r="G38" s="391" t="s">
        <v>2303</v>
      </c>
      <c r="H38" s="391"/>
      <c r="I38" s="391"/>
      <c r="J38" s="391"/>
      <c r="K38" s="262"/>
    </row>
    <row r="39" spans="2:11" s="1" customFormat="1" ht="15" customHeight="1" x14ac:dyDescent="0.2">
      <c r="B39" s="265"/>
      <c r="C39" s="266"/>
      <c r="D39" s="264"/>
      <c r="E39" s="267" t="s">
        <v>54</v>
      </c>
      <c r="F39" s="264"/>
      <c r="G39" s="391" t="s">
        <v>2304</v>
      </c>
      <c r="H39" s="391"/>
      <c r="I39" s="391"/>
      <c r="J39" s="391"/>
      <c r="K39" s="262"/>
    </row>
    <row r="40" spans="2:11" s="1" customFormat="1" ht="15" customHeight="1" x14ac:dyDescent="0.2">
      <c r="B40" s="265"/>
      <c r="C40" s="266"/>
      <c r="D40" s="264"/>
      <c r="E40" s="267" t="s">
        <v>112</v>
      </c>
      <c r="F40" s="264"/>
      <c r="G40" s="391" t="s">
        <v>2305</v>
      </c>
      <c r="H40" s="391"/>
      <c r="I40" s="391"/>
      <c r="J40" s="391"/>
      <c r="K40" s="262"/>
    </row>
    <row r="41" spans="2:11" s="1" customFormat="1" ht="15" customHeight="1" x14ac:dyDescent="0.2">
      <c r="B41" s="265"/>
      <c r="C41" s="266"/>
      <c r="D41" s="264"/>
      <c r="E41" s="267" t="s">
        <v>113</v>
      </c>
      <c r="F41" s="264"/>
      <c r="G41" s="391" t="s">
        <v>2306</v>
      </c>
      <c r="H41" s="391"/>
      <c r="I41" s="391"/>
      <c r="J41" s="391"/>
      <c r="K41" s="262"/>
    </row>
    <row r="42" spans="2:11" s="1" customFormat="1" ht="15" customHeight="1" x14ac:dyDescent="0.2">
      <c r="B42" s="265"/>
      <c r="C42" s="266"/>
      <c r="D42" s="264"/>
      <c r="E42" s="267" t="s">
        <v>2307</v>
      </c>
      <c r="F42" s="264"/>
      <c r="G42" s="391" t="s">
        <v>2308</v>
      </c>
      <c r="H42" s="391"/>
      <c r="I42" s="391"/>
      <c r="J42" s="391"/>
      <c r="K42" s="262"/>
    </row>
    <row r="43" spans="2:11" s="1" customFormat="1" ht="15" customHeight="1" x14ac:dyDescent="0.2">
      <c r="B43" s="265"/>
      <c r="C43" s="266"/>
      <c r="D43" s="264"/>
      <c r="E43" s="267"/>
      <c r="F43" s="264"/>
      <c r="G43" s="391" t="s">
        <v>2309</v>
      </c>
      <c r="H43" s="391"/>
      <c r="I43" s="391"/>
      <c r="J43" s="391"/>
      <c r="K43" s="262"/>
    </row>
    <row r="44" spans="2:11" s="1" customFormat="1" ht="15" customHeight="1" x14ac:dyDescent="0.2">
      <c r="B44" s="265"/>
      <c r="C44" s="266"/>
      <c r="D44" s="264"/>
      <c r="E44" s="267" t="s">
        <v>2310</v>
      </c>
      <c r="F44" s="264"/>
      <c r="G44" s="391" t="s">
        <v>2311</v>
      </c>
      <c r="H44" s="391"/>
      <c r="I44" s="391"/>
      <c r="J44" s="391"/>
      <c r="K44" s="262"/>
    </row>
    <row r="45" spans="2:11" s="1" customFormat="1" ht="15" customHeight="1" x14ac:dyDescent="0.2">
      <c r="B45" s="265"/>
      <c r="C45" s="266"/>
      <c r="D45" s="264"/>
      <c r="E45" s="267" t="s">
        <v>115</v>
      </c>
      <c r="F45" s="264"/>
      <c r="G45" s="391" t="s">
        <v>2312</v>
      </c>
      <c r="H45" s="391"/>
      <c r="I45" s="391"/>
      <c r="J45" s="391"/>
      <c r="K45" s="262"/>
    </row>
    <row r="46" spans="2:11" s="1" customFormat="1" ht="12.75" customHeight="1" x14ac:dyDescent="0.2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 x14ac:dyDescent="0.2">
      <c r="B47" s="265"/>
      <c r="C47" s="266"/>
      <c r="D47" s="391" t="s">
        <v>2313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 x14ac:dyDescent="0.2">
      <c r="B48" s="265"/>
      <c r="C48" s="266"/>
      <c r="D48" s="266"/>
      <c r="E48" s="391" t="s">
        <v>2314</v>
      </c>
      <c r="F48" s="391"/>
      <c r="G48" s="391"/>
      <c r="H48" s="391"/>
      <c r="I48" s="391"/>
      <c r="J48" s="391"/>
      <c r="K48" s="262"/>
    </row>
    <row r="49" spans="2:11" s="1" customFormat="1" ht="15" customHeight="1" x14ac:dyDescent="0.2">
      <c r="B49" s="265"/>
      <c r="C49" s="266"/>
      <c r="D49" s="266"/>
      <c r="E49" s="391" t="s">
        <v>2315</v>
      </c>
      <c r="F49" s="391"/>
      <c r="G49" s="391"/>
      <c r="H49" s="391"/>
      <c r="I49" s="391"/>
      <c r="J49" s="391"/>
      <c r="K49" s="262"/>
    </row>
    <row r="50" spans="2:11" s="1" customFormat="1" ht="15" customHeight="1" x14ac:dyDescent="0.2">
      <c r="B50" s="265"/>
      <c r="C50" s="266"/>
      <c r="D50" s="266"/>
      <c r="E50" s="391" t="s">
        <v>2316</v>
      </c>
      <c r="F50" s="391"/>
      <c r="G50" s="391"/>
      <c r="H50" s="391"/>
      <c r="I50" s="391"/>
      <c r="J50" s="391"/>
      <c r="K50" s="262"/>
    </row>
    <row r="51" spans="2:11" s="1" customFormat="1" ht="15" customHeight="1" x14ac:dyDescent="0.2">
      <c r="B51" s="265"/>
      <c r="C51" s="266"/>
      <c r="D51" s="391" t="s">
        <v>2317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 x14ac:dyDescent="0.3">
      <c r="B52" s="261"/>
      <c r="C52" s="392" t="s">
        <v>2318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 x14ac:dyDescent="0.2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 x14ac:dyDescent="0.2">
      <c r="B54" s="261"/>
      <c r="C54" s="391" t="s">
        <v>2319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 x14ac:dyDescent="0.2">
      <c r="B55" s="261"/>
      <c r="C55" s="391" t="s">
        <v>2320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 x14ac:dyDescent="0.2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 x14ac:dyDescent="0.2">
      <c r="B57" s="261"/>
      <c r="C57" s="391" t="s">
        <v>2321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 x14ac:dyDescent="0.2">
      <c r="B58" s="261"/>
      <c r="C58" s="266"/>
      <c r="D58" s="391" t="s">
        <v>2322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 x14ac:dyDescent="0.2">
      <c r="B59" s="261"/>
      <c r="C59" s="266"/>
      <c r="D59" s="391" t="s">
        <v>2323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 x14ac:dyDescent="0.2">
      <c r="B60" s="261"/>
      <c r="C60" s="266"/>
      <c r="D60" s="391" t="s">
        <v>2324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 x14ac:dyDescent="0.2">
      <c r="B61" s="261"/>
      <c r="C61" s="266"/>
      <c r="D61" s="391" t="s">
        <v>2325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 x14ac:dyDescent="0.2">
      <c r="B62" s="261"/>
      <c r="C62" s="266"/>
      <c r="D62" s="394" t="s">
        <v>2326</v>
      </c>
      <c r="E62" s="394"/>
      <c r="F62" s="394"/>
      <c r="G62" s="394"/>
      <c r="H62" s="394"/>
      <c r="I62" s="394"/>
      <c r="J62" s="394"/>
      <c r="K62" s="262"/>
    </row>
    <row r="63" spans="2:11" s="1" customFormat="1" ht="15" customHeight="1" x14ac:dyDescent="0.2">
      <c r="B63" s="261"/>
      <c r="C63" s="266"/>
      <c r="D63" s="391" t="s">
        <v>2327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 x14ac:dyDescent="0.2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 x14ac:dyDescent="0.2">
      <c r="B65" s="261"/>
      <c r="C65" s="266"/>
      <c r="D65" s="391" t="s">
        <v>2328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 x14ac:dyDescent="0.2">
      <c r="B66" s="261"/>
      <c r="C66" s="266"/>
      <c r="D66" s="394" t="s">
        <v>2329</v>
      </c>
      <c r="E66" s="394"/>
      <c r="F66" s="394"/>
      <c r="G66" s="394"/>
      <c r="H66" s="394"/>
      <c r="I66" s="394"/>
      <c r="J66" s="394"/>
      <c r="K66" s="262"/>
    </row>
    <row r="67" spans="2:11" s="1" customFormat="1" ht="15" customHeight="1" x14ac:dyDescent="0.2">
      <c r="B67" s="261"/>
      <c r="C67" s="266"/>
      <c r="D67" s="391" t="s">
        <v>2330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 x14ac:dyDescent="0.2">
      <c r="B68" s="261"/>
      <c r="C68" s="266"/>
      <c r="D68" s="391" t="s">
        <v>2331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 x14ac:dyDescent="0.2">
      <c r="B69" s="261"/>
      <c r="C69" s="266"/>
      <c r="D69" s="391" t="s">
        <v>2332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 x14ac:dyDescent="0.2">
      <c r="B70" s="261"/>
      <c r="C70" s="266"/>
      <c r="D70" s="391" t="s">
        <v>2333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 x14ac:dyDescent="0.2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 x14ac:dyDescent="0.2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 x14ac:dyDescent="0.2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 x14ac:dyDescent="0.2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 x14ac:dyDescent="0.2">
      <c r="B75" s="278"/>
      <c r="C75" s="395" t="s">
        <v>2334</v>
      </c>
      <c r="D75" s="395"/>
      <c r="E75" s="395"/>
      <c r="F75" s="395"/>
      <c r="G75" s="395"/>
      <c r="H75" s="395"/>
      <c r="I75" s="395"/>
      <c r="J75" s="395"/>
      <c r="K75" s="279"/>
    </row>
    <row r="76" spans="2:11" s="1" customFormat="1" ht="17.25" customHeight="1" x14ac:dyDescent="0.2">
      <c r="B76" s="278"/>
      <c r="C76" s="280" t="s">
        <v>2335</v>
      </c>
      <c r="D76" s="280"/>
      <c r="E76" s="280"/>
      <c r="F76" s="280" t="s">
        <v>2336</v>
      </c>
      <c r="G76" s="281"/>
      <c r="H76" s="280" t="s">
        <v>54</v>
      </c>
      <c r="I76" s="280" t="s">
        <v>57</v>
      </c>
      <c r="J76" s="280" t="s">
        <v>2337</v>
      </c>
      <c r="K76" s="279"/>
    </row>
    <row r="77" spans="2:11" s="1" customFormat="1" ht="17.25" customHeight="1" x14ac:dyDescent="0.2">
      <c r="B77" s="278"/>
      <c r="C77" s="282" t="s">
        <v>2338</v>
      </c>
      <c r="D77" s="282"/>
      <c r="E77" s="282"/>
      <c r="F77" s="283" t="s">
        <v>2339</v>
      </c>
      <c r="G77" s="284"/>
      <c r="H77" s="282"/>
      <c r="I77" s="282"/>
      <c r="J77" s="282" t="s">
        <v>2340</v>
      </c>
      <c r="K77" s="279"/>
    </row>
    <row r="78" spans="2:11" s="1" customFormat="1" ht="5.25" customHeight="1" x14ac:dyDescent="0.2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 x14ac:dyDescent="0.2">
      <c r="B79" s="278"/>
      <c r="C79" s="267" t="s">
        <v>53</v>
      </c>
      <c r="D79" s="287"/>
      <c r="E79" s="287"/>
      <c r="F79" s="288" t="s">
        <v>2341</v>
      </c>
      <c r="G79" s="289"/>
      <c r="H79" s="267" t="s">
        <v>2342</v>
      </c>
      <c r="I79" s="267" t="s">
        <v>2343</v>
      </c>
      <c r="J79" s="267">
        <v>20</v>
      </c>
      <c r="K79" s="279"/>
    </row>
    <row r="80" spans="2:11" s="1" customFormat="1" ht="15" customHeight="1" x14ac:dyDescent="0.2">
      <c r="B80" s="278"/>
      <c r="C80" s="267" t="s">
        <v>2344</v>
      </c>
      <c r="D80" s="267"/>
      <c r="E80" s="267"/>
      <c r="F80" s="288" t="s">
        <v>2341</v>
      </c>
      <c r="G80" s="289"/>
      <c r="H80" s="267" t="s">
        <v>2345</v>
      </c>
      <c r="I80" s="267" t="s">
        <v>2343</v>
      </c>
      <c r="J80" s="267">
        <v>120</v>
      </c>
      <c r="K80" s="279"/>
    </row>
    <row r="81" spans="2:11" s="1" customFormat="1" ht="15" customHeight="1" x14ac:dyDescent="0.2">
      <c r="B81" s="290"/>
      <c r="C81" s="267" t="s">
        <v>2346</v>
      </c>
      <c r="D81" s="267"/>
      <c r="E81" s="267"/>
      <c r="F81" s="288" t="s">
        <v>2347</v>
      </c>
      <c r="G81" s="289"/>
      <c r="H81" s="267" t="s">
        <v>2348</v>
      </c>
      <c r="I81" s="267" t="s">
        <v>2343</v>
      </c>
      <c r="J81" s="267">
        <v>50</v>
      </c>
      <c r="K81" s="279"/>
    </row>
    <row r="82" spans="2:11" s="1" customFormat="1" ht="15" customHeight="1" x14ac:dyDescent="0.2">
      <c r="B82" s="290"/>
      <c r="C82" s="267" t="s">
        <v>2349</v>
      </c>
      <c r="D82" s="267"/>
      <c r="E82" s="267"/>
      <c r="F82" s="288" t="s">
        <v>2341</v>
      </c>
      <c r="G82" s="289"/>
      <c r="H82" s="267" t="s">
        <v>2350</v>
      </c>
      <c r="I82" s="267" t="s">
        <v>2351</v>
      </c>
      <c r="J82" s="267"/>
      <c r="K82" s="279"/>
    </row>
    <row r="83" spans="2:11" s="1" customFormat="1" ht="15" customHeight="1" x14ac:dyDescent="0.2">
      <c r="B83" s="290"/>
      <c r="C83" s="267" t="s">
        <v>2352</v>
      </c>
      <c r="D83" s="267"/>
      <c r="E83" s="267"/>
      <c r="F83" s="288" t="s">
        <v>2347</v>
      </c>
      <c r="G83" s="267"/>
      <c r="H83" s="267" t="s">
        <v>2353</v>
      </c>
      <c r="I83" s="267" t="s">
        <v>2343</v>
      </c>
      <c r="J83" s="267">
        <v>15</v>
      </c>
      <c r="K83" s="279"/>
    </row>
    <row r="84" spans="2:11" s="1" customFormat="1" ht="15" customHeight="1" x14ac:dyDescent="0.2">
      <c r="B84" s="290"/>
      <c r="C84" s="267" t="s">
        <v>2354</v>
      </c>
      <c r="D84" s="267"/>
      <c r="E84" s="267"/>
      <c r="F84" s="288" t="s">
        <v>2347</v>
      </c>
      <c r="G84" s="267"/>
      <c r="H84" s="267" t="s">
        <v>2355</v>
      </c>
      <c r="I84" s="267" t="s">
        <v>2343</v>
      </c>
      <c r="J84" s="267">
        <v>15</v>
      </c>
      <c r="K84" s="279"/>
    </row>
    <row r="85" spans="2:11" s="1" customFormat="1" ht="15" customHeight="1" x14ac:dyDescent="0.2">
      <c r="B85" s="290"/>
      <c r="C85" s="267" t="s">
        <v>2356</v>
      </c>
      <c r="D85" s="267"/>
      <c r="E85" s="267"/>
      <c r="F85" s="288" t="s">
        <v>2347</v>
      </c>
      <c r="G85" s="267"/>
      <c r="H85" s="267" t="s">
        <v>2357</v>
      </c>
      <c r="I85" s="267" t="s">
        <v>2343</v>
      </c>
      <c r="J85" s="267">
        <v>20</v>
      </c>
      <c r="K85" s="279"/>
    </row>
    <row r="86" spans="2:11" s="1" customFormat="1" ht="15" customHeight="1" x14ac:dyDescent="0.2">
      <c r="B86" s="290"/>
      <c r="C86" s="267" t="s">
        <v>2358</v>
      </c>
      <c r="D86" s="267"/>
      <c r="E86" s="267"/>
      <c r="F86" s="288" t="s">
        <v>2347</v>
      </c>
      <c r="G86" s="267"/>
      <c r="H86" s="267" t="s">
        <v>2359</v>
      </c>
      <c r="I86" s="267" t="s">
        <v>2343</v>
      </c>
      <c r="J86" s="267">
        <v>20</v>
      </c>
      <c r="K86" s="279"/>
    </row>
    <row r="87" spans="2:11" s="1" customFormat="1" ht="15" customHeight="1" x14ac:dyDescent="0.2">
      <c r="B87" s="290"/>
      <c r="C87" s="267" t="s">
        <v>2360</v>
      </c>
      <c r="D87" s="267"/>
      <c r="E87" s="267"/>
      <c r="F87" s="288" t="s">
        <v>2347</v>
      </c>
      <c r="G87" s="289"/>
      <c r="H87" s="267" t="s">
        <v>2361</v>
      </c>
      <c r="I87" s="267" t="s">
        <v>2343</v>
      </c>
      <c r="J87" s="267">
        <v>50</v>
      </c>
      <c r="K87" s="279"/>
    </row>
    <row r="88" spans="2:11" s="1" customFormat="1" ht="15" customHeight="1" x14ac:dyDescent="0.2">
      <c r="B88" s="290"/>
      <c r="C88" s="267" t="s">
        <v>2362</v>
      </c>
      <c r="D88" s="267"/>
      <c r="E88" s="267"/>
      <c r="F88" s="288" t="s">
        <v>2347</v>
      </c>
      <c r="G88" s="289"/>
      <c r="H88" s="267" t="s">
        <v>2363</v>
      </c>
      <c r="I88" s="267" t="s">
        <v>2343</v>
      </c>
      <c r="J88" s="267">
        <v>20</v>
      </c>
      <c r="K88" s="279"/>
    </row>
    <row r="89" spans="2:11" s="1" customFormat="1" ht="15" customHeight="1" x14ac:dyDescent="0.2">
      <c r="B89" s="290"/>
      <c r="C89" s="267" t="s">
        <v>2364</v>
      </c>
      <c r="D89" s="267"/>
      <c r="E89" s="267"/>
      <c r="F89" s="288" t="s">
        <v>2347</v>
      </c>
      <c r="G89" s="289"/>
      <c r="H89" s="267" t="s">
        <v>2365</v>
      </c>
      <c r="I89" s="267" t="s">
        <v>2343</v>
      </c>
      <c r="J89" s="267">
        <v>20</v>
      </c>
      <c r="K89" s="279"/>
    </row>
    <row r="90" spans="2:11" s="1" customFormat="1" ht="15" customHeight="1" x14ac:dyDescent="0.2">
      <c r="B90" s="290"/>
      <c r="C90" s="267" t="s">
        <v>2366</v>
      </c>
      <c r="D90" s="267"/>
      <c r="E90" s="267"/>
      <c r="F90" s="288" t="s">
        <v>2347</v>
      </c>
      <c r="G90" s="289"/>
      <c r="H90" s="267" t="s">
        <v>2367</v>
      </c>
      <c r="I90" s="267" t="s">
        <v>2343</v>
      </c>
      <c r="J90" s="267">
        <v>50</v>
      </c>
      <c r="K90" s="279"/>
    </row>
    <row r="91" spans="2:11" s="1" customFormat="1" ht="15" customHeight="1" x14ac:dyDescent="0.2">
      <c r="B91" s="290"/>
      <c r="C91" s="267" t="s">
        <v>2368</v>
      </c>
      <c r="D91" s="267"/>
      <c r="E91" s="267"/>
      <c r="F91" s="288" t="s">
        <v>2347</v>
      </c>
      <c r="G91" s="289"/>
      <c r="H91" s="267" t="s">
        <v>2368</v>
      </c>
      <c r="I91" s="267" t="s">
        <v>2343</v>
      </c>
      <c r="J91" s="267">
        <v>50</v>
      </c>
      <c r="K91" s="279"/>
    </row>
    <row r="92" spans="2:11" s="1" customFormat="1" ht="15" customHeight="1" x14ac:dyDescent="0.2">
      <c r="B92" s="290"/>
      <c r="C92" s="267" t="s">
        <v>2369</v>
      </c>
      <c r="D92" s="267"/>
      <c r="E92" s="267"/>
      <c r="F92" s="288" t="s">
        <v>2347</v>
      </c>
      <c r="G92" s="289"/>
      <c r="H92" s="267" t="s">
        <v>2370</v>
      </c>
      <c r="I92" s="267" t="s">
        <v>2343</v>
      </c>
      <c r="J92" s="267">
        <v>255</v>
      </c>
      <c r="K92" s="279"/>
    </row>
    <row r="93" spans="2:11" s="1" customFormat="1" ht="15" customHeight="1" x14ac:dyDescent="0.2">
      <c r="B93" s="290"/>
      <c r="C93" s="267" t="s">
        <v>2371</v>
      </c>
      <c r="D93" s="267"/>
      <c r="E93" s="267"/>
      <c r="F93" s="288" t="s">
        <v>2341</v>
      </c>
      <c r="G93" s="289"/>
      <c r="H93" s="267" t="s">
        <v>2372</v>
      </c>
      <c r="I93" s="267" t="s">
        <v>2373</v>
      </c>
      <c r="J93" s="267"/>
      <c r="K93" s="279"/>
    </row>
    <row r="94" spans="2:11" s="1" customFormat="1" ht="15" customHeight="1" x14ac:dyDescent="0.2">
      <c r="B94" s="290"/>
      <c r="C94" s="267" t="s">
        <v>2374</v>
      </c>
      <c r="D94" s="267"/>
      <c r="E94" s="267"/>
      <c r="F94" s="288" t="s">
        <v>2341</v>
      </c>
      <c r="G94" s="289"/>
      <c r="H94" s="267" t="s">
        <v>2375</v>
      </c>
      <c r="I94" s="267" t="s">
        <v>2376</v>
      </c>
      <c r="J94" s="267"/>
      <c r="K94" s="279"/>
    </row>
    <row r="95" spans="2:11" s="1" customFormat="1" ht="15" customHeight="1" x14ac:dyDescent="0.2">
      <c r="B95" s="290"/>
      <c r="C95" s="267" t="s">
        <v>2377</v>
      </c>
      <c r="D95" s="267"/>
      <c r="E95" s="267"/>
      <c r="F95" s="288" t="s">
        <v>2341</v>
      </c>
      <c r="G95" s="289"/>
      <c r="H95" s="267" t="s">
        <v>2377</v>
      </c>
      <c r="I95" s="267" t="s">
        <v>2376</v>
      </c>
      <c r="J95" s="267"/>
      <c r="K95" s="279"/>
    </row>
    <row r="96" spans="2:11" s="1" customFormat="1" ht="15" customHeight="1" x14ac:dyDescent="0.2">
      <c r="B96" s="290"/>
      <c r="C96" s="267" t="s">
        <v>38</v>
      </c>
      <c r="D96" s="267"/>
      <c r="E96" s="267"/>
      <c r="F96" s="288" t="s">
        <v>2341</v>
      </c>
      <c r="G96" s="289"/>
      <c r="H96" s="267" t="s">
        <v>2378</v>
      </c>
      <c r="I96" s="267" t="s">
        <v>2376</v>
      </c>
      <c r="J96" s="267"/>
      <c r="K96" s="279"/>
    </row>
    <row r="97" spans="2:11" s="1" customFormat="1" ht="15" customHeight="1" x14ac:dyDescent="0.2">
      <c r="B97" s="290"/>
      <c r="C97" s="267" t="s">
        <v>48</v>
      </c>
      <c r="D97" s="267"/>
      <c r="E97" s="267"/>
      <c r="F97" s="288" t="s">
        <v>2341</v>
      </c>
      <c r="G97" s="289"/>
      <c r="H97" s="267" t="s">
        <v>2379</v>
      </c>
      <c r="I97" s="267" t="s">
        <v>2376</v>
      </c>
      <c r="J97" s="267"/>
      <c r="K97" s="279"/>
    </row>
    <row r="98" spans="2:11" s="1" customFormat="1" ht="15" customHeight="1" x14ac:dyDescent="0.2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 x14ac:dyDescent="0.2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 x14ac:dyDescent="0.2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 x14ac:dyDescent="0.2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 x14ac:dyDescent="0.2">
      <c r="B102" s="278"/>
      <c r="C102" s="395" t="s">
        <v>2380</v>
      </c>
      <c r="D102" s="395"/>
      <c r="E102" s="395"/>
      <c r="F102" s="395"/>
      <c r="G102" s="395"/>
      <c r="H102" s="395"/>
      <c r="I102" s="395"/>
      <c r="J102" s="395"/>
      <c r="K102" s="279"/>
    </row>
    <row r="103" spans="2:11" s="1" customFormat="1" ht="17.25" customHeight="1" x14ac:dyDescent="0.2">
      <c r="B103" s="278"/>
      <c r="C103" s="280" t="s">
        <v>2335</v>
      </c>
      <c r="D103" s="280"/>
      <c r="E103" s="280"/>
      <c r="F103" s="280" t="s">
        <v>2336</v>
      </c>
      <c r="G103" s="281"/>
      <c r="H103" s="280" t="s">
        <v>54</v>
      </c>
      <c r="I103" s="280" t="s">
        <v>57</v>
      </c>
      <c r="J103" s="280" t="s">
        <v>2337</v>
      </c>
      <c r="K103" s="279"/>
    </row>
    <row r="104" spans="2:11" s="1" customFormat="1" ht="17.25" customHeight="1" x14ac:dyDescent="0.2">
      <c r="B104" s="278"/>
      <c r="C104" s="282" t="s">
        <v>2338</v>
      </c>
      <c r="D104" s="282"/>
      <c r="E104" s="282"/>
      <c r="F104" s="283" t="s">
        <v>2339</v>
      </c>
      <c r="G104" s="284"/>
      <c r="H104" s="282"/>
      <c r="I104" s="282"/>
      <c r="J104" s="282" t="s">
        <v>2340</v>
      </c>
      <c r="K104" s="279"/>
    </row>
    <row r="105" spans="2:11" s="1" customFormat="1" ht="5.25" customHeight="1" x14ac:dyDescent="0.2">
      <c r="B105" s="278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spans="2:11" s="1" customFormat="1" ht="15" customHeight="1" x14ac:dyDescent="0.2">
      <c r="B106" s="278"/>
      <c r="C106" s="267" t="s">
        <v>53</v>
      </c>
      <c r="D106" s="287"/>
      <c r="E106" s="287"/>
      <c r="F106" s="288" t="s">
        <v>2341</v>
      </c>
      <c r="G106" s="267"/>
      <c r="H106" s="267" t="s">
        <v>2381</v>
      </c>
      <c r="I106" s="267" t="s">
        <v>2343</v>
      </c>
      <c r="J106" s="267">
        <v>20</v>
      </c>
      <c r="K106" s="279"/>
    </row>
    <row r="107" spans="2:11" s="1" customFormat="1" ht="15" customHeight="1" x14ac:dyDescent="0.2">
      <c r="B107" s="278"/>
      <c r="C107" s="267" t="s">
        <v>2344</v>
      </c>
      <c r="D107" s="267"/>
      <c r="E107" s="267"/>
      <c r="F107" s="288" t="s">
        <v>2341</v>
      </c>
      <c r="G107" s="267"/>
      <c r="H107" s="267" t="s">
        <v>2381</v>
      </c>
      <c r="I107" s="267" t="s">
        <v>2343</v>
      </c>
      <c r="J107" s="267">
        <v>120</v>
      </c>
      <c r="K107" s="279"/>
    </row>
    <row r="108" spans="2:11" s="1" customFormat="1" ht="15" customHeight="1" x14ac:dyDescent="0.2">
      <c r="B108" s="290"/>
      <c r="C108" s="267" t="s">
        <v>2346</v>
      </c>
      <c r="D108" s="267"/>
      <c r="E108" s="267"/>
      <c r="F108" s="288" t="s">
        <v>2347</v>
      </c>
      <c r="G108" s="267"/>
      <c r="H108" s="267" t="s">
        <v>2381</v>
      </c>
      <c r="I108" s="267" t="s">
        <v>2343</v>
      </c>
      <c r="J108" s="267">
        <v>50</v>
      </c>
      <c r="K108" s="279"/>
    </row>
    <row r="109" spans="2:11" s="1" customFormat="1" ht="15" customHeight="1" x14ac:dyDescent="0.2">
      <c r="B109" s="290"/>
      <c r="C109" s="267" t="s">
        <v>2349</v>
      </c>
      <c r="D109" s="267"/>
      <c r="E109" s="267"/>
      <c r="F109" s="288" t="s">
        <v>2341</v>
      </c>
      <c r="G109" s="267"/>
      <c r="H109" s="267" t="s">
        <v>2381</v>
      </c>
      <c r="I109" s="267" t="s">
        <v>2351</v>
      </c>
      <c r="J109" s="267"/>
      <c r="K109" s="279"/>
    </row>
    <row r="110" spans="2:11" s="1" customFormat="1" ht="15" customHeight="1" x14ac:dyDescent="0.2">
      <c r="B110" s="290"/>
      <c r="C110" s="267" t="s">
        <v>2360</v>
      </c>
      <c r="D110" s="267"/>
      <c r="E110" s="267"/>
      <c r="F110" s="288" t="s">
        <v>2347</v>
      </c>
      <c r="G110" s="267"/>
      <c r="H110" s="267" t="s">
        <v>2381</v>
      </c>
      <c r="I110" s="267" t="s">
        <v>2343</v>
      </c>
      <c r="J110" s="267">
        <v>50</v>
      </c>
      <c r="K110" s="279"/>
    </row>
    <row r="111" spans="2:11" s="1" customFormat="1" ht="15" customHeight="1" x14ac:dyDescent="0.2">
      <c r="B111" s="290"/>
      <c r="C111" s="267" t="s">
        <v>2368</v>
      </c>
      <c r="D111" s="267"/>
      <c r="E111" s="267"/>
      <c r="F111" s="288" t="s">
        <v>2347</v>
      </c>
      <c r="G111" s="267"/>
      <c r="H111" s="267" t="s">
        <v>2381</v>
      </c>
      <c r="I111" s="267" t="s">
        <v>2343</v>
      </c>
      <c r="J111" s="267">
        <v>50</v>
      </c>
      <c r="K111" s="279"/>
    </row>
    <row r="112" spans="2:11" s="1" customFormat="1" ht="15" customHeight="1" x14ac:dyDescent="0.2">
      <c r="B112" s="290"/>
      <c r="C112" s="267" t="s">
        <v>2366</v>
      </c>
      <c r="D112" s="267"/>
      <c r="E112" s="267"/>
      <c r="F112" s="288" t="s">
        <v>2347</v>
      </c>
      <c r="G112" s="267"/>
      <c r="H112" s="267" t="s">
        <v>2381</v>
      </c>
      <c r="I112" s="267" t="s">
        <v>2343</v>
      </c>
      <c r="J112" s="267">
        <v>50</v>
      </c>
      <c r="K112" s="279"/>
    </row>
    <row r="113" spans="2:11" s="1" customFormat="1" ht="15" customHeight="1" x14ac:dyDescent="0.2">
      <c r="B113" s="290"/>
      <c r="C113" s="267" t="s">
        <v>53</v>
      </c>
      <c r="D113" s="267"/>
      <c r="E113" s="267"/>
      <c r="F113" s="288" t="s">
        <v>2341</v>
      </c>
      <c r="G113" s="267"/>
      <c r="H113" s="267" t="s">
        <v>2382</v>
      </c>
      <c r="I113" s="267" t="s">
        <v>2343</v>
      </c>
      <c r="J113" s="267">
        <v>20</v>
      </c>
      <c r="K113" s="279"/>
    </row>
    <row r="114" spans="2:11" s="1" customFormat="1" ht="15" customHeight="1" x14ac:dyDescent="0.2">
      <c r="B114" s="290"/>
      <c r="C114" s="267" t="s">
        <v>2383</v>
      </c>
      <c r="D114" s="267"/>
      <c r="E114" s="267"/>
      <c r="F114" s="288" t="s">
        <v>2341</v>
      </c>
      <c r="G114" s="267"/>
      <c r="H114" s="267" t="s">
        <v>2384</v>
      </c>
      <c r="I114" s="267" t="s">
        <v>2343</v>
      </c>
      <c r="J114" s="267">
        <v>120</v>
      </c>
      <c r="K114" s="279"/>
    </row>
    <row r="115" spans="2:11" s="1" customFormat="1" ht="15" customHeight="1" x14ac:dyDescent="0.2">
      <c r="B115" s="290"/>
      <c r="C115" s="267" t="s">
        <v>38</v>
      </c>
      <c r="D115" s="267"/>
      <c r="E115" s="267"/>
      <c r="F115" s="288" t="s">
        <v>2341</v>
      </c>
      <c r="G115" s="267"/>
      <c r="H115" s="267" t="s">
        <v>2385</v>
      </c>
      <c r="I115" s="267" t="s">
        <v>2376</v>
      </c>
      <c r="J115" s="267"/>
      <c r="K115" s="279"/>
    </row>
    <row r="116" spans="2:11" s="1" customFormat="1" ht="15" customHeight="1" x14ac:dyDescent="0.2">
      <c r="B116" s="290"/>
      <c r="C116" s="267" t="s">
        <v>48</v>
      </c>
      <c r="D116" s="267"/>
      <c r="E116" s="267"/>
      <c r="F116" s="288" t="s">
        <v>2341</v>
      </c>
      <c r="G116" s="267"/>
      <c r="H116" s="267" t="s">
        <v>2386</v>
      </c>
      <c r="I116" s="267" t="s">
        <v>2376</v>
      </c>
      <c r="J116" s="267"/>
      <c r="K116" s="279"/>
    </row>
    <row r="117" spans="2:11" s="1" customFormat="1" ht="15" customHeight="1" x14ac:dyDescent="0.2">
      <c r="B117" s="290"/>
      <c r="C117" s="267" t="s">
        <v>57</v>
      </c>
      <c r="D117" s="267"/>
      <c r="E117" s="267"/>
      <c r="F117" s="288" t="s">
        <v>2341</v>
      </c>
      <c r="G117" s="267"/>
      <c r="H117" s="267" t="s">
        <v>2387</v>
      </c>
      <c r="I117" s="267" t="s">
        <v>2388</v>
      </c>
      <c r="J117" s="267"/>
      <c r="K117" s="279"/>
    </row>
    <row r="118" spans="2:11" s="1" customFormat="1" ht="15" customHeight="1" x14ac:dyDescent="0.2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 x14ac:dyDescent="0.2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 x14ac:dyDescent="0.2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 x14ac:dyDescent="0.2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 x14ac:dyDescent="0.2">
      <c r="B122" s="304"/>
      <c r="C122" s="393" t="s">
        <v>2389</v>
      </c>
      <c r="D122" s="393"/>
      <c r="E122" s="393"/>
      <c r="F122" s="393"/>
      <c r="G122" s="393"/>
      <c r="H122" s="393"/>
      <c r="I122" s="393"/>
      <c r="J122" s="393"/>
      <c r="K122" s="305"/>
    </row>
    <row r="123" spans="2:11" s="1" customFormat="1" ht="17.25" customHeight="1" x14ac:dyDescent="0.2">
      <c r="B123" s="306"/>
      <c r="C123" s="280" t="s">
        <v>2335</v>
      </c>
      <c r="D123" s="280"/>
      <c r="E123" s="280"/>
      <c r="F123" s="280" t="s">
        <v>2336</v>
      </c>
      <c r="G123" s="281"/>
      <c r="H123" s="280" t="s">
        <v>54</v>
      </c>
      <c r="I123" s="280" t="s">
        <v>57</v>
      </c>
      <c r="J123" s="280" t="s">
        <v>2337</v>
      </c>
      <c r="K123" s="307"/>
    </row>
    <row r="124" spans="2:11" s="1" customFormat="1" ht="17.25" customHeight="1" x14ac:dyDescent="0.2">
      <c r="B124" s="306"/>
      <c r="C124" s="282" t="s">
        <v>2338</v>
      </c>
      <c r="D124" s="282"/>
      <c r="E124" s="282"/>
      <c r="F124" s="283" t="s">
        <v>2339</v>
      </c>
      <c r="G124" s="284"/>
      <c r="H124" s="282"/>
      <c r="I124" s="282"/>
      <c r="J124" s="282" t="s">
        <v>2340</v>
      </c>
      <c r="K124" s="307"/>
    </row>
    <row r="125" spans="2:11" s="1" customFormat="1" ht="5.25" customHeight="1" x14ac:dyDescent="0.2">
      <c r="B125" s="308"/>
      <c r="C125" s="285"/>
      <c r="D125" s="285"/>
      <c r="E125" s="285"/>
      <c r="F125" s="285"/>
      <c r="G125" s="309"/>
      <c r="H125" s="285"/>
      <c r="I125" s="285"/>
      <c r="J125" s="285"/>
      <c r="K125" s="310"/>
    </row>
    <row r="126" spans="2:11" s="1" customFormat="1" ht="15" customHeight="1" x14ac:dyDescent="0.2">
      <c r="B126" s="308"/>
      <c r="C126" s="267" t="s">
        <v>2344</v>
      </c>
      <c r="D126" s="287"/>
      <c r="E126" s="287"/>
      <c r="F126" s="288" t="s">
        <v>2341</v>
      </c>
      <c r="G126" s="267"/>
      <c r="H126" s="267" t="s">
        <v>2381</v>
      </c>
      <c r="I126" s="267" t="s">
        <v>2343</v>
      </c>
      <c r="J126" s="267">
        <v>120</v>
      </c>
      <c r="K126" s="311"/>
    </row>
    <row r="127" spans="2:11" s="1" customFormat="1" ht="15" customHeight="1" x14ac:dyDescent="0.2">
      <c r="B127" s="308"/>
      <c r="C127" s="267" t="s">
        <v>2390</v>
      </c>
      <c r="D127" s="267"/>
      <c r="E127" s="267"/>
      <c r="F127" s="288" t="s">
        <v>2341</v>
      </c>
      <c r="G127" s="267"/>
      <c r="H127" s="267" t="s">
        <v>2391</v>
      </c>
      <c r="I127" s="267" t="s">
        <v>2343</v>
      </c>
      <c r="J127" s="267" t="s">
        <v>2392</v>
      </c>
      <c r="K127" s="311"/>
    </row>
    <row r="128" spans="2:11" s="1" customFormat="1" ht="15" customHeight="1" x14ac:dyDescent="0.2">
      <c r="B128" s="308"/>
      <c r="C128" s="267" t="s">
        <v>2289</v>
      </c>
      <c r="D128" s="267"/>
      <c r="E128" s="267"/>
      <c r="F128" s="288" t="s">
        <v>2341</v>
      </c>
      <c r="G128" s="267"/>
      <c r="H128" s="267" t="s">
        <v>2393</v>
      </c>
      <c r="I128" s="267" t="s">
        <v>2343</v>
      </c>
      <c r="J128" s="267" t="s">
        <v>2392</v>
      </c>
      <c r="K128" s="311"/>
    </row>
    <row r="129" spans="2:11" s="1" customFormat="1" ht="15" customHeight="1" x14ac:dyDescent="0.2">
      <c r="B129" s="308"/>
      <c r="C129" s="267" t="s">
        <v>2352</v>
      </c>
      <c r="D129" s="267"/>
      <c r="E129" s="267"/>
      <c r="F129" s="288" t="s">
        <v>2347</v>
      </c>
      <c r="G129" s="267"/>
      <c r="H129" s="267" t="s">
        <v>2353</v>
      </c>
      <c r="I129" s="267" t="s">
        <v>2343</v>
      </c>
      <c r="J129" s="267">
        <v>15</v>
      </c>
      <c r="K129" s="311"/>
    </row>
    <row r="130" spans="2:11" s="1" customFormat="1" ht="15" customHeight="1" x14ac:dyDescent="0.2">
      <c r="B130" s="308"/>
      <c r="C130" s="267" t="s">
        <v>2354</v>
      </c>
      <c r="D130" s="267"/>
      <c r="E130" s="267"/>
      <c r="F130" s="288" t="s">
        <v>2347</v>
      </c>
      <c r="G130" s="267"/>
      <c r="H130" s="267" t="s">
        <v>2355</v>
      </c>
      <c r="I130" s="267" t="s">
        <v>2343</v>
      </c>
      <c r="J130" s="267">
        <v>15</v>
      </c>
      <c r="K130" s="311"/>
    </row>
    <row r="131" spans="2:11" s="1" customFormat="1" ht="15" customHeight="1" x14ac:dyDescent="0.2">
      <c r="B131" s="308"/>
      <c r="C131" s="267" t="s">
        <v>2356</v>
      </c>
      <c r="D131" s="267"/>
      <c r="E131" s="267"/>
      <c r="F131" s="288" t="s">
        <v>2347</v>
      </c>
      <c r="G131" s="267"/>
      <c r="H131" s="267" t="s">
        <v>2357</v>
      </c>
      <c r="I131" s="267" t="s">
        <v>2343</v>
      </c>
      <c r="J131" s="267">
        <v>20</v>
      </c>
      <c r="K131" s="311"/>
    </row>
    <row r="132" spans="2:11" s="1" customFormat="1" ht="15" customHeight="1" x14ac:dyDescent="0.2">
      <c r="B132" s="308"/>
      <c r="C132" s="267" t="s">
        <v>2358</v>
      </c>
      <c r="D132" s="267"/>
      <c r="E132" s="267"/>
      <c r="F132" s="288" t="s">
        <v>2347</v>
      </c>
      <c r="G132" s="267"/>
      <c r="H132" s="267" t="s">
        <v>2359</v>
      </c>
      <c r="I132" s="267" t="s">
        <v>2343</v>
      </c>
      <c r="J132" s="267">
        <v>20</v>
      </c>
      <c r="K132" s="311"/>
    </row>
    <row r="133" spans="2:11" s="1" customFormat="1" ht="15" customHeight="1" x14ac:dyDescent="0.2">
      <c r="B133" s="308"/>
      <c r="C133" s="267" t="s">
        <v>2346</v>
      </c>
      <c r="D133" s="267"/>
      <c r="E133" s="267"/>
      <c r="F133" s="288" t="s">
        <v>2347</v>
      </c>
      <c r="G133" s="267"/>
      <c r="H133" s="267" t="s">
        <v>2381</v>
      </c>
      <c r="I133" s="267" t="s">
        <v>2343</v>
      </c>
      <c r="J133" s="267">
        <v>50</v>
      </c>
      <c r="K133" s="311"/>
    </row>
    <row r="134" spans="2:11" s="1" customFormat="1" ht="15" customHeight="1" x14ac:dyDescent="0.2">
      <c r="B134" s="308"/>
      <c r="C134" s="267" t="s">
        <v>2360</v>
      </c>
      <c r="D134" s="267"/>
      <c r="E134" s="267"/>
      <c r="F134" s="288" t="s">
        <v>2347</v>
      </c>
      <c r="G134" s="267"/>
      <c r="H134" s="267" t="s">
        <v>2381</v>
      </c>
      <c r="I134" s="267" t="s">
        <v>2343</v>
      </c>
      <c r="J134" s="267">
        <v>50</v>
      </c>
      <c r="K134" s="311"/>
    </row>
    <row r="135" spans="2:11" s="1" customFormat="1" ht="15" customHeight="1" x14ac:dyDescent="0.2">
      <c r="B135" s="308"/>
      <c r="C135" s="267" t="s">
        <v>2366</v>
      </c>
      <c r="D135" s="267"/>
      <c r="E135" s="267"/>
      <c r="F135" s="288" t="s">
        <v>2347</v>
      </c>
      <c r="G135" s="267"/>
      <c r="H135" s="267" t="s">
        <v>2381</v>
      </c>
      <c r="I135" s="267" t="s">
        <v>2343</v>
      </c>
      <c r="J135" s="267">
        <v>50</v>
      </c>
      <c r="K135" s="311"/>
    </row>
    <row r="136" spans="2:11" s="1" customFormat="1" ht="15" customHeight="1" x14ac:dyDescent="0.2">
      <c r="B136" s="308"/>
      <c r="C136" s="267" t="s">
        <v>2368</v>
      </c>
      <c r="D136" s="267"/>
      <c r="E136" s="267"/>
      <c r="F136" s="288" t="s">
        <v>2347</v>
      </c>
      <c r="G136" s="267"/>
      <c r="H136" s="267" t="s">
        <v>2381</v>
      </c>
      <c r="I136" s="267" t="s">
        <v>2343</v>
      </c>
      <c r="J136" s="267">
        <v>50</v>
      </c>
      <c r="K136" s="311"/>
    </row>
    <row r="137" spans="2:11" s="1" customFormat="1" ht="15" customHeight="1" x14ac:dyDescent="0.2">
      <c r="B137" s="308"/>
      <c r="C137" s="267" t="s">
        <v>2369</v>
      </c>
      <c r="D137" s="267"/>
      <c r="E137" s="267"/>
      <c r="F137" s="288" t="s">
        <v>2347</v>
      </c>
      <c r="G137" s="267"/>
      <c r="H137" s="267" t="s">
        <v>2394</v>
      </c>
      <c r="I137" s="267" t="s">
        <v>2343</v>
      </c>
      <c r="J137" s="267">
        <v>255</v>
      </c>
      <c r="K137" s="311"/>
    </row>
    <row r="138" spans="2:11" s="1" customFormat="1" ht="15" customHeight="1" x14ac:dyDescent="0.2">
      <c r="B138" s="308"/>
      <c r="C138" s="267" t="s">
        <v>2371</v>
      </c>
      <c r="D138" s="267"/>
      <c r="E138" s="267"/>
      <c r="F138" s="288" t="s">
        <v>2341</v>
      </c>
      <c r="G138" s="267"/>
      <c r="H138" s="267" t="s">
        <v>2395</v>
      </c>
      <c r="I138" s="267" t="s">
        <v>2373</v>
      </c>
      <c r="J138" s="267"/>
      <c r="K138" s="311"/>
    </row>
    <row r="139" spans="2:11" s="1" customFormat="1" ht="15" customHeight="1" x14ac:dyDescent="0.2">
      <c r="B139" s="308"/>
      <c r="C139" s="267" t="s">
        <v>2374</v>
      </c>
      <c r="D139" s="267"/>
      <c r="E139" s="267"/>
      <c r="F139" s="288" t="s">
        <v>2341</v>
      </c>
      <c r="G139" s="267"/>
      <c r="H139" s="267" t="s">
        <v>2396</v>
      </c>
      <c r="I139" s="267" t="s">
        <v>2376</v>
      </c>
      <c r="J139" s="267"/>
      <c r="K139" s="311"/>
    </row>
    <row r="140" spans="2:11" s="1" customFormat="1" ht="15" customHeight="1" x14ac:dyDescent="0.2">
      <c r="B140" s="308"/>
      <c r="C140" s="267" t="s">
        <v>2377</v>
      </c>
      <c r="D140" s="267"/>
      <c r="E140" s="267"/>
      <c r="F140" s="288" t="s">
        <v>2341</v>
      </c>
      <c r="G140" s="267"/>
      <c r="H140" s="267" t="s">
        <v>2377</v>
      </c>
      <c r="I140" s="267" t="s">
        <v>2376</v>
      </c>
      <c r="J140" s="267"/>
      <c r="K140" s="311"/>
    </row>
    <row r="141" spans="2:11" s="1" customFormat="1" ht="15" customHeight="1" x14ac:dyDescent="0.2">
      <c r="B141" s="308"/>
      <c r="C141" s="267" t="s">
        <v>38</v>
      </c>
      <c r="D141" s="267"/>
      <c r="E141" s="267"/>
      <c r="F141" s="288" t="s">
        <v>2341</v>
      </c>
      <c r="G141" s="267"/>
      <c r="H141" s="267" t="s">
        <v>2397</v>
      </c>
      <c r="I141" s="267" t="s">
        <v>2376</v>
      </c>
      <c r="J141" s="267"/>
      <c r="K141" s="311"/>
    </row>
    <row r="142" spans="2:11" s="1" customFormat="1" ht="15" customHeight="1" x14ac:dyDescent="0.2">
      <c r="B142" s="308"/>
      <c r="C142" s="267" t="s">
        <v>2398</v>
      </c>
      <c r="D142" s="267"/>
      <c r="E142" s="267"/>
      <c r="F142" s="288" t="s">
        <v>2341</v>
      </c>
      <c r="G142" s="267"/>
      <c r="H142" s="267" t="s">
        <v>2399</v>
      </c>
      <c r="I142" s="267" t="s">
        <v>2376</v>
      </c>
      <c r="J142" s="267"/>
      <c r="K142" s="311"/>
    </row>
    <row r="143" spans="2:11" s="1" customFormat="1" ht="15" customHeight="1" x14ac:dyDescent="0.2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 x14ac:dyDescent="0.2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 x14ac:dyDescent="0.2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 x14ac:dyDescent="0.2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 x14ac:dyDescent="0.2">
      <c r="B147" s="278"/>
      <c r="C147" s="395" t="s">
        <v>2400</v>
      </c>
      <c r="D147" s="395"/>
      <c r="E147" s="395"/>
      <c r="F147" s="395"/>
      <c r="G147" s="395"/>
      <c r="H147" s="395"/>
      <c r="I147" s="395"/>
      <c r="J147" s="395"/>
      <c r="K147" s="279"/>
    </row>
    <row r="148" spans="2:11" s="1" customFormat="1" ht="17.25" customHeight="1" x14ac:dyDescent="0.2">
      <c r="B148" s="278"/>
      <c r="C148" s="280" t="s">
        <v>2335</v>
      </c>
      <c r="D148" s="280"/>
      <c r="E148" s="280"/>
      <c r="F148" s="280" t="s">
        <v>2336</v>
      </c>
      <c r="G148" s="281"/>
      <c r="H148" s="280" t="s">
        <v>54</v>
      </c>
      <c r="I148" s="280" t="s">
        <v>57</v>
      </c>
      <c r="J148" s="280" t="s">
        <v>2337</v>
      </c>
      <c r="K148" s="279"/>
    </row>
    <row r="149" spans="2:11" s="1" customFormat="1" ht="17.25" customHeight="1" x14ac:dyDescent="0.2">
      <c r="B149" s="278"/>
      <c r="C149" s="282" t="s">
        <v>2338</v>
      </c>
      <c r="D149" s="282"/>
      <c r="E149" s="282"/>
      <c r="F149" s="283" t="s">
        <v>2339</v>
      </c>
      <c r="G149" s="284"/>
      <c r="H149" s="282"/>
      <c r="I149" s="282"/>
      <c r="J149" s="282" t="s">
        <v>2340</v>
      </c>
      <c r="K149" s="279"/>
    </row>
    <row r="150" spans="2:11" s="1" customFormat="1" ht="5.25" customHeight="1" x14ac:dyDescent="0.2">
      <c r="B150" s="290"/>
      <c r="C150" s="285"/>
      <c r="D150" s="285"/>
      <c r="E150" s="285"/>
      <c r="F150" s="285"/>
      <c r="G150" s="286"/>
      <c r="H150" s="285"/>
      <c r="I150" s="285"/>
      <c r="J150" s="285"/>
      <c r="K150" s="311"/>
    </row>
    <row r="151" spans="2:11" s="1" customFormat="1" ht="15" customHeight="1" x14ac:dyDescent="0.2">
      <c r="B151" s="290"/>
      <c r="C151" s="315" t="s">
        <v>2344</v>
      </c>
      <c r="D151" s="267"/>
      <c r="E151" s="267"/>
      <c r="F151" s="316" t="s">
        <v>2341</v>
      </c>
      <c r="G151" s="267"/>
      <c r="H151" s="315" t="s">
        <v>2381</v>
      </c>
      <c r="I151" s="315" t="s">
        <v>2343</v>
      </c>
      <c r="J151" s="315">
        <v>120</v>
      </c>
      <c r="K151" s="311"/>
    </row>
    <row r="152" spans="2:11" s="1" customFormat="1" ht="15" customHeight="1" x14ac:dyDescent="0.2">
      <c r="B152" s="290"/>
      <c r="C152" s="315" t="s">
        <v>2390</v>
      </c>
      <c r="D152" s="267"/>
      <c r="E152" s="267"/>
      <c r="F152" s="316" t="s">
        <v>2341</v>
      </c>
      <c r="G152" s="267"/>
      <c r="H152" s="315" t="s">
        <v>2401</v>
      </c>
      <c r="I152" s="315" t="s">
        <v>2343</v>
      </c>
      <c r="J152" s="315" t="s">
        <v>2392</v>
      </c>
      <c r="K152" s="311"/>
    </row>
    <row r="153" spans="2:11" s="1" customFormat="1" ht="15" customHeight="1" x14ac:dyDescent="0.2">
      <c r="B153" s="290"/>
      <c r="C153" s="315" t="s">
        <v>2289</v>
      </c>
      <c r="D153" s="267"/>
      <c r="E153" s="267"/>
      <c r="F153" s="316" t="s">
        <v>2341</v>
      </c>
      <c r="G153" s="267"/>
      <c r="H153" s="315" t="s">
        <v>2402</v>
      </c>
      <c r="I153" s="315" t="s">
        <v>2343</v>
      </c>
      <c r="J153" s="315" t="s">
        <v>2392</v>
      </c>
      <c r="K153" s="311"/>
    </row>
    <row r="154" spans="2:11" s="1" customFormat="1" ht="15" customHeight="1" x14ac:dyDescent="0.2">
      <c r="B154" s="290"/>
      <c r="C154" s="315" t="s">
        <v>2346</v>
      </c>
      <c r="D154" s="267"/>
      <c r="E154" s="267"/>
      <c r="F154" s="316" t="s">
        <v>2347</v>
      </c>
      <c r="G154" s="267"/>
      <c r="H154" s="315" t="s">
        <v>2381</v>
      </c>
      <c r="I154" s="315" t="s">
        <v>2343</v>
      </c>
      <c r="J154" s="315">
        <v>50</v>
      </c>
      <c r="K154" s="311"/>
    </row>
    <row r="155" spans="2:11" s="1" customFormat="1" ht="15" customHeight="1" x14ac:dyDescent="0.2">
      <c r="B155" s="290"/>
      <c r="C155" s="315" t="s">
        <v>2349</v>
      </c>
      <c r="D155" s="267"/>
      <c r="E155" s="267"/>
      <c r="F155" s="316" t="s">
        <v>2341</v>
      </c>
      <c r="G155" s="267"/>
      <c r="H155" s="315" t="s">
        <v>2381</v>
      </c>
      <c r="I155" s="315" t="s">
        <v>2351</v>
      </c>
      <c r="J155" s="315"/>
      <c r="K155" s="311"/>
    </row>
    <row r="156" spans="2:11" s="1" customFormat="1" ht="15" customHeight="1" x14ac:dyDescent="0.2">
      <c r="B156" s="290"/>
      <c r="C156" s="315" t="s">
        <v>2360</v>
      </c>
      <c r="D156" s="267"/>
      <c r="E156" s="267"/>
      <c r="F156" s="316" t="s">
        <v>2347</v>
      </c>
      <c r="G156" s="267"/>
      <c r="H156" s="315" t="s">
        <v>2381</v>
      </c>
      <c r="I156" s="315" t="s">
        <v>2343</v>
      </c>
      <c r="J156" s="315">
        <v>50</v>
      </c>
      <c r="K156" s="311"/>
    </row>
    <row r="157" spans="2:11" s="1" customFormat="1" ht="15" customHeight="1" x14ac:dyDescent="0.2">
      <c r="B157" s="290"/>
      <c r="C157" s="315" t="s">
        <v>2368</v>
      </c>
      <c r="D157" s="267"/>
      <c r="E157" s="267"/>
      <c r="F157" s="316" t="s">
        <v>2347</v>
      </c>
      <c r="G157" s="267"/>
      <c r="H157" s="315" t="s">
        <v>2381</v>
      </c>
      <c r="I157" s="315" t="s">
        <v>2343</v>
      </c>
      <c r="J157" s="315">
        <v>50</v>
      </c>
      <c r="K157" s="311"/>
    </row>
    <row r="158" spans="2:11" s="1" customFormat="1" ht="15" customHeight="1" x14ac:dyDescent="0.2">
      <c r="B158" s="290"/>
      <c r="C158" s="315" t="s">
        <v>2366</v>
      </c>
      <c r="D158" s="267"/>
      <c r="E158" s="267"/>
      <c r="F158" s="316" t="s">
        <v>2347</v>
      </c>
      <c r="G158" s="267"/>
      <c r="H158" s="315" t="s">
        <v>2381</v>
      </c>
      <c r="I158" s="315" t="s">
        <v>2343</v>
      </c>
      <c r="J158" s="315">
        <v>50</v>
      </c>
      <c r="K158" s="311"/>
    </row>
    <row r="159" spans="2:11" s="1" customFormat="1" ht="15" customHeight="1" x14ac:dyDescent="0.2">
      <c r="B159" s="290"/>
      <c r="C159" s="315" t="s">
        <v>103</v>
      </c>
      <c r="D159" s="267"/>
      <c r="E159" s="267"/>
      <c r="F159" s="316" t="s">
        <v>2341</v>
      </c>
      <c r="G159" s="267"/>
      <c r="H159" s="315" t="s">
        <v>2403</v>
      </c>
      <c r="I159" s="315" t="s">
        <v>2343</v>
      </c>
      <c r="J159" s="315" t="s">
        <v>2404</v>
      </c>
      <c r="K159" s="311"/>
    </row>
    <row r="160" spans="2:11" s="1" customFormat="1" ht="15" customHeight="1" x14ac:dyDescent="0.2">
      <c r="B160" s="290"/>
      <c r="C160" s="315" t="s">
        <v>2405</v>
      </c>
      <c r="D160" s="267"/>
      <c r="E160" s="267"/>
      <c r="F160" s="316" t="s">
        <v>2341</v>
      </c>
      <c r="G160" s="267"/>
      <c r="H160" s="315" t="s">
        <v>2406</v>
      </c>
      <c r="I160" s="315" t="s">
        <v>2376</v>
      </c>
      <c r="J160" s="315"/>
      <c r="K160" s="311"/>
    </row>
    <row r="161" spans="2:11" s="1" customFormat="1" ht="15" customHeight="1" x14ac:dyDescent="0.2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 x14ac:dyDescent="0.2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 x14ac:dyDescent="0.2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 x14ac:dyDescent="0.2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 x14ac:dyDescent="0.2">
      <c r="B165" s="259"/>
      <c r="C165" s="393" t="s">
        <v>2407</v>
      </c>
      <c r="D165" s="393"/>
      <c r="E165" s="393"/>
      <c r="F165" s="393"/>
      <c r="G165" s="393"/>
      <c r="H165" s="393"/>
      <c r="I165" s="393"/>
      <c r="J165" s="393"/>
      <c r="K165" s="260"/>
    </row>
    <row r="166" spans="2:11" s="1" customFormat="1" ht="17.25" customHeight="1" x14ac:dyDescent="0.2">
      <c r="B166" s="259"/>
      <c r="C166" s="280" t="s">
        <v>2335</v>
      </c>
      <c r="D166" s="280"/>
      <c r="E166" s="280"/>
      <c r="F166" s="280" t="s">
        <v>2336</v>
      </c>
      <c r="G166" s="320"/>
      <c r="H166" s="321" t="s">
        <v>54</v>
      </c>
      <c r="I166" s="321" t="s">
        <v>57</v>
      </c>
      <c r="J166" s="280" t="s">
        <v>2337</v>
      </c>
      <c r="K166" s="260"/>
    </row>
    <row r="167" spans="2:11" s="1" customFormat="1" ht="17.25" customHeight="1" x14ac:dyDescent="0.2">
      <c r="B167" s="261"/>
      <c r="C167" s="282" t="s">
        <v>2338</v>
      </c>
      <c r="D167" s="282"/>
      <c r="E167" s="282"/>
      <c r="F167" s="283" t="s">
        <v>2339</v>
      </c>
      <c r="G167" s="322"/>
      <c r="H167" s="323"/>
      <c r="I167" s="323"/>
      <c r="J167" s="282" t="s">
        <v>2340</v>
      </c>
      <c r="K167" s="262"/>
    </row>
    <row r="168" spans="2:11" s="1" customFormat="1" ht="5.25" customHeight="1" x14ac:dyDescent="0.2">
      <c r="B168" s="290"/>
      <c r="C168" s="285"/>
      <c r="D168" s="285"/>
      <c r="E168" s="285"/>
      <c r="F168" s="285"/>
      <c r="G168" s="286"/>
      <c r="H168" s="285"/>
      <c r="I168" s="285"/>
      <c r="J168" s="285"/>
      <c r="K168" s="311"/>
    </row>
    <row r="169" spans="2:11" s="1" customFormat="1" ht="15" customHeight="1" x14ac:dyDescent="0.2">
      <c r="B169" s="290"/>
      <c r="C169" s="267" t="s">
        <v>2344</v>
      </c>
      <c r="D169" s="267"/>
      <c r="E169" s="267"/>
      <c r="F169" s="288" t="s">
        <v>2341</v>
      </c>
      <c r="G169" s="267"/>
      <c r="H169" s="267" t="s">
        <v>2381</v>
      </c>
      <c r="I169" s="267" t="s">
        <v>2343</v>
      </c>
      <c r="J169" s="267">
        <v>120</v>
      </c>
      <c r="K169" s="311"/>
    </row>
    <row r="170" spans="2:11" s="1" customFormat="1" ht="15" customHeight="1" x14ac:dyDescent="0.2">
      <c r="B170" s="290"/>
      <c r="C170" s="267" t="s">
        <v>2390</v>
      </c>
      <c r="D170" s="267"/>
      <c r="E170" s="267"/>
      <c r="F170" s="288" t="s">
        <v>2341</v>
      </c>
      <c r="G170" s="267"/>
      <c r="H170" s="267" t="s">
        <v>2391</v>
      </c>
      <c r="I170" s="267" t="s">
        <v>2343</v>
      </c>
      <c r="J170" s="267" t="s">
        <v>2392</v>
      </c>
      <c r="K170" s="311"/>
    </row>
    <row r="171" spans="2:11" s="1" customFormat="1" ht="15" customHeight="1" x14ac:dyDescent="0.2">
      <c r="B171" s="290"/>
      <c r="C171" s="267" t="s">
        <v>2289</v>
      </c>
      <c r="D171" s="267"/>
      <c r="E171" s="267"/>
      <c r="F171" s="288" t="s">
        <v>2341</v>
      </c>
      <c r="G171" s="267"/>
      <c r="H171" s="267" t="s">
        <v>2408</v>
      </c>
      <c r="I171" s="267" t="s">
        <v>2343</v>
      </c>
      <c r="J171" s="267" t="s">
        <v>2392</v>
      </c>
      <c r="K171" s="311"/>
    </row>
    <row r="172" spans="2:11" s="1" customFormat="1" ht="15" customHeight="1" x14ac:dyDescent="0.2">
      <c r="B172" s="290"/>
      <c r="C172" s="267" t="s">
        <v>2346</v>
      </c>
      <c r="D172" s="267"/>
      <c r="E172" s="267"/>
      <c r="F172" s="288" t="s">
        <v>2347</v>
      </c>
      <c r="G172" s="267"/>
      <c r="H172" s="267" t="s">
        <v>2408</v>
      </c>
      <c r="I172" s="267" t="s">
        <v>2343</v>
      </c>
      <c r="J172" s="267">
        <v>50</v>
      </c>
      <c r="K172" s="311"/>
    </row>
    <row r="173" spans="2:11" s="1" customFormat="1" ht="15" customHeight="1" x14ac:dyDescent="0.2">
      <c r="B173" s="290"/>
      <c r="C173" s="267" t="s">
        <v>2349</v>
      </c>
      <c r="D173" s="267"/>
      <c r="E173" s="267"/>
      <c r="F173" s="288" t="s">
        <v>2341</v>
      </c>
      <c r="G173" s="267"/>
      <c r="H173" s="267" t="s">
        <v>2408</v>
      </c>
      <c r="I173" s="267" t="s">
        <v>2351</v>
      </c>
      <c r="J173" s="267"/>
      <c r="K173" s="311"/>
    </row>
    <row r="174" spans="2:11" s="1" customFormat="1" ht="15" customHeight="1" x14ac:dyDescent="0.2">
      <c r="B174" s="290"/>
      <c r="C174" s="267" t="s">
        <v>2360</v>
      </c>
      <c r="D174" s="267"/>
      <c r="E174" s="267"/>
      <c r="F174" s="288" t="s">
        <v>2347</v>
      </c>
      <c r="G174" s="267"/>
      <c r="H174" s="267" t="s">
        <v>2408</v>
      </c>
      <c r="I174" s="267" t="s">
        <v>2343</v>
      </c>
      <c r="J174" s="267">
        <v>50</v>
      </c>
      <c r="K174" s="311"/>
    </row>
    <row r="175" spans="2:11" s="1" customFormat="1" ht="15" customHeight="1" x14ac:dyDescent="0.2">
      <c r="B175" s="290"/>
      <c r="C175" s="267" t="s">
        <v>2368</v>
      </c>
      <c r="D175" s="267"/>
      <c r="E175" s="267"/>
      <c r="F175" s="288" t="s">
        <v>2347</v>
      </c>
      <c r="G175" s="267"/>
      <c r="H175" s="267" t="s">
        <v>2408</v>
      </c>
      <c r="I175" s="267" t="s">
        <v>2343</v>
      </c>
      <c r="J175" s="267">
        <v>50</v>
      </c>
      <c r="K175" s="311"/>
    </row>
    <row r="176" spans="2:11" s="1" customFormat="1" ht="15" customHeight="1" x14ac:dyDescent="0.2">
      <c r="B176" s="290"/>
      <c r="C176" s="267" t="s">
        <v>2366</v>
      </c>
      <c r="D176" s="267"/>
      <c r="E176" s="267"/>
      <c r="F176" s="288" t="s">
        <v>2347</v>
      </c>
      <c r="G176" s="267"/>
      <c r="H176" s="267" t="s">
        <v>2408</v>
      </c>
      <c r="I176" s="267" t="s">
        <v>2343</v>
      </c>
      <c r="J176" s="267">
        <v>50</v>
      </c>
      <c r="K176" s="311"/>
    </row>
    <row r="177" spans="2:11" s="1" customFormat="1" ht="15" customHeight="1" x14ac:dyDescent="0.2">
      <c r="B177" s="290"/>
      <c r="C177" s="267" t="s">
        <v>111</v>
      </c>
      <c r="D177" s="267"/>
      <c r="E177" s="267"/>
      <c r="F177" s="288" t="s">
        <v>2341</v>
      </c>
      <c r="G177" s="267"/>
      <c r="H177" s="267" t="s">
        <v>2409</v>
      </c>
      <c r="I177" s="267" t="s">
        <v>2410</v>
      </c>
      <c r="J177" s="267"/>
      <c r="K177" s="311"/>
    </row>
    <row r="178" spans="2:11" s="1" customFormat="1" ht="15" customHeight="1" x14ac:dyDescent="0.2">
      <c r="B178" s="290"/>
      <c r="C178" s="267" t="s">
        <v>57</v>
      </c>
      <c r="D178" s="267"/>
      <c r="E178" s="267"/>
      <c r="F178" s="288" t="s">
        <v>2341</v>
      </c>
      <c r="G178" s="267"/>
      <c r="H178" s="267" t="s">
        <v>2411</v>
      </c>
      <c r="I178" s="267" t="s">
        <v>2412</v>
      </c>
      <c r="J178" s="267">
        <v>1</v>
      </c>
      <c r="K178" s="311"/>
    </row>
    <row r="179" spans="2:11" s="1" customFormat="1" ht="15" customHeight="1" x14ac:dyDescent="0.2">
      <c r="B179" s="290"/>
      <c r="C179" s="267" t="s">
        <v>53</v>
      </c>
      <c r="D179" s="267"/>
      <c r="E179" s="267"/>
      <c r="F179" s="288" t="s">
        <v>2341</v>
      </c>
      <c r="G179" s="267"/>
      <c r="H179" s="267" t="s">
        <v>2413</v>
      </c>
      <c r="I179" s="267" t="s">
        <v>2343</v>
      </c>
      <c r="J179" s="267">
        <v>20</v>
      </c>
      <c r="K179" s="311"/>
    </row>
    <row r="180" spans="2:11" s="1" customFormat="1" ht="15" customHeight="1" x14ac:dyDescent="0.2">
      <c r="B180" s="290"/>
      <c r="C180" s="267" t="s">
        <v>54</v>
      </c>
      <c r="D180" s="267"/>
      <c r="E180" s="267"/>
      <c r="F180" s="288" t="s">
        <v>2341</v>
      </c>
      <c r="G180" s="267"/>
      <c r="H180" s="267" t="s">
        <v>2414</v>
      </c>
      <c r="I180" s="267" t="s">
        <v>2343</v>
      </c>
      <c r="J180" s="267">
        <v>255</v>
      </c>
      <c r="K180" s="311"/>
    </row>
    <row r="181" spans="2:11" s="1" customFormat="1" ht="15" customHeight="1" x14ac:dyDescent="0.2">
      <c r="B181" s="290"/>
      <c r="C181" s="267" t="s">
        <v>112</v>
      </c>
      <c r="D181" s="267"/>
      <c r="E181" s="267"/>
      <c r="F181" s="288" t="s">
        <v>2341</v>
      </c>
      <c r="G181" s="267"/>
      <c r="H181" s="267" t="s">
        <v>2305</v>
      </c>
      <c r="I181" s="267" t="s">
        <v>2343</v>
      </c>
      <c r="J181" s="267">
        <v>10</v>
      </c>
      <c r="K181" s="311"/>
    </row>
    <row r="182" spans="2:11" s="1" customFormat="1" ht="15" customHeight="1" x14ac:dyDescent="0.2">
      <c r="B182" s="290"/>
      <c r="C182" s="267" t="s">
        <v>113</v>
      </c>
      <c r="D182" s="267"/>
      <c r="E182" s="267"/>
      <c r="F182" s="288" t="s">
        <v>2341</v>
      </c>
      <c r="G182" s="267"/>
      <c r="H182" s="267" t="s">
        <v>2415</v>
      </c>
      <c r="I182" s="267" t="s">
        <v>2376</v>
      </c>
      <c r="J182" s="267"/>
      <c r="K182" s="311"/>
    </row>
    <row r="183" spans="2:11" s="1" customFormat="1" ht="15" customHeight="1" x14ac:dyDescent="0.2">
      <c r="B183" s="290"/>
      <c r="C183" s="267" t="s">
        <v>2416</v>
      </c>
      <c r="D183" s="267"/>
      <c r="E183" s="267"/>
      <c r="F183" s="288" t="s">
        <v>2341</v>
      </c>
      <c r="G183" s="267"/>
      <c r="H183" s="267" t="s">
        <v>2417</v>
      </c>
      <c r="I183" s="267" t="s">
        <v>2376</v>
      </c>
      <c r="J183" s="267"/>
      <c r="K183" s="311"/>
    </row>
    <row r="184" spans="2:11" s="1" customFormat="1" ht="15" customHeight="1" x14ac:dyDescent="0.2">
      <c r="B184" s="290"/>
      <c r="C184" s="267" t="s">
        <v>2405</v>
      </c>
      <c r="D184" s="267"/>
      <c r="E184" s="267"/>
      <c r="F184" s="288" t="s">
        <v>2341</v>
      </c>
      <c r="G184" s="267"/>
      <c r="H184" s="267" t="s">
        <v>2418</v>
      </c>
      <c r="I184" s="267" t="s">
        <v>2376</v>
      </c>
      <c r="J184" s="267"/>
      <c r="K184" s="311"/>
    </row>
    <row r="185" spans="2:11" s="1" customFormat="1" ht="15" customHeight="1" x14ac:dyDescent="0.2">
      <c r="B185" s="290"/>
      <c r="C185" s="267" t="s">
        <v>115</v>
      </c>
      <c r="D185" s="267"/>
      <c r="E185" s="267"/>
      <c r="F185" s="288" t="s">
        <v>2347</v>
      </c>
      <c r="G185" s="267"/>
      <c r="H185" s="267" t="s">
        <v>2419</v>
      </c>
      <c r="I185" s="267" t="s">
        <v>2343</v>
      </c>
      <c r="J185" s="267">
        <v>50</v>
      </c>
      <c r="K185" s="311"/>
    </row>
    <row r="186" spans="2:11" s="1" customFormat="1" ht="15" customHeight="1" x14ac:dyDescent="0.2">
      <c r="B186" s="290"/>
      <c r="C186" s="267" t="s">
        <v>2420</v>
      </c>
      <c r="D186" s="267"/>
      <c r="E186" s="267"/>
      <c r="F186" s="288" t="s">
        <v>2347</v>
      </c>
      <c r="G186" s="267"/>
      <c r="H186" s="267" t="s">
        <v>2421</v>
      </c>
      <c r="I186" s="267" t="s">
        <v>2422</v>
      </c>
      <c r="J186" s="267"/>
      <c r="K186" s="311"/>
    </row>
    <row r="187" spans="2:11" s="1" customFormat="1" ht="15" customHeight="1" x14ac:dyDescent="0.2">
      <c r="B187" s="290"/>
      <c r="C187" s="267" t="s">
        <v>2423</v>
      </c>
      <c r="D187" s="267"/>
      <c r="E187" s="267"/>
      <c r="F187" s="288" t="s">
        <v>2347</v>
      </c>
      <c r="G187" s="267"/>
      <c r="H187" s="267" t="s">
        <v>2424</v>
      </c>
      <c r="I187" s="267" t="s">
        <v>2422</v>
      </c>
      <c r="J187" s="267"/>
      <c r="K187" s="311"/>
    </row>
    <row r="188" spans="2:11" s="1" customFormat="1" ht="15" customHeight="1" x14ac:dyDescent="0.2">
      <c r="B188" s="290"/>
      <c r="C188" s="267" t="s">
        <v>2425</v>
      </c>
      <c r="D188" s="267"/>
      <c r="E188" s="267"/>
      <c r="F188" s="288" t="s">
        <v>2347</v>
      </c>
      <c r="G188" s="267"/>
      <c r="H188" s="267" t="s">
        <v>2426</v>
      </c>
      <c r="I188" s="267" t="s">
        <v>2422</v>
      </c>
      <c r="J188" s="267"/>
      <c r="K188" s="311"/>
    </row>
    <row r="189" spans="2:11" s="1" customFormat="1" ht="15" customHeight="1" x14ac:dyDescent="0.2">
      <c r="B189" s="290"/>
      <c r="C189" s="324" t="s">
        <v>2427</v>
      </c>
      <c r="D189" s="267"/>
      <c r="E189" s="267"/>
      <c r="F189" s="288" t="s">
        <v>2347</v>
      </c>
      <c r="G189" s="267"/>
      <c r="H189" s="267" t="s">
        <v>2428</v>
      </c>
      <c r="I189" s="267" t="s">
        <v>2429</v>
      </c>
      <c r="J189" s="325" t="s">
        <v>2430</v>
      </c>
      <c r="K189" s="311"/>
    </row>
    <row r="190" spans="2:11" s="8" customFormat="1" ht="15" customHeight="1" x14ac:dyDescent="0.2">
      <c r="B190" s="326"/>
      <c r="C190" s="327" t="s">
        <v>2431</v>
      </c>
      <c r="D190" s="328"/>
      <c r="E190" s="328"/>
      <c r="F190" s="329" t="s">
        <v>2347</v>
      </c>
      <c r="G190" s="328"/>
      <c r="H190" s="328" t="s">
        <v>2432</v>
      </c>
      <c r="I190" s="328" t="s">
        <v>2429</v>
      </c>
      <c r="J190" s="330" t="s">
        <v>2430</v>
      </c>
      <c r="K190" s="331"/>
    </row>
    <row r="191" spans="2:11" s="1" customFormat="1" ht="15" customHeight="1" x14ac:dyDescent="0.2">
      <c r="B191" s="290"/>
      <c r="C191" s="324" t="s">
        <v>42</v>
      </c>
      <c r="D191" s="267"/>
      <c r="E191" s="267"/>
      <c r="F191" s="288" t="s">
        <v>2341</v>
      </c>
      <c r="G191" s="267"/>
      <c r="H191" s="264" t="s">
        <v>2433</v>
      </c>
      <c r="I191" s="267" t="s">
        <v>2434</v>
      </c>
      <c r="J191" s="267"/>
      <c r="K191" s="311"/>
    </row>
    <row r="192" spans="2:11" s="1" customFormat="1" ht="15" customHeight="1" x14ac:dyDescent="0.2">
      <c r="B192" s="290"/>
      <c r="C192" s="324" t="s">
        <v>2435</v>
      </c>
      <c r="D192" s="267"/>
      <c r="E192" s="267"/>
      <c r="F192" s="288" t="s">
        <v>2341</v>
      </c>
      <c r="G192" s="267"/>
      <c r="H192" s="267" t="s">
        <v>2436</v>
      </c>
      <c r="I192" s="267" t="s">
        <v>2376</v>
      </c>
      <c r="J192" s="267"/>
      <c r="K192" s="311"/>
    </row>
    <row r="193" spans="2:11" s="1" customFormat="1" ht="15" customHeight="1" x14ac:dyDescent="0.2">
      <c r="B193" s="290"/>
      <c r="C193" s="324" t="s">
        <v>2437</v>
      </c>
      <c r="D193" s="267"/>
      <c r="E193" s="267"/>
      <c r="F193" s="288" t="s">
        <v>2341</v>
      </c>
      <c r="G193" s="267"/>
      <c r="H193" s="267" t="s">
        <v>2438</v>
      </c>
      <c r="I193" s="267" t="s">
        <v>2376</v>
      </c>
      <c r="J193" s="267"/>
      <c r="K193" s="311"/>
    </row>
    <row r="194" spans="2:11" s="1" customFormat="1" ht="15" customHeight="1" x14ac:dyDescent="0.2">
      <c r="B194" s="290"/>
      <c r="C194" s="324" t="s">
        <v>2439</v>
      </c>
      <c r="D194" s="267"/>
      <c r="E194" s="267"/>
      <c r="F194" s="288" t="s">
        <v>2347</v>
      </c>
      <c r="G194" s="267"/>
      <c r="H194" s="267" t="s">
        <v>2440</v>
      </c>
      <c r="I194" s="267" t="s">
        <v>2376</v>
      </c>
      <c r="J194" s="267"/>
      <c r="K194" s="311"/>
    </row>
    <row r="195" spans="2:11" s="1" customFormat="1" ht="15" customHeight="1" x14ac:dyDescent="0.2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pans="2:11" s="1" customFormat="1" ht="18.75" customHeight="1" x14ac:dyDescent="0.2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 x14ac:dyDescent="0.2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pans="2:11" s="1" customFormat="1" ht="18.75" customHeight="1" x14ac:dyDescent="0.2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pans="2:11" s="1" customFormat="1" ht="13.5" x14ac:dyDescent="0.2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2:11" s="1" customFormat="1" ht="21" x14ac:dyDescent="0.2">
      <c r="B200" s="259"/>
      <c r="C200" s="393" t="s">
        <v>2441</v>
      </c>
      <c r="D200" s="393"/>
      <c r="E200" s="393"/>
      <c r="F200" s="393"/>
      <c r="G200" s="393"/>
      <c r="H200" s="393"/>
      <c r="I200" s="393"/>
      <c r="J200" s="393"/>
      <c r="K200" s="260"/>
    </row>
    <row r="201" spans="2:11" s="1" customFormat="1" ht="25.5" customHeight="1" x14ac:dyDescent="0.3">
      <c r="B201" s="259"/>
      <c r="C201" s="333" t="s">
        <v>2442</v>
      </c>
      <c r="D201" s="333"/>
      <c r="E201" s="333"/>
      <c r="F201" s="333" t="s">
        <v>2443</v>
      </c>
      <c r="G201" s="334"/>
      <c r="H201" s="396" t="s">
        <v>2444</v>
      </c>
      <c r="I201" s="396"/>
      <c r="J201" s="396"/>
      <c r="K201" s="260"/>
    </row>
    <row r="202" spans="2:11" s="1" customFormat="1" ht="5.25" customHeight="1" x14ac:dyDescent="0.2">
      <c r="B202" s="290"/>
      <c r="C202" s="285"/>
      <c r="D202" s="285"/>
      <c r="E202" s="285"/>
      <c r="F202" s="285"/>
      <c r="G202" s="309"/>
      <c r="H202" s="285"/>
      <c r="I202" s="285"/>
      <c r="J202" s="285"/>
      <c r="K202" s="311"/>
    </row>
    <row r="203" spans="2:11" s="1" customFormat="1" ht="15" customHeight="1" x14ac:dyDescent="0.2">
      <c r="B203" s="290"/>
      <c r="C203" s="267" t="s">
        <v>2434</v>
      </c>
      <c r="D203" s="267"/>
      <c r="E203" s="267"/>
      <c r="F203" s="288" t="s">
        <v>43</v>
      </c>
      <c r="G203" s="267"/>
      <c r="H203" s="397" t="s">
        <v>2445</v>
      </c>
      <c r="I203" s="397"/>
      <c r="J203" s="397"/>
      <c r="K203" s="311"/>
    </row>
    <row r="204" spans="2:11" s="1" customFormat="1" ht="15" customHeight="1" x14ac:dyDescent="0.2">
      <c r="B204" s="290"/>
      <c r="C204" s="267"/>
      <c r="D204" s="267"/>
      <c r="E204" s="267"/>
      <c r="F204" s="288" t="s">
        <v>44</v>
      </c>
      <c r="G204" s="267"/>
      <c r="H204" s="397" t="s">
        <v>2446</v>
      </c>
      <c r="I204" s="397"/>
      <c r="J204" s="397"/>
      <c r="K204" s="311"/>
    </row>
    <row r="205" spans="2:11" s="1" customFormat="1" ht="15" customHeight="1" x14ac:dyDescent="0.2">
      <c r="B205" s="290"/>
      <c r="C205" s="267"/>
      <c r="D205" s="267"/>
      <c r="E205" s="267"/>
      <c r="F205" s="288" t="s">
        <v>47</v>
      </c>
      <c r="G205" s="267"/>
      <c r="H205" s="397" t="s">
        <v>2447</v>
      </c>
      <c r="I205" s="397"/>
      <c r="J205" s="397"/>
      <c r="K205" s="311"/>
    </row>
    <row r="206" spans="2:11" s="1" customFormat="1" ht="15" customHeight="1" x14ac:dyDescent="0.2">
      <c r="B206" s="290"/>
      <c r="C206" s="267"/>
      <c r="D206" s="267"/>
      <c r="E206" s="267"/>
      <c r="F206" s="288" t="s">
        <v>45</v>
      </c>
      <c r="G206" s="267"/>
      <c r="H206" s="397" t="s">
        <v>2448</v>
      </c>
      <c r="I206" s="397"/>
      <c r="J206" s="397"/>
      <c r="K206" s="311"/>
    </row>
    <row r="207" spans="2:11" s="1" customFormat="1" ht="15" customHeight="1" x14ac:dyDescent="0.2">
      <c r="B207" s="290"/>
      <c r="C207" s="267"/>
      <c r="D207" s="267"/>
      <c r="E207" s="267"/>
      <c r="F207" s="288" t="s">
        <v>46</v>
      </c>
      <c r="G207" s="267"/>
      <c r="H207" s="397" t="s">
        <v>2449</v>
      </c>
      <c r="I207" s="397"/>
      <c r="J207" s="397"/>
      <c r="K207" s="311"/>
    </row>
    <row r="208" spans="2:11" s="1" customFormat="1" ht="15" customHeight="1" x14ac:dyDescent="0.2">
      <c r="B208" s="290"/>
      <c r="C208" s="267"/>
      <c r="D208" s="267"/>
      <c r="E208" s="267"/>
      <c r="F208" s="288"/>
      <c r="G208" s="267"/>
      <c r="H208" s="267"/>
      <c r="I208" s="267"/>
      <c r="J208" s="267"/>
      <c r="K208" s="311"/>
    </row>
    <row r="209" spans="2:11" s="1" customFormat="1" ht="15" customHeight="1" x14ac:dyDescent="0.2">
      <c r="B209" s="290"/>
      <c r="C209" s="267" t="s">
        <v>2388</v>
      </c>
      <c r="D209" s="267"/>
      <c r="E209" s="267"/>
      <c r="F209" s="288" t="s">
        <v>79</v>
      </c>
      <c r="G209" s="267"/>
      <c r="H209" s="397" t="s">
        <v>2450</v>
      </c>
      <c r="I209" s="397"/>
      <c r="J209" s="397"/>
      <c r="K209" s="311"/>
    </row>
    <row r="210" spans="2:11" s="1" customFormat="1" ht="15" customHeight="1" x14ac:dyDescent="0.2">
      <c r="B210" s="290"/>
      <c r="C210" s="267"/>
      <c r="D210" s="267"/>
      <c r="E210" s="267"/>
      <c r="F210" s="288" t="s">
        <v>2287</v>
      </c>
      <c r="G210" s="267"/>
      <c r="H210" s="397" t="s">
        <v>2288</v>
      </c>
      <c r="I210" s="397"/>
      <c r="J210" s="397"/>
      <c r="K210" s="311"/>
    </row>
    <row r="211" spans="2:11" s="1" customFormat="1" ht="15" customHeight="1" x14ac:dyDescent="0.2">
      <c r="B211" s="290"/>
      <c r="C211" s="267"/>
      <c r="D211" s="267"/>
      <c r="E211" s="267"/>
      <c r="F211" s="288" t="s">
        <v>2285</v>
      </c>
      <c r="G211" s="267"/>
      <c r="H211" s="397" t="s">
        <v>2451</v>
      </c>
      <c r="I211" s="397"/>
      <c r="J211" s="397"/>
      <c r="K211" s="311"/>
    </row>
    <row r="212" spans="2:11" s="1" customFormat="1" ht="15" customHeight="1" x14ac:dyDescent="0.2">
      <c r="B212" s="335"/>
      <c r="C212" s="267"/>
      <c r="D212" s="267"/>
      <c r="E212" s="267"/>
      <c r="F212" s="288" t="s">
        <v>95</v>
      </c>
      <c r="G212" s="324"/>
      <c r="H212" s="398" t="s">
        <v>96</v>
      </c>
      <c r="I212" s="398"/>
      <c r="J212" s="398"/>
      <c r="K212" s="336"/>
    </row>
    <row r="213" spans="2:11" s="1" customFormat="1" ht="15" customHeight="1" x14ac:dyDescent="0.2">
      <c r="B213" s="335"/>
      <c r="C213" s="267"/>
      <c r="D213" s="267"/>
      <c r="E213" s="267"/>
      <c r="F213" s="288" t="s">
        <v>973</v>
      </c>
      <c r="G213" s="324"/>
      <c r="H213" s="398" t="s">
        <v>2452</v>
      </c>
      <c r="I213" s="398"/>
      <c r="J213" s="398"/>
      <c r="K213" s="336"/>
    </row>
    <row r="214" spans="2:11" s="1" customFormat="1" ht="15" customHeight="1" x14ac:dyDescent="0.2">
      <c r="B214" s="335"/>
      <c r="C214" s="267"/>
      <c r="D214" s="267"/>
      <c r="E214" s="267"/>
      <c r="F214" s="288"/>
      <c r="G214" s="324"/>
      <c r="H214" s="315"/>
      <c r="I214" s="315"/>
      <c r="J214" s="315"/>
      <c r="K214" s="336"/>
    </row>
    <row r="215" spans="2:11" s="1" customFormat="1" ht="15" customHeight="1" x14ac:dyDescent="0.2">
      <c r="B215" s="335"/>
      <c r="C215" s="267" t="s">
        <v>2412</v>
      </c>
      <c r="D215" s="267"/>
      <c r="E215" s="267"/>
      <c r="F215" s="288">
        <v>1</v>
      </c>
      <c r="G215" s="324"/>
      <c r="H215" s="398" t="s">
        <v>2453</v>
      </c>
      <c r="I215" s="398"/>
      <c r="J215" s="398"/>
      <c r="K215" s="336"/>
    </row>
    <row r="216" spans="2:11" s="1" customFormat="1" ht="15" customHeight="1" x14ac:dyDescent="0.2">
      <c r="B216" s="335"/>
      <c r="C216" s="267"/>
      <c r="D216" s="267"/>
      <c r="E216" s="267"/>
      <c r="F216" s="288">
        <v>2</v>
      </c>
      <c r="G216" s="324"/>
      <c r="H216" s="398" t="s">
        <v>2454</v>
      </c>
      <c r="I216" s="398"/>
      <c r="J216" s="398"/>
      <c r="K216" s="336"/>
    </row>
    <row r="217" spans="2:11" s="1" customFormat="1" ht="15" customHeight="1" x14ac:dyDescent="0.2">
      <c r="B217" s="335"/>
      <c r="C217" s="267"/>
      <c r="D217" s="267"/>
      <c r="E217" s="267"/>
      <c r="F217" s="288">
        <v>3</v>
      </c>
      <c r="G217" s="324"/>
      <c r="H217" s="398" t="s">
        <v>2455</v>
      </c>
      <c r="I217" s="398"/>
      <c r="J217" s="398"/>
      <c r="K217" s="336"/>
    </row>
    <row r="218" spans="2:11" s="1" customFormat="1" ht="15" customHeight="1" x14ac:dyDescent="0.2">
      <c r="B218" s="335"/>
      <c r="C218" s="267"/>
      <c r="D218" s="267"/>
      <c r="E218" s="267"/>
      <c r="F218" s="288">
        <v>4</v>
      </c>
      <c r="G218" s="324"/>
      <c r="H218" s="398" t="s">
        <v>2456</v>
      </c>
      <c r="I218" s="398"/>
      <c r="J218" s="398"/>
      <c r="K218" s="336"/>
    </row>
    <row r="219" spans="2:11" s="1" customFormat="1" ht="12.75" customHeight="1" x14ac:dyDescent="0.2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SO 01 - Demolice a b...</vt:lpstr>
      <vt:lpstr>02 - SO 02 - Zpevněné plochy</vt:lpstr>
      <vt:lpstr>03 - SO 03 - Mobiliář a v...</vt:lpstr>
      <vt:lpstr>04 - SO 04 - Krajinářské ...</vt:lpstr>
      <vt:lpstr>05 - SO 05 - Veřejné osvě...</vt:lpstr>
      <vt:lpstr>VON - Vedlejší a ostatní ...</vt:lpstr>
      <vt:lpstr>Seznam figur</vt:lpstr>
      <vt:lpstr>Pokyny pro vyplnění</vt:lpstr>
      <vt:lpstr>'01 - SO 01 - Demolice a b...'!Oblast_tisku</vt:lpstr>
      <vt:lpstr>'02 - SO 02 - Zpevněné plochy'!Oblast_tisku</vt:lpstr>
      <vt:lpstr>'03 - SO 03 - Mobiliář a v...'!Oblast_tisku</vt:lpstr>
      <vt:lpstr>'04 - SO 04 - Krajinářské ...'!Oblast_tisku</vt:lpstr>
      <vt:lpstr>'05 - SO 05 - Veřejné osvě...'!Oblast_tisku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  <vt:lpstr>'01 - SO 01 - Demolice a b...'!Print_Titles</vt:lpstr>
      <vt:lpstr>'02 - SO 02 - Zpevněné plochy'!Print_Titles</vt:lpstr>
      <vt:lpstr>'03 - SO 03 - Mobiliář a v...'!Print_Titles</vt:lpstr>
      <vt:lpstr>'04 - SO 04 - Krajinářské ...'!Print_Titles</vt:lpstr>
      <vt:lpstr>'05 - SO 05 - Veřejné osvě...'!Print_Titles</vt:lpstr>
      <vt:lpstr>'Rekapitulace stavby'!Print_Titles</vt:lpstr>
      <vt:lpstr>'Seznam figur'!Print_Titles</vt:lpstr>
      <vt:lpstr>'VON - Vedlejší a ostatní 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Gerhart</dc:creator>
  <cp:lastModifiedBy>Eva Pavelková</cp:lastModifiedBy>
  <cp:revision>1</cp:revision>
  <dcterms:created xsi:type="dcterms:W3CDTF">2025-08-19T13:07:20Z</dcterms:created>
  <dcterms:modified xsi:type="dcterms:W3CDTF">2025-08-21T07:16:11Z</dcterms:modified>
</cp:coreProperties>
</file>