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VZ\Louny\Svoz odpadu\03_SKO\01_ZD\"/>
    </mc:Choice>
  </mc:AlternateContent>
  <xr:revisionPtr revIDLastSave="0" documentId="13_ncr:1_{3F2568D1-A4B2-4995-8434-0E0B518896E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Výkaz výměr" sheetId="2" r:id="rId1"/>
    <sheet name="Celkové náklady" sheetId="1" r:id="rId2"/>
    <sheet name="Stanovení ceny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40" i="1"/>
  <c r="C36" i="1"/>
  <c r="C32" i="1"/>
  <c r="C28" i="1"/>
  <c r="C24" i="1"/>
  <c r="C20" i="1"/>
  <c r="C16" i="1"/>
  <c r="C12" i="1"/>
  <c r="C8" i="1"/>
  <c r="D42" i="3"/>
  <c r="D43" i="3"/>
  <c r="E43" i="3" s="1"/>
  <c r="C87" i="3"/>
  <c r="D87" i="3" s="1"/>
  <c r="D88" i="3" s="1"/>
  <c r="C144" i="3" s="1"/>
  <c r="C79" i="3"/>
  <c r="D72" i="3"/>
  <c r="D73" i="3" s="1"/>
  <c r="G142" i="3" s="1"/>
  <c r="C57" i="3"/>
  <c r="D57" i="3" s="1"/>
  <c r="C56" i="3"/>
  <c r="D56" i="3" s="1"/>
  <c r="C55" i="3"/>
  <c r="D55" i="3" s="1"/>
  <c r="C54" i="3"/>
  <c r="D54" i="3" s="1"/>
  <c r="C53" i="3"/>
  <c r="D53" i="3" s="1"/>
  <c r="C52" i="3"/>
  <c r="D52" i="3" s="1"/>
  <c r="C51" i="3"/>
  <c r="D51" i="3" s="1"/>
  <c r="C50" i="3"/>
  <c r="D50" i="3" s="1"/>
  <c r="D41" i="3"/>
  <c r="E41" i="3" s="1"/>
  <c r="D25" i="3"/>
  <c r="E25" i="3" s="1"/>
  <c r="D24" i="3"/>
  <c r="E24" i="3" s="1"/>
  <c r="D23" i="3"/>
  <c r="E23" i="3" s="1"/>
  <c r="D26" i="3"/>
  <c r="E26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G115" i="3"/>
  <c r="G116" i="3" s="1"/>
  <c r="G112" i="3"/>
  <c r="G113" i="3" s="1"/>
  <c r="G109" i="3"/>
  <c r="G104" i="3"/>
  <c r="G123" i="3" s="1"/>
  <c r="G106" i="3"/>
  <c r="G107" i="3" s="1"/>
  <c r="G146" i="3"/>
  <c r="C65" i="3"/>
  <c r="D65" i="3" s="1"/>
  <c r="D40" i="3"/>
  <c r="E40" i="3" s="1"/>
  <c r="C49" i="1" l="1"/>
  <c r="F142" i="3"/>
  <c r="D142" i="3"/>
  <c r="E142" i="3"/>
  <c r="D58" i="3"/>
  <c r="C140" i="3" s="1"/>
  <c r="C142" i="3"/>
  <c r="F140" i="3"/>
  <c r="G144" i="3"/>
  <c r="G117" i="3"/>
  <c r="G145" i="3" s="1"/>
  <c r="D144" i="3"/>
  <c r="E144" i="3"/>
  <c r="F144" i="3"/>
  <c r="D79" i="3"/>
  <c r="D80" i="3" s="1"/>
  <c r="G143" i="3" s="1"/>
  <c r="E140" i="3" l="1"/>
  <c r="G140" i="3"/>
  <c r="D140" i="3"/>
  <c r="C64" i="3"/>
  <c r="D64" i="3" s="1"/>
  <c r="D27" i="3"/>
  <c r="E27" i="3" s="1"/>
  <c r="D8" i="3"/>
  <c r="E8" i="3" s="1"/>
  <c r="E42" i="3"/>
  <c r="D39" i="3"/>
  <c r="E39" i="3" s="1"/>
  <c r="D38" i="3"/>
  <c r="E38" i="3" s="1"/>
  <c r="D37" i="3"/>
  <c r="E37" i="3" s="1"/>
  <c r="D36" i="3"/>
  <c r="E36" i="3" s="1"/>
  <c r="E44" i="3" s="1"/>
  <c r="G139" i="3" l="1"/>
  <c r="E28" i="3"/>
  <c r="G138" i="3" s="1"/>
  <c r="D66" i="3"/>
  <c r="C143" i="3"/>
  <c r="E143" i="3"/>
  <c r="D143" i="3"/>
  <c r="F143" i="3"/>
  <c r="D141" i="3" l="1"/>
  <c r="G141" i="3"/>
  <c r="G147" i="3"/>
  <c r="E141" i="3"/>
  <c r="F141" i="3"/>
  <c r="C141" i="3"/>
  <c r="E139" i="3"/>
  <c r="C139" i="3"/>
  <c r="F139" i="3"/>
  <c r="D139" i="3"/>
  <c r="E138" i="3"/>
  <c r="D138" i="3"/>
  <c r="C138" i="3"/>
  <c r="F138" i="3"/>
  <c r="C43" i="1" l="1"/>
  <c r="C45" i="1" s="1"/>
  <c r="C39" i="1"/>
  <c r="C41" i="1" s="1"/>
  <c r="C35" i="1"/>
  <c r="C37" i="1" s="1"/>
  <c r="C31" i="1"/>
  <c r="C33" i="1" s="1"/>
  <c r="C27" i="1"/>
  <c r="C29" i="1" s="1"/>
  <c r="C23" i="1"/>
  <c r="C25" i="1" s="1"/>
  <c r="F108" i="3"/>
  <c r="E108" i="3"/>
  <c r="D108" i="3"/>
  <c r="F105" i="3"/>
  <c r="E105" i="3"/>
  <c r="D105" i="3"/>
  <c r="C108" i="3"/>
  <c r="C105" i="3"/>
  <c r="F128" i="3"/>
  <c r="E128" i="3"/>
  <c r="D128" i="3"/>
  <c r="C128" i="3"/>
  <c r="F115" i="3"/>
  <c r="F116" i="3" s="1"/>
  <c r="E115" i="3"/>
  <c r="E116" i="3" s="1"/>
  <c r="D115" i="3"/>
  <c r="D116" i="3" s="1"/>
  <c r="F112" i="3"/>
  <c r="F113" i="3" s="1"/>
  <c r="E112" i="3"/>
  <c r="E113" i="3" s="1"/>
  <c r="D112" i="3"/>
  <c r="D113" i="3" s="1"/>
  <c r="F109" i="3"/>
  <c r="E109" i="3"/>
  <c r="D109" i="3"/>
  <c r="F106" i="3"/>
  <c r="E106" i="3"/>
  <c r="D106" i="3"/>
  <c r="C115" i="3"/>
  <c r="C116" i="3" s="1"/>
  <c r="C112" i="3"/>
  <c r="C113" i="3" s="1"/>
  <c r="C109" i="3"/>
  <c r="C106" i="3"/>
  <c r="D104" i="3" l="1"/>
  <c r="D123" i="3" s="1"/>
  <c r="E104" i="3"/>
  <c r="C104" i="3"/>
  <c r="F104" i="3"/>
  <c r="E107" i="3"/>
  <c r="F107" i="3"/>
  <c r="E110" i="3"/>
  <c r="F110" i="3"/>
  <c r="D107" i="3"/>
  <c r="D110" i="3"/>
  <c r="C110" i="3"/>
  <c r="C107" i="3"/>
  <c r="D131" i="3" l="1"/>
  <c r="D132" i="3" s="1"/>
  <c r="D135" i="3" s="1"/>
  <c r="D129" i="3"/>
  <c r="D134" i="3" s="1"/>
  <c r="C117" i="3"/>
  <c r="C145" i="3" s="1"/>
  <c r="E123" i="3"/>
  <c r="E131" i="3" s="1"/>
  <c r="E132" i="3" s="1"/>
  <c r="E135" i="3" s="1"/>
  <c r="F123" i="3"/>
  <c r="F131" i="3" s="1"/>
  <c r="F132" i="3" s="1"/>
  <c r="F135" i="3" s="1"/>
  <c r="C123" i="3"/>
  <c r="F117" i="3"/>
  <c r="F145" i="3" s="1"/>
  <c r="D117" i="3"/>
  <c r="D145" i="3" s="1"/>
  <c r="E117" i="3"/>
  <c r="E145" i="3" s="1"/>
  <c r="D136" i="3" l="1"/>
  <c r="D146" i="3" s="1"/>
  <c r="D147" i="3" s="1"/>
  <c r="E129" i="3"/>
  <c r="E134" i="3" s="1"/>
  <c r="E136" i="3" s="1"/>
  <c r="E146" i="3" s="1"/>
  <c r="F129" i="3"/>
  <c r="F134" i="3" s="1"/>
  <c r="F136" i="3" s="1"/>
  <c r="F146" i="3" s="1"/>
  <c r="C131" i="3"/>
  <c r="C132" i="3" s="1"/>
  <c r="C135" i="3" s="1"/>
  <c r="C129" i="3"/>
  <c r="C134" i="3" s="1"/>
  <c r="F147" i="3" l="1"/>
  <c r="C19" i="1" s="1"/>
  <c r="C21" i="1" s="1"/>
  <c r="C11" i="1"/>
  <c r="C13" i="1" s="1"/>
  <c r="E147" i="3"/>
  <c r="C15" i="1" s="1"/>
  <c r="C17" i="1" s="1"/>
  <c r="C136" i="3"/>
  <c r="C146" i="3" s="1"/>
  <c r="C147" i="3" l="1"/>
  <c r="C7" i="1" s="1"/>
  <c r="C47" i="1" s="1"/>
  <c r="C51" i="1" l="1"/>
  <c r="C9" i="1"/>
</calcChain>
</file>

<file path=xl/sharedStrings.xml><?xml version="1.0" encoding="utf-8"?>
<sst xmlns="http://schemas.openxmlformats.org/spreadsheetml/2006/main" count="291" uniqueCount="171">
  <si>
    <t>Jednotkové množství</t>
  </si>
  <si>
    <t>t</t>
  </si>
  <si>
    <t>Výkaz výměr - stanovení nabídkové ceny</t>
  </si>
  <si>
    <t>Výkaz Výměr</t>
  </si>
  <si>
    <t>Nabídková cena dle výkazu výměr - Stanovení nabídkové ceny</t>
  </si>
  <si>
    <t>* Za  správnost stanovené sazby DPH nese odpovědnost účastník zadávacího řízení.</t>
  </si>
  <si>
    <t>Účastník:</t>
  </si>
  <si>
    <t>Odpad – nakládání</t>
  </si>
  <si>
    <t>Poplatek za uložení odpadu na skládku</t>
  </si>
  <si>
    <t>v zákonné výši</t>
  </si>
  <si>
    <t>Poplatek za skládkování</t>
  </si>
  <si>
    <t>ROK:</t>
  </si>
  <si>
    <t>Poplatek za skládkování celkem</t>
  </si>
  <si>
    <t>Cena celkem za rok*</t>
  </si>
  <si>
    <t>Poplatek bez slevy za 1 t</t>
  </si>
  <si>
    <r>
      <rPr>
        <b/>
        <u/>
        <sz val="18"/>
        <color theme="1"/>
        <rFont val="Times New Roman"/>
        <family val="1"/>
        <charset val="238"/>
      </rPr>
      <t>Návod pro vyplnění:</t>
    </r>
    <r>
      <rPr>
        <b/>
        <sz val="18"/>
        <color theme="1"/>
        <rFont val="Times New Roman"/>
        <family val="1"/>
        <charset val="238"/>
      </rPr>
      <t xml:space="preserve"> účastník vyplní pouze vyznačená, tzn. odemčená a podbarvená pole - žlutě, na všech záložkách  </t>
    </r>
  </si>
  <si>
    <t>Směsný komunální odpad (kat. č. 20 03 01) - jiné nakládání než skládkování</t>
  </si>
  <si>
    <t>Objemný odpad (kat. č. 20 03 07) - jiné nakládání než skládkování</t>
  </si>
  <si>
    <t xml:space="preserve">Množství skládkovného odpadu </t>
  </si>
  <si>
    <t xml:space="preserve">Nakládání s SKO a objemnými odpady </t>
  </si>
  <si>
    <t>Nakládání s SKO a objemnými odpady</t>
  </si>
  <si>
    <t>Cena za nakládání</t>
  </si>
  <si>
    <t>Cena za nakládání s SKO a objemným odpadem celkem</t>
  </si>
  <si>
    <t>Jednotková cena za 1 t</t>
  </si>
  <si>
    <t>Limit pro slevu (t/obyv)</t>
  </si>
  <si>
    <t>Poplatek se slevou za 1 t</t>
  </si>
  <si>
    <t>Max. množství odpadu se slevou (t):</t>
  </si>
  <si>
    <t>Množství odpadu se slevou (t):</t>
  </si>
  <si>
    <t>Max. množství odpadu bez slevy (t):</t>
  </si>
  <si>
    <t>Množství odpadu bez slevy (t):</t>
  </si>
  <si>
    <t>Výše poplatku se slevou (§157)</t>
  </si>
  <si>
    <t>Ostatní - poplatek bez slevy</t>
  </si>
  <si>
    <t>Množství produkovaného SKO *</t>
  </si>
  <si>
    <t>Množství produkovaného objemného odpadu *</t>
  </si>
  <si>
    <t>Množství skládkovaného SKO a objemného odpadu</t>
  </si>
  <si>
    <t>Směsný komunální odpad (kat. č. 20 03 01) - skládkování</t>
  </si>
  <si>
    <t>Objemný odpad (kat. č. 20 03 07) - skládkování</t>
  </si>
  <si>
    <t>1 100 l</t>
  </si>
  <si>
    <t>Výkaz výměr - Spotřební materiál</t>
  </si>
  <si>
    <t>Dodání spotřebního materiálu</t>
  </si>
  <si>
    <t>Jednotka</t>
  </si>
  <si>
    <t>Jednotková cena bez DPH za 1 ks</t>
  </si>
  <si>
    <t>Výkaz výměr - pronájem nádob</t>
  </si>
  <si>
    <t xml:space="preserve">Pronájem  nádob </t>
  </si>
  <si>
    <t>Výkaz výměr - Odpad - nakládání</t>
  </si>
  <si>
    <t>Jednotková cena bez DPH (za 1 t)**</t>
  </si>
  <si>
    <t>kus</t>
  </si>
  <si>
    <t>Vývoz nádob - SKO</t>
  </si>
  <si>
    <t>Objem sběrných nádob</t>
  </si>
  <si>
    <t>Počet nádob</t>
  </si>
  <si>
    <t>Počet svozů / rok</t>
  </si>
  <si>
    <t>Cena za vývoz celkem bez DPH</t>
  </si>
  <si>
    <t>Celkem vývoz nádob SKO</t>
  </si>
  <si>
    <t xml:space="preserve">* cena zahrnuje veškeré činnosti stanovené v bodě 2 zadávací dokumentace, s výjimkou části díla, které je oceněno samostatně, zejména nakládání s převzatými odpady </t>
  </si>
  <si>
    <t>Jednotková cena bez DPH za pronájem jedné nádoby za měsíc</t>
  </si>
  <si>
    <t>Pronájem nádob</t>
  </si>
  <si>
    <t>Jednotková cena bez DPH za pronájem jedné nádoby (kontejneru) za měsíc</t>
  </si>
  <si>
    <t>Celkem</t>
  </si>
  <si>
    <t>Dodávka</t>
  </si>
  <si>
    <t>počet / ks / rok</t>
  </si>
  <si>
    <t>Jednotková cena bez DPH za 1 kus</t>
  </si>
  <si>
    <t>Cena za rok</t>
  </si>
  <si>
    <t>Dodání materiálu - celkem</t>
  </si>
  <si>
    <t xml:space="preserve">Cena za nakládání s odpady 
v rámci svozu SKO a separovaných odpadů </t>
  </si>
  <si>
    <t>Nádoba</t>
  </si>
  <si>
    <t>Délka pronájmu / měsíc</t>
  </si>
  <si>
    <t xml:space="preserve">Cena za pronájem nádob celkem za rok bez DPH </t>
  </si>
  <si>
    <t>Vývoz nádob SKO</t>
  </si>
  <si>
    <t>Nákup spotřebního vybavení</t>
  </si>
  <si>
    <t>Jednotková cena bez DPH (za jeden výsyp jedné nádoby)*</t>
  </si>
  <si>
    <t>Počet obyvatel obce:</t>
  </si>
  <si>
    <t>1 x za týden</t>
  </si>
  <si>
    <t>Jednotková cena bez DPH za 1 vývoz</t>
  </si>
  <si>
    <t>Provoz sběrného dvora - celkem</t>
  </si>
  <si>
    <t>Výsyp nádob</t>
  </si>
  <si>
    <t>60 l</t>
  </si>
  <si>
    <t>80 l</t>
  </si>
  <si>
    <t>110 l</t>
  </si>
  <si>
    <t>120 l</t>
  </si>
  <si>
    <t>240 l</t>
  </si>
  <si>
    <t>660 l</t>
  </si>
  <si>
    <t>AVIA 5 – 7 m3</t>
  </si>
  <si>
    <t>1x za týden až 1x za měsíc</t>
  </si>
  <si>
    <t>2x za týden až 1x za měsíc</t>
  </si>
  <si>
    <t>2x za týden až 1x za týden</t>
  </si>
  <si>
    <t>3x za týden až 1x za týden</t>
  </si>
  <si>
    <t>** zadavatel si vyhrazuje právo upravovat četnost svozu dle aktuálních potřeb a požadavků občanů města, případně realizovat vývoz na výzvu</t>
  </si>
  <si>
    <t>Četnost vývozu**</t>
  </si>
  <si>
    <t>Sběrné nádoby na SKO</t>
  </si>
  <si>
    <t>1 kus / měsíc</t>
  </si>
  <si>
    <t>Výkaz výměr - Mytí nádob</t>
  </si>
  <si>
    <t xml:space="preserve">Sběrné nádoby na SKO </t>
  </si>
  <si>
    <t>Jednotková cena bez DPH (za mytí jedné nádoby)*</t>
  </si>
  <si>
    <t>1 kus</t>
  </si>
  <si>
    <t>Červené pytle na SKO – zahrádkářské kolonie</t>
  </si>
  <si>
    <t>Výkaz výměr - Provedení pytlového sběru</t>
  </si>
  <si>
    <t>Pytlový sběr</t>
  </si>
  <si>
    <t>Provedení pytlového sběru v zahrádkářských koloniích</t>
  </si>
  <si>
    <t>ks</t>
  </si>
  <si>
    <t>Výkaz výměr - Přistavení VOK</t>
  </si>
  <si>
    <t>Přistavení VOK</t>
  </si>
  <si>
    <t>Jednotková cena bez DPH (za přistavení 1 VOK)*</t>
  </si>
  <si>
    <t>Přistavení VOK při sběrové sobotě</t>
  </si>
  <si>
    <t xml:space="preserve">Jednotka </t>
  </si>
  <si>
    <t>Výkaz výměr - Provedení sběru vánočních stromků</t>
  </si>
  <si>
    <t>Provedení sběru vánočních stromků</t>
  </si>
  <si>
    <t>Jednotková cena bez DPH (za komplexní provedení sběru vánočních stromků)*</t>
  </si>
  <si>
    <t>* cena zahrnuje veškeré náklady spojené s provedení sběru vánočních stromků včetně využití sesbíraných vánočních stromků</t>
  </si>
  <si>
    <t>* cena zahrnuje přistavení, odvoz a veškerou manipulaci s 1 ks VOK při sběrové sobotě, cena nezahrnuje nakládání s převzatým objemným odpadem</t>
  </si>
  <si>
    <t>** ceny jsou uvedeny bez poplatku za uložení odpadu na skládku, poplatek bude k ceně připočten v aktuální výši dle zákona.</t>
  </si>
  <si>
    <t>Směsný komunální odpad (kat. č. 200301)** - skládkování</t>
  </si>
  <si>
    <t>Objemný odpad (kat. č. 20 03 07)** - skládkování</t>
  </si>
  <si>
    <t>* cena zahrnuje pouze nakládání s odpady, ostatní náklady spojené s výsypem nádob na SKO a svozem objemných odpadů jsou zahrnuty v jednotkové ceně za výsyp nádob, přistavení kontejnerů, účastník je oprávněn ocenit položku nulou, případně záporným číslem, záporně oceněná položka bude chápana jako platba zadavateli za převzaté odpady.</t>
  </si>
  <si>
    <t xml:space="preserve">*jedná se o předpokládané (pro stanovení nabídkové ceny závazné) množství odpadu 2800 t (kódy 200301 a 200307), jehož produkce se předpokládá a které by mohlo být uloženo na skládce. V případě, že uchazeč bude s převzatým odpadem nakládat jiným konečným způsobem než skládkováním, (např. energetické využití), pak je oprávněn o toto množství výše uvednou hodnotu ponížit, (doplní ho do podžluceného pole) což se promítne do řádku Poplatek za skládkování. Uchazeč současně do nabídky uvede jakým jiným způsobem bude s odpadem (kódy 200301 a 200307) nakládat a toto sdělení (zejména množství odpadů 200301 a 200307, které nebude skládkováno) bude pro uchazeče závazné a bude zapracováno do smlouvy o dílo před jejím podpisem.     </t>
  </si>
  <si>
    <t>Lze uvést 0 až 2600 t</t>
  </si>
  <si>
    <t>Lze uvést 0 až 200 t</t>
  </si>
  <si>
    <t>2030 a dál</t>
  </si>
  <si>
    <t>-</t>
  </si>
  <si>
    <t>1 100 l</t>
  </si>
  <si>
    <t>AVIA 5 - 7 m3</t>
  </si>
  <si>
    <t xml:space="preserve">Cena za mytí nádob celkem bez DPH </t>
  </si>
  <si>
    <t>Mytí nádob - celkem</t>
  </si>
  <si>
    <t>Jednotková cena bez DPH (za provedení jednoho sběru – jedno sudé pondělí)</t>
  </si>
  <si>
    <t>Počet za rok</t>
  </si>
  <si>
    <t>Provedení pytlového sběru - celkem</t>
  </si>
  <si>
    <t>Přistavení kontejenru</t>
  </si>
  <si>
    <t>Přistavení kontejneru</t>
  </si>
  <si>
    <t>Přistavení kontejnerů - celkem</t>
  </si>
  <si>
    <t>Jednotková cena bez DPH za přistavení 1 VOK</t>
  </si>
  <si>
    <t>Výkaz výměr - provedení sběru vánočních stromků</t>
  </si>
  <si>
    <t xml:space="preserve">Provedení sběru </t>
  </si>
  <si>
    <t>Mytí nádob</t>
  </si>
  <si>
    <t>Provedení pytlového sběru</t>
  </si>
  <si>
    <t xml:space="preserve">Přistavení kontejnerů </t>
  </si>
  <si>
    <t>Cena celkem za rok 2026 bez DPH (Kč)</t>
  </si>
  <si>
    <t>Výše DPH za rok 2026 (Kč)</t>
  </si>
  <si>
    <t>Cena celkem za rok 2026 včetně DPH (Kč)</t>
  </si>
  <si>
    <t>Cena celkem za rok 2027 bez DPH (Kč)</t>
  </si>
  <si>
    <t>Výše DPH za rok 2027 (Kč)</t>
  </si>
  <si>
    <t>Cena celkem za rok 2027 včetně DPH (Kč)</t>
  </si>
  <si>
    <t>Cena celkem za rok 2028 bez DPH (Kč)</t>
  </si>
  <si>
    <t>Výše DPH za rok 2028 (Kč)</t>
  </si>
  <si>
    <t>Cena celkem za rok 2028 včetně DPH (Kč)</t>
  </si>
  <si>
    <t>Cena celkem za rok 2029 bez DPH (Kč)</t>
  </si>
  <si>
    <t>Výše DPH za 2029. rok (Kč)</t>
  </si>
  <si>
    <t>Cena celkem za rok 2029 včetně DPH (Kč)</t>
  </si>
  <si>
    <t>Cena celkem za rok 2030 bez DPH (Kč)</t>
  </si>
  <si>
    <t>Výše DPH za rok 2030 (Kč)</t>
  </si>
  <si>
    <t>Cena celkem za rok 2030 včetně DPH (Kč)</t>
  </si>
  <si>
    <t>Cena celkem za rok 2031 bez DPH (Kč)</t>
  </si>
  <si>
    <t>Výše DPH za rok 2032 (Kč)</t>
  </si>
  <si>
    <t>Cena celkem za rok 2031 včetně DPH (Kč)</t>
  </si>
  <si>
    <t>Výše DPH za rok 2031 (Kč)</t>
  </si>
  <si>
    <t>Cena celkem za rok 2032 bez DPH (Kč)</t>
  </si>
  <si>
    <t>Cena celkem za rok 2032 včetně DPH (Kč)</t>
  </si>
  <si>
    <t>Cena celkem za rok 2033 bez DPH (Kč)</t>
  </si>
  <si>
    <t>Výše DPH za rok 2033 (Kč)</t>
  </si>
  <si>
    <t>Cena celkem za rok 2033 včetně DPH (Kč)</t>
  </si>
  <si>
    <t>Cena celkem za rok 2034 bez DPH (Kč)</t>
  </si>
  <si>
    <t>Výše DPH za rok 2035 (Kč)</t>
  </si>
  <si>
    <t>Výše DPH za rok 2034 (Kč)</t>
  </si>
  <si>
    <t>Cena celkem za rok 2034 včetně DPH (Kč)</t>
  </si>
  <si>
    <t>Cena celkem za rok 2035 bez DPH (Kč)</t>
  </si>
  <si>
    <t>Cena celkem za rok 2035 včetně DPH (Kč)</t>
  </si>
  <si>
    <t>Nabídková cena bez DPH v Kč za 10 let</t>
  </si>
  <si>
    <t>Výše DPH v Kč za 10 let</t>
  </si>
  <si>
    <t>Nabídková cena včetně DPH v Kč za 10 let</t>
  </si>
  <si>
    <t>*cena zahrnuje veškeré činnosti stanovené v příloze č. 4 návrhu smlouvy, který tvoří přílohu č. 5 zadávací dokumentace týkající se svozu odpadů (cena nezahrnuje pronájem nádob, mytí nádob a nakládání s převzatými odpady, cena za nakládání s převzatými odpady se uvede do tabulky Odpad-nakládání).</t>
  </si>
  <si>
    <t>Zelené pytle na SKO - město</t>
  </si>
  <si>
    <t>počet / rok</t>
  </si>
  <si>
    <t xml:space="preserve">Návod k vyplnění: Účastník je oprávněn upravovat pouze žlutě podbravené buňky.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</si>
</sst>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.00\ &quot;Kč&quot;"/>
    <numFmt numFmtId="166" formatCode="#,##0.00\ _K_č"/>
    <numFmt numFmtId="167" formatCode="#,##0.00_ ;\-#,##0.00\ 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257">
    <xf numFmtId="0" fontId="0" fillId="0" borderId="0" xfId="0"/>
    <xf numFmtId="0" fontId="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4" xfId="0" applyFont="1" applyFill="1" applyBorder="1" applyAlignment="1" applyProtection="1">
      <alignment horizontal="center" vertical="center" wrapText="1"/>
      <protection hidden="1"/>
    </xf>
    <xf numFmtId="0" fontId="10" fillId="8" borderId="7" xfId="0" applyFont="1" applyFill="1" applyBorder="1" applyAlignment="1" applyProtection="1">
      <alignment horizontal="center" vertical="center" wrapText="1"/>
      <protection hidden="1"/>
    </xf>
    <xf numFmtId="4" fontId="10" fillId="8" borderId="7" xfId="0" applyNumberFormat="1" applyFont="1" applyFill="1" applyBorder="1" applyAlignment="1" applyProtection="1">
      <alignment horizontal="center" vertical="center" wrapText="1"/>
      <protection hidden="1"/>
    </xf>
    <xf numFmtId="166" fontId="10" fillId="8" borderId="7" xfId="0" applyNumberFormat="1" applyFont="1" applyFill="1" applyBorder="1" applyAlignment="1" applyProtection="1">
      <alignment horizontal="center" vertical="center" wrapText="1"/>
      <protection hidden="1"/>
    </xf>
    <xf numFmtId="166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Protection="1">
      <protection hidden="1"/>
    </xf>
    <xf numFmtId="4" fontId="10" fillId="0" borderId="7" xfId="0" applyNumberFormat="1" applyFont="1" applyBorder="1" applyAlignment="1" applyProtection="1">
      <alignment horizontal="center" vertical="center" wrapText="1"/>
      <protection hidden="1"/>
    </xf>
    <xf numFmtId="166" fontId="10" fillId="0" borderId="7" xfId="0" applyNumberFormat="1" applyFont="1" applyBorder="1" applyAlignment="1" applyProtection="1">
      <alignment horizontal="center" vertical="center" wrapText="1"/>
      <protection hidden="1"/>
    </xf>
    <xf numFmtId="0" fontId="15" fillId="2" borderId="6" xfId="0" applyFont="1" applyFill="1" applyBorder="1" applyAlignment="1" applyProtection="1">
      <alignment horizontal="center" vertical="center" wrapText="1"/>
      <protection hidden="1"/>
    </xf>
    <xf numFmtId="0" fontId="15" fillId="2" borderId="41" xfId="0" applyFont="1" applyFill="1" applyBorder="1" applyAlignment="1" applyProtection="1">
      <alignment horizontal="center" vertical="center" wrapText="1"/>
      <protection hidden="1"/>
    </xf>
    <xf numFmtId="0" fontId="10" fillId="0" borderId="42" xfId="0" applyFont="1" applyBorder="1" applyAlignment="1" applyProtection="1">
      <alignment horizontal="center" vertical="center" wrapText="1"/>
      <protection hidden="1"/>
    </xf>
    <xf numFmtId="0" fontId="10" fillId="0" borderId="40" xfId="0" applyFont="1" applyBorder="1" applyAlignment="1" applyProtection="1">
      <alignment horizontal="center" vertical="center" wrapText="1"/>
      <protection hidden="1"/>
    </xf>
    <xf numFmtId="4" fontId="10" fillId="0" borderId="39" xfId="0" applyNumberFormat="1" applyFont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left" vertical="center" wrapText="1"/>
      <protection hidden="1"/>
    </xf>
    <xf numFmtId="3" fontId="10" fillId="8" borderId="7" xfId="0" applyNumberFormat="1" applyFont="1" applyFill="1" applyBorder="1" applyAlignment="1" applyProtection="1">
      <alignment horizontal="center" vertical="center" wrapText="1"/>
      <protection hidden="1"/>
    </xf>
    <xf numFmtId="166" fontId="1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44" xfId="0" applyFont="1" applyBorder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4" fontId="10" fillId="0" borderId="45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5" fillId="0" borderId="5" xfId="0" applyFont="1" applyBorder="1" applyAlignment="1" applyProtection="1">
      <alignment horizontal="justify" vertical="center" wrapText="1"/>
      <protection hidden="1"/>
    </xf>
    <xf numFmtId="0" fontId="2" fillId="2" borderId="2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166" fontId="5" fillId="5" borderId="0" xfId="0" applyNumberFormat="1" applyFont="1" applyFill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164" fontId="2" fillId="8" borderId="4" xfId="1" applyFont="1" applyFill="1" applyBorder="1" applyAlignment="1" applyProtection="1">
      <alignment horizontal="center" vertical="center"/>
      <protection hidden="1"/>
    </xf>
    <xf numFmtId="164" fontId="2" fillId="8" borderId="1" xfId="1" applyFont="1" applyFill="1" applyBorder="1" applyAlignment="1" applyProtection="1">
      <alignment horizontal="center" vertical="center"/>
      <protection hidden="1"/>
    </xf>
    <xf numFmtId="0" fontId="2" fillId="8" borderId="21" xfId="0" applyFont="1" applyFill="1" applyBorder="1" applyAlignment="1" applyProtection="1">
      <alignment wrapText="1"/>
      <protection hidden="1"/>
    </xf>
    <xf numFmtId="0" fontId="5" fillId="8" borderId="21" xfId="0" applyFont="1" applyFill="1" applyBorder="1" applyProtection="1">
      <protection hidden="1"/>
    </xf>
    <xf numFmtId="0" fontId="12" fillId="8" borderId="22" xfId="0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" fillId="8" borderId="16" xfId="0" applyFont="1" applyFill="1" applyBorder="1" applyAlignment="1" applyProtection="1">
      <alignment wrapText="1"/>
      <protection hidden="1"/>
    </xf>
    <xf numFmtId="0" fontId="5" fillId="8" borderId="32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Protection="1">
      <protection hidden="1"/>
    </xf>
    <xf numFmtId="0" fontId="5" fillId="6" borderId="6" xfId="0" applyFont="1" applyFill="1" applyBorder="1" applyAlignment="1" applyProtection="1">
      <alignment horizontal="center"/>
      <protection hidden="1"/>
    </xf>
    <xf numFmtId="164" fontId="5" fillId="6" borderId="30" xfId="0" applyNumberFormat="1" applyFont="1" applyFill="1" applyBorder="1" applyAlignment="1" applyProtection="1">
      <alignment horizontal="center"/>
      <protection hidden="1"/>
    </xf>
    <xf numFmtId="164" fontId="5" fillId="6" borderId="24" xfId="0" applyNumberFormat="1" applyFont="1" applyFill="1" applyBorder="1" applyAlignment="1" applyProtection="1">
      <alignment horizontal="center"/>
      <protection hidden="1"/>
    </xf>
    <xf numFmtId="0" fontId="10" fillId="8" borderId="1" xfId="0" applyFont="1" applyFill="1" applyBorder="1" applyAlignment="1" applyProtection="1">
      <alignment horizontal="left" vertical="center" wrapText="1"/>
      <protection hidden="1"/>
    </xf>
    <xf numFmtId="4" fontId="5" fillId="6" borderId="18" xfId="0" applyNumberFormat="1" applyFont="1" applyFill="1" applyBorder="1" applyAlignment="1" applyProtection="1">
      <alignment horizontal="center"/>
      <protection hidden="1"/>
    </xf>
    <xf numFmtId="4" fontId="5" fillId="6" borderId="19" xfId="0" applyNumberFormat="1" applyFont="1" applyFill="1" applyBorder="1" applyAlignment="1" applyProtection="1">
      <alignment horizontal="center"/>
      <protection hidden="1"/>
    </xf>
    <xf numFmtId="4" fontId="5" fillId="8" borderId="20" xfId="0" applyNumberFormat="1" applyFont="1" applyFill="1" applyBorder="1" applyAlignment="1" applyProtection="1">
      <alignment horizontal="center"/>
      <protection hidden="1"/>
    </xf>
    <xf numFmtId="4" fontId="5" fillId="8" borderId="17" xfId="0" applyNumberFormat="1" applyFont="1" applyFill="1" applyBorder="1" applyAlignment="1" applyProtection="1">
      <alignment horizontal="center"/>
      <protection hidden="1"/>
    </xf>
    <xf numFmtId="0" fontId="15" fillId="10" borderId="1" xfId="0" applyFont="1" applyFill="1" applyBorder="1" applyAlignment="1" applyProtection="1">
      <alignment horizontal="left" vertical="center" wrapText="1"/>
      <protection hidden="1"/>
    </xf>
    <xf numFmtId="4" fontId="5" fillId="10" borderId="20" xfId="0" applyNumberFormat="1" applyFont="1" applyFill="1" applyBorder="1" applyAlignment="1" applyProtection="1">
      <alignment horizontal="center"/>
      <protection hidden="1"/>
    </xf>
    <xf numFmtId="4" fontId="5" fillId="10" borderId="17" xfId="0" applyNumberFormat="1" applyFont="1" applyFill="1" applyBorder="1" applyAlignment="1" applyProtection="1">
      <alignment horizontal="center"/>
      <protection hidden="1"/>
    </xf>
    <xf numFmtId="0" fontId="10" fillId="8" borderId="5" xfId="0" applyFont="1" applyFill="1" applyBorder="1" applyAlignment="1" applyProtection="1">
      <alignment horizontal="left" vertical="center" wrapText="1"/>
      <protection hidden="1"/>
    </xf>
    <xf numFmtId="4" fontId="5" fillId="6" borderId="20" xfId="0" applyNumberFormat="1" applyFont="1" applyFill="1" applyBorder="1" applyAlignment="1" applyProtection="1">
      <alignment horizontal="center"/>
      <protection hidden="1"/>
    </xf>
    <xf numFmtId="4" fontId="5" fillId="6" borderId="17" xfId="0" applyNumberFormat="1" applyFont="1" applyFill="1" applyBorder="1" applyAlignment="1" applyProtection="1">
      <alignment horizontal="center"/>
      <protection hidden="1"/>
    </xf>
    <xf numFmtId="0" fontId="10" fillId="0" borderId="23" xfId="0" applyFont="1" applyBorder="1" applyAlignment="1" applyProtection="1">
      <alignment horizontal="left" vertical="center" wrapText="1"/>
      <protection hidden="1"/>
    </xf>
    <xf numFmtId="4" fontId="5" fillId="3" borderId="27" xfId="0" applyNumberFormat="1" applyFont="1" applyFill="1" applyBorder="1" applyAlignment="1" applyProtection="1">
      <alignment horizontal="center" vertical="center"/>
      <protection locked="0" hidden="1"/>
    </xf>
    <xf numFmtId="4" fontId="5" fillId="8" borderId="31" xfId="0" applyNumberFormat="1" applyFont="1" applyFill="1" applyBorder="1" applyAlignment="1" applyProtection="1">
      <alignment horizontal="center" vertical="center"/>
      <protection hidden="1"/>
    </xf>
    <xf numFmtId="4" fontId="5" fillId="8" borderId="29" xfId="0" applyNumberFormat="1" applyFont="1" applyFill="1" applyBorder="1" applyAlignment="1" applyProtection="1">
      <alignment horizontal="center" vertical="center"/>
      <protection hidden="1"/>
    </xf>
    <xf numFmtId="0" fontId="15" fillId="10" borderId="5" xfId="0" applyFont="1" applyFill="1" applyBorder="1" applyAlignment="1" applyProtection="1">
      <alignment horizontal="left" vertical="center" wrapText="1"/>
      <protection hidden="1"/>
    </xf>
    <xf numFmtId="4" fontId="5" fillId="10" borderId="25" xfId="0" applyNumberFormat="1" applyFont="1" applyFill="1" applyBorder="1" applyAlignment="1" applyProtection="1">
      <alignment horizontal="center"/>
      <protection hidden="1"/>
    </xf>
    <xf numFmtId="4" fontId="5" fillId="10" borderId="26" xfId="0" applyNumberFormat="1" applyFont="1" applyFill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left" vertical="center" wrapText="1"/>
      <protection hidden="1"/>
    </xf>
    <xf numFmtId="4" fontId="5" fillId="8" borderId="28" xfId="0" applyNumberFormat="1" applyFont="1" applyFill="1" applyBorder="1" applyAlignment="1" applyProtection="1">
      <alignment horizontal="center" vertical="center"/>
      <protection hidden="1"/>
    </xf>
    <xf numFmtId="0" fontId="2" fillId="8" borderId="0" xfId="0" applyFont="1" applyFill="1" applyProtection="1">
      <protection hidden="1"/>
    </xf>
    <xf numFmtId="0" fontId="2" fillId="2" borderId="15" xfId="0" applyFont="1" applyFill="1" applyBorder="1" applyAlignment="1" applyProtection="1">
      <alignment horizontal="left" wrapText="1"/>
      <protection hidden="1"/>
    </xf>
    <xf numFmtId="4" fontId="5" fillId="2" borderId="28" xfId="0" applyNumberFormat="1" applyFont="1" applyFill="1" applyBorder="1" applyAlignment="1" applyProtection="1">
      <alignment horizontal="center" vertical="center"/>
      <protection hidden="1"/>
    </xf>
    <xf numFmtId="4" fontId="5" fillId="2" borderId="29" xfId="0" applyNumberFormat="1" applyFont="1" applyFill="1" applyBorder="1" applyAlignment="1" applyProtection="1">
      <alignment horizontal="center" vertical="center"/>
      <protection hidden="1"/>
    </xf>
    <xf numFmtId="0" fontId="5" fillId="7" borderId="1" xfId="0" applyFont="1" applyFill="1" applyBorder="1" applyProtection="1">
      <protection hidden="1"/>
    </xf>
    <xf numFmtId="3" fontId="5" fillId="7" borderId="4" xfId="0" applyNumberFormat="1" applyFont="1" applyFill="1" applyBorder="1" applyProtection="1">
      <protection hidden="1"/>
    </xf>
    <xf numFmtId="0" fontId="2" fillId="8" borderId="11" xfId="0" applyFont="1" applyFill="1" applyBorder="1" applyAlignment="1" applyProtection="1">
      <alignment wrapText="1"/>
      <protection hidden="1"/>
    </xf>
    <xf numFmtId="0" fontId="2" fillId="2" borderId="3" xfId="0" applyFont="1" applyFill="1" applyBorder="1" applyAlignment="1" applyProtection="1">
      <alignment wrapText="1"/>
      <protection hidden="1"/>
    </xf>
    <xf numFmtId="164" fontId="5" fillId="0" borderId="11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2" fillId="8" borderId="32" xfId="0" applyFont="1" applyFill="1" applyBorder="1" applyAlignment="1" applyProtection="1">
      <alignment wrapText="1"/>
      <protection hidden="1"/>
    </xf>
    <xf numFmtId="0" fontId="5" fillId="8" borderId="35" xfId="0" applyFont="1" applyFill="1" applyBorder="1" applyProtection="1"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6" borderId="18" xfId="0" applyFont="1" applyFill="1" applyBorder="1" applyAlignment="1" applyProtection="1">
      <alignment horizontal="center"/>
      <protection hidden="1"/>
    </xf>
    <xf numFmtId="0" fontId="5" fillId="6" borderId="19" xfId="0" applyFont="1" applyFill="1" applyBorder="1" applyAlignment="1" applyProtection="1">
      <alignment horizontal="center"/>
      <protection hidden="1"/>
    </xf>
    <xf numFmtId="0" fontId="5" fillId="4" borderId="15" xfId="0" applyFont="1" applyFill="1" applyBorder="1" applyAlignment="1" applyProtection="1">
      <alignment horizontal="center"/>
      <protection hidden="1"/>
    </xf>
    <xf numFmtId="4" fontId="5" fillId="4" borderId="20" xfId="0" applyNumberFormat="1" applyFont="1" applyFill="1" applyBorder="1" applyAlignment="1" applyProtection="1">
      <alignment horizontal="center"/>
      <protection hidden="1"/>
    </xf>
    <xf numFmtId="4" fontId="5" fillId="4" borderId="17" xfId="0" applyNumberFormat="1" applyFont="1" applyFill="1" applyBorder="1" applyAlignment="1" applyProtection="1">
      <alignment horizontal="center"/>
      <protection hidden="1"/>
    </xf>
    <xf numFmtId="4" fontId="5" fillId="8" borderId="33" xfId="0" applyNumberFormat="1" applyFont="1" applyFill="1" applyBorder="1" applyAlignment="1" applyProtection="1">
      <alignment horizontal="center" vertical="center"/>
      <protection hidden="1"/>
    </xf>
    <xf numFmtId="4" fontId="5" fillId="8" borderId="37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4" fontId="5" fillId="8" borderId="34" xfId="0" applyNumberFormat="1" applyFont="1" applyFill="1" applyBorder="1" applyAlignment="1" applyProtection="1">
      <alignment horizontal="center" vertical="center"/>
      <protection hidden="1"/>
    </xf>
    <xf numFmtId="4" fontId="5" fillId="8" borderId="38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4" fontId="5" fillId="2" borderId="1" xfId="0" applyNumberFormat="1" applyFont="1" applyFill="1" applyBorder="1" applyAlignment="1" applyProtection="1">
      <alignment horizontal="center"/>
      <protection hidden="1"/>
    </xf>
    <xf numFmtId="0" fontId="2" fillId="11" borderId="1" xfId="0" applyFont="1" applyFill="1" applyBorder="1" applyAlignment="1" applyProtection="1">
      <alignment horizontal="center"/>
      <protection hidden="1"/>
    </xf>
    <xf numFmtId="4" fontId="5" fillId="11" borderId="1" xfId="0" applyNumberFormat="1" applyFont="1" applyFill="1" applyBorder="1" applyAlignment="1" applyProtection="1">
      <alignment horizontal="center"/>
      <protection hidden="1"/>
    </xf>
    <xf numFmtId="0" fontId="5" fillId="8" borderId="1" xfId="0" applyFont="1" applyFill="1" applyBorder="1" applyProtection="1">
      <protection hidden="1"/>
    </xf>
    <xf numFmtId="4" fontId="5" fillId="8" borderId="1" xfId="0" applyNumberFormat="1" applyFont="1" applyFill="1" applyBorder="1" applyAlignment="1" applyProtection="1">
      <alignment horizontal="center"/>
      <protection hidden="1"/>
    </xf>
    <xf numFmtId="0" fontId="5" fillId="8" borderId="1" xfId="0" applyFont="1" applyFill="1" applyBorder="1" applyAlignment="1" applyProtection="1">
      <alignment vertical="center" wrapText="1"/>
      <protection hidden="1"/>
    </xf>
    <xf numFmtId="165" fontId="5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9" borderId="1" xfId="0" applyFont="1" applyFill="1" applyBorder="1" applyAlignment="1" applyProtection="1">
      <alignment horizontal="left" vertical="center" wrapText="1"/>
      <protection hidden="1"/>
    </xf>
    <xf numFmtId="165" fontId="5" fillId="9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Border="1" applyProtection="1">
      <protection hidden="1"/>
    </xf>
    <xf numFmtId="0" fontId="5" fillId="0" borderId="10" xfId="0" applyFont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165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9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" fillId="8" borderId="0" xfId="0" applyFont="1" applyFill="1" applyAlignment="1" applyProtection="1">
      <alignment horizontal="center"/>
      <protection hidden="1"/>
    </xf>
    <xf numFmtId="0" fontId="5" fillId="0" borderId="5" xfId="0" applyFont="1" applyBorder="1" applyAlignment="1">
      <alignment horizontal="center" vertical="center" wrapText="1"/>
    </xf>
    <xf numFmtId="0" fontId="17" fillId="8" borderId="0" xfId="0" applyFont="1" applyFill="1" applyAlignment="1" applyProtection="1">
      <alignment wrapText="1"/>
      <protection hidden="1"/>
    </xf>
    <xf numFmtId="4" fontId="5" fillId="3" borderId="9" xfId="0" applyNumberFormat="1" applyFont="1" applyFill="1" applyBorder="1" applyAlignment="1" applyProtection="1">
      <alignment horizontal="center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164" fontId="5" fillId="6" borderId="46" xfId="0" applyNumberFormat="1" applyFont="1" applyFill="1" applyBorder="1" applyAlignment="1" applyProtection="1">
      <alignment horizontal="center"/>
      <protection hidden="1"/>
    </xf>
    <xf numFmtId="4" fontId="5" fillId="6" borderId="47" xfId="0" applyNumberFormat="1" applyFont="1" applyFill="1" applyBorder="1" applyAlignment="1" applyProtection="1">
      <alignment horizontal="center"/>
      <protection hidden="1"/>
    </xf>
    <xf numFmtId="4" fontId="5" fillId="8" borderId="48" xfId="0" applyNumberFormat="1" applyFont="1" applyFill="1" applyBorder="1" applyAlignment="1" applyProtection="1">
      <alignment horizontal="center"/>
      <protection hidden="1"/>
    </xf>
    <xf numFmtId="4" fontId="5" fillId="10" borderId="48" xfId="0" applyNumberFormat="1" applyFont="1" applyFill="1" applyBorder="1" applyAlignment="1" applyProtection="1">
      <alignment horizontal="center"/>
      <protection hidden="1"/>
    </xf>
    <xf numFmtId="4" fontId="5" fillId="6" borderId="48" xfId="0" applyNumberFormat="1" applyFont="1" applyFill="1" applyBorder="1" applyAlignment="1" applyProtection="1">
      <alignment horizontal="center"/>
      <protection hidden="1"/>
    </xf>
    <xf numFmtId="4" fontId="5" fillId="8" borderId="49" xfId="0" applyNumberFormat="1" applyFont="1" applyFill="1" applyBorder="1" applyAlignment="1" applyProtection="1">
      <alignment horizontal="center" vertical="center"/>
      <protection hidden="1"/>
    </xf>
    <xf numFmtId="4" fontId="5" fillId="10" borderId="50" xfId="0" applyNumberFormat="1" applyFont="1" applyFill="1" applyBorder="1" applyAlignment="1" applyProtection="1">
      <alignment horizontal="center"/>
      <protection hidden="1"/>
    </xf>
    <xf numFmtId="4" fontId="5" fillId="2" borderId="49" xfId="0" applyNumberFormat="1" applyFont="1" applyFill="1" applyBorder="1" applyAlignment="1" applyProtection="1">
      <alignment horizontal="center" vertical="center"/>
      <protection hidden="1"/>
    </xf>
    <xf numFmtId="0" fontId="16" fillId="4" borderId="4" xfId="0" applyFont="1" applyFill="1" applyBorder="1" applyAlignment="1" applyProtection="1">
      <alignment horizontal="center" vertical="center"/>
      <protection hidden="1"/>
    </xf>
    <xf numFmtId="4" fontId="5" fillId="6" borderId="37" xfId="0" applyNumberFormat="1" applyFont="1" applyFill="1" applyBorder="1" applyAlignment="1" applyProtection="1">
      <alignment horizontal="center"/>
      <protection hidden="1"/>
    </xf>
    <xf numFmtId="4" fontId="5" fillId="8" borderId="37" xfId="0" applyNumberFormat="1" applyFont="1" applyFill="1" applyBorder="1" applyAlignment="1" applyProtection="1">
      <alignment horizontal="center"/>
      <protection hidden="1"/>
    </xf>
    <xf numFmtId="4" fontId="5" fillId="10" borderId="37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4" fontId="5" fillId="6" borderId="51" xfId="0" applyNumberFormat="1" applyFont="1" applyFill="1" applyBorder="1" applyAlignment="1" applyProtection="1">
      <alignment horizontal="center"/>
      <protection hidden="1"/>
    </xf>
    <xf numFmtId="4" fontId="5" fillId="8" borderId="1" xfId="0" applyNumberFormat="1" applyFont="1" applyFill="1" applyBorder="1" applyAlignment="1" applyProtection="1">
      <alignment horizontal="center" vertical="center"/>
      <protection hidden="1"/>
    </xf>
    <xf numFmtId="4" fontId="5" fillId="10" borderId="1" xfId="0" applyNumberFormat="1" applyFont="1" applyFill="1" applyBorder="1" applyAlignment="1" applyProtection="1">
      <alignment horizontal="center"/>
      <protection hidden="1"/>
    </xf>
    <xf numFmtId="4" fontId="5" fillId="2" borderId="5" xfId="0" applyNumberFormat="1" applyFont="1" applyFill="1" applyBorder="1" applyAlignment="1" applyProtection="1">
      <alignment horizontal="center" vertical="center"/>
      <protection hidden="1"/>
    </xf>
    <xf numFmtId="0" fontId="5" fillId="6" borderId="47" xfId="0" applyFont="1" applyFill="1" applyBorder="1" applyAlignment="1" applyProtection="1">
      <alignment horizontal="center"/>
      <protection hidden="1"/>
    </xf>
    <xf numFmtId="4" fontId="5" fillId="8" borderId="53" xfId="0" applyNumberFormat="1" applyFont="1" applyFill="1" applyBorder="1" applyAlignment="1" applyProtection="1">
      <alignment horizontal="center"/>
      <protection hidden="1"/>
    </xf>
    <xf numFmtId="4" fontId="5" fillId="4" borderId="48" xfId="0" applyNumberFormat="1" applyFont="1" applyFill="1" applyBorder="1" applyAlignment="1" applyProtection="1">
      <alignment horizontal="center"/>
      <protection hidden="1"/>
    </xf>
    <xf numFmtId="4" fontId="5" fillId="8" borderId="54" xfId="0" applyNumberFormat="1" applyFont="1" applyFill="1" applyBorder="1" applyAlignment="1" applyProtection="1">
      <alignment horizontal="center" vertical="center"/>
      <protection hidden="1"/>
    </xf>
    <xf numFmtId="4" fontId="5" fillId="8" borderId="55" xfId="0" applyNumberFormat="1" applyFont="1" applyFill="1" applyBorder="1" applyAlignment="1" applyProtection="1">
      <alignment horizontal="center" vertical="center"/>
      <protection hidden="1"/>
    </xf>
    <xf numFmtId="4" fontId="5" fillId="2" borderId="2" xfId="0" applyNumberFormat="1" applyFont="1" applyFill="1" applyBorder="1" applyAlignment="1" applyProtection="1">
      <alignment horizontal="center"/>
      <protection hidden="1"/>
    </xf>
    <xf numFmtId="4" fontId="5" fillId="11" borderId="2" xfId="0" applyNumberFormat="1" applyFont="1" applyFill="1" applyBorder="1" applyAlignment="1" applyProtection="1">
      <alignment horizontal="center"/>
      <protection hidden="1"/>
    </xf>
    <xf numFmtId="4" fontId="5" fillId="8" borderId="2" xfId="0" applyNumberFormat="1" applyFont="1" applyFill="1" applyBorder="1" applyAlignment="1" applyProtection="1">
      <alignment horizontal="center"/>
      <protection hidden="1"/>
    </xf>
    <xf numFmtId="165" fontId="5" fillId="8" borderId="2" xfId="0" applyNumberFormat="1" applyFont="1" applyFill="1" applyBorder="1" applyAlignment="1" applyProtection="1">
      <alignment horizontal="center" vertical="center" wrapText="1"/>
      <protection hidden="1"/>
    </xf>
    <xf numFmtId="165" fontId="5" fillId="9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36" xfId="0" applyFont="1" applyFill="1" applyBorder="1" applyAlignment="1" applyProtection="1">
      <alignment horizontal="center"/>
      <protection hidden="1"/>
    </xf>
    <xf numFmtId="4" fontId="5" fillId="4" borderId="37" xfId="0" applyNumberFormat="1" applyFont="1" applyFill="1" applyBorder="1" applyAlignment="1" applyProtection="1">
      <alignment horizontal="center"/>
      <protection hidden="1"/>
    </xf>
    <xf numFmtId="4" fontId="5" fillId="8" borderId="23" xfId="0" applyNumberFormat="1" applyFont="1" applyFill="1" applyBorder="1" applyAlignment="1" applyProtection="1">
      <alignment horizontal="center"/>
      <protection hidden="1"/>
    </xf>
    <xf numFmtId="165" fontId="5" fillId="8" borderId="23" xfId="0" applyNumberFormat="1" applyFont="1" applyFill="1" applyBorder="1" applyAlignment="1" applyProtection="1">
      <alignment horizontal="center" vertical="center" wrapText="1"/>
      <protection hidden="1"/>
    </xf>
    <xf numFmtId="165" fontId="5" fillId="9" borderId="5" xfId="0" applyNumberFormat="1" applyFont="1" applyFill="1" applyBorder="1" applyAlignment="1" applyProtection="1">
      <alignment horizontal="center" vertical="center" wrapText="1"/>
      <protection hidden="1"/>
    </xf>
    <xf numFmtId="4" fontId="5" fillId="11" borderId="6" xfId="0" applyNumberFormat="1" applyFont="1" applyFill="1" applyBorder="1" applyAlignment="1" applyProtection="1">
      <alignment horizontal="center"/>
      <protection hidden="1"/>
    </xf>
    <xf numFmtId="167" fontId="5" fillId="6" borderId="1" xfId="0" applyNumberFormat="1" applyFont="1" applyFill="1" applyBorder="1" applyAlignment="1" applyProtection="1">
      <alignment horizontal="center"/>
      <protection hidden="1"/>
    </xf>
    <xf numFmtId="0" fontId="10" fillId="0" borderId="43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/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4" fillId="0" borderId="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left" vertical="center" wrapText="1"/>
    </xf>
    <xf numFmtId="0" fontId="14" fillId="7" borderId="5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" xfId="0" applyFont="1" applyBorder="1"/>
    <xf numFmtId="0" fontId="10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7" fillId="7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2" xfId="0" applyFont="1" applyBorder="1" applyAlignment="1">
      <alignment horizontal="justify" vertical="center" wrapText="1"/>
    </xf>
    <xf numFmtId="0" fontId="0" fillId="0" borderId="10" xfId="0" applyBorder="1" applyAlignment="1">
      <alignment vertical="top" wrapText="1"/>
    </xf>
    <xf numFmtId="165" fontId="15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165" fontId="2" fillId="3" borderId="13" xfId="0" applyNumberFormat="1" applyFont="1" applyFill="1" applyBorder="1" applyAlignment="1" applyProtection="1">
      <alignment horizontal="center" vertical="center"/>
      <protection locked="0"/>
    </xf>
    <xf numFmtId="165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hidden="1"/>
    </xf>
    <xf numFmtId="0" fontId="17" fillId="8" borderId="2" xfId="0" applyFont="1" applyFill="1" applyBorder="1" applyAlignment="1" applyProtection="1">
      <alignment wrapText="1"/>
      <protection hidden="1"/>
    </xf>
    <xf numFmtId="0" fontId="17" fillId="8" borderId="3" xfId="0" applyFont="1" applyFill="1" applyBorder="1" applyAlignment="1" applyProtection="1">
      <alignment wrapText="1"/>
      <protection hidden="1"/>
    </xf>
    <xf numFmtId="0" fontId="17" fillId="8" borderId="4" xfId="0" applyFont="1" applyFill="1" applyBorder="1" applyAlignment="1" applyProtection="1">
      <alignment wrapText="1"/>
      <protection hidden="1"/>
    </xf>
    <xf numFmtId="0" fontId="2" fillId="8" borderId="0" xfId="0" applyFont="1" applyFill="1" applyAlignment="1" applyProtection="1">
      <alignment horizontal="center"/>
      <protection hidden="1"/>
    </xf>
    <xf numFmtId="0" fontId="18" fillId="8" borderId="6" xfId="0" applyFont="1" applyFill="1" applyBorder="1" applyAlignment="1" applyProtection="1">
      <alignment horizontal="center" vertical="center" wrapText="1"/>
      <protection hidden="1"/>
    </xf>
    <xf numFmtId="0" fontId="18" fillId="8" borderId="23" xfId="0" applyFont="1" applyFill="1" applyBorder="1" applyAlignment="1" applyProtection="1">
      <alignment horizontal="center" vertical="center" wrapText="1"/>
      <protection hidden="1"/>
    </xf>
    <xf numFmtId="0" fontId="19" fillId="0" borderId="23" xfId="0" applyFont="1" applyBorder="1" applyAlignment="1" applyProtection="1">
      <alignment horizontal="center" vertical="center" wrapText="1"/>
      <protection hidden="1"/>
    </xf>
    <xf numFmtId="0" fontId="19" fillId="0" borderId="9" xfId="0" applyFont="1" applyBorder="1" applyAlignment="1" applyProtection="1">
      <alignment horizontal="center" vertical="center" wrapText="1"/>
      <protection hidden="1"/>
    </xf>
    <xf numFmtId="0" fontId="19" fillId="0" borderId="5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2" borderId="2" xfId="0" applyFont="1" applyFill="1" applyBorder="1" applyAlignment="1" applyProtection="1">
      <alignment horizontal="justify" vertical="center" wrapText="1"/>
      <protection hidden="1"/>
    </xf>
    <xf numFmtId="0" fontId="15" fillId="2" borderId="3" xfId="0" applyFont="1" applyFill="1" applyBorder="1" applyAlignment="1" applyProtection="1">
      <alignment horizontal="justify" vertical="center" wrapText="1"/>
      <protection hidden="1"/>
    </xf>
    <xf numFmtId="0" fontId="15" fillId="2" borderId="4" xfId="0" applyFont="1" applyFill="1" applyBorder="1" applyAlignment="1" applyProtection="1">
      <alignment horizontal="justify" vertical="center" wrapText="1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15" fillId="2" borderId="15" xfId="0" applyFont="1" applyFill="1" applyBorder="1" applyAlignment="1" applyProtection="1">
      <alignment horizontal="left" vertical="center" wrapText="1"/>
      <protection hidden="1"/>
    </xf>
    <xf numFmtId="0" fontId="15" fillId="2" borderId="43" xfId="0" applyFont="1" applyFill="1" applyBorder="1" applyAlignment="1" applyProtection="1">
      <alignment horizontal="left" vertical="center" wrapText="1"/>
      <protection hidden="1"/>
    </xf>
    <xf numFmtId="0" fontId="15" fillId="2" borderId="7" xfId="0" applyFont="1" applyFill="1" applyBorder="1" applyAlignment="1" applyProtection="1">
      <alignment horizontal="left" vertical="center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15" fillId="2" borderId="2" xfId="0" applyFont="1" applyFill="1" applyBorder="1" applyAlignment="1" applyProtection="1">
      <alignment horizontal="left" vertical="center" wrapText="1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0" fontId="15" fillId="2" borderId="4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3" fillId="3" borderId="0" xfId="0" applyFont="1" applyFill="1" applyAlignment="1" applyProtection="1">
      <alignment horizontal="left" vertical="top"/>
      <protection locked="0"/>
    </xf>
    <xf numFmtId="0" fontId="9" fillId="0" borderId="12" xfId="0" applyFont="1" applyBorder="1" applyAlignment="1" applyProtection="1">
      <alignment horizontal="center" vertical="center" wrapText="1"/>
    </xf>
    <xf numFmtId="0" fontId="0" fillId="0" borderId="0" xfId="0" applyProtection="1"/>
    <xf numFmtId="0" fontId="15" fillId="7" borderId="11" xfId="0" applyFont="1" applyFill="1" applyBorder="1" applyAlignment="1" applyProtection="1">
      <alignment horizontal="center" vertical="center"/>
    </xf>
    <xf numFmtId="165" fontId="15" fillId="7" borderId="11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/>
    </xf>
    <xf numFmtId="165" fontId="15" fillId="7" borderId="13" xfId="0" applyNumberFormat="1" applyFont="1" applyFill="1" applyBorder="1" applyAlignment="1" applyProtection="1">
      <alignment horizontal="center" vertical="center"/>
    </xf>
    <xf numFmtId="165" fontId="15" fillId="7" borderId="14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 vertical="center"/>
    </xf>
    <xf numFmtId="165" fontId="2" fillId="2" borderId="1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3" borderId="0" xfId="0" applyFont="1" applyFill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3" fillId="0" borderId="9" xfId="0" applyFont="1" applyBorder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5" fontId="5" fillId="0" borderId="4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165" fontId="5" fillId="0" borderId="7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4" fontId="5" fillId="0" borderId="52" xfId="0" applyNumberFormat="1" applyFont="1" applyBorder="1" applyAlignment="1" applyProtection="1">
      <alignment horizontal="center" vertical="center"/>
      <protection hidden="1"/>
    </xf>
    <xf numFmtId="4" fontId="5" fillId="0" borderId="23" xfId="0" applyNumberFormat="1" applyFont="1" applyBorder="1" applyAlignment="1" applyProtection="1">
      <alignment horizontal="center" vertical="center"/>
      <protection hidden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134"/>
  <sheetViews>
    <sheetView tabSelected="1" zoomScaleNormal="100" workbookViewId="0">
      <selection activeCell="C8" sqref="C8"/>
    </sheetView>
  </sheetViews>
  <sheetFormatPr defaultColWidth="9.109375" defaultRowHeight="14.4" x14ac:dyDescent="0.3"/>
  <cols>
    <col min="1" max="1" width="41.5546875" customWidth="1"/>
    <col min="2" max="2" width="24.5546875" customWidth="1"/>
    <col min="3" max="3" width="27.6640625" customWidth="1"/>
  </cols>
  <sheetData>
    <row r="1" spans="1:3" x14ac:dyDescent="0.3">
      <c r="A1" s="104"/>
      <c r="B1" s="104"/>
      <c r="C1" s="104"/>
    </row>
    <row r="2" spans="1:3" ht="22.8" x14ac:dyDescent="0.4">
      <c r="A2" s="177" t="s">
        <v>3</v>
      </c>
      <c r="B2" s="178"/>
      <c r="C2" s="178"/>
    </row>
    <row r="3" spans="1:3" x14ac:dyDescent="0.3">
      <c r="A3" s="104"/>
      <c r="B3" s="104"/>
      <c r="C3" s="104"/>
    </row>
    <row r="4" spans="1:3" ht="15.6" x14ac:dyDescent="0.3">
      <c r="A4" s="183" t="s">
        <v>74</v>
      </c>
      <c r="B4" s="183"/>
      <c r="C4" s="183"/>
    </row>
    <row r="5" spans="1:3" ht="16.2" thickBot="1" x14ac:dyDescent="0.35">
      <c r="A5" s="158"/>
      <c r="B5" s="158"/>
      <c r="C5" s="158"/>
    </row>
    <row r="6" spans="1:3" ht="47.4" thickBot="1" x14ac:dyDescent="0.35">
      <c r="A6" s="106" t="s">
        <v>88</v>
      </c>
      <c r="B6" s="107" t="s">
        <v>87</v>
      </c>
      <c r="C6" s="107" t="s">
        <v>69</v>
      </c>
    </row>
    <row r="7" spans="1:3" ht="16.2" thickBot="1" x14ac:dyDescent="0.35">
      <c r="A7" s="118" t="s">
        <v>75</v>
      </c>
      <c r="B7" s="108" t="s">
        <v>82</v>
      </c>
      <c r="C7" s="102"/>
    </row>
    <row r="8" spans="1:3" ht="16.2" thickBot="1" x14ac:dyDescent="0.35">
      <c r="A8" s="118" t="s">
        <v>76</v>
      </c>
      <c r="B8" s="108" t="s">
        <v>82</v>
      </c>
      <c r="C8" s="102"/>
    </row>
    <row r="9" spans="1:3" ht="16.2" thickBot="1" x14ac:dyDescent="0.35">
      <c r="A9" s="118" t="s">
        <v>77</v>
      </c>
      <c r="B9" s="108" t="s">
        <v>71</v>
      </c>
      <c r="C9" s="102"/>
    </row>
    <row r="10" spans="1:3" ht="16.2" thickBot="1" x14ac:dyDescent="0.35">
      <c r="A10" s="118" t="s">
        <v>78</v>
      </c>
      <c r="B10" s="108" t="s">
        <v>83</v>
      </c>
      <c r="C10" s="102"/>
    </row>
    <row r="11" spans="1:3" ht="16.2" thickBot="1" x14ac:dyDescent="0.35">
      <c r="A11" s="118" t="s">
        <v>79</v>
      </c>
      <c r="B11" s="108" t="s">
        <v>84</v>
      </c>
      <c r="C11" s="102"/>
    </row>
    <row r="12" spans="1:3" ht="16.2" thickBot="1" x14ac:dyDescent="0.35">
      <c r="A12" s="118" t="s">
        <v>80</v>
      </c>
      <c r="B12" s="108" t="s">
        <v>84</v>
      </c>
      <c r="C12" s="102"/>
    </row>
    <row r="13" spans="1:3" ht="16.2" thickBot="1" x14ac:dyDescent="0.35">
      <c r="A13" s="118" t="s">
        <v>37</v>
      </c>
      <c r="B13" s="108" t="s">
        <v>85</v>
      </c>
      <c r="C13" s="102"/>
    </row>
    <row r="14" spans="1:3" ht="16.2" thickBot="1" x14ac:dyDescent="0.35">
      <c r="A14" s="118" t="s">
        <v>81</v>
      </c>
      <c r="B14" s="108" t="s">
        <v>84</v>
      </c>
      <c r="C14" s="102"/>
    </row>
    <row r="15" spans="1:3" ht="16.2" thickBot="1" x14ac:dyDescent="0.35">
      <c r="A15" s="158"/>
      <c r="B15" s="158"/>
      <c r="C15" s="158"/>
    </row>
    <row r="16" spans="1:3" ht="46.5" customHeight="1" thickBot="1" x14ac:dyDescent="0.35">
      <c r="A16" s="187" t="s">
        <v>167</v>
      </c>
      <c r="B16" s="180"/>
      <c r="C16" s="181"/>
    </row>
    <row r="17" spans="1:3" ht="30.75" customHeight="1" thickBot="1" x14ac:dyDescent="0.35">
      <c r="A17" s="190" t="s">
        <v>86</v>
      </c>
      <c r="B17" s="180"/>
      <c r="C17" s="181"/>
    </row>
    <row r="18" spans="1:3" ht="14.25" customHeight="1" x14ac:dyDescent="0.3">
      <c r="A18" s="159"/>
      <c r="B18" s="160"/>
      <c r="C18" s="160"/>
    </row>
    <row r="19" spans="1:3" ht="13.5" customHeight="1" x14ac:dyDescent="0.3">
      <c r="A19" s="159"/>
      <c r="B19" s="160"/>
      <c r="C19" s="160"/>
    </row>
    <row r="20" spans="1:3" ht="15.6" x14ac:dyDescent="0.3">
      <c r="A20" s="183" t="s">
        <v>42</v>
      </c>
      <c r="B20" s="183"/>
      <c r="C20" s="183"/>
    </row>
    <row r="21" spans="1:3" ht="15" thickBot="1" x14ac:dyDescent="0.35">
      <c r="A21" s="113"/>
      <c r="B21" s="104"/>
      <c r="C21" s="104"/>
    </row>
    <row r="22" spans="1:3" ht="47.4" thickBot="1" x14ac:dyDescent="0.35">
      <c r="A22" s="106" t="s">
        <v>43</v>
      </c>
      <c r="B22" s="114" t="s">
        <v>40</v>
      </c>
      <c r="C22" s="114" t="s">
        <v>54</v>
      </c>
    </row>
    <row r="23" spans="1:3" ht="16.2" thickBot="1" x14ac:dyDescent="0.35">
      <c r="A23" s="108" t="s">
        <v>75</v>
      </c>
      <c r="B23" s="110" t="s">
        <v>89</v>
      </c>
      <c r="C23" s="103"/>
    </row>
    <row r="24" spans="1:3" ht="16.2" thickBot="1" x14ac:dyDescent="0.35">
      <c r="A24" s="118" t="s">
        <v>76</v>
      </c>
      <c r="B24" s="112" t="s">
        <v>89</v>
      </c>
      <c r="C24" s="102"/>
    </row>
    <row r="25" spans="1:3" ht="16.2" thickBot="1" x14ac:dyDescent="0.35">
      <c r="A25" s="118" t="s">
        <v>77</v>
      </c>
      <c r="B25" s="112" t="s">
        <v>89</v>
      </c>
      <c r="C25" s="103"/>
    </row>
    <row r="26" spans="1:3" ht="16.2" thickBot="1" x14ac:dyDescent="0.35">
      <c r="A26" s="118" t="s">
        <v>78</v>
      </c>
      <c r="B26" s="112" t="s">
        <v>89</v>
      </c>
      <c r="C26" s="103"/>
    </row>
    <row r="27" spans="1:3" ht="16.2" thickBot="1" x14ac:dyDescent="0.35">
      <c r="A27" s="118" t="s">
        <v>79</v>
      </c>
      <c r="B27" s="112" t="s">
        <v>89</v>
      </c>
      <c r="C27" s="102"/>
    </row>
    <row r="28" spans="1:3" ht="16.2" thickBot="1" x14ac:dyDescent="0.35">
      <c r="A28" s="118" t="s">
        <v>80</v>
      </c>
      <c r="B28" s="112" t="s">
        <v>89</v>
      </c>
      <c r="C28" s="102"/>
    </row>
    <row r="29" spans="1:3" ht="16.2" thickBot="1" x14ac:dyDescent="0.35">
      <c r="A29" s="118" t="s">
        <v>37</v>
      </c>
      <c r="B29" s="112" t="s">
        <v>89</v>
      </c>
      <c r="C29" s="102"/>
    </row>
    <row r="30" spans="1:3" ht="16.2" thickBot="1" x14ac:dyDescent="0.35">
      <c r="A30" s="118" t="s">
        <v>81</v>
      </c>
      <c r="B30" s="112" t="s">
        <v>89</v>
      </c>
      <c r="C30" s="102"/>
    </row>
    <row r="31" spans="1:3" x14ac:dyDescent="0.3">
      <c r="A31" s="104"/>
      <c r="B31" s="104"/>
      <c r="C31" s="104"/>
    </row>
    <row r="32" spans="1:3" x14ac:dyDescent="0.3">
      <c r="A32" s="104"/>
      <c r="B32" s="104"/>
      <c r="C32" s="104"/>
    </row>
    <row r="33" spans="1:3" ht="15.6" x14ac:dyDescent="0.3">
      <c r="A33" s="183" t="s">
        <v>90</v>
      </c>
      <c r="B33" s="183"/>
      <c r="C33" s="183"/>
    </row>
    <row r="34" spans="1:3" ht="15" thickBot="1" x14ac:dyDescent="0.35">
      <c r="A34" s="113"/>
      <c r="B34" s="104"/>
      <c r="C34" s="104"/>
    </row>
    <row r="35" spans="1:3" ht="31.8" thickBot="1" x14ac:dyDescent="0.35">
      <c r="A35" s="106" t="s">
        <v>91</v>
      </c>
      <c r="B35" s="114" t="s">
        <v>40</v>
      </c>
      <c r="C35" s="114" t="s">
        <v>92</v>
      </c>
    </row>
    <row r="36" spans="1:3" ht="16.2" thickBot="1" x14ac:dyDescent="0.35">
      <c r="A36" s="108" t="s">
        <v>75</v>
      </c>
      <c r="B36" s="110" t="s">
        <v>93</v>
      </c>
      <c r="C36" s="103"/>
    </row>
    <row r="37" spans="1:3" ht="16.2" thickBot="1" x14ac:dyDescent="0.35">
      <c r="A37" s="118" t="s">
        <v>76</v>
      </c>
      <c r="B37" s="112" t="s">
        <v>93</v>
      </c>
      <c r="C37" s="102"/>
    </row>
    <row r="38" spans="1:3" ht="16.2" thickBot="1" x14ac:dyDescent="0.35">
      <c r="A38" s="118" t="s">
        <v>77</v>
      </c>
      <c r="B38" s="112" t="s">
        <v>93</v>
      </c>
      <c r="C38" s="103"/>
    </row>
    <row r="39" spans="1:3" ht="16.2" thickBot="1" x14ac:dyDescent="0.35">
      <c r="A39" s="118" t="s">
        <v>78</v>
      </c>
      <c r="B39" s="112" t="s">
        <v>93</v>
      </c>
      <c r="C39" s="103"/>
    </row>
    <row r="40" spans="1:3" ht="16.2" thickBot="1" x14ac:dyDescent="0.35">
      <c r="A40" s="118" t="s">
        <v>79</v>
      </c>
      <c r="B40" s="112" t="s">
        <v>93</v>
      </c>
      <c r="C40" s="102"/>
    </row>
    <row r="41" spans="1:3" ht="16.2" thickBot="1" x14ac:dyDescent="0.35">
      <c r="A41" s="118" t="s">
        <v>80</v>
      </c>
      <c r="B41" s="112" t="s">
        <v>93</v>
      </c>
      <c r="C41" s="102"/>
    </row>
    <row r="42" spans="1:3" ht="16.2" thickBot="1" x14ac:dyDescent="0.35">
      <c r="A42" s="118" t="s">
        <v>37</v>
      </c>
      <c r="B42" s="112" t="s">
        <v>93</v>
      </c>
      <c r="C42" s="102"/>
    </row>
    <row r="43" spans="1:3" ht="16.2" thickBot="1" x14ac:dyDescent="0.35">
      <c r="A43" s="118" t="s">
        <v>81</v>
      </c>
      <c r="B43" s="112" t="s">
        <v>93</v>
      </c>
      <c r="C43" s="102"/>
    </row>
    <row r="44" spans="1:3" ht="15.6" x14ac:dyDescent="0.3">
      <c r="A44" s="161"/>
      <c r="B44" s="161"/>
      <c r="C44" s="162"/>
    </row>
    <row r="45" spans="1:3" ht="15.6" x14ac:dyDescent="0.3">
      <c r="A45" s="161"/>
      <c r="B45" s="161"/>
      <c r="C45" s="162"/>
    </row>
    <row r="46" spans="1:3" ht="15.6" x14ac:dyDescent="0.3">
      <c r="A46" s="183" t="s">
        <v>38</v>
      </c>
      <c r="B46" s="183"/>
      <c r="C46" s="183"/>
    </row>
    <row r="47" spans="1:3" ht="15" thickBot="1" x14ac:dyDescent="0.35">
      <c r="A47" s="163"/>
      <c r="B47" s="163"/>
      <c r="C47" s="104"/>
    </row>
    <row r="48" spans="1:3" ht="31.8" thickBot="1" x14ac:dyDescent="0.35">
      <c r="A48" s="115" t="s">
        <v>39</v>
      </c>
      <c r="B48" s="116" t="s">
        <v>40</v>
      </c>
      <c r="C48" s="107" t="s">
        <v>41</v>
      </c>
    </row>
    <row r="49" spans="1:3" ht="16.2" thickBot="1" x14ac:dyDescent="0.35">
      <c r="A49" s="111" t="s">
        <v>168</v>
      </c>
      <c r="B49" s="110" t="s">
        <v>46</v>
      </c>
      <c r="C49" s="102"/>
    </row>
    <row r="50" spans="1:3" ht="20.25" customHeight="1" thickBot="1" x14ac:dyDescent="0.35">
      <c r="A50" s="111" t="s">
        <v>94</v>
      </c>
      <c r="B50" s="112" t="s">
        <v>46</v>
      </c>
      <c r="C50" s="102"/>
    </row>
    <row r="51" spans="1:3" x14ac:dyDescent="0.3">
      <c r="A51" s="164"/>
      <c r="B51" s="165"/>
      <c r="C51" s="165"/>
    </row>
    <row r="52" spans="1:3" x14ac:dyDescent="0.3">
      <c r="A52" s="165"/>
      <c r="B52" s="165"/>
      <c r="C52" s="165"/>
    </row>
    <row r="53" spans="1:3" ht="15.6" x14ac:dyDescent="0.3">
      <c r="A53" s="183" t="s">
        <v>95</v>
      </c>
      <c r="B53" s="183"/>
      <c r="C53" s="183"/>
    </row>
    <row r="54" spans="1:3" ht="16.2" thickBot="1" x14ac:dyDescent="0.35">
      <c r="A54" s="105"/>
      <c r="B54" s="105"/>
      <c r="C54" s="105"/>
    </row>
    <row r="55" spans="1:3" ht="47.4" thickBot="1" x14ac:dyDescent="0.35">
      <c r="A55" s="115" t="s">
        <v>96</v>
      </c>
      <c r="B55" s="116" t="s">
        <v>103</v>
      </c>
      <c r="C55" s="107" t="s">
        <v>122</v>
      </c>
    </row>
    <row r="56" spans="1:3" ht="31.8" thickBot="1" x14ac:dyDescent="0.35">
      <c r="A56" s="109" t="s">
        <v>97</v>
      </c>
      <c r="B56" s="110" t="s">
        <v>98</v>
      </c>
      <c r="C56" s="102"/>
    </row>
    <row r="57" spans="1:3" ht="14.25" customHeight="1" x14ac:dyDescent="0.3">
      <c r="A57" s="166"/>
      <c r="B57" s="167"/>
      <c r="C57" s="167"/>
    </row>
    <row r="58" spans="1:3" x14ac:dyDescent="0.3">
      <c r="A58" s="165"/>
      <c r="B58" s="165"/>
      <c r="C58" s="165"/>
    </row>
    <row r="59" spans="1:3" ht="15.6" x14ac:dyDescent="0.3">
      <c r="A59" s="183" t="s">
        <v>99</v>
      </c>
      <c r="B59" s="183"/>
      <c r="C59" s="183"/>
    </row>
    <row r="60" spans="1:3" ht="16.2" thickBot="1" x14ac:dyDescent="0.35">
      <c r="A60" s="105"/>
      <c r="B60" s="105"/>
      <c r="C60" s="105"/>
    </row>
    <row r="61" spans="1:3" ht="31.8" thickBot="1" x14ac:dyDescent="0.35">
      <c r="A61" s="115" t="s">
        <v>100</v>
      </c>
      <c r="B61" s="116" t="s">
        <v>103</v>
      </c>
      <c r="C61" s="107" t="s">
        <v>101</v>
      </c>
    </row>
    <row r="62" spans="1:3" ht="21" customHeight="1" thickBot="1" x14ac:dyDescent="0.35">
      <c r="A62" s="109" t="s">
        <v>102</v>
      </c>
      <c r="B62" s="110" t="s">
        <v>98</v>
      </c>
      <c r="C62" s="102"/>
    </row>
    <row r="63" spans="1:3" ht="29.25" customHeight="1" x14ac:dyDescent="0.3">
      <c r="A63" s="188" t="s">
        <v>108</v>
      </c>
      <c r="B63" s="191"/>
      <c r="C63" s="191"/>
    </row>
    <row r="64" spans="1:3" ht="14.25" customHeight="1" x14ac:dyDescent="0.3">
      <c r="A64" s="166"/>
      <c r="B64" s="168"/>
      <c r="C64" s="168"/>
    </row>
    <row r="65" spans="1:5" x14ac:dyDescent="0.3">
      <c r="A65" s="165"/>
      <c r="B65" s="165"/>
      <c r="C65" s="165"/>
    </row>
    <row r="66" spans="1:5" ht="15.6" x14ac:dyDescent="0.3">
      <c r="A66" s="183" t="s">
        <v>104</v>
      </c>
      <c r="B66" s="183"/>
      <c r="C66" s="183"/>
    </row>
    <row r="67" spans="1:5" ht="16.2" thickBot="1" x14ac:dyDescent="0.35">
      <c r="A67" s="105"/>
      <c r="B67" s="105"/>
      <c r="C67" s="105"/>
    </row>
    <row r="68" spans="1:5" ht="47.4" thickBot="1" x14ac:dyDescent="0.35">
      <c r="A68" s="115" t="s">
        <v>105</v>
      </c>
      <c r="B68" s="116" t="s">
        <v>103</v>
      </c>
      <c r="C68" s="107" t="s">
        <v>106</v>
      </c>
    </row>
    <row r="69" spans="1:5" ht="16.2" thickBot="1" x14ac:dyDescent="0.35">
      <c r="A69" s="109" t="s">
        <v>105</v>
      </c>
      <c r="B69" s="110" t="s">
        <v>98</v>
      </c>
      <c r="C69" s="102"/>
    </row>
    <row r="70" spans="1:5" ht="32.25" customHeight="1" x14ac:dyDescent="0.3">
      <c r="A70" s="188" t="s">
        <v>107</v>
      </c>
      <c r="B70" s="189"/>
      <c r="C70" s="189"/>
    </row>
    <row r="72" spans="1:5" ht="15.6" x14ac:dyDescent="0.3">
      <c r="A72" s="183" t="s">
        <v>44</v>
      </c>
      <c r="B72" s="183"/>
      <c r="C72" s="183"/>
    </row>
    <row r="73" spans="1:5" ht="15" thickBot="1" x14ac:dyDescent="0.35">
      <c r="A73" s="104"/>
      <c r="B73" s="104"/>
      <c r="C73" s="104"/>
    </row>
    <row r="74" spans="1:5" ht="16.2" thickBot="1" x14ac:dyDescent="0.35">
      <c r="A74" s="184" t="s">
        <v>63</v>
      </c>
      <c r="B74" s="185"/>
      <c r="C74" s="186"/>
    </row>
    <row r="75" spans="1:5" ht="31.8" thickBot="1" x14ac:dyDescent="0.35">
      <c r="A75" s="169" t="s">
        <v>7</v>
      </c>
      <c r="B75" s="107" t="s">
        <v>0</v>
      </c>
      <c r="C75" s="107" t="s">
        <v>45</v>
      </c>
    </row>
    <row r="76" spans="1:5" ht="36" customHeight="1" thickBot="1" x14ac:dyDescent="0.35">
      <c r="A76" s="170" t="s">
        <v>110</v>
      </c>
      <c r="B76" s="112" t="s">
        <v>1</v>
      </c>
      <c r="C76" s="102"/>
      <c r="D76" s="104"/>
      <c r="E76" s="104"/>
    </row>
    <row r="77" spans="1:5" ht="33" customHeight="1" thickBot="1" x14ac:dyDescent="0.35">
      <c r="A77" s="171" t="s">
        <v>111</v>
      </c>
      <c r="B77" s="172" t="s">
        <v>1</v>
      </c>
      <c r="C77" s="102"/>
      <c r="D77" s="104"/>
      <c r="E77" s="104"/>
    </row>
    <row r="78" spans="1:5" ht="27.6" x14ac:dyDescent="0.3">
      <c r="A78" s="173" t="s">
        <v>16</v>
      </c>
      <c r="B78" s="172" t="s">
        <v>1</v>
      </c>
      <c r="C78" s="102"/>
      <c r="D78" s="104"/>
      <c r="E78" s="104"/>
    </row>
    <row r="79" spans="1:5" ht="28.2" thickBot="1" x14ac:dyDescent="0.35">
      <c r="A79" s="173" t="s">
        <v>17</v>
      </c>
      <c r="B79" s="172" t="s">
        <v>1</v>
      </c>
      <c r="C79" s="102"/>
      <c r="D79" s="104"/>
      <c r="E79" s="104"/>
    </row>
    <row r="80" spans="1:5" ht="16.2" thickBot="1" x14ac:dyDescent="0.35">
      <c r="A80" s="174" t="s">
        <v>8</v>
      </c>
      <c r="B80" s="175" t="s">
        <v>1</v>
      </c>
      <c r="C80" s="176" t="s">
        <v>9</v>
      </c>
      <c r="D80" s="104"/>
      <c r="E80" s="104"/>
    </row>
    <row r="81" spans="1:5" ht="64.5" customHeight="1" thickBot="1" x14ac:dyDescent="0.35">
      <c r="A81" s="179" t="s">
        <v>112</v>
      </c>
      <c r="B81" s="180"/>
      <c r="C81" s="181"/>
      <c r="D81" s="104"/>
      <c r="E81" s="104"/>
    </row>
    <row r="82" spans="1:5" ht="33" customHeight="1" x14ac:dyDescent="0.35">
      <c r="A82" s="182" t="s">
        <v>109</v>
      </c>
      <c r="B82" s="182"/>
      <c r="C82" s="182"/>
      <c r="D82" s="104"/>
      <c r="E82" s="104"/>
    </row>
    <row r="83" spans="1:5" x14ac:dyDescent="0.3">
      <c r="A83" s="163"/>
      <c r="B83" s="163"/>
      <c r="C83" s="163"/>
      <c r="D83" s="104"/>
      <c r="E83" s="104"/>
    </row>
    <row r="84" spans="1:5" x14ac:dyDescent="0.3">
      <c r="A84" s="104"/>
      <c r="B84" s="104"/>
      <c r="C84" s="104"/>
      <c r="D84" s="104"/>
      <c r="E84" s="104"/>
    </row>
    <row r="85" spans="1:5" x14ac:dyDescent="0.3">
      <c r="A85" s="222" t="s">
        <v>170</v>
      </c>
      <c r="B85" s="222"/>
      <c r="C85" s="222"/>
      <c r="D85" s="104"/>
      <c r="E85" s="104"/>
    </row>
    <row r="86" spans="1:5" x14ac:dyDescent="0.3">
      <c r="A86" s="222"/>
      <c r="B86" s="222"/>
      <c r="C86" s="222"/>
      <c r="D86" s="104"/>
      <c r="E86" s="104"/>
    </row>
    <row r="87" spans="1:5" x14ac:dyDescent="0.3">
      <c r="A87" s="222"/>
      <c r="B87" s="222"/>
      <c r="C87" s="222"/>
      <c r="D87" s="104"/>
      <c r="E87" s="104"/>
    </row>
    <row r="88" spans="1:5" x14ac:dyDescent="0.3">
      <c r="A88" s="222"/>
      <c r="B88" s="222"/>
      <c r="C88" s="222"/>
      <c r="D88" s="104"/>
      <c r="E88" s="104"/>
    </row>
    <row r="89" spans="1:5" x14ac:dyDescent="0.3">
      <c r="A89" s="222"/>
      <c r="B89" s="222"/>
      <c r="C89" s="222"/>
      <c r="D89" s="104"/>
      <c r="E89" s="104"/>
    </row>
    <row r="90" spans="1:5" x14ac:dyDescent="0.3">
      <c r="A90" s="104"/>
      <c r="B90" s="104"/>
      <c r="C90" s="104"/>
      <c r="D90" s="104"/>
      <c r="E90" s="104"/>
    </row>
    <row r="91" spans="1:5" x14ac:dyDescent="0.3">
      <c r="A91" s="104"/>
      <c r="B91" s="104"/>
      <c r="C91" s="104"/>
      <c r="D91" s="104"/>
      <c r="E91" s="104"/>
    </row>
    <row r="92" spans="1:5" x14ac:dyDescent="0.3">
      <c r="A92" s="104"/>
      <c r="B92" s="104"/>
      <c r="C92" s="104"/>
      <c r="D92" s="104"/>
      <c r="E92" s="104"/>
    </row>
    <row r="93" spans="1:5" x14ac:dyDescent="0.3">
      <c r="A93" s="104"/>
      <c r="B93" s="104"/>
      <c r="C93" s="104"/>
      <c r="D93" s="104"/>
      <c r="E93" s="104"/>
    </row>
    <row r="94" spans="1:5" x14ac:dyDescent="0.3">
      <c r="A94" s="104"/>
      <c r="B94" s="104"/>
      <c r="C94" s="104"/>
      <c r="D94" s="104"/>
      <c r="E94" s="104"/>
    </row>
    <row r="95" spans="1:5" x14ac:dyDescent="0.3">
      <c r="A95" s="104"/>
      <c r="B95" s="104"/>
      <c r="C95" s="104"/>
      <c r="D95" s="104"/>
      <c r="E95" s="104"/>
    </row>
    <row r="96" spans="1:5" x14ac:dyDescent="0.3">
      <c r="A96" s="104"/>
      <c r="B96" s="104"/>
      <c r="C96" s="104"/>
      <c r="D96" s="104"/>
      <c r="E96" s="104"/>
    </row>
    <row r="97" spans="1:5" x14ac:dyDescent="0.3">
      <c r="A97" s="104"/>
      <c r="B97" s="104"/>
      <c r="C97" s="104"/>
      <c r="D97" s="104"/>
      <c r="E97" s="104"/>
    </row>
    <row r="98" spans="1:5" x14ac:dyDescent="0.3">
      <c r="A98" s="104"/>
      <c r="B98" s="104"/>
      <c r="C98" s="104"/>
      <c r="D98" s="104"/>
      <c r="E98" s="104"/>
    </row>
    <row r="99" spans="1:5" x14ac:dyDescent="0.3">
      <c r="A99" s="104"/>
      <c r="B99" s="104"/>
      <c r="C99" s="104"/>
      <c r="D99" s="104"/>
      <c r="E99" s="104"/>
    </row>
    <row r="100" spans="1:5" x14ac:dyDescent="0.3">
      <c r="A100" s="104"/>
      <c r="B100" s="104"/>
      <c r="C100" s="104"/>
      <c r="D100" s="104"/>
      <c r="E100" s="104"/>
    </row>
    <row r="101" spans="1:5" x14ac:dyDescent="0.3">
      <c r="A101" s="104"/>
      <c r="B101" s="104"/>
      <c r="C101" s="104"/>
      <c r="D101" s="104"/>
      <c r="E101" s="104"/>
    </row>
    <row r="102" spans="1:5" x14ac:dyDescent="0.3">
      <c r="A102" s="104"/>
      <c r="B102" s="104"/>
      <c r="C102" s="104"/>
      <c r="D102" s="104"/>
      <c r="E102" s="104"/>
    </row>
    <row r="103" spans="1:5" x14ac:dyDescent="0.3">
      <c r="A103" s="104"/>
      <c r="B103" s="104"/>
      <c r="C103" s="104"/>
      <c r="D103" s="104"/>
      <c r="E103" s="104"/>
    </row>
    <row r="104" spans="1:5" x14ac:dyDescent="0.3">
      <c r="A104" s="104"/>
      <c r="B104" s="104"/>
      <c r="C104" s="104"/>
      <c r="D104" s="104"/>
      <c r="E104" s="104"/>
    </row>
    <row r="105" spans="1:5" x14ac:dyDescent="0.3">
      <c r="A105" s="104"/>
      <c r="B105" s="104"/>
      <c r="C105" s="104"/>
      <c r="D105" s="104"/>
      <c r="E105" s="104"/>
    </row>
    <row r="106" spans="1:5" x14ac:dyDescent="0.3">
      <c r="A106" s="104"/>
      <c r="B106" s="104"/>
      <c r="C106" s="104"/>
      <c r="D106" s="104"/>
      <c r="E106" s="104"/>
    </row>
    <row r="107" spans="1:5" x14ac:dyDescent="0.3">
      <c r="A107" s="104"/>
      <c r="B107" s="104"/>
      <c r="C107" s="104"/>
      <c r="D107" s="104"/>
      <c r="E107" s="104"/>
    </row>
    <row r="108" spans="1:5" x14ac:dyDescent="0.3">
      <c r="A108" s="104"/>
      <c r="B108" s="104"/>
      <c r="C108" s="104"/>
      <c r="D108" s="104"/>
      <c r="E108" s="104"/>
    </row>
    <row r="109" spans="1:5" x14ac:dyDescent="0.3">
      <c r="A109" s="104"/>
      <c r="B109" s="104"/>
      <c r="C109" s="104"/>
      <c r="D109" s="104"/>
      <c r="E109" s="104"/>
    </row>
    <row r="110" spans="1:5" x14ac:dyDescent="0.3">
      <c r="A110" s="104"/>
      <c r="B110" s="104"/>
      <c r="C110" s="104"/>
      <c r="D110" s="104"/>
      <c r="E110" s="104"/>
    </row>
    <row r="111" spans="1:5" x14ac:dyDescent="0.3">
      <c r="A111" s="104"/>
      <c r="B111" s="104"/>
      <c r="C111" s="104"/>
      <c r="D111" s="104"/>
      <c r="E111" s="104"/>
    </row>
    <row r="112" spans="1:5" x14ac:dyDescent="0.3">
      <c r="A112" s="104"/>
      <c r="B112" s="104"/>
      <c r="C112" s="104"/>
      <c r="D112" s="104"/>
      <c r="E112" s="104"/>
    </row>
    <row r="113" spans="1:5" x14ac:dyDescent="0.3">
      <c r="A113" s="104"/>
      <c r="B113" s="104"/>
      <c r="C113" s="104"/>
      <c r="D113" s="104"/>
      <c r="E113" s="104"/>
    </row>
    <row r="114" spans="1:5" x14ac:dyDescent="0.3">
      <c r="A114" s="104"/>
      <c r="B114" s="104"/>
      <c r="C114" s="104"/>
      <c r="D114" s="104"/>
      <c r="E114" s="104"/>
    </row>
    <row r="115" spans="1:5" x14ac:dyDescent="0.3">
      <c r="A115" s="104"/>
      <c r="B115" s="104"/>
      <c r="C115" s="104"/>
      <c r="D115" s="104"/>
      <c r="E115" s="104"/>
    </row>
    <row r="116" spans="1:5" x14ac:dyDescent="0.3">
      <c r="A116" s="104"/>
      <c r="B116" s="104"/>
      <c r="C116" s="104"/>
      <c r="D116" s="104"/>
      <c r="E116" s="104"/>
    </row>
    <row r="117" spans="1:5" x14ac:dyDescent="0.3">
      <c r="A117" s="104"/>
      <c r="B117" s="104"/>
      <c r="C117" s="104"/>
      <c r="D117" s="104"/>
      <c r="E117" s="104"/>
    </row>
    <row r="118" spans="1:5" x14ac:dyDescent="0.3">
      <c r="A118" s="104"/>
      <c r="B118" s="104"/>
      <c r="C118" s="104"/>
      <c r="D118" s="104"/>
      <c r="E118" s="104"/>
    </row>
    <row r="119" spans="1:5" x14ac:dyDescent="0.3">
      <c r="A119" s="104"/>
      <c r="B119" s="104"/>
      <c r="C119" s="104"/>
      <c r="D119" s="104"/>
      <c r="E119" s="104"/>
    </row>
    <row r="120" spans="1:5" x14ac:dyDescent="0.3">
      <c r="A120" s="104"/>
      <c r="B120" s="104"/>
      <c r="C120" s="104"/>
      <c r="D120" s="104"/>
      <c r="E120" s="104"/>
    </row>
    <row r="121" spans="1:5" x14ac:dyDescent="0.3">
      <c r="A121" s="104"/>
      <c r="B121" s="104"/>
      <c r="C121" s="104"/>
      <c r="D121" s="104"/>
      <c r="E121" s="104"/>
    </row>
    <row r="122" spans="1:5" x14ac:dyDescent="0.3">
      <c r="A122" s="104"/>
      <c r="B122" s="104"/>
      <c r="C122" s="104"/>
      <c r="D122" s="104"/>
      <c r="E122" s="104"/>
    </row>
    <row r="123" spans="1:5" x14ac:dyDescent="0.3">
      <c r="A123" s="104"/>
      <c r="B123" s="104"/>
      <c r="C123" s="104"/>
      <c r="D123" s="104"/>
      <c r="E123" s="104"/>
    </row>
    <row r="124" spans="1:5" x14ac:dyDescent="0.3">
      <c r="A124" s="104"/>
      <c r="B124" s="104"/>
      <c r="C124" s="104"/>
      <c r="D124" s="104"/>
      <c r="E124" s="104"/>
    </row>
    <row r="125" spans="1:5" x14ac:dyDescent="0.3">
      <c r="A125" s="104"/>
      <c r="B125" s="104"/>
      <c r="C125" s="104"/>
      <c r="D125" s="104"/>
      <c r="E125" s="104"/>
    </row>
    <row r="126" spans="1:5" x14ac:dyDescent="0.3">
      <c r="A126" s="104"/>
      <c r="B126" s="104"/>
      <c r="C126" s="104"/>
      <c r="D126" s="104"/>
      <c r="E126" s="104"/>
    </row>
    <row r="127" spans="1:5" x14ac:dyDescent="0.3">
      <c r="A127" s="104"/>
      <c r="B127" s="104"/>
      <c r="C127" s="104"/>
      <c r="D127" s="104"/>
      <c r="E127" s="104"/>
    </row>
    <row r="128" spans="1:5" x14ac:dyDescent="0.3">
      <c r="A128" s="104"/>
      <c r="B128" s="104"/>
      <c r="C128" s="104"/>
      <c r="D128" s="104"/>
      <c r="E128" s="104"/>
    </row>
    <row r="129" spans="1:5" x14ac:dyDescent="0.3">
      <c r="A129" s="104"/>
      <c r="B129" s="104"/>
      <c r="C129" s="104"/>
      <c r="D129" s="104"/>
      <c r="E129" s="104"/>
    </row>
    <row r="130" spans="1:5" x14ac:dyDescent="0.3">
      <c r="A130" s="104"/>
      <c r="B130" s="104"/>
      <c r="C130" s="104"/>
      <c r="D130" s="104"/>
      <c r="E130" s="104"/>
    </row>
    <row r="131" spans="1:5" x14ac:dyDescent="0.3">
      <c r="A131" s="104"/>
      <c r="B131" s="104"/>
      <c r="C131" s="104"/>
      <c r="D131" s="104"/>
      <c r="E131" s="104"/>
    </row>
    <row r="132" spans="1:5" x14ac:dyDescent="0.3">
      <c r="A132" s="104"/>
      <c r="B132" s="104"/>
      <c r="C132" s="104"/>
      <c r="D132" s="104"/>
      <c r="E132" s="104"/>
    </row>
    <row r="133" spans="1:5" x14ac:dyDescent="0.3">
      <c r="A133" s="104"/>
      <c r="B133" s="104"/>
      <c r="C133" s="104"/>
      <c r="D133" s="104"/>
      <c r="E133" s="104"/>
    </row>
    <row r="134" spans="1:5" x14ac:dyDescent="0.3">
      <c r="A134" s="104"/>
      <c r="B134" s="104"/>
      <c r="C134" s="104"/>
      <c r="D134" s="104"/>
      <c r="E134" s="104"/>
    </row>
  </sheetData>
  <sheetProtection algorithmName="SHA-512" hashValue="nH1pRLuM9LpWZ//meNgxb0spweLBCvmg4o1xxRTxbTKWmjtsKrVc0Wjx4MRwurvAD3bCV7b7dKKlcPv7JKfKQw==" saltValue="3mT4Znt5JMHSC4LEg9Hutw==" spinCount="100000" sheet="1" formatCells="0" formatColumns="0" formatRows="0" selectLockedCells="1"/>
  <mergeCells count="17">
    <mergeCell ref="A85:C89"/>
    <mergeCell ref="A2:C2"/>
    <mergeCell ref="A81:C81"/>
    <mergeCell ref="A82:C82"/>
    <mergeCell ref="A4:C4"/>
    <mergeCell ref="A46:C46"/>
    <mergeCell ref="A20:C20"/>
    <mergeCell ref="A72:C72"/>
    <mergeCell ref="A74:C74"/>
    <mergeCell ref="A16:C16"/>
    <mergeCell ref="A53:C53"/>
    <mergeCell ref="A33:C33"/>
    <mergeCell ref="A70:C70"/>
    <mergeCell ref="A17:C17"/>
    <mergeCell ref="A66:C66"/>
    <mergeCell ref="A63:C63"/>
    <mergeCell ref="A59:C59"/>
  </mergeCells>
  <pageMargins left="0.70866141732283472" right="0.70866141732283472" top="0.78740157480314965" bottom="0.78740157480314965" header="0.31496062992125984" footer="0.31496062992125984"/>
  <pageSetup paperSize="9" scale="92" fitToHeight="0" orientation="portrait" r:id="rId1"/>
  <headerFooter>
    <oddHeader>&amp;R"Zajištění sběru, přepravy, využití a/nebo odstranění komunálních odpadů města Louny"
Příloha č.6_Výkaz výměr, Výkaz výměr - Stanovení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D72"/>
  <sheetViews>
    <sheetView workbookViewId="0">
      <selection activeCell="C49" sqref="C49:D49"/>
    </sheetView>
  </sheetViews>
  <sheetFormatPr defaultColWidth="9.109375" defaultRowHeight="14.4" x14ac:dyDescent="0.3"/>
  <cols>
    <col min="1" max="1" width="9.109375" style="224"/>
    <col min="2" max="2" width="42.44140625" style="224" customWidth="1"/>
    <col min="3" max="3" width="9.109375" style="224"/>
    <col min="4" max="4" width="24.6640625" style="224" customWidth="1"/>
    <col min="5" max="16384" width="9.109375" style="224"/>
  </cols>
  <sheetData>
    <row r="4" spans="1:4" ht="45.75" customHeight="1" thickBot="1" x14ac:dyDescent="0.35">
      <c r="A4" s="223" t="s">
        <v>4</v>
      </c>
      <c r="B4" s="223"/>
      <c r="C4" s="223"/>
      <c r="D4" s="223"/>
    </row>
    <row r="5" spans="1:4" ht="15" thickTop="1" x14ac:dyDescent="0.3"/>
    <row r="7" spans="1:4" ht="15.6" x14ac:dyDescent="0.3">
      <c r="A7" s="225" t="s">
        <v>134</v>
      </c>
      <c r="B7" s="225"/>
      <c r="C7" s="226">
        <f>'Stanovení ceny '!C147</f>
        <v>1501931.0000000002</v>
      </c>
      <c r="D7" s="226"/>
    </row>
    <row r="8" spans="1:4" ht="15.6" x14ac:dyDescent="0.3">
      <c r="A8" s="225" t="s">
        <v>135</v>
      </c>
      <c r="B8" s="225"/>
      <c r="C8" s="192">
        <f>0.21*C7</f>
        <v>315405.51</v>
      </c>
      <c r="D8" s="192"/>
    </row>
    <row r="9" spans="1:4" ht="15.6" x14ac:dyDescent="0.3">
      <c r="A9" s="225" t="s">
        <v>136</v>
      </c>
      <c r="B9" s="225"/>
      <c r="C9" s="226">
        <f>C7+C8</f>
        <v>1817336.5100000002</v>
      </c>
      <c r="D9" s="226"/>
    </row>
    <row r="10" spans="1:4" ht="15.6" x14ac:dyDescent="0.3">
      <c r="A10" s="227"/>
      <c r="B10" s="227"/>
      <c r="C10" s="227"/>
      <c r="D10" s="227"/>
    </row>
    <row r="11" spans="1:4" ht="15.6" x14ac:dyDescent="0.3">
      <c r="A11" s="225" t="s">
        <v>137</v>
      </c>
      <c r="B11" s="225"/>
      <c r="C11" s="228">
        <f>'Stanovení ceny '!D147</f>
        <v>1727772</v>
      </c>
      <c r="D11" s="229"/>
    </row>
    <row r="12" spans="1:4" ht="15.6" x14ac:dyDescent="0.3">
      <c r="A12" s="225" t="s">
        <v>138</v>
      </c>
      <c r="B12" s="225"/>
      <c r="C12" s="192">
        <f>0.21*C11</f>
        <v>362832.12</v>
      </c>
      <c r="D12" s="192"/>
    </row>
    <row r="13" spans="1:4" ht="15.6" x14ac:dyDescent="0.3">
      <c r="A13" s="225" t="s">
        <v>139</v>
      </c>
      <c r="B13" s="225"/>
      <c r="C13" s="226">
        <f>C11+C12</f>
        <v>2090604.12</v>
      </c>
      <c r="D13" s="226"/>
    </row>
    <row r="14" spans="1:4" ht="15.6" x14ac:dyDescent="0.3">
      <c r="A14" s="227"/>
      <c r="B14" s="227"/>
      <c r="C14" s="227"/>
      <c r="D14" s="227"/>
    </row>
    <row r="15" spans="1:4" ht="15.6" x14ac:dyDescent="0.3">
      <c r="A15" s="225" t="s">
        <v>140</v>
      </c>
      <c r="B15" s="225"/>
      <c r="C15" s="228">
        <f>'Stanovení ceny '!E147</f>
        <v>1989719.0000000002</v>
      </c>
      <c r="D15" s="229"/>
    </row>
    <row r="16" spans="1:4" ht="15.6" x14ac:dyDescent="0.3">
      <c r="A16" s="225" t="s">
        <v>141</v>
      </c>
      <c r="B16" s="225"/>
      <c r="C16" s="192">
        <f>0.21*C15</f>
        <v>417840.99000000005</v>
      </c>
      <c r="D16" s="192"/>
    </row>
    <row r="17" spans="1:4" ht="15.6" x14ac:dyDescent="0.3">
      <c r="A17" s="225" t="s">
        <v>142</v>
      </c>
      <c r="B17" s="225"/>
      <c r="C17" s="226">
        <f>C15+C16</f>
        <v>2407559.9900000002</v>
      </c>
      <c r="D17" s="226"/>
    </row>
    <row r="18" spans="1:4" ht="15.6" x14ac:dyDescent="0.3">
      <c r="A18" s="227"/>
      <c r="B18" s="227"/>
      <c r="C18" s="227"/>
      <c r="D18" s="227"/>
    </row>
    <row r="19" spans="1:4" ht="15.6" x14ac:dyDescent="0.3">
      <c r="A19" s="225" t="s">
        <v>143</v>
      </c>
      <c r="B19" s="225"/>
      <c r="C19" s="228">
        <f>'Stanovení ceny '!F147</f>
        <v>2256090</v>
      </c>
      <c r="D19" s="229"/>
    </row>
    <row r="20" spans="1:4" ht="15.6" x14ac:dyDescent="0.3">
      <c r="A20" s="225" t="s">
        <v>144</v>
      </c>
      <c r="B20" s="225"/>
      <c r="C20" s="192">
        <f>0.21*C19</f>
        <v>473778.89999999997</v>
      </c>
      <c r="D20" s="192"/>
    </row>
    <row r="21" spans="1:4" ht="15.6" x14ac:dyDescent="0.3">
      <c r="A21" s="225" t="s">
        <v>145</v>
      </c>
      <c r="B21" s="225"/>
      <c r="C21" s="226">
        <f>C19+C20</f>
        <v>2729868.9</v>
      </c>
      <c r="D21" s="226"/>
    </row>
    <row r="22" spans="1:4" ht="15.6" x14ac:dyDescent="0.3">
      <c r="A22" s="230"/>
      <c r="B22" s="230"/>
      <c r="C22" s="230"/>
      <c r="D22" s="230"/>
    </row>
    <row r="23" spans="1:4" ht="15.6" x14ac:dyDescent="0.3">
      <c r="A23" s="225" t="s">
        <v>146</v>
      </c>
      <c r="B23" s="225"/>
      <c r="C23" s="226">
        <f>'Stanovení ceny '!G147</f>
        <v>676</v>
      </c>
      <c r="D23" s="226"/>
    </row>
    <row r="24" spans="1:4" ht="15.6" x14ac:dyDescent="0.3">
      <c r="A24" s="225" t="s">
        <v>147</v>
      </c>
      <c r="B24" s="225"/>
      <c r="C24" s="192">
        <f>0.21*C23</f>
        <v>141.96</v>
      </c>
      <c r="D24" s="192"/>
    </row>
    <row r="25" spans="1:4" ht="15.6" x14ac:dyDescent="0.3">
      <c r="A25" s="225" t="s">
        <v>148</v>
      </c>
      <c r="B25" s="225"/>
      <c r="C25" s="226">
        <f>C23+C24</f>
        <v>817.96</v>
      </c>
      <c r="D25" s="226"/>
    </row>
    <row r="26" spans="1:4" ht="15.6" x14ac:dyDescent="0.3">
      <c r="A26" s="230"/>
      <c r="B26" s="230"/>
      <c r="C26" s="230"/>
      <c r="D26" s="230"/>
    </row>
    <row r="27" spans="1:4" ht="15.6" x14ac:dyDescent="0.3">
      <c r="A27" s="225" t="s">
        <v>149</v>
      </c>
      <c r="B27" s="225"/>
      <c r="C27" s="226">
        <f>'Stanovení ceny '!G147</f>
        <v>676</v>
      </c>
      <c r="D27" s="226"/>
    </row>
    <row r="28" spans="1:4" ht="15.6" x14ac:dyDescent="0.3">
      <c r="A28" s="225" t="s">
        <v>152</v>
      </c>
      <c r="B28" s="225"/>
      <c r="C28" s="192">
        <f>0.21*C27</f>
        <v>141.96</v>
      </c>
      <c r="D28" s="192"/>
    </row>
    <row r="29" spans="1:4" ht="15.6" x14ac:dyDescent="0.3">
      <c r="A29" s="225" t="s">
        <v>151</v>
      </c>
      <c r="B29" s="225"/>
      <c r="C29" s="226">
        <f>C27+C28</f>
        <v>817.96</v>
      </c>
      <c r="D29" s="226"/>
    </row>
    <row r="30" spans="1:4" ht="15.6" x14ac:dyDescent="0.3">
      <c r="A30" s="230"/>
      <c r="B30" s="230"/>
      <c r="C30" s="230"/>
      <c r="D30" s="230"/>
    </row>
    <row r="31" spans="1:4" ht="15.6" x14ac:dyDescent="0.3">
      <c r="A31" s="225" t="s">
        <v>153</v>
      </c>
      <c r="B31" s="225"/>
      <c r="C31" s="226">
        <f>'Stanovení ceny '!G147</f>
        <v>676</v>
      </c>
      <c r="D31" s="226"/>
    </row>
    <row r="32" spans="1:4" ht="15.6" x14ac:dyDescent="0.3">
      <c r="A32" s="225" t="s">
        <v>150</v>
      </c>
      <c r="B32" s="225"/>
      <c r="C32" s="192">
        <f>0.21*C31</f>
        <v>141.96</v>
      </c>
      <c r="D32" s="192"/>
    </row>
    <row r="33" spans="1:4" ht="15.6" x14ac:dyDescent="0.3">
      <c r="A33" s="225" t="s">
        <v>154</v>
      </c>
      <c r="B33" s="225"/>
      <c r="C33" s="226">
        <f>C31+C32</f>
        <v>817.96</v>
      </c>
      <c r="D33" s="226"/>
    </row>
    <row r="34" spans="1:4" ht="15.6" x14ac:dyDescent="0.3">
      <c r="A34" s="230"/>
      <c r="B34" s="230"/>
      <c r="C34" s="230"/>
      <c r="D34" s="230"/>
    </row>
    <row r="35" spans="1:4" ht="15.6" x14ac:dyDescent="0.3">
      <c r="A35" s="225" t="s">
        <v>155</v>
      </c>
      <c r="B35" s="225"/>
      <c r="C35" s="226">
        <f>'Stanovení ceny '!G147</f>
        <v>676</v>
      </c>
      <c r="D35" s="226"/>
    </row>
    <row r="36" spans="1:4" ht="15.6" x14ac:dyDescent="0.3">
      <c r="A36" s="225" t="s">
        <v>156</v>
      </c>
      <c r="B36" s="225"/>
      <c r="C36" s="192">
        <f>0.21*C35</f>
        <v>141.96</v>
      </c>
      <c r="D36" s="192"/>
    </row>
    <row r="37" spans="1:4" ht="15.6" x14ac:dyDescent="0.3">
      <c r="A37" s="225" t="s">
        <v>157</v>
      </c>
      <c r="B37" s="225"/>
      <c r="C37" s="226">
        <f>C35+C36</f>
        <v>817.96</v>
      </c>
      <c r="D37" s="226"/>
    </row>
    <row r="38" spans="1:4" ht="15.6" x14ac:dyDescent="0.3">
      <c r="A38" s="230"/>
      <c r="B38" s="230"/>
      <c r="C38" s="230"/>
      <c r="D38" s="230"/>
    </row>
    <row r="39" spans="1:4" ht="15.6" x14ac:dyDescent="0.3">
      <c r="A39" s="225" t="s">
        <v>158</v>
      </c>
      <c r="B39" s="225"/>
      <c r="C39" s="226">
        <f>'Stanovení ceny '!G147</f>
        <v>676</v>
      </c>
      <c r="D39" s="226"/>
    </row>
    <row r="40" spans="1:4" ht="15.6" x14ac:dyDescent="0.3">
      <c r="A40" s="225" t="s">
        <v>160</v>
      </c>
      <c r="B40" s="225"/>
      <c r="C40" s="192">
        <f>0.21*C39</f>
        <v>141.96</v>
      </c>
      <c r="D40" s="192"/>
    </row>
    <row r="41" spans="1:4" ht="15.6" x14ac:dyDescent="0.3">
      <c r="A41" s="225" t="s">
        <v>161</v>
      </c>
      <c r="B41" s="225"/>
      <c r="C41" s="226">
        <f>C39+C40</f>
        <v>817.96</v>
      </c>
      <c r="D41" s="226"/>
    </row>
    <row r="42" spans="1:4" ht="15.6" x14ac:dyDescent="0.3">
      <c r="A42" s="230"/>
      <c r="B42" s="230"/>
      <c r="C42" s="230"/>
      <c r="D42" s="230"/>
    </row>
    <row r="43" spans="1:4" ht="15.6" x14ac:dyDescent="0.3">
      <c r="A43" s="225" t="s">
        <v>162</v>
      </c>
      <c r="B43" s="225"/>
      <c r="C43" s="226">
        <f>'Stanovení ceny '!G147</f>
        <v>676</v>
      </c>
      <c r="D43" s="226"/>
    </row>
    <row r="44" spans="1:4" ht="15.6" x14ac:dyDescent="0.3">
      <c r="A44" s="225" t="s">
        <v>159</v>
      </c>
      <c r="B44" s="225"/>
      <c r="C44" s="192">
        <f>0.21*C43</f>
        <v>141.96</v>
      </c>
      <c r="D44" s="192"/>
    </row>
    <row r="45" spans="1:4" ht="15.6" x14ac:dyDescent="0.3">
      <c r="A45" s="225" t="s">
        <v>163</v>
      </c>
      <c r="B45" s="225"/>
      <c r="C45" s="226">
        <f>C43+C44</f>
        <v>817.96</v>
      </c>
      <c r="D45" s="226"/>
    </row>
    <row r="46" spans="1:4" ht="15.6" x14ac:dyDescent="0.3">
      <c r="A46" s="230"/>
      <c r="B46" s="230"/>
      <c r="C46" s="230"/>
      <c r="D46" s="230"/>
    </row>
    <row r="47" spans="1:4" ht="30" customHeight="1" x14ac:dyDescent="0.3">
      <c r="A47" s="231" t="s">
        <v>164</v>
      </c>
      <c r="B47" s="231"/>
      <c r="C47" s="232">
        <f>C7+C11+C15+C19+C23+C27+C31+C35+C39+C43</f>
        <v>7479568</v>
      </c>
      <c r="D47" s="232"/>
    </row>
    <row r="48" spans="1:4" ht="9" customHeight="1" x14ac:dyDescent="0.3">
      <c r="A48" s="233"/>
      <c r="B48" s="233"/>
      <c r="C48" s="233"/>
      <c r="D48" s="233"/>
    </row>
    <row r="49" spans="1:4" ht="30" customHeight="1" x14ac:dyDescent="0.3">
      <c r="A49" s="231" t="s">
        <v>165</v>
      </c>
      <c r="B49" s="231"/>
      <c r="C49" s="195">
        <f>C8+C12+C16+C20+C24+C28+C32+C36+C40+C44</f>
        <v>1570709.2799999998</v>
      </c>
      <c r="D49" s="196"/>
    </row>
    <row r="50" spans="1:4" ht="9" customHeight="1" x14ac:dyDescent="0.3">
      <c r="A50" s="233"/>
      <c r="B50" s="233"/>
      <c r="C50" s="233"/>
      <c r="D50" s="233"/>
    </row>
    <row r="51" spans="1:4" ht="30" customHeight="1" x14ac:dyDescent="0.3">
      <c r="A51" s="231" t="s">
        <v>166</v>
      </c>
      <c r="B51" s="231"/>
      <c r="C51" s="232">
        <f>C47+C49</f>
        <v>9050277.2799999993</v>
      </c>
      <c r="D51" s="232"/>
    </row>
    <row r="52" spans="1:4" x14ac:dyDescent="0.3">
      <c r="A52" s="234"/>
      <c r="B52" s="234"/>
      <c r="C52" s="234"/>
      <c r="D52" s="234"/>
    </row>
    <row r="53" spans="1:4" x14ac:dyDescent="0.3">
      <c r="A53" s="235" t="s">
        <v>5</v>
      </c>
      <c r="B53" s="235"/>
      <c r="C53" s="235"/>
      <c r="D53" s="235"/>
    </row>
    <row r="54" spans="1:4" x14ac:dyDescent="0.3">
      <c r="A54" s="236"/>
      <c r="B54" s="236"/>
      <c r="C54" s="236"/>
      <c r="D54" s="236"/>
    </row>
    <row r="55" spans="1:4" x14ac:dyDescent="0.3">
      <c r="A55" s="236"/>
      <c r="B55" s="236"/>
      <c r="C55" s="236"/>
      <c r="D55" s="236"/>
    </row>
    <row r="56" spans="1:4" x14ac:dyDescent="0.3">
      <c r="A56" s="236"/>
      <c r="B56" s="236"/>
      <c r="C56" s="236"/>
      <c r="D56" s="236"/>
    </row>
    <row r="57" spans="1:4" x14ac:dyDescent="0.3">
      <c r="A57" s="236"/>
      <c r="B57" s="236"/>
      <c r="C57" s="236"/>
      <c r="D57" s="236"/>
    </row>
    <row r="59" spans="1:4" x14ac:dyDescent="0.3">
      <c r="A59" s="237" t="s">
        <v>15</v>
      </c>
      <c r="B59" s="237"/>
      <c r="C59" s="237"/>
      <c r="D59" s="237"/>
    </row>
    <row r="60" spans="1:4" x14ac:dyDescent="0.3">
      <c r="A60" s="237"/>
      <c r="B60" s="237"/>
      <c r="C60" s="237"/>
      <c r="D60" s="237"/>
    </row>
    <row r="61" spans="1:4" x14ac:dyDescent="0.3">
      <c r="A61" s="237"/>
      <c r="B61" s="237"/>
      <c r="C61" s="237"/>
      <c r="D61" s="237"/>
    </row>
    <row r="62" spans="1:4" x14ac:dyDescent="0.3">
      <c r="A62" s="237"/>
      <c r="B62" s="237"/>
      <c r="C62" s="237"/>
      <c r="D62" s="237"/>
    </row>
    <row r="63" spans="1:4" x14ac:dyDescent="0.3">
      <c r="A63" s="237"/>
      <c r="B63" s="237"/>
      <c r="C63" s="237"/>
      <c r="D63" s="237"/>
    </row>
    <row r="64" spans="1:4" x14ac:dyDescent="0.3">
      <c r="A64" s="237"/>
      <c r="B64" s="237"/>
      <c r="C64" s="237"/>
      <c r="D64" s="237"/>
    </row>
    <row r="66" spans="1:4" x14ac:dyDescent="0.3">
      <c r="A66" s="193" t="s">
        <v>6</v>
      </c>
      <c r="B66" s="194"/>
      <c r="C66" s="194"/>
      <c r="D66" s="194"/>
    </row>
    <row r="67" spans="1:4" x14ac:dyDescent="0.3">
      <c r="A67" s="194"/>
      <c r="B67" s="194"/>
      <c r="C67" s="194"/>
      <c r="D67" s="194"/>
    </row>
    <row r="68" spans="1:4" x14ac:dyDescent="0.3">
      <c r="A68" s="194"/>
      <c r="B68" s="194"/>
      <c r="C68" s="194"/>
      <c r="D68" s="194"/>
    </row>
    <row r="69" spans="1:4" x14ac:dyDescent="0.3">
      <c r="A69" s="194"/>
      <c r="B69" s="194"/>
      <c r="C69" s="194"/>
      <c r="D69" s="194"/>
    </row>
    <row r="70" spans="1:4" x14ac:dyDescent="0.3">
      <c r="A70" s="194"/>
      <c r="B70" s="194"/>
      <c r="C70" s="194"/>
      <c r="D70" s="194"/>
    </row>
    <row r="71" spans="1:4" x14ac:dyDescent="0.3">
      <c r="A71" s="194"/>
      <c r="B71" s="194"/>
      <c r="C71" s="194"/>
      <c r="D71" s="194"/>
    </row>
    <row r="72" spans="1:4" x14ac:dyDescent="0.3">
      <c r="A72" s="194"/>
      <c r="B72" s="194"/>
      <c r="C72" s="194"/>
      <c r="D72" s="194"/>
    </row>
  </sheetData>
  <sheetProtection algorithmName="SHA-512" hashValue="WDyLF6UWj81rCuk0Im6Wt2rAT7t/NZ1ubU2ugQC3THvUQgYkT/DyfArO/Ab5TtPgvMdQlIK4wVP5qiiHetcRyw==" saltValue="vwRyXdImDwAAkeCX+LC6oQ==" spinCount="100000" sheet="1" formatCells="0" formatColumns="0" formatRows="0"/>
  <mergeCells count="70">
    <mergeCell ref="A43:B43"/>
    <mergeCell ref="C43:D43"/>
    <mergeCell ref="A44:B44"/>
    <mergeCell ref="C44:D44"/>
    <mergeCell ref="A45:B45"/>
    <mergeCell ref="C45:D45"/>
    <mergeCell ref="A39:B39"/>
    <mergeCell ref="C39:D39"/>
    <mergeCell ref="A40:B40"/>
    <mergeCell ref="C40:D40"/>
    <mergeCell ref="A41:B41"/>
    <mergeCell ref="C41:D41"/>
    <mergeCell ref="A35:B35"/>
    <mergeCell ref="C35:D35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8:B28"/>
    <mergeCell ref="C28:D28"/>
    <mergeCell ref="A29:B29"/>
    <mergeCell ref="C29:D29"/>
    <mergeCell ref="A23:B23"/>
    <mergeCell ref="C23:D23"/>
    <mergeCell ref="A24:B24"/>
    <mergeCell ref="C24:D24"/>
    <mergeCell ref="A25:B25"/>
    <mergeCell ref="C25:D25"/>
    <mergeCell ref="A53:D53"/>
    <mergeCell ref="A59:D64"/>
    <mergeCell ref="A66:D72"/>
    <mergeCell ref="C7:D7"/>
    <mergeCell ref="A47:B47"/>
    <mergeCell ref="A49:B49"/>
    <mergeCell ref="A51:B51"/>
    <mergeCell ref="C47:D47"/>
    <mergeCell ref="C49:D49"/>
    <mergeCell ref="C51:D51"/>
    <mergeCell ref="A11:B11"/>
    <mergeCell ref="C11:D11"/>
    <mergeCell ref="A12:B12"/>
    <mergeCell ref="C12:D12"/>
    <mergeCell ref="A13:B13"/>
    <mergeCell ref="C13:D13"/>
    <mergeCell ref="A4:D4"/>
    <mergeCell ref="A7:B7"/>
    <mergeCell ref="A8:B8"/>
    <mergeCell ref="A9:B9"/>
    <mergeCell ref="C8:D8"/>
    <mergeCell ref="C9:D9"/>
    <mergeCell ref="A15:B15"/>
    <mergeCell ref="C15:D15"/>
    <mergeCell ref="A16:B16"/>
    <mergeCell ref="C16:D16"/>
    <mergeCell ref="A21:B21"/>
    <mergeCell ref="C21:D21"/>
    <mergeCell ref="A17:B17"/>
    <mergeCell ref="C17:D17"/>
    <mergeCell ref="A19:B19"/>
    <mergeCell ref="C19:D19"/>
    <mergeCell ref="A20:B20"/>
    <mergeCell ref="C20:D20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49"/>
  <sheetViews>
    <sheetView topLeftCell="A100" zoomScale="85" zoomScaleNormal="85" workbookViewId="0">
      <selection activeCell="C111" sqref="C111"/>
    </sheetView>
  </sheetViews>
  <sheetFormatPr defaultColWidth="9.109375" defaultRowHeight="14.4" x14ac:dyDescent="0.3"/>
  <cols>
    <col min="1" max="1" width="25.109375" style="24" customWidth="1"/>
    <col min="2" max="2" width="40.44140625" style="24" customWidth="1"/>
    <col min="3" max="3" width="19" style="24" customWidth="1"/>
    <col min="4" max="5" width="18.6640625" style="24" customWidth="1"/>
    <col min="6" max="7" width="18.5546875" style="24" customWidth="1"/>
    <col min="8" max="8" width="19.109375" style="24" customWidth="1"/>
    <col min="9" max="16384" width="9.109375" style="24"/>
  </cols>
  <sheetData>
    <row r="1" spans="1:7" x14ac:dyDescent="0.3">
      <c r="A1" s="3"/>
      <c r="B1" s="3"/>
      <c r="C1" s="3"/>
      <c r="D1" s="3"/>
      <c r="E1" s="3"/>
      <c r="F1" s="3"/>
      <c r="G1" s="3"/>
    </row>
    <row r="2" spans="1:7" ht="39.75" customHeight="1" x14ac:dyDescent="0.3">
      <c r="A2" s="197" t="s">
        <v>2</v>
      </c>
      <c r="B2" s="197"/>
      <c r="C2" s="197"/>
      <c r="D2" s="197"/>
      <c r="E2" s="197"/>
      <c r="F2" s="3"/>
      <c r="G2" s="3"/>
    </row>
    <row r="3" spans="1:7" x14ac:dyDescent="0.3">
      <c r="A3" s="3"/>
      <c r="B3" s="3"/>
      <c r="C3" s="3"/>
      <c r="D3" s="3"/>
      <c r="E3" s="3"/>
      <c r="F3" s="3"/>
      <c r="G3" s="3"/>
    </row>
    <row r="4" spans="1:7" x14ac:dyDescent="0.3">
      <c r="A4" s="3"/>
      <c r="B4" s="3"/>
      <c r="C4" s="3"/>
      <c r="D4" s="3"/>
      <c r="E4" s="3"/>
      <c r="F4" s="3"/>
      <c r="G4" s="3"/>
    </row>
    <row r="5" spans="1:7" ht="15.6" x14ac:dyDescent="0.3">
      <c r="A5" s="207" t="s">
        <v>47</v>
      </c>
      <c r="B5" s="207"/>
      <c r="C5" s="207"/>
      <c r="D5" s="207"/>
      <c r="E5" s="207"/>
      <c r="F5" s="3"/>
      <c r="G5" s="3"/>
    </row>
    <row r="6" spans="1:7" ht="15" thickBot="1" x14ac:dyDescent="0.35">
      <c r="A6" s="2"/>
      <c r="B6" s="2"/>
      <c r="C6" s="2"/>
      <c r="D6" s="2"/>
      <c r="E6" s="2"/>
      <c r="F6" s="3"/>
      <c r="G6" s="3"/>
    </row>
    <row r="7" spans="1:7" ht="63" thickBot="1" x14ac:dyDescent="0.35">
      <c r="A7" s="4" t="s">
        <v>48</v>
      </c>
      <c r="B7" s="5" t="s">
        <v>49</v>
      </c>
      <c r="C7" s="5" t="s">
        <v>50</v>
      </c>
      <c r="D7" s="5" t="s">
        <v>69</v>
      </c>
      <c r="E7" s="5" t="s">
        <v>51</v>
      </c>
      <c r="F7" s="3"/>
      <c r="G7" s="3"/>
    </row>
    <row r="8" spans="1:7" ht="16.2" thickBot="1" x14ac:dyDescent="0.35">
      <c r="A8" s="25" t="s">
        <v>75</v>
      </c>
      <c r="B8" s="6">
        <v>243</v>
      </c>
      <c r="C8" s="6">
        <v>52</v>
      </c>
      <c r="D8" s="7">
        <f>('Výkaz výměr'!C7)</f>
        <v>0</v>
      </c>
      <c r="E8" s="8">
        <f t="shared" ref="E8:E27" si="0">B8*C8*D8</f>
        <v>0</v>
      </c>
      <c r="F8" s="3"/>
      <c r="G8" s="3"/>
    </row>
    <row r="9" spans="1:7" ht="16.2" thickBot="1" x14ac:dyDescent="0.35">
      <c r="A9" s="25" t="s">
        <v>75</v>
      </c>
      <c r="B9" s="6">
        <v>45</v>
      </c>
      <c r="C9" s="6">
        <v>26</v>
      </c>
      <c r="D9" s="7">
        <f>('Výkaz výměr'!C7)</f>
        <v>0</v>
      </c>
      <c r="E9" s="8">
        <f t="shared" si="0"/>
        <v>0</v>
      </c>
      <c r="F9" s="3"/>
      <c r="G9" s="3"/>
    </row>
    <row r="10" spans="1:7" ht="16.2" thickBot="1" x14ac:dyDescent="0.35">
      <c r="A10" s="25" t="s">
        <v>75</v>
      </c>
      <c r="B10" s="6">
        <v>47</v>
      </c>
      <c r="C10" s="6">
        <v>12</v>
      </c>
      <c r="D10" s="7">
        <f>('Výkaz výměr'!C7)</f>
        <v>0</v>
      </c>
      <c r="E10" s="8">
        <f t="shared" si="0"/>
        <v>0</v>
      </c>
      <c r="F10" s="3"/>
      <c r="G10" s="3"/>
    </row>
    <row r="11" spans="1:7" ht="16.2" thickBot="1" x14ac:dyDescent="0.35">
      <c r="A11" s="25" t="s">
        <v>76</v>
      </c>
      <c r="B11" s="6">
        <v>248</v>
      </c>
      <c r="C11" s="6">
        <v>52</v>
      </c>
      <c r="D11" s="7">
        <f>('Výkaz výměr'!C8)</f>
        <v>0</v>
      </c>
      <c r="E11" s="8">
        <f t="shared" si="0"/>
        <v>0</v>
      </c>
      <c r="F11" s="3"/>
      <c r="G11" s="3"/>
    </row>
    <row r="12" spans="1:7" ht="16.2" thickBot="1" x14ac:dyDescent="0.35">
      <c r="A12" s="25" t="s">
        <v>76</v>
      </c>
      <c r="B12" s="6">
        <v>34</v>
      </c>
      <c r="C12" s="6">
        <v>26</v>
      </c>
      <c r="D12" s="7">
        <f>('Výkaz výměr'!C8)</f>
        <v>0</v>
      </c>
      <c r="E12" s="8">
        <f t="shared" si="0"/>
        <v>0</v>
      </c>
      <c r="F12" s="3"/>
      <c r="G12" s="3"/>
    </row>
    <row r="13" spans="1:7" ht="16.2" thickBot="1" x14ac:dyDescent="0.35">
      <c r="A13" s="25" t="s">
        <v>76</v>
      </c>
      <c r="B13" s="6">
        <v>4</v>
      </c>
      <c r="C13" s="6">
        <v>12</v>
      </c>
      <c r="D13" s="7">
        <f>('Výkaz výměr'!C8)</f>
        <v>0</v>
      </c>
      <c r="E13" s="8">
        <f t="shared" si="0"/>
        <v>0</v>
      </c>
      <c r="F13" s="3"/>
      <c r="G13" s="3"/>
    </row>
    <row r="14" spans="1:7" ht="16.2" thickBot="1" x14ac:dyDescent="0.35">
      <c r="A14" s="25" t="s">
        <v>77</v>
      </c>
      <c r="B14" s="6">
        <v>54</v>
      </c>
      <c r="C14" s="6">
        <v>52</v>
      </c>
      <c r="D14" s="7">
        <f>('Výkaz výměr'!C9)</f>
        <v>0</v>
      </c>
      <c r="E14" s="8">
        <f t="shared" ref="E14:E18" si="1">B14*C14*D14</f>
        <v>0</v>
      </c>
      <c r="F14" s="3"/>
      <c r="G14" s="3"/>
    </row>
    <row r="15" spans="1:7" ht="16.2" thickBot="1" x14ac:dyDescent="0.35">
      <c r="A15" s="25" t="s">
        <v>78</v>
      </c>
      <c r="B15" s="6">
        <v>17</v>
      </c>
      <c r="C15" s="6">
        <v>104</v>
      </c>
      <c r="D15" s="7">
        <f>('Výkaz výměr'!C10)</f>
        <v>0</v>
      </c>
      <c r="E15" s="8">
        <f t="shared" si="1"/>
        <v>0</v>
      </c>
      <c r="F15" s="3"/>
      <c r="G15" s="3"/>
    </row>
    <row r="16" spans="1:7" ht="16.2" thickBot="1" x14ac:dyDescent="0.35">
      <c r="A16" s="25" t="s">
        <v>78</v>
      </c>
      <c r="B16" s="6">
        <v>1146</v>
      </c>
      <c r="C16" s="6">
        <v>52</v>
      </c>
      <c r="D16" s="7">
        <f>('Výkaz výměr'!C10)</f>
        <v>0</v>
      </c>
      <c r="E16" s="8">
        <f t="shared" si="1"/>
        <v>0</v>
      </c>
      <c r="F16" s="3"/>
      <c r="G16" s="3"/>
    </row>
    <row r="17" spans="1:7" ht="16.2" thickBot="1" x14ac:dyDescent="0.35">
      <c r="A17" s="25" t="s">
        <v>78</v>
      </c>
      <c r="B17" s="6">
        <v>68</v>
      </c>
      <c r="C17" s="6">
        <v>26</v>
      </c>
      <c r="D17" s="7">
        <f>('Výkaz výměr'!C10)</f>
        <v>0</v>
      </c>
      <c r="E17" s="8">
        <f t="shared" si="1"/>
        <v>0</v>
      </c>
      <c r="F17" s="3"/>
      <c r="G17" s="3"/>
    </row>
    <row r="18" spans="1:7" ht="16.2" thickBot="1" x14ac:dyDescent="0.35">
      <c r="A18" s="25" t="s">
        <v>78</v>
      </c>
      <c r="B18" s="6">
        <v>5</v>
      </c>
      <c r="C18" s="6">
        <v>12</v>
      </c>
      <c r="D18" s="7">
        <f>('Výkaz výměr'!C10)</f>
        <v>0</v>
      </c>
      <c r="E18" s="8">
        <f t="shared" si="1"/>
        <v>0</v>
      </c>
      <c r="F18" s="3"/>
      <c r="G18" s="3"/>
    </row>
    <row r="19" spans="1:7" ht="16.2" thickBot="1" x14ac:dyDescent="0.35">
      <c r="A19" s="25" t="s">
        <v>79</v>
      </c>
      <c r="B19" s="6">
        <v>7</v>
      </c>
      <c r="C19" s="6">
        <v>104</v>
      </c>
      <c r="D19" s="7">
        <f>('Výkaz výměr'!C11)</f>
        <v>0</v>
      </c>
      <c r="E19" s="8">
        <f t="shared" ref="E19:E20" si="2">B19*C19*D19</f>
        <v>0</v>
      </c>
      <c r="F19" s="3"/>
      <c r="G19" s="3"/>
    </row>
    <row r="20" spans="1:7" ht="16.2" thickBot="1" x14ac:dyDescent="0.35">
      <c r="A20" s="25" t="s">
        <v>79</v>
      </c>
      <c r="B20" s="6">
        <v>72</v>
      </c>
      <c r="C20" s="6">
        <v>52</v>
      </c>
      <c r="D20" s="7">
        <f>('Výkaz výměr'!C11)</f>
        <v>0</v>
      </c>
      <c r="E20" s="8">
        <f t="shared" si="2"/>
        <v>0</v>
      </c>
      <c r="F20" s="3"/>
      <c r="G20" s="3"/>
    </row>
    <row r="21" spans="1:7" ht="16.2" thickBot="1" x14ac:dyDescent="0.35">
      <c r="A21" s="25" t="s">
        <v>80</v>
      </c>
      <c r="B21" s="6">
        <v>9</v>
      </c>
      <c r="C21" s="6">
        <v>104</v>
      </c>
      <c r="D21" s="7">
        <f>('Výkaz výměr'!C12)</f>
        <v>0</v>
      </c>
      <c r="E21" s="8">
        <f t="shared" ref="E21:E22" si="3">B21*C21*D21</f>
        <v>0</v>
      </c>
      <c r="F21" s="3"/>
      <c r="G21" s="3"/>
    </row>
    <row r="22" spans="1:7" ht="16.2" thickBot="1" x14ac:dyDescent="0.35">
      <c r="A22" s="25" t="s">
        <v>80</v>
      </c>
      <c r="B22" s="6">
        <v>46</v>
      </c>
      <c r="C22" s="6">
        <v>52</v>
      </c>
      <c r="D22" s="7">
        <f>('Výkaz výměr'!C12)</f>
        <v>0</v>
      </c>
      <c r="E22" s="8">
        <f t="shared" si="3"/>
        <v>0</v>
      </c>
      <c r="F22" s="3"/>
      <c r="G22" s="3"/>
    </row>
    <row r="23" spans="1:7" ht="16.2" thickBot="1" x14ac:dyDescent="0.35">
      <c r="A23" s="25" t="s">
        <v>118</v>
      </c>
      <c r="B23" s="6">
        <v>4</v>
      </c>
      <c r="C23" s="6">
        <v>156</v>
      </c>
      <c r="D23" s="7">
        <f>('Výkaz výměr'!C13)</f>
        <v>0</v>
      </c>
      <c r="E23" s="8">
        <f t="shared" ref="E23:E25" si="4">B23*C23*D23</f>
        <v>0</v>
      </c>
      <c r="F23" s="3"/>
      <c r="G23" s="3"/>
    </row>
    <row r="24" spans="1:7" ht="16.2" thickBot="1" x14ac:dyDescent="0.35">
      <c r="A24" s="25" t="s">
        <v>118</v>
      </c>
      <c r="B24" s="6">
        <v>64</v>
      </c>
      <c r="C24" s="6">
        <v>104</v>
      </c>
      <c r="D24" s="7">
        <f>('Výkaz výměr'!C13)</f>
        <v>0</v>
      </c>
      <c r="E24" s="8">
        <f t="shared" si="4"/>
        <v>0</v>
      </c>
      <c r="F24" s="3"/>
      <c r="G24" s="3"/>
    </row>
    <row r="25" spans="1:7" ht="16.2" thickBot="1" x14ac:dyDescent="0.35">
      <c r="A25" s="25" t="s">
        <v>118</v>
      </c>
      <c r="B25" s="6">
        <v>155</v>
      </c>
      <c r="C25" s="6">
        <v>52</v>
      </c>
      <c r="D25" s="7">
        <f>('Výkaz výměr'!C13)</f>
        <v>0</v>
      </c>
      <c r="E25" s="8">
        <f t="shared" si="4"/>
        <v>0</v>
      </c>
      <c r="F25" s="3"/>
      <c r="G25" s="3"/>
    </row>
    <row r="26" spans="1:7" ht="16.2" thickBot="1" x14ac:dyDescent="0.35">
      <c r="A26" s="25" t="s">
        <v>119</v>
      </c>
      <c r="B26" s="6">
        <v>7</v>
      </c>
      <c r="C26" s="6">
        <v>104</v>
      </c>
      <c r="D26" s="7">
        <f>('Výkaz výměr'!C14)</f>
        <v>0</v>
      </c>
      <c r="E26" s="8">
        <f t="shared" ref="E26" si="5">B26*C26*D26</f>
        <v>0</v>
      </c>
      <c r="F26" s="3"/>
      <c r="G26" s="3"/>
    </row>
    <row r="27" spans="1:7" ht="16.2" thickBot="1" x14ac:dyDescent="0.35">
      <c r="A27" s="25" t="s">
        <v>119</v>
      </c>
      <c r="B27" s="6">
        <v>5</v>
      </c>
      <c r="C27" s="6">
        <v>52</v>
      </c>
      <c r="D27" s="7">
        <f>('Výkaz výměr'!C14)</f>
        <v>0</v>
      </c>
      <c r="E27" s="8">
        <f t="shared" si="0"/>
        <v>0</v>
      </c>
      <c r="F27" s="3"/>
      <c r="G27" s="3"/>
    </row>
    <row r="28" spans="1:7" ht="16.2" thickBot="1" x14ac:dyDescent="0.35">
      <c r="A28" s="208" t="s">
        <v>52</v>
      </c>
      <c r="B28" s="209"/>
      <c r="C28" s="209"/>
      <c r="D28" s="210"/>
      <c r="E28" s="9">
        <f>SUM(E8:E27)</f>
        <v>0</v>
      </c>
      <c r="F28" s="3"/>
      <c r="G28" s="3"/>
    </row>
    <row r="29" spans="1:7" ht="15" thickBot="1" x14ac:dyDescent="0.35">
      <c r="A29" s="10"/>
      <c r="B29" s="10"/>
      <c r="C29" s="10"/>
      <c r="D29" s="10"/>
      <c r="E29" s="10"/>
      <c r="F29" s="3"/>
      <c r="G29" s="3"/>
    </row>
    <row r="30" spans="1:7" ht="33" customHeight="1" thickBot="1" x14ac:dyDescent="0.35">
      <c r="A30" s="211" t="s">
        <v>53</v>
      </c>
      <c r="B30" s="212"/>
      <c r="C30" s="212"/>
      <c r="D30" s="212"/>
      <c r="E30" s="213"/>
      <c r="F30" s="3"/>
      <c r="G30" s="3"/>
    </row>
    <row r="31" spans="1:7" x14ac:dyDescent="0.3">
      <c r="A31" s="3"/>
      <c r="B31" s="3"/>
      <c r="C31" s="3"/>
      <c r="D31" s="3"/>
      <c r="E31" s="3"/>
      <c r="F31" s="3"/>
      <c r="G31" s="3"/>
    </row>
    <row r="32" spans="1:7" x14ac:dyDescent="0.3">
      <c r="A32" s="3"/>
      <c r="B32" s="3"/>
      <c r="C32" s="3"/>
      <c r="D32" s="3"/>
      <c r="E32" s="3"/>
      <c r="F32" s="3"/>
      <c r="G32" s="3"/>
    </row>
    <row r="33" spans="1:7" ht="15.6" x14ac:dyDescent="0.3">
      <c r="A33" s="207" t="s">
        <v>55</v>
      </c>
      <c r="B33" s="207"/>
      <c r="C33" s="207"/>
      <c r="D33" s="207"/>
      <c r="E33" s="207"/>
      <c r="F33" s="10"/>
      <c r="G33" s="10"/>
    </row>
    <row r="34" spans="1:7" ht="15" thickBot="1" x14ac:dyDescent="0.35">
      <c r="A34" s="2"/>
      <c r="B34" s="2"/>
      <c r="C34" s="2"/>
      <c r="D34" s="2"/>
      <c r="E34" s="2"/>
      <c r="F34" s="10"/>
      <c r="G34" s="10"/>
    </row>
    <row r="35" spans="1:7" ht="94.2" thickBot="1" x14ac:dyDescent="0.35">
      <c r="A35" s="13" t="s">
        <v>64</v>
      </c>
      <c r="B35" s="14" t="s">
        <v>49</v>
      </c>
      <c r="C35" s="14" t="s">
        <v>65</v>
      </c>
      <c r="D35" s="14" t="s">
        <v>56</v>
      </c>
      <c r="E35" s="5" t="s">
        <v>66</v>
      </c>
      <c r="F35" s="10"/>
      <c r="G35" s="10"/>
    </row>
    <row r="36" spans="1:7" ht="16.2" thickBot="1" x14ac:dyDescent="0.35">
      <c r="A36" s="238" t="s">
        <v>75</v>
      </c>
      <c r="B36" s="21">
        <v>334</v>
      </c>
      <c r="C36" s="22">
        <v>12</v>
      </c>
      <c r="D36" s="23">
        <f>('Výkaz výměr'!C23)</f>
        <v>0</v>
      </c>
      <c r="E36" s="12">
        <f t="shared" ref="E36:E42" si="6">B36*C36*D36</f>
        <v>0</v>
      </c>
      <c r="F36" s="10"/>
      <c r="G36" s="10"/>
    </row>
    <row r="37" spans="1:7" ht="16.2" thickBot="1" x14ac:dyDescent="0.35">
      <c r="A37" s="239" t="s">
        <v>76</v>
      </c>
      <c r="B37" s="21">
        <v>281</v>
      </c>
      <c r="C37" s="22">
        <v>12</v>
      </c>
      <c r="D37" s="23">
        <f>('Výkaz výměr'!C24)</f>
        <v>0</v>
      </c>
      <c r="E37" s="12">
        <f t="shared" si="6"/>
        <v>0</v>
      </c>
      <c r="F37" s="10"/>
      <c r="G37" s="10"/>
    </row>
    <row r="38" spans="1:7" ht="16.2" thickBot="1" x14ac:dyDescent="0.35">
      <c r="A38" s="239" t="s">
        <v>77</v>
      </c>
      <c r="B38" s="21">
        <v>27</v>
      </c>
      <c r="C38" s="22">
        <v>12</v>
      </c>
      <c r="D38" s="23">
        <f>('Výkaz výměr'!C25)</f>
        <v>0</v>
      </c>
      <c r="E38" s="12">
        <f t="shared" si="6"/>
        <v>0</v>
      </c>
      <c r="F38" s="10"/>
      <c r="G38" s="10"/>
    </row>
    <row r="39" spans="1:7" ht="16.2" thickBot="1" x14ac:dyDescent="0.35">
      <c r="A39" s="239" t="s">
        <v>78</v>
      </c>
      <c r="B39" s="21">
        <v>1127</v>
      </c>
      <c r="C39" s="22">
        <v>12</v>
      </c>
      <c r="D39" s="23">
        <f>('Výkaz výměr'!C26)</f>
        <v>0</v>
      </c>
      <c r="E39" s="12">
        <f t="shared" si="6"/>
        <v>0</v>
      </c>
      <c r="F39" s="10"/>
      <c r="G39" s="10"/>
    </row>
    <row r="40" spans="1:7" ht="16.2" thickBot="1" x14ac:dyDescent="0.35">
      <c r="A40" s="239" t="s">
        <v>79</v>
      </c>
      <c r="B40" s="21">
        <v>69</v>
      </c>
      <c r="C40" s="22">
        <v>12</v>
      </c>
      <c r="D40" s="23">
        <f>('Výkaz výměr'!C27)</f>
        <v>0</v>
      </c>
      <c r="E40" s="12">
        <f t="shared" ref="E40" si="7">B40*C40*D40</f>
        <v>0</v>
      </c>
      <c r="F40" s="10"/>
      <c r="G40" s="10"/>
    </row>
    <row r="41" spans="1:7" ht="16.2" thickBot="1" x14ac:dyDescent="0.35">
      <c r="A41" s="239" t="s">
        <v>80</v>
      </c>
      <c r="B41" s="21">
        <v>51</v>
      </c>
      <c r="C41" s="22">
        <v>12</v>
      </c>
      <c r="D41" s="23">
        <f>('Výkaz výměr'!C28)</f>
        <v>0</v>
      </c>
      <c r="E41" s="12">
        <f t="shared" ref="E41" si="8">B41*C41*D41</f>
        <v>0</v>
      </c>
      <c r="F41" s="10"/>
      <c r="G41" s="10"/>
    </row>
    <row r="42" spans="1:7" ht="16.2" thickBot="1" x14ac:dyDescent="0.35">
      <c r="A42" s="239" t="s">
        <v>37</v>
      </c>
      <c r="B42" s="15">
        <v>156</v>
      </c>
      <c r="C42" s="16">
        <v>12</v>
      </c>
      <c r="D42" s="17">
        <f>('Výkaz výměr'!C29)</f>
        <v>0</v>
      </c>
      <c r="E42" s="12">
        <f t="shared" si="6"/>
        <v>0</v>
      </c>
      <c r="F42" s="10"/>
      <c r="G42" s="10"/>
    </row>
    <row r="43" spans="1:7" ht="16.2" thickBot="1" x14ac:dyDescent="0.35">
      <c r="A43" s="239" t="s">
        <v>81</v>
      </c>
      <c r="B43" s="156">
        <v>12</v>
      </c>
      <c r="C43" s="157">
        <v>12</v>
      </c>
      <c r="D43" s="11">
        <f>('Výkaz výměr'!C30)</f>
        <v>0</v>
      </c>
      <c r="E43" s="12">
        <f t="shared" ref="E43" si="9">B43*C43*D43</f>
        <v>0</v>
      </c>
      <c r="F43" s="10"/>
      <c r="G43" s="10"/>
    </row>
    <row r="44" spans="1:7" ht="16.2" thickBot="1" x14ac:dyDescent="0.35">
      <c r="A44" s="214" t="s">
        <v>57</v>
      </c>
      <c r="B44" s="215"/>
      <c r="C44" s="215"/>
      <c r="D44" s="216"/>
      <c r="E44" s="9">
        <f>SUM(E36:E43)</f>
        <v>0</v>
      </c>
      <c r="F44" s="10"/>
      <c r="G44" s="10"/>
    </row>
    <row r="45" spans="1:7" x14ac:dyDescent="0.3">
      <c r="A45" s="10"/>
      <c r="B45" s="10"/>
      <c r="C45" s="10"/>
      <c r="D45" s="10"/>
      <c r="E45" s="10"/>
      <c r="F45" s="10"/>
      <c r="G45" s="10"/>
    </row>
    <row r="46" spans="1:7" x14ac:dyDescent="0.3">
      <c r="A46" s="10"/>
      <c r="B46" s="10"/>
      <c r="C46" s="10"/>
      <c r="D46" s="10"/>
      <c r="E46" s="10"/>
      <c r="F46" s="10"/>
      <c r="G46" s="10"/>
    </row>
    <row r="47" spans="1:7" ht="15.6" x14ac:dyDescent="0.3">
      <c r="A47" s="240" t="s">
        <v>90</v>
      </c>
      <c r="B47" s="240"/>
      <c r="C47" s="240"/>
      <c r="D47" s="10"/>
      <c r="E47" s="10"/>
      <c r="F47" s="10"/>
      <c r="G47" s="10"/>
    </row>
    <row r="48" spans="1:7" ht="15" thickBot="1" x14ac:dyDescent="0.35">
      <c r="A48" s="241"/>
      <c r="B48" s="234"/>
      <c r="C48" s="234"/>
      <c r="D48" s="10"/>
      <c r="E48" s="10"/>
      <c r="F48" s="10"/>
      <c r="G48" s="10"/>
    </row>
    <row r="49" spans="1:7" ht="47.4" thickBot="1" x14ac:dyDescent="0.35">
      <c r="A49" s="242" t="s">
        <v>91</v>
      </c>
      <c r="B49" s="243" t="s">
        <v>49</v>
      </c>
      <c r="C49" s="243" t="s">
        <v>92</v>
      </c>
      <c r="D49" s="5" t="s">
        <v>120</v>
      </c>
      <c r="E49" s="10"/>
      <c r="F49" s="10"/>
      <c r="G49" s="10"/>
    </row>
    <row r="50" spans="1:7" ht="16.2" thickBot="1" x14ac:dyDescent="0.35">
      <c r="A50" s="244" t="s">
        <v>75</v>
      </c>
      <c r="B50" s="245">
        <v>335</v>
      </c>
      <c r="C50" s="246">
        <f>('Výkaz výměr'!C36)</f>
        <v>0</v>
      </c>
      <c r="D50" s="12">
        <f>B50*C50</f>
        <v>0</v>
      </c>
      <c r="E50" s="10"/>
      <c r="F50" s="10"/>
      <c r="G50" s="10"/>
    </row>
    <row r="51" spans="1:7" ht="16.2" thickBot="1" x14ac:dyDescent="0.35">
      <c r="A51" s="247" t="s">
        <v>76</v>
      </c>
      <c r="B51" s="248">
        <v>286</v>
      </c>
      <c r="C51" s="249">
        <f>('Výkaz výměr'!C37)</f>
        <v>0</v>
      </c>
      <c r="D51" s="12">
        <f t="shared" ref="D51:D56" si="10">B51*C51</f>
        <v>0</v>
      </c>
      <c r="E51" s="10"/>
      <c r="F51" s="10"/>
      <c r="G51" s="10"/>
    </row>
    <row r="52" spans="1:7" ht="16.2" thickBot="1" x14ac:dyDescent="0.35">
      <c r="A52" s="247" t="s">
        <v>77</v>
      </c>
      <c r="B52" s="248">
        <v>54</v>
      </c>
      <c r="C52" s="246">
        <f>('Výkaz výměr'!C38)</f>
        <v>0</v>
      </c>
      <c r="D52" s="12">
        <f t="shared" si="10"/>
        <v>0</v>
      </c>
      <c r="E52" s="10"/>
      <c r="F52" s="10"/>
      <c r="G52" s="10"/>
    </row>
    <row r="53" spans="1:7" ht="16.2" thickBot="1" x14ac:dyDescent="0.35">
      <c r="A53" s="247" t="s">
        <v>78</v>
      </c>
      <c r="B53" s="248">
        <v>1236</v>
      </c>
      <c r="C53" s="246">
        <f>('Výkaz výměr'!C39)</f>
        <v>0</v>
      </c>
      <c r="D53" s="12">
        <f t="shared" si="10"/>
        <v>0</v>
      </c>
      <c r="E53" s="10"/>
      <c r="F53" s="10"/>
      <c r="G53" s="10"/>
    </row>
    <row r="54" spans="1:7" ht="16.2" thickBot="1" x14ac:dyDescent="0.35">
      <c r="A54" s="247" t="s">
        <v>79</v>
      </c>
      <c r="B54" s="248">
        <v>79</v>
      </c>
      <c r="C54" s="249">
        <f>('Výkaz výměr'!C40)</f>
        <v>0</v>
      </c>
      <c r="D54" s="12">
        <f t="shared" si="10"/>
        <v>0</v>
      </c>
      <c r="E54" s="10"/>
      <c r="F54" s="10"/>
      <c r="G54" s="10"/>
    </row>
    <row r="55" spans="1:7" ht="16.2" thickBot="1" x14ac:dyDescent="0.35">
      <c r="A55" s="247" t="s">
        <v>80</v>
      </c>
      <c r="B55" s="248">
        <v>55</v>
      </c>
      <c r="C55" s="249">
        <f>('Výkaz výměr'!C41)</f>
        <v>0</v>
      </c>
      <c r="D55" s="12">
        <f t="shared" si="10"/>
        <v>0</v>
      </c>
      <c r="E55" s="10"/>
      <c r="F55" s="10"/>
      <c r="G55" s="10"/>
    </row>
    <row r="56" spans="1:7" ht="16.2" thickBot="1" x14ac:dyDescent="0.35">
      <c r="A56" s="247" t="s">
        <v>37</v>
      </c>
      <c r="B56" s="248">
        <v>223</v>
      </c>
      <c r="C56" s="249">
        <f>('Výkaz výměr'!C42)</f>
        <v>0</v>
      </c>
      <c r="D56" s="12">
        <f t="shared" si="10"/>
        <v>0</v>
      </c>
      <c r="E56" s="10"/>
      <c r="F56" s="10"/>
      <c r="G56" s="10"/>
    </row>
    <row r="57" spans="1:7" ht="16.2" thickBot="1" x14ac:dyDescent="0.35">
      <c r="A57" s="247" t="s">
        <v>81</v>
      </c>
      <c r="B57" s="248">
        <v>12</v>
      </c>
      <c r="C57" s="249">
        <f>('Výkaz výměr'!C43)</f>
        <v>0</v>
      </c>
      <c r="D57" s="12">
        <f>B57*C57</f>
        <v>0</v>
      </c>
      <c r="E57" s="10"/>
      <c r="F57" s="10"/>
      <c r="G57" s="10"/>
    </row>
    <row r="58" spans="1:7" ht="16.2" thickBot="1" x14ac:dyDescent="0.35">
      <c r="A58" s="218" t="s">
        <v>121</v>
      </c>
      <c r="B58" s="219"/>
      <c r="C58" s="220"/>
      <c r="D58" s="20">
        <f>SUM(D50:D57)</f>
        <v>0</v>
      </c>
      <c r="E58" s="10"/>
      <c r="F58" s="10"/>
      <c r="G58" s="10"/>
    </row>
    <row r="59" spans="1:7" x14ac:dyDescent="0.3">
      <c r="A59" s="10"/>
      <c r="B59" s="10"/>
      <c r="C59" s="10"/>
      <c r="D59" s="10"/>
      <c r="E59" s="10"/>
      <c r="F59" s="10"/>
      <c r="G59" s="10"/>
    </row>
    <row r="60" spans="1:7" x14ac:dyDescent="0.3">
      <c r="A60" s="2"/>
      <c r="B60" s="2"/>
      <c r="C60" s="2"/>
      <c r="D60" s="2"/>
      <c r="E60" s="2"/>
      <c r="F60" s="10"/>
      <c r="G60" s="10"/>
    </row>
    <row r="61" spans="1:7" ht="15.6" x14ac:dyDescent="0.3">
      <c r="A61" s="217" t="s">
        <v>39</v>
      </c>
      <c r="B61" s="217"/>
      <c r="C61" s="217"/>
      <c r="D61" s="217"/>
      <c r="E61" s="2"/>
      <c r="F61" s="10"/>
      <c r="G61" s="10"/>
    </row>
    <row r="62" spans="1:7" ht="15" thickBot="1" x14ac:dyDescent="0.35">
      <c r="A62" s="2"/>
      <c r="B62" s="2"/>
      <c r="C62" s="2"/>
      <c r="D62" s="2"/>
      <c r="E62" s="2"/>
      <c r="F62" s="10"/>
      <c r="G62" s="10"/>
    </row>
    <row r="63" spans="1:7" ht="31.8" thickBot="1" x14ac:dyDescent="0.35">
      <c r="A63" s="18" t="s">
        <v>58</v>
      </c>
      <c r="B63" s="5" t="s">
        <v>59</v>
      </c>
      <c r="C63" s="5" t="s">
        <v>60</v>
      </c>
      <c r="D63" s="5" t="s">
        <v>61</v>
      </c>
      <c r="E63" s="2"/>
      <c r="F63" s="10"/>
      <c r="G63" s="10"/>
    </row>
    <row r="64" spans="1:7" ht="31.8" thickBot="1" x14ac:dyDescent="0.35">
      <c r="A64" s="250" t="s">
        <v>168</v>
      </c>
      <c r="B64" s="19">
        <v>800</v>
      </c>
      <c r="C64" s="11">
        <f>('Výkaz výměr'!C49)</f>
        <v>0</v>
      </c>
      <c r="D64" s="12">
        <f>B64*C64</f>
        <v>0</v>
      </c>
      <c r="E64" s="2"/>
      <c r="F64" s="10"/>
      <c r="G64" s="10"/>
    </row>
    <row r="65" spans="1:7" ht="31.8" thickBot="1" x14ac:dyDescent="0.35">
      <c r="A65" s="250" t="s">
        <v>94</v>
      </c>
      <c r="B65" s="19">
        <v>12000</v>
      </c>
      <c r="C65" s="11">
        <f>('Výkaz výměr'!C50)</f>
        <v>0</v>
      </c>
      <c r="D65" s="12">
        <f t="shared" ref="D65" si="11">B65*C65</f>
        <v>0</v>
      </c>
      <c r="E65" s="2"/>
      <c r="F65" s="10"/>
      <c r="G65" s="10"/>
    </row>
    <row r="66" spans="1:7" ht="16.2" thickBot="1" x14ac:dyDescent="0.35">
      <c r="A66" s="218" t="s">
        <v>62</v>
      </c>
      <c r="B66" s="219"/>
      <c r="C66" s="220"/>
      <c r="D66" s="20">
        <f>SUM(D64:D65)</f>
        <v>0</v>
      </c>
      <c r="E66" s="2"/>
      <c r="F66" s="10"/>
      <c r="G66" s="10"/>
    </row>
    <row r="67" spans="1:7" x14ac:dyDescent="0.3">
      <c r="A67" s="2"/>
      <c r="B67" s="2"/>
      <c r="C67" s="2"/>
      <c r="D67" s="2"/>
      <c r="E67" s="2"/>
      <c r="F67" s="10"/>
      <c r="G67" s="10"/>
    </row>
    <row r="68" spans="1:7" x14ac:dyDescent="0.3">
      <c r="A68" s="2"/>
      <c r="B68" s="2"/>
      <c r="C68" s="2"/>
      <c r="D68" s="2"/>
      <c r="E68" s="2"/>
      <c r="F68" s="10"/>
      <c r="G68" s="10"/>
    </row>
    <row r="69" spans="1:7" ht="15.6" x14ac:dyDescent="0.3">
      <c r="A69" s="240" t="s">
        <v>95</v>
      </c>
      <c r="B69" s="240"/>
      <c r="C69" s="240"/>
      <c r="D69" s="2"/>
      <c r="E69" s="2"/>
      <c r="F69" s="10"/>
      <c r="G69" s="10"/>
    </row>
    <row r="70" spans="1:7" ht="16.2" thickBot="1" x14ac:dyDescent="0.35">
      <c r="A70" s="230"/>
      <c r="B70" s="230"/>
      <c r="C70" s="230"/>
      <c r="D70" s="2"/>
      <c r="E70" s="2"/>
      <c r="F70" s="10"/>
      <c r="G70" s="10"/>
    </row>
    <row r="71" spans="1:7" ht="94.5" customHeight="1" thickBot="1" x14ac:dyDescent="0.35">
      <c r="A71" s="251" t="s">
        <v>96</v>
      </c>
      <c r="B71" s="252" t="s">
        <v>123</v>
      </c>
      <c r="C71" s="253" t="s">
        <v>122</v>
      </c>
      <c r="D71" s="5" t="s">
        <v>61</v>
      </c>
      <c r="E71" s="2"/>
      <c r="F71" s="10"/>
      <c r="G71" s="10"/>
    </row>
    <row r="72" spans="1:7" ht="50.25" customHeight="1" thickBot="1" x14ac:dyDescent="0.35">
      <c r="A72" s="254" t="s">
        <v>97</v>
      </c>
      <c r="B72" s="245">
        <v>26</v>
      </c>
      <c r="C72" s="249">
        <v>26</v>
      </c>
      <c r="D72" s="12">
        <f>B72*C72</f>
        <v>676</v>
      </c>
      <c r="E72" s="2"/>
      <c r="F72" s="10"/>
      <c r="G72" s="10"/>
    </row>
    <row r="73" spans="1:7" ht="16.2" thickBot="1" x14ac:dyDescent="0.35">
      <c r="A73" s="218" t="s">
        <v>124</v>
      </c>
      <c r="B73" s="219"/>
      <c r="C73" s="220"/>
      <c r="D73" s="20">
        <f>SUM(D72)</f>
        <v>676</v>
      </c>
      <c r="E73" s="2"/>
      <c r="F73" s="10"/>
      <c r="G73" s="10"/>
    </row>
    <row r="74" spans="1:7" x14ac:dyDescent="0.3">
      <c r="A74" s="2"/>
      <c r="B74" s="2"/>
      <c r="C74" s="2"/>
      <c r="D74" s="2"/>
      <c r="E74" s="2"/>
      <c r="F74" s="10"/>
      <c r="G74" s="10"/>
    </row>
    <row r="75" spans="1:7" x14ac:dyDescent="0.3">
      <c r="A75" s="2"/>
      <c r="B75" s="2"/>
      <c r="C75" s="2"/>
      <c r="D75" s="2"/>
      <c r="E75" s="2"/>
      <c r="F75" s="10"/>
      <c r="G75" s="10"/>
    </row>
    <row r="76" spans="1:7" ht="15.6" x14ac:dyDescent="0.3">
      <c r="A76" s="207" t="s">
        <v>99</v>
      </c>
      <c r="B76" s="207"/>
      <c r="C76" s="207"/>
      <c r="D76" s="207"/>
      <c r="E76" s="207"/>
      <c r="F76" s="10"/>
      <c r="G76" s="10"/>
    </row>
    <row r="77" spans="1:7" ht="16.2" thickBot="1" x14ac:dyDescent="0.35">
      <c r="A77" s="100"/>
      <c r="B77" s="100"/>
      <c r="C77" s="100"/>
      <c r="D77" s="100"/>
      <c r="E77" s="100"/>
      <c r="F77" s="10"/>
      <c r="G77" s="10"/>
    </row>
    <row r="78" spans="1:7" ht="47.4" thickBot="1" x14ac:dyDescent="0.35">
      <c r="A78" s="4" t="s">
        <v>125</v>
      </c>
      <c r="B78" s="5" t="s">
        <v>59</v>
      </c>
      <c r="C78" s="5" t="s">
        <v>128</v>
      </c>
      <c r="D78" s="5" t="s">
        <v>61</v>
      </c>
      <c r="E78" s="100"/>
      <c r="F78" s="10"/>
      <c r="G78" s="10"/>
    </row>
    <row r="79" spans="1:7" ht="35.25" customHeight="1" thickBot="1" x14ac:dyDescent="0.35">
      <c r="A79" s="101" t="s">
        <v>126</v>
      </c>
      <c r="B79" s="19">
        <v>210</v>
      </c>
      <c r="C79" s="11">
        <f>('Výkaz výměr'!C62)</f>
        <v>0</v>
      </c>
      <c r="D79" s="12">
        <f>B79*C79</f>
        <v>0</v>
      </c>
      <c r="E79" s="2"/>
      <c r="F79" s="10"/>
      <c r="G79" s="10"/>
    </row>
    <row r="80" spans="1:7" ht="16.2" thickBot="1" x14ac:dyDescent="0.35">
      <c r="A80" s="218" t="s">
        <v>127</v>
      </c>
      <c r="B80" s="219"/>
      <c r="C80" s="220"/>
      <c r="D80" s="20">
        <f>SUM(D79)</f>
        <v>0</v>
      </c>
      <c r="E80" s="2"/>
      <c r="F80" s="10"/>
      <c r="G80" s="10"/>
    </row>
    <row r="81" spans="1:7" x14ac:dyDescent="0.3">
      <c r="A81" s="10"/>
      <c r="B81" s="10"/>
      <c r="C81" s="10"/>
      <c r="D81" s="10"/>
      <c r="E81" s="10"/>
      <c r="F81" s="10"/>
      <c r="G81" s="10"/>
    </row>
    <row r="82" spans="1:7" x14ac:dyDescent="0.3">
      <c r="A82" s="10"/>
      <c r="B82" s="10"/>
      <c r="C82" s="10"/>
      <c r="D82" s="10"/>
      <c r="E82" s="10"/>
      <c r="F82" s="10"/>
      <c r="G82" s="10"/>
    </row>
    <row r="83" spans="1:7" x14ac:dyDescent="0.3">
      <c r="A83" s="10"/>
      <c r="B83" s="10"/>
      <c r="C83" s="10"/>
      <c r="D83" s="10"/>
      <c r="E83" s="10"/>
      <c r="F83" s="10"/>
      <c r="G83" s="10"/>
    </row>
    <row r="84" spans="1:7" ht="15.6" x14ac:dyDescent="0.3">
      <c r="A84" s="207" t="s">
        <v>129</v>
      </c>
      <c r="B84" s="207"/>
      <c r="C84" s="207"/>
      <c r="D84" s="207"/>
      <c r="E84" s="207"/>
      <c r="F84" s="10"/>
      <c r="G84" s="10"/>
    </row>
    <row r="85" spans="1:7" ht="16.2" thickBot="1" x14ac:dyDescent="0.35">
      <c r="A85" s="100"/>
      <c r="B85" s="100"/>
      <c r="C85" s="100"/>
      <c r="D85" s="100"/>
      <c r="E85" s="100"/>
      <c r="F85" s="10"/>
      <c r="G85" s="10"/>
    </row>
    <row r="86" spans="1:7" ht="47.4" thickBot="1" x14ac:dyDescent="0.35">
      <c r="A86" s="4" t="s">
        <v>130</v>
      </c>
      <c r="B86" s="5" t="s">
        <v>169</v>
      </c>
      <c r="C86" s="5" t="s">
        <v>72</v>
      </c>
      <c r="D86" s="5" t="s">
        <v>61</v>
      </c>
      <c r="E86" s="100"/>
      <c r="F86" s="10"/>
      <c r="G86" s="10"/>
    </row>
    <row r="87" spans="1:7" ht="31.8" thickBot="1" x14ac:dyDescent="0.35">
      <c r="A87" s="101" t="s">
        <v>105</v>
      </c>
      <c r="B87" s="19">
        <v>1</v>
      </c>
      <c r="C87" s="11">
        <f>('Výkaz výměr'!C69)</f>
        <v>0</v>
      </c>
      <c r="D87" s="12">
        <f>B87*C87</f>
        <v>0</v>
      </c>
      <c r="E87" s="2"/>
      <c r="F87" s="10"/>
      <c r="G87" s="10"/>
    </row>
    <row r="88" spans="1:7" ht="16.5" customHeight="1" thickBot="1" x14ac:dyDescent="0.35">
      <c r="A88" s="218" t="s">
        <v>73</v>
      </c>
      <c r="B88" s="219"/>
      <c r="C88" s="220"/>
      <c r="D88" s="20">
        <f>SUM(D87:D87)</f>
        <v>0</v>
      </c>
      <c r="E88" s="2"/>
      <c r="F88" s="10"/>
      <c r="G88" s="10"/>
    </row>
    <row r="89" spans="1:7" x14ac:dyDescent="0.3">
      <c r="A89" s="10"/>
      <c r="B89" s="10"/>
      <c r="C89" s="10"/>
      <c r="D89" s="10"/>
      <c r="E89" s="10"/>
      <c r="F89" s="10"/>
      <c r="G89" s="10"/>
    </row>
    <row r="90" spans="1:7" x14ac:dyDescent="0.3">
      <c r="A90" s="2"/>
      <c r="B90" s="2"/>
      <c r="C90" s="2"/>
      <c r="D90" s="2"/>
      <c r="E90" s="2"/>
      <c r="F90" s="2"/>
      <c r="G90" s="2"/>
    </row>
    <row r="91" spans="1:7" x14ac:dyDescent="0.3">
      <c r="A91" s="3"/>
      <c r="B91" s="3"/>
      <c r="C91" s="3"/>
      <c r="D91" s="3"/>
      <c r="E91" s="3"/>
      <c r="F91" s="3"/>
      <c r="G91" s="3"/>
    </row>
    <row r="92" spans="1:7" x14ac:dyDescent="0.3">
      <c r="A92" s="3"/>
      <c r="B92" s="3"/>
      <c r="C92" s="3"/>
      <c r="D92" s="3"/>
      <c r="E92" s="3"/>
      <c r="F92" s="3"/>
      <c r="G92" s="3"/>
    </row>
    <row r="93" spans="1:7" x14ac:dyDescent="0.3">
      <c r="A93" s="3"/>
      <c r="B93" s="3"/>
      <c r="C93" s="3"/>
      <c r="D93" s="3"/>
      <c r="E93" s="3"/>
      <c r="F93" s="3"/>
      <c r="G93" s="3"/>
    </row>
    <row r="94" spans="1:7" ht="15.6" x14ac:dyDescent="0.3">
      <c r="A94" s="27"/>
      <c r="B94" s="28"/>
      <c r="C94" s="27"/>
      <c r="D94" s="29"/>
      <c r="E94" s="27"/>
      <c r="F94" s="30"/>
      <c r="G94" s="30"/>
    </row>
    <row r="95" spans="1:7" ht="15.6" x14ac:dyDescent="0.3">
      <c r="A95" s="201" t="s">
        <v>19</v>
      </c>
      <c r="B95" s="201"/>
      <c r="C95" s="201"/>
      <c r="D95" s="201"/>
      <c r="E95" s="201"/>
      <c r="F95" s="201"/>
      <c r="G95" s="117"/>
    </row>
    <row r="96" spans="1:7" ht="10.5" customHeight="1" thickBot="1" x14ac:dyDescent="0.35">
      <c r="A96" s="1"/>
      <c r="B96" s="1"/>
      <c r="C96" s="1"/>
      <c r="D96" s="1"/>
      <c r="E96" s="1"/>
      <c r="F96" s="1"/>
      <c r="G96" s="1"/>
    </row>
    <row r="97" spans="1:8" ht="39" customHeight="1" thickBot="1" x14ac:dyDescent="0.35">
      <c r="A97" s="31" t="s">
        <v>32</v>
      </c>
      <c r="B97" s="32">
        <v>2600</v>
      </c>
      <c r="C97" s="1"/>
      <c r="D97" s="1"/>
      <c r="E97" s="1"/>
      <c r="F97" s="1"/>
      <c r="G97" s="1"/>
    </row>
    <row r="98" spans="1:8" ht="48.75" customHeight="1" thickBot="1" x14ac:dyDescent="0.35">
      <c r="A98" s="31" t="s">
        <v>33</v>
      </c>
      <c r="B98" s="33">
        <v>200</v>
      </c>
      <c r="C98" s="1"/>
      <c r="D98" s="1"/>
      <c r="E98" s="1"/>
      <c r="F98" s="1"/>
      <c r="G98" s="1"/>
    </row>
    <row r="99" spans="1:8" ht="15.75" customHeight="1" thickBot="1" x14ac:dyDescent="0.35">
      <c r="A99" s="34"/>
      <c r="B99" s="35"/>
      <c r="C99" s="1"/>
      <c r="D99" s="1"/>
      <c r="E99" s="1"/>
      <c r="F99" s="1"/>
      <c r="G99" s="1"/>
    </row>
    <row r="100" spans="1:8" ht="98.25" customHeight="1" thickBot="1" x14ac:dyDescent="0.4">
      <c r="A100" s="198" t="s">
        <v>113</v>
      </c>
      <c r="B100" s="199"/>
      <c r="C100" s="199"/>
      <c r="D100" s="199"/>
      <c r="E100" s="199"/>
      <c r="F100" s="200"/>
      <c r="G100" s="119"/>
    </row>
    <row r="101" spans="1:8" ht="15.75" customHeight="1" x14ac:dyDescent="0.35">
      <c r="A101" s="36"/>
      <c r="B101" s="37"/>
      <c r="C101" s="37"/>
      <c r="D101" s="37"/>
      <c r="E101" s="37"/>
      <c r="F101" s="37"/>
      <c r="G101" s="37"/>
    </row>
    <row r="102" spans="1:8" ht="15.75" customHeight="1" thickBot="1" x14ac:dyDescent="0.4">
      <c r="A102" s="36"/>
      <c r="B102" s="37"/>
      <c r="C102" s="37"/>
      <c r="D102" s="37"/>
      <c r="E102" s="37"/>
      <c r="F102" s="37"/>
      <c r="G102" s="37"/>
    </row>
    <row r="103" spans="1:8" ht="16.2" thickBot="1" x14ac:dyDescent="0.35">
      <c r="A103" s="38" t="s">
        <v>11</v>
      </c>
      <c r="B103" s="39"/>
      <c r="C103" s="40">
        <v>2026</v>
      </c>
      <c r="D103" s="40">
        <v>2027</v>
      </c>
      <c r="E103" s="40">
        <v>2028</v>
      </c>
      <c r="F103" s="121">
        <v>2029</v>
      </c>
      <c r="G103" s="134" t="s">
        <v>116</v>
      </c>
    </row>
    <row r="104" spans="1:8" ht="16.2" thickBot="1" x14ac:dyDescent="0.35">
      <c r="A104" s="41" t="s">
        <v>21</v>
      </c>
      <c r="B104" s="42" t="s">
        <v>18</v>
      </c>
      <c r="C104" s="43">
        <f>C105+C108</f>
        <v>2800</v>
      </c>
      <c r="D104" s="44">
        <f t="shared" ref="D104:G104" si="12">D105+D108</f>
        <v>2800</v>
      </c>
      <c r="E104" s="44">
        <f t="shared" si="12"/>
        <v>2800</v>
      </c>
      <c r="F104" s="122">
        <f t="shared" si="12"/>
        <v>2800</v>
      </c>
      <c r="G104" s="155">
        <f t="shared" si="12"/>
        <v>0</v>
      </c>
    </row>
    <row r="105" spans="1:8" ht="31.8" thickBot="1" x14ac:dyDescent="0.35">
      <c r="A105" s="202"/>
      <c r="B105" s="45" t="s">
        <v>35</v>
      </c>
      <c r="C105" s="46">
        <f>(B97-C111)</f>
        <v>2600</v>
      </c>
      <c r="D105" s="47">
        <f>(B97-D111)</f>
        <v>2600</v>
      </c>
      <c r="E105" s="47">
        <f>(B97-E111)</f>
        <v>2600</v>
      </c>
      <c r="F105" s="123">
        <f>(B97-F111)</f>
        <v>2600</v>
      </c>
      <c r="G105" s="135">
        <v>0</v>
      </c>
    </row>
    <row r="106" spans="1:8" ht="16.2" thickBot="1" x14ac:dyDescent="0.35">
      <c r="A106" s="203"/>
      <c r="B106" s="45" t="s">
        <v>23</v>
      </c>
      <c r="C106" s="48">
        <f>('Výkaz výměr'!C76)</f>
        <v>0</v>
      </c>
      <c r="D106" s="49">
        <f>('Výkaz výměr'!C76)</f>
        <v>0</v>
      </c>
      <c r="E106" s="49">
        <f>('Výkaz výměr'!C76)</f>
        <v>0</v>
      </c>
      <c r="F106" s="124">
        <f>('Výkaz výměr'!C76)</f>
        <v>0</v>
      </c>
      <c r="G106" s="132">
        <f>('Výkaz výměr'!C76)</f>
        <v>0</v>
      </c>
    </row>
    <row r="107" spans="1:8" ht="16.2" thickBot="1" x14ac:dyDescent="0.35">
      <c r="A107" s="203"/>
      <c r="B107" s="50" t="s">
        <v>21</v>
      </c>
      <c r="C107" s="51">
        <f>C106*C105</f>
        <v>0</v>
      </c>
      <c r="D107" s="52">
        <f t="shared" ref="D107:G107" si="13">D106*D105</f>
        <v>0</v>
      </c>
      <c r="E107" s="52">
        <f t="shared" si="13"/>
        <v>0</v>
      </c>
      <c r="F107" s="125">
        <f t="shared" si="13"/>
        <v>0</v>
      </c>
      <c r="G107" s="133">
        <f t="shared" si="13"/>
        <v>0</v>
      </c>
    </row>
    <row r="108" spans="1:8" ht="31.2" x14ac:dyDescent="0.3">
      <c r="A108" s="204"/>
      <c r="B108" s="53" t="s">
        <v>36</v>
      </c>
      <c r="C108" s="54">
        <f>(B98-C114)</f>
        <v>200</v>
      </c>
      <c r="D108" s="55">
        <f>(B98-D114)</f>
        <v>200</v>
      </c>
      <c r="E108" s="55">
        <f>(B98-E114)</f>
        <v>200</v>
      </c>
      <c r="F108" s="126">
        <f>(B98-F114)</f>
        <v>200</v>
      </c>
      <c r="G108" s="131">
        <v>0</v>
      </c>
    </row>
    <row r="109" spans="1:8" ht="16.2" thickBot="1" x14ac:dyDescent="0.35">
      <c r="A109" s="204"/>
      <c r="B109" s="45" t="s">
        <v>23</v>
      </c>
      <c r="C109" s="48">
        <f>('Výkaz výměr'!C77)</f>
        <v>0</v>
      </c>
      <c r="D109" s="49">
        <f>('Výkaz výměr'!C77)</f>
        <v>0</v>
      </c>
      <c r="E109" s="49">
        <f>('Výkaz výměr'!C77)</f>
        <v>0</v>
      </c>
      <c r="F109" s="124">
        <f>('Výkaz výměr'!C77)</f>
        <v>0</v>
      </c>
      <c r="G109" s="132">
        <f>('Výkaz výměr'!C77)</f>
        <v>0</v>
      </c>
    </row>
    <row r="110" spans="1:8" ht="16.2" thickBot="1" x14ac:dyDescent="0.35">
      <c r="A110" s="204"/>
      <c r="B110" s="50" t="s">
        <v>21</v>
      </c>
      <c r="C110" s="51">
        <f>C109*C108</f>
        <v>0</v>
      </c>
      <c r="D110" s="52">
        <f t="shared" ref="D110:F110" si="14">D109*D108</f>
        <v>0</v>
      </c>
      <c r="E110" s="52">
        <f t="shared" si="14"/>
        <v>0</v>
      </c>
      <c r="F110" s="125">
        <f t="shared" si="14"/>
        <v>0</v>
      </c>
      <c r="G110" s="133">
        <v>0</v>
      </c>
    </row>
    <row r="111" spans="1:8" ht="31.8" thickBot="1" x14ac:dyDescent="0.35">
      <c r="A111" s="204"/>
      <c r="B111" s="56" t="s">
        <v>16</v>
      </c>
      <c r="C111" s="57">
        <v>0</v>
      </c>
      <c r="D111" s="57">
        <v>0</v>
      </c>
      <c r="E111" s="57">
        <v>0</v>
      </c>
      <c r="F111" s="120">
        <v>0</v>
      </c>
      <c r="G111" s="255">
        <v>2600</v>
      </c>
      <c r="H111" s="130" t="s">
        <v>114</v>
      </c>
    </row>
    <row r="112" spans="1:8" ht="16.2" thickBot="1" x14ac:dyDescent="0.35">
      <c r="A112" s="205"/>
      <c r="B112" s="45" t="s">
        <v>23</v>
      </c>
      <c r="C112" s="58">
        <f>('Výkaz výměr'!C78)</f>
        <v>0</v>
      </c>
      <c r="D112" s="59">
        <f>('Výkaz výměr'!C78)</f>
        <v>0</v>
      </c>
      <c r="E112" s="59">
        <f>('Výkaz výměr'!C78)</f>
        <v>0</v>
      </c>
      <c r="F112" s="127">
        <f>('Výkaz výměr'!C78)</f>
        <v>0</v>
      </c>
      <c r="G112" s="136">
        <f>('Výkaz výměr'!C78)</f>
        <v>0</v>
      </c>
    </row>
    <row r="113" spans="1:8" ht="16.2" thickBot="1" x14ac:dyDescent="0.35">
      <c r="A113" s="204"/>
      <c r="B113" s="60" t="s">
        <v>21</v>
      </c>
      <c r="C113" s="61">
        <f>C112*C111</f>
        <v>0</v>
      </c>
      <c r="D113" s="62">
        <f t="shared" ref="D113:G113" si="15">D112*D111</f>
        <v>0</v>
      </c>
      <c r="E113" s="62">
        <f t="shared" si="15"/>
        <v>0</v>
      </c>
      <c r="F113" s="128">
        <f t="shared" si="15"/>
        <v>0</v>
      </c>
      <c r="G113" s="137">
        <f t="shared" si="15"/>
        <v>0</v>
      </c>
    </row>
    <row r="114" spans="1:8" ht="31.8" thickBot="1" x14ac:dyDescent="0.35">
      <c r="A114" s="204"/>
      <c r="B114" s="63" t="s">
        <v>17</v>
      </c>
      <c r="C114" s="57">
        <v>0</v>
      </c>
      <c r="D114" s="57">
        <v>0</v>
      </c>
      <c r="E114" s="57">
        <v>0</v>
      </c>
      <c r="F114" s="120">
        <v>0</v>
      </c>
      <c r="G114" s="256">
        <v>200</v>
      </c>
      <c r="H114" s="130" t="s">
        <v>115</v>
      </c>
    </row>
    <row r="115" spans="1:8" ht="16.2" thickBot="1" x14ac:dyDescent="0.35">
      <c r="A115" s="204"/>
      <c r="B115" s="45" t="s">
        <v>23</v>
      </c>
      <c r="C115" s="64">
        <f>('Výkaz výměr'!C79)</f>
        <v>0</v>
      </c>
      <c r="D115" s="59">
        <f>('Výkaz výměr'!C79)</f>
        <v>0</v>
      </c>
      <c r="E115" s="59">
        <f>('Výkaz výměr'!C79)</f>
        <v>0</v>
      </c>
      <c r="F115" s="127">
        <f>('Výkaz výměr'!C79)</f>
        <v>0</v>
      </c>
      <c r="G115" s="136">
        <f>('Výkaz výměr'!C79)</f>
        <v>0</v>
      </c>
    </row>
    <row r="116" spans="1:8" ht="16.2" thickBot="1" x14ac:dyDescent="0.35">
      <c r="A116" s="206"/>
      <c r="B116" s="50" t="s">
        <v>21</v>
      </c>
      <c r="C116" s="61">
        <f>C115*C114</f>
        <v>0</v>
      </c>
      <c r="D116" s="62">
        <f t="shared" ref="D116:F116" si="16">D115*D114</f>
        <v>0</v>
      </c>
      <c r="E116" s="62">
        <f t="shared" si="16"/>
        <v>0</v>
      </c>
      <c r="F116" s="128">
        <f t="shared" si="16"/>
        <v>0</v>
      </c>
      <c r="G116" s="137">
        <f t="shared" ref="G116" si="17">G115*G114</f>
        <v>0</v>
      </c>
    </row>
    <row r="117" spans="1:8" ht="31.8" thickBot="1" x14ac:dyDescent="0.35">
      <c r="A117" s="65"/>
      <c r="B117" s="66" t="s">
        <v>22</v>
      </c>
      <c r="C117" s="67">
        <f>C107+C110+C113+C116</f>
        <v>0</v>
      </c>
      <c r="D117" s="68">
        <f>D107+D110+D113+D116</f>
        <v>0</v>
      </c>
      <c r="E117" s="68">
        <f>E107+E110+E113+E116</f>
        <v>0</v>
      </c>
      <c r="F117" s="129">
        <f>F107+F110+F113+F116</f>
        <v>0</v>
      </c>
      <c r="G117" s="138">
        <f>G107+G110+G113+G116</f>
        <v>0</v>
      </c>
    </row>
    <row r="118" spans="1:8" ht="15.6" x14ac:dyDescent="0.3">
      <c r="A118" s="1"/>
      <c r="B118" s="1"/>
      <c r="C118" s="1"/>
      <c r="D118" s="1"/>
      <c r="E118" s="1"/>
      <c r="F118" s="1"/>
      <c r="G118" s="1"/>
    </row>
    <row r="119" spans="1:8" ht="16.2" thickBot="1" x14ac:dyDescent="0.35">
      <c r="A119" s="1"/>
      <c r="B119" s="1"/>
      <c r="C119" s="1"/>
      <c r="D119" s="1"/>
      <c r="E119" s="1"/>
      <c r="F119" s="1"/>
      <c r="G119" s="1"/>
    </row>
    <row r="120" spans="1:8" ht="15.75" customHeight="1" thickBot="1" x14ac:dyDescent="0.35">
      <c r="A120" s="69" t="s">
        <v>70</v>
      </c>
      <c r="B120" s="70">
        <v>18053</v>
      </c>
      <c r="C120" s="1"/>
      <c r="D120" s="1"/>
      <c r="E120" s="1"/>
      <c r="F120" s="1"/>
      <c r="G120" s="1"/>
    </row>
    <row r="121" spans="1:8" ht="15.6" x14ac:dyDescent="0.3">
      <c r="A121" s="1"/>
      <c r="B121" s="1"/>
      <c r="C121" s="1"/>
      <c r="D121" s="1"/>
      <c r="E121" s="1"/>
      <c r="F121" s="1"/>
      <c r="G121" s="1"/>
    </row>
    <row r="122" spans="1:8" ht="16.2" thickBot="1" x14ac:dyDescent="0.35">
      <c r="A122" s="1"/>
      <c r="B122" s="1"/>
      <c r="C122" s="1"/>
      <c r="D122" s="1"/>
      <c r="E122" s="1"/>
      <c r="F122" s="1"/>
      <c r="G122" s="1"/>
    </row>
    <row r="123" spans="1:8" ht="36.75" customHeight="1" thickBot="1" x14ac:dyDescent="0.35">
      <c r="A123" s="71"/>
      <c r="B123" s="72" t="s">
        <v>34</v>
      </c>
      <c r="C123" s="73">
        <f>C104</f>
        <v>2800</v>
      </c>
      <c r="D123" s="74">
        <f>D104</f>
        <v>2800</v>
      </c>
      <c r="E123" s="74">
        <f>E104</f>
        <v>2800</v>
      </c>
      <c r="F123" s="74">
        <f>F104</f>
        <v>2800</v>
      </c>
      <c r="G123" s="74">
        <f>G104</f>
        <v>0</v>
      </c>
    </row>
    <row r="124" spans="1:8" ht="19.5" customHeight="1" thickBot="1" x14ac:dyDescent="0.35">
      <c r="A124" s="34"/>
      <c r="B124" s="35"/>
      <c r="C124" s="1"/>
      <c r="D124" s="1"/>
      <c r="E124" s="1"/>
      <c r="F124" s="1"/>
      <c r="G124" s="1"/>
    </row>
    <row r="125" spans="1:8" ht="16.2" thickBot="1" x14ac:dyDescent="0.35">
      <c r="A125" s="75" t="s">
        <v>11</v>
      </c>
      <c r="B125" s="76"/>
      <c r="C125" s="40">
        <v>2026</v>
      </c>
      <c r="D125" s="40">
        <v>2027</v>
      </c>
      <c r="E125" s="40">
        <v>2028</v>
      </c>
      <c r="F125" s="121">
        <v>2029</v>
      </c>
      <c r="G125" s="134" t="s">
        <v>116</v>
      </c>
    </row>
    <row r="126" spans="1:8" ht="16.2" thickBot="1" x14ac:dyDescent="0.35">
      <c r="A126" s="26" t="s">
        <v>10</v>
      </c>
      <c r="B126" s="77" t="s">
        <v>24</v>
      </c>
      <c r="C126" s="78">
        <v>0.15</v>
      </c>
      <c r="D126" s="79">
        <v>0.14000000000000001</v>
      </c>
      <c r="E126" s="79">
        <v>0.13</v>
      </c>
      <c r="F126" s="139">
        <v>0.12</v>
      </c>
      <c r="G126" s="149" t="s">
        <v>117</v>
      </c>
    </row>
    <row r="127" spans="1:8" ht="16.2" thickBot="1" x14ac:dyDescent="0.35">
      <c r="A127" s="65"/>
      <c r="B127" s="77" t="s">
        <v>25</v>
      </c>
      <c r="C127" s="54">
        <v>500</v>
      </c>
      <c r="D127" s="55">
        <v>500</v>
      </c>
      <c r="E127" s="55">
        <v>500</v>
      </c>
      <c r="F127" s="126">
        <v>500</v>
      </c>
      <c r="G127" s="131" t="s">
        <v>117</v>
      </c>
    </row>
    <row r="128" spans="1:8" ht="16.2" thickBot="1" x14ac:dyDescent="0.35">
      <c r="A128" s="65"/>
      <c r="B128" s="77" t="s">
        <v>26</v>
      </c>
      <c r="C128" s="54">
        <f>B120*C126</f>
        <v>2707.95</v>
      </c>
      <c r="D128" s="55">
        <f>B120*D126</f>
        <v>2527.42</v>
      </c>
      <c r="E128" s="55">
        <f>B120*E126</f>
        <v>2346.89</v>
      </c>
      <c r="F128" s="126">
        <f>B120*F126</f>
        <v>2166.36</v>
      </c>
      <c r="G128" s="131" t="s">
        <v>117</v>
      </c>
    </row>
    <row r="129" spans="1:7" ht="16.2" thickBot="1" x14ac:dyDescent="0.35">
      <c r="A129" s="65"/>
      <c r="B129" s="77" t="s">
        <v>27</v>
      </c>
      <c r="C129" s="48">
        <f>IF(C123&lt;C$128,C123,C$128)</f>
        <v>2707.95</v>
      </c>
      <c r="D129" s="48">
        <f>IF(D123&lt;D$128,D123,D$128)</f>
        <v>2527.42</v>
      </c>
      <c r="E129" s="48">
        <f>IF(E123&lt;E$128,E123,E$128)</f>
        <v>2346.89</v>
      </c>
      <c r="F129" s="140">
        <f>IF(F123&lt;F$128,F123,F$128)</f>
        <v>2166.36</v>
      </c>
      <c r="G129" s="132" t="s">
        <v>117</v>
      </c>
    </row>
    <row r="130" spans="1:7" ht="16.2" thickBot="1" x14ac:dyDescent="0.35">
      <c r="A130" s="65"/>
      <c r="B130" s="77" t="s">
        <v>14</v>
      </c>
      <c r="C130" s="54">
        <v>1600</v>
      </c>
      <c r="D130" s="55">
        <v>1700</v>
      </c>
      <c r="E130" s="55">
        <v>1800</v>
      </c>
      <c r="F130" s="126">
        <v>1850</v>
      </c>
      <c r="G130" s="131" t="s">
        <v>117</v>
      </c>
    </row>
    <row r="131" spans="1:7" ht="16.2" thickBot="1" x14ac:dyDescent="0.35">
      <c r="A131" s="65"/>
      <c r="B131" s="77" t="s">
        <v>28</v>
      </c>
      <c r="C131" s="54">
        <f>C123-B120*C126</f>
        <v>92.050000000000182</v>
      </c>
      <c r="D131" s="55">
        <f>D123-B120*D126</f>
        <v>272.57999999999993</v>
      </c>
      <c r="E131" s="55">
        <f>E123-B120*E126</f>
        <v>453.11000000000013</v>
      </c>
      <c r="F131" s="126">
        <f>F123-B120*F126</f>
        <v>633.63999999999987</v>
      </c>
      <c r="G131" s="131" t="s">
        <v>117</v>
      </c>
    </row>
    <row r="132" spans="1:7" ht="16.2" thickBot="1" x14ac:dyDescent="0.35">
      <c r="A132" s="65"/>
      <c r="B132" s="77" t="s">
        <v>29</v>
      </c>
      <c r="C132" s="48">
        <f>IF(C$131&lt;0,0,C$131)</f>
        <v>92.050000000000182</v>
      </c>
      <c r="D132" s="48">
        <f>IF(D$131&lt;0,0,D$131)</f>
        <v>272.57999999999993</v>
      </c>
      <c r="E132" s="48">
        <f>IF(E$131&lt;0,0,E$131)</f>
        <v>453.11000000000013</v>
      </c>
      <c r="F132" s="140">
        <f>IF(F$131&lt;0,0,F$131)</f>
        <v>633.63999999999987</v>
      </c>
      <c r="G132" s="132" t="s">
        <v>117</v>
      </c>
    </row>
    <row r="133" spans="1:7" ht="6" customHeight="1" thickBot="1" x14ac:dyDescent="0.35">
      <c r="A133" s="65"/>
      <c r="B133" s="80"/>
      <c r="C133" s="81"/>
      <c r="D133" s="82"/>
      <c r="E133" s="82"/>
      <c r="F133" s="141"/>
      <c r="G133" s="150"/>
    </row>
    <row r="134" spans="1:7" ht="16.2" thickBot="1" x14ac:dyDescent="0.35">
      <c r="A134" s="1"/>
      <c r="B134" s="77" t="s">
        <v>30</v>
      </c>
      <c r="C134" s="83">
        <f>(C129*C127)</f>
        <v>1353975</v>
      </c>
      <c r="D134" s="83">
        <f t="shared" ref="D134:F134" si="18">(D129*D127)</f>
        <v>1263710</v>
      </c>
      <c r="E134" s="83">
        <f t="shared" si="18"/>
        <v>1173445</v>
      </c>
      <c r="F134" s="142">
        <f t="shared" si="18"/>
        <v>1083180</v>
      </c>
      <c r="G134" s="84" t="s">
        <v>117</v>
      </c>
    </row>
    <row r="135" spans="1:7" ht="16.2" thickBot="1" x14ac:dyDescent="0.35">
      <c r="A135" s="1"/>
      <c r="B135" s="85" t="s">
        <v>31</v>
      </c>
      <c r="C135" s="86">
        <f>C132*C130</f>
        <v>147280.00000000029</v>
      </c>
      <c r="D135" s="86">
        <f t="shared" ref="D135:F135" si="19">D132*D130</f>
        <v>463385.99999999988</v>
      </c>
      <c r="E135" s="86">
        <f t="shared" si="19"/>
        <v>815598.00000000023</v>
      </c>
      <c r="F135" s="143">
        <f t="shared" si="19"/>
        <v>1172233.9999999998</v>
      </c>
      <c r="G135" s="87" t="s">
        <v>117</v>
      </c>
    </row>
    <row r="136" spans="1:7" ht="16.2" thickBot="1" x14ac:dyDescent="0.35">
      <c r="A136" s="1"/>
      <c r="B136" s="88" t="s">
        <v>12</v>
      </c>
      <c r="C136" s="89">
        <f>SUM(C134:C135)</f>
        <v>1501255.0000000002</v>
      </c>
      <c r="D136" s="89">
        <f>SUM(D134:D135)</f>
        <v>1727096</v>
      </c>
      <c r="E136" s="89">
        <f t="shared" ref="E136:F136" si="20">SUM(E134:E135)</f>
        <v>1989043.0000000002</v>
      </c>
      <c r="F136" s="144">
        <f t="shared" si="20"/>
        <v>2255414</v>
      </c>
      <c r="G136" s="89">
        <v>0</v>
      </c>
    </row>
    <row r="137" spans="1:7" ht="16.2" thickBot="1" x14ac:dyDescent="0.35">
      <c r="A137" s="1"/>
      <c r="B137" s="90"/>
      <c r="C137" s="91"/>
      <c r="D137" s="91"/>
      <c r="E137" s="91"/>
      <c r="F137" s="145"/>
      <c r="G137" s="154"/>
    </row>
    <row r="138" spans="1:7" ht="16.2" thickBot="1" x14ac:dyDescent="0.35">
      <c r="A138" s="1"/>
      <c r="B138" s="92" t="s">
        <v>67</v>
      </c>
      <c r="C138" s="93">
        <f>$E28</f>
        <v>0</v>
      </c>
      <c r="D138" s="93">
        <f>$E28</f>
        <v>0</v>
      </c>
      <c r="E138" s="93">
        <f>$E28</f>
        <v>0</v>
      </c>
      <c r="F138" s="146">
        <f>$E28</f>
        <v>0</v>
      </c>
      <c r="G138" s="93">
        <f>$E28</f>
        <v>0</v>
      </c>
    </row>
    <row r="139" spans="1:7" ht="16.2" thickBot="1" x14ac:dyDescent="0.35">
      <c r="A139" s="1"/>
      <c r="B139" s="92" t="s">
        <v>55</v>
      </c>
      <c r="C139" s="93">
        <f>$E44</f>
        <v>0</v>
      </c>
      <c r="D139" s="93">
        <f>$E44</f>
        <v>0</v>
      </c>
      <c r="E139" s="93">
        <f>$E44</f>
        <v>0</v>
      </c>
      <c r="F139" s="146">
        <f>$E44</f>
        <v>0</v>
      </c>
      <c r="G139" s="93">
        <f>$E44</f>
        <v>0</v>
      </c>
    </row>
    <row r="140" spans="1:7" ht="16.2" thickBot="1" x14ac:dyDescent="0.35">
      <c r="A140" s="1"/>
      <c r="B140" s="92" t="s">
        <v>131</v>
      </c>
      <c r="C140" s="93">
        <f>$D58</f>
        <v>0</v>
      </c>
      <c r="D140" s="93">
        <f t="shared" ref="D140:G140" si="21">$D58</f>
        <v>0</v>
      </c>
      <c r="E140" s="93">
        <f t="shared" si="21"/>
        <v>0</v>
      </c>
      <c r="F140" s="146">
        <f t="shared" si="21"/>
        <v>0</v>
      </c>
      <c r="G140" s="93">
        <f t="shared" si="21"/>
        <v>0</v>
      </c>
    </row>
    <row r="141" spans="1:7" ht="16.2" thickBot="1" x14ac:dyDescent="0.35">
      <c r="A141" s="1"/>
      <c r="B141" s="92" t="s">
        <v>68</v>
      </c>
      <c r="C141" s="93">
        <f>$D66</f>
        <v>0</v>
      </c>
      <c r="D141" s="93">
        <f>$D66</f>
        <v>0</v>
      </c>
      <c r="E141" s="93">
        <f>$D66</f>
        <v>0</v>
      </c>
      <c r="F141" s="146">
        <f>$D66</f>
        <v>0</v>
      </c>
      <c r="G141" s="93">
        <f>$D66</f>
        <v>0</v>
      </c>
    </row>
    <row r="142" spans="1:7" ht="16.2" thickBot="1" x14ac:dyDescent="0.35">
      <c r="A142" s="1"/>
      <c r="B142" s="92" t="s">
        <v>132</v>
      </c>
      <c r="C142" s="93">
        <f>$D73</f>
        <v>676</v>
      </c>
      <c r="D142" s="93">
        <f t="shared" ref="D142:G142" si="22">$D73</f>
        <v>676</v>
      </c>
      <c r="E142" s="93">
        <f t="shared" si="22"/>
        <v>676</v>
      </c>
      <c r="F142" s="146">
        <f t="shared" si="22"/>
        <v>676</v>
      </c>
      <c r="G142" s="151">
        <f t="shared" si="22"/>
        <v>676</v>
      </c>
    </row>
    <row r="143" spans="1:7" ht="16.2" thickBot="1" x14ac:dyDescent="0.35">
      <c r="A143" s="1"/>
      <c r="B143" s="92" t="s">
        <v>133</v>
      </c>
      <c r="C143" s="93">
        <f>$D80</f>
        <v>0</v>
      </c>
      <c r="D143" s="93">
        <f>$D80</f>
        <v>0</v>
      </c>
      <c r="E143" s="93">
        <f>$D80</f>
        <v>0</v>
      </c>
      <c r="F143" s="146">
        <f>$D80</f>
        <v>0</v>
      </c>
      <c r="G143" s="93">
        <f>$D80</f>
        <v>0</v>
      </c>
    </row>
    <row r="144" spans="1:7" ht="16.2" thickBot="1" x14ac:dyDescent="0.35">
      <c r="A144" s="1"/>
      <c r="B144" s="92" t="s">
        <v>105</v>
      </c>
      <c r="C144" s="93">
        <f>$D88</f>
        <v>0</v>
      </c>
      <c r="D144" s="93">
        <f>$D88</f>
        <v>0</v>
      </c>
      <c r="E144" s="93">
        <f>$D88</f>
        <v>0</v>
      </c>
      <c r="F144" s="146">
        <f>$D88</f>
        <v>0</v>
      </c>
      <c r="G144" s="93">
        <f>$D88</f>
        <v>0</v>
      </c>
    </row>
    <row r="145" spans="1:7" ht="16.2" thickBot="1" x14ac:dyDescent="0.35">
      <c r="A145" s="1"/>
      <c r="B145" s="94" t="s">
        <v>20</v>
      </c>
      <c r="C145" s="95">
        <f>C117</f>
        <v>0</v>
      </c>
      <c r="D145" s="95">
        <f>D117</f>
        <v>0</v>
      </c>
      <c r="E145" s="95">
        <f>E117</f>
        <v>0</v>
      </c>
      <c r="F145" s="147">
        <f>F117</f>
        <v>0</v>
      </c>
      <c r="G145" s="152">
        <f>G117</f>
        <v>0</v>
      </c>
    </row>
    <row r="146" spans="1:7" ht="16.2" thickBot="1" x14ac:dyDescent="0.35">
      <c r="A146" s="1"/>
      <c r="B146" s="94" t="s">
        <v>10</v>
      </c>
      <c r="C146" s="95">
        <f>C136</f>
        <v>1501255.0000000002</v>
      </c>
      <c r="D146" s="95">
        <f t="shared" ref="D146:F146" si="23">D136</f>
        <v>1727096</v>
      </c>
      <c r="E146" s="95">
        <f t="shared" si="23"/>
        <v>1989043.0000000002</v>
      </c>
      <c r="F146" s="147">
        <f t="shared" si="23"/>
        <v>2255414</v>
      </c>
      <c r="G146" s="95">
        <f t="shared" ref="G146" si="24">G136</f>
        <v>0</v>
      </c>
    </row>
    <row r="147" spans="1:7" ht="16.5" customHeight="1" thickBot="1" x14ac:dyDescent="0.35">
      <c r="A147" s="1"/>
      <c r="B147" s="96" t="s">
        <v>13</v>
      </c>
      <c r="C147" s="97">
        <f>SUM(C138:C146)</f>
        <v>1501931.0000000002</v>
      </c>
      <c r="D147" s="97">
        <f>SUM(D138:D146)</f>
        <v>1727772</v>
      </c>
      <c r="E147" s="97">
        <f>SUM(E138:E146)</f>
        <v>1989719.0000000002</v>
      </c>
      <c r="F147" s="148">
        <f>SUM(F138:F146)</f>
        <v>2256090</v>
      </c>
      <c r="G147" s="153">
        <f>SUM(G138:G146)</f>
        <v>676</v>
      </c>
    </row>
    <row r="148" spans="1:7" ht="15.6" x14ac:dyDescent="0.3">
      <c r="A148" s="1"/>
      <c r="B148" s="98"/>
      <c r="C148" s="99"/>
      <c r="D148" s="99"/>
      <c r="E148" s="1"/>
      <c r="F148" s="1"/>
      <c r="G148" s="1"/>
    </row>
    <row r="149" spans="1:7" ht="15.6" x14ac:dyDescent="0.3">
      <c r="A149" s="221"/>
      <c r="B149" s="221"/>
      <c r="C149" s="221"/>
      <c r="D149" s="221"/>
      <c r="E149" s="1"/>
      <c r="F149" s="1"/>
      <c r="G149" s="1"/>
    </row>
  </sheetData>
  <sheetProtection algorithmName="SHA-512" hashValue="T06l1zD9uYJ9CtpL04mbmUV3sc1dPpMeE+uaRXeHNsvkR08QdNgr6+YT1Wcc+N4MC4vxiYg6XCFg5mxhYa+xyg==" saltValue="+dXmNhflpw2KuBT6EvUjqg==" spinCount="100000" sheet="1" formatCells="0" formatColumns="0" formatRows="0" selectLockedCells="1"/>
  <mergeCells count="20">
    <mergeCell ref="A149:D149"/>
    <mergeCell ref="A47:C47"/>
    <mergeCell ref="A58:C58"/>
    <mergeCell ref="A69:C69"/>
    <mergeCell ref="A73:C73"/>
    <mergeCell ref="A76:E76"/>
    <mergeCell ref="A2:E2"/>
    <mergeCell ref="A100:F100"/>
    <mergeCell ref="A95:F95"/>
    <mergeCell ref="A105:A116"/>
    <mergeCell ref="A5:E5"/>
    <mergeCell ref="A28:D28"/>
    <mergeCell ref="A30:E30"/>
    <mergeCell ref="A33:E33"/>
    <mergeCell ref="A44:D44"/>
    <mergeCell ref="A61:D61"/>
    <mergeCell ref="A80:C80"/>
    <mergeCell ref="A66:C66"/>
    <mergeCell ref="A84:E84"/>
    <mergeCell ref="A88:C88"/>
  </mergeCells>
  <dataValidations count="8">
    <dataValidation type="whole" allowBlank="1" showInputMessage="1" showErrorMessage="1" sqref="C111" xr:uid="{00000000-0002-0000-0200-000000000000}">
      <formula1>0</formula1>
      <formula2>B97</formula2>
    </dataValidation>
    <dataValidation type="whole" allowBlank="1" showInputMessage="1" showErrorMessage="1" sqref="D111" xr:uid="{00000000-0002-0000-0200-000001000000}">
      <formula1>0</formula1>
      <formula2>B97</formula2>
    </dataValidation>
    <dataValidation type="whole" allowBlank="1" showInputMessage="1" showErrorMessage="1" sqref="E111" xr:uid="{00000000-0002-0000-0200-000002000000}">
      <formula1>0</formula1>
      <formula2>B97</formula2>
    </dataValidation>
    <dataValidation type="whole" allowBlank="1" showInputMessage="1" showErrorMessage="1" sqref="F111:G111" xr:uid="{00000000-0002-0000-0200-000003000000}">
      <formula1>0</formula1>
      <formula2>B97</formula2>
    </dataValidation>
    <dataValidation type="whole" allowBlank="1" showInputMessage="1" showErrorMessage="1" sqref="C114" xr:uid="{00000000-0002-0000-0200-000004000000}">
      <formula1>0</formula1>
      <formula2>B98</formula2>
    </dataValidation>
    <dataValidation type="whole" allowBlank="1" showInputMessage="1" showErrorMessage="1" sqref="D114" xr:uid="{00000000-0002-0000-0200-000005000000}">
      <formula1>0</formula1>
      <formula2>B98</formula2>
    </dataValidation>
    <dataValidation type="whole" allowBlank="1" showInputMessage="1" showErrorMessage="1" sqref="E114" xr:uid="{00000000-0002-0000-0200-000006000000}">
      <formula1>0</formula1>
      <formula2>B98</formula2>
    </dataValidation>
    <dataValidation type="whole" allowBlank="1" showInputMessage="1" showErrorMessage="1" sqref="F114:G114" xr:uid="{00000000-0002-0000-0200-000007000000}">
      <formula1>0</formula1>
      <formula2>B98</formula2>
    </dataValidation>
  </dataValidations>
  <pageMargins left="0.7" right="0.7" top="0.78740157499999996" bottom="0.78740157499999996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Výkaz výměr</vt:lpstr>
      <vt:lpstr>Celkové náklady</vt:lpstr>
      <vt:lpstr>Stanovení ceny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horky</dc:creator>
  <cp:lastModifiedBy>Jana Trachtová</cp:lastModifiedBy>
  <cp:lastPrinted>2022-05-31T14:21:23Z</cp:lastPrinted>
  <dcterms:created xsi:type="dcterms:W3CDTF">2015-06-05T18:19:34Z</dcterms:created>
  <dcterms:modified xsi:type="dcterms:W3CDTF">2025-03-05T16:29:32Z</dcterms:modified>
</cp:coreProperties>
</file>