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tišek Bažant\Desktop\kros - excel\"/>
    </mc:Choice>
  </mc:AlternateContent>
  <bookViews>
    <workbookView xWindow="0" yWindow="0" windowWidth="0" windowHeight="0"/>
  </bookViews>
  <sheets>
    <sheet name="Rekapitulace stavby" sheetId="1" r:id="rId1"/>
    <sheet name="24S-HPR001A - Louny - Hu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'24S-HPR001A - Louny - Hus...'!$C$129:$K$687</definedName>
    <definedName name="_xlnm.Print_Area" localSheetId="1">'24S-HPR001A - Louny - Hus...'!$C$4:$J$76,'24S-HPR001A - Louny - Hus...'!$C$82:$J$113,'24S-HPR001A - Louny - Hus...'!$C$119:$K$687</definedName>
    <definedName name="_xlnm.Print_Titles" localSheetId="1">'24S-HPR001A - Louny - Hus...'!$129:$129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685"/>
  <c r="BH685"/>
  <c r="BG685"/>
  <c r="BF685"/>
  <c r="T685"/>
  <c r="R685"/>
  <c r="P685"/>
  <c r="BI680"/>
  <c r="BH680"/>
  <c r="BG680"/>
  <c r="BF680"/>
  <c r="T680"/>
  <c r="R680"/>
  <c r="P680"/>
  <c r="BI677"/>
  <c r="BH677"/>
  <c r="BG677"/>
  <c r="BF677"/>
  <c r="T677"/>
  <c r="R677"/>
  <c r="P677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T661"/>
  <c r="R662"/>
  <c r="R661"/>
  <c r="P662"/>
  <c r="P661"/>
  <c r="BI658"/>
  <c r="BH658"/>
  <c r="BG658"/>
  <c r="BF658"/>
  <c r="T658"/>
  <c r="R658"/>
  <c r="P658"/>
  <c r="BI652"/>
  <c r="BH652"/>
  <c r="BG652"/>
  <c r="BF652"/>
  <c r="T652"/>
  <c r="R652"/>
  <c r="P652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39"/>
  <c r="BH639"/>
  <c r="BG639"/>
  <c r="BF639"/>
  <c r="T639"/>
  <c r="R639"/>
  <c r="P639"/>
  <c r="BI636"/>
  <c r="BH636"/>
  <c r="BG636"/>
  <c r="BF636"/>
  <c r="T636"/>
  <c r="R636"/>
  <c r="P636"/>
  <c r="BI633"/>
  <c r="BH633"/>
  <c r="BG633"/>
  <c r="BF633"/>
  <c r="T633"/>
  <c r="R633"/>
  <c r="P633"/>
  <c r="BI627"/>
  <c r="BH627"/>
  <c r="BG627"/>
  <c r="BF627"/>
  <c r="T627"/>
  <c r="R627"/>
  <c r="P627"/>
  <c r="BI621"/>
  <c r="BH621"/>
  <c r="BG621"/>
  <c r="BF621"/>
  <c r="T621"/>
  <c r="R621"/>
  <c r="P621"/>
  <c r="BI617"/>
  <c r="BH617"/>
  <c r="BG617"/>
  <c r="BF617"/>
  <c r="T617"/>
  <c r="T616"/>
  <c r="T615"/>
  <c r="R617"/>
  <c r="R616"/>
  <c r="R615"/>
  <c r="P617"/>
  <c r="P616"/>
  <c r="P615"/>
  <c r="BI612"/>
  <c r="BH612"/>
  <c r="BG612"/>
  <c r="BF612"/>
  <c r="T612"/>
  <c r="T611"/>
  <c r="R612"/>
  <c r="R611"/>
  <c r="P612"/>
  <c r="P611"/>
  <c r="BI605"/>
  <c r="BH605"/>
  <c r="BG605"/>
  <c r="BF605"/>
  <c r="T605"/>
  <c r="R605"/>
  <c r="P605"/>
  <c r="BI599"/>
  <c r="BH599"/>
  <c r="BG599"/>
  <c r="BF599"/>
  <c r="T599"/>
  <c r="R599"/>
  <c r="P599"/>
  <c r="BI593"/>
  <c r="BH593"/>
  <c r="BG593"/>
  <c r="BF593"/>
  <c r="T593"/>
  <c r="R593"/>
  <c r="P593"/>
  <c r="BI587"/>
  <c r="BH587"/>
  <c r="BG587"/>
  <c r="BF587"/>
  <c r="T587"/>
  <c r="R587"/>
  <c r="P587"/>
  <c r="BI584"/>
  <c r="BH584"/>
  <c r="BG584"/>
  <c r="BF584"/>
  <c r="T584"/>
  <c r="R584"/>
  <c r="P584"/>
  <c r="BI580"/>
  <c r="BH580"/>
  <c r="BG580"/>
  <c r="BF580"/>
  <c r="T580"/>
  <c r="R580"/>
  <c r="P580"/>
  <c r="BI577"/>
  <c r="BH577"/>
  <c r="BG577"/>
  <c r="BF577"/>
  <c r="T577"/>
  <c r="R577"/>
  <c r="P577"/>
  <c r="BI570"/>
  <c r="BH570"/>
  <c r="BG570"/>
  <c r="BF570"/>
  <c r="T570"/>
  <c r="R570"/>
  <c r="P570"/>
  <c r="BI564"/>
  <c r="BH564"/>
  <c r="BG564"/>
  <c r="BF564"/>
  <c r="T564"/>
  <c r="R564"/>
  <c r="P564"/>
  <c r="BI559"/>
  <c r="BH559"/>
  <c r="BG559"/>
  <c r="BF559"/>
  <c r="T559"/>
  <c r="R559"/>
  <c r="P559"/>
  <c r="BI550"/>
  <c r="BH550"/>
  <c r="BG550"/>
  <c r="BF550"/>
  <c r="T550"/>
  <c r="R550"/>
  <c r="P550"/>
  <c r="BI547"/>
  <c r="BH547"/>
  <c r="BG547"/>
  <c r="BF547"/>
  <c r="T547"/>
  <c r="R547"/>
  <c r="P547"/>
  <c r="BI541"/>
  <c r="BH541"/>
  <c r="BG541"/>
  <c r="BF541"/>
  <c r="T541"/>
  <c r="R541"/>
  <c r="P541"/>
  <c r="BI538"/>
  <c r="BH538"/>
  <c r="BG538"/>
  <c r="BF538"/>
  <c r="T538"/>
  <c r="R538"/>
  <c r="P538"/>
  <c r="BI532"/>
  <c r="BH532"/>
  <c r="BG532"/>
  <c r="BF532"/>
  <c r="T532"/>
  <c r="R532"/>
  <c r="P532"/>
  <c r="BI529"/>
  <c r="BH529"/>
  <c r="BG529"/>
  <c r="BF529"/>
  <c r="T529"/>
  <c r="R529"/>
  <c r="P529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08"/>
  <c r="BH508"/>
  <c r="BG508"/>
  <c r="BF508"/>
  <c r="T508"/>
  <c r="R508"/>
  <c r="P508"/>
  <c r="BI502"/>
  <c r="BH502"/>
  <c r="BG502"/>
  <c r="BF502"/>
  <c r="T502"/>
  <c r="R502"/>
  <c r="P502"/>
  <c r="BI496"/>
  <c r="BH496"/>
  <c r="BG496"/>
  <c r="BF496"/>
  <c r="T496"/>
  <c r="R496"/>
  <c r="P496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1"/>
  <c r="BH451"/>
  <c r="BG451"/>
  <c r="BF451"/>
  <c r="T451"/>
  <c r="R451"/>
  <c r="P451"/>
  <c r="BI446"/>
  <c r="BH446"/>
  <c r="BG446"/>
  <c r="BF446"/>
  <c r="T446"/>
  <c r="R446"/>
  <c r="P446"/>
  <c r="BI425"/>
  <c r="BH425"/>
  <c r="BG425"/>
  <c r="BF425"/>
  <c r="T425"/>
  <c r="R425"/>
  <c r="P425"/>
  <c r="BI420"/>
  <c r="BH420"/>
  <c r="BG420"/>
  <c r="BF420"/>
  <c r="T420"/>
  <c r="R420"/>
  <c r="P420"/>
  <c r="BI414"/>
  <c r="BH414"/>
  <c r="BG414"/>
  <c r="BF414"/>
  <c r="T414"/>
  <c r="R414"/>
  <c r="P414"/>
  <c r="BI411"/>
  <c r="BH411"/>
  <c r="BG411"/>
  <c r="BF411"/>
  <c r="T411"/>
  <c r="R411"/>
  <c r="P411"/>
  <c r="BI405"/>
  <c r="BH405"/>
  <c r="BG405"/>
  <c r="BF405"/>
  <c r="T405"/>
  <c r="R405"/>
  <c r="P405"/>
  <c r="BI399"/>
  <c r="BH399"/>
  <c r="BG399"/>
  <c r="BF399"/>
  <c r="T399"/>
  <c r="R399"/>
  <c r="P399"/>
  <c r="BI393"/>
  <c r="BH393"/>
  <c r="BG393"/>
  <c r="BF393"/>
  <c r="T393"/>
  <c r="R393"/>
  <c r="P393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7"/>
  <c r="BH377"/>
  <c r="BG377"/>
  <c r="BF377"/>
  <c r="T377"/>
  <c r="R377"/>
  <c r="P377"/>
  <c r="BI374"/>
  <c r="BH374"/>
  <c r="BG374"/>
  <c r="BF374"/>
  <c r="T374"/>
  <c r="R374"/>
  <c r="P374"/>
  <c r="BI368"/>
  <c r="BH368"/>
  <c r="BG368"/>
  <c r="BF368"/>
  <c r="T368"/>
  <c r="R368"/>
  <c r="P368"/>
  <c r="BI365"/>
  <c r="BH365"/>
  <c r="BG365"/>
  <c r="BF365"/>
  <c r="T365"/>
  <c r="R365"/>
  <c r="P365"/>
  <c r="BI359"/>
  <c r="BH359"/>
  <c r="BG359"/>
  <c r="BF359"/>
  <c r="T359"/>
  <c r="R359"/>
  <c r="P359"/>
  <c r="BI353"/>
  <c r="BH353"/>
  <c r="BG353"/>
  <c r="BF353"/>
  <c r="T353"/>
  <c r="R353"/>
  <c r="P353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30"/>
  <c r="BH330"/>
  <c r="BG330"/>
  <c r="BF330"/>
  <c r="T330"/>
  <c r="R330"/>
  <c r="P330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1"/>
  <c r="BH311"/>
  <c r="BG311"/>
  <c r="BF311"/>
  <c r="T311"/>
  <c r="R311"/>
  <c r="P311"/>
  <c r="BI305"/>
  <c r="BH305"/>
  <c r="BG305"/>
  <c r="BF305"/>
  <c r="T305"/>
  <c r="R305"/>
  <c r="P305"/>
  <c r="BI299"/>
  <c r="BH299"/>
  <c r="BG299"/>
  <c r="BF299"/>
  <c r="T299"/>
  <c r="R299"/>
  <c r="P299"/>
  <c r="BI293"/>
  <c r="BH293"/>
  <c r="BG293"/>
  <c r="BF293"/>
  <c r="T293"/>
  <c r="R293"/>
  <c r="P293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3"/>
  <c r="BH263"/>
  <c r="BG263"/>
  <c r="BF263"/>
  <c r="T263"/>
  <c r="R263"/>
  <c r="P263"/>
  <c r="BI257"/>
  <c r="BH257"/>
  <c r="BG257"/>
  <c r="BF257"/>
  <c r="T257"/>
  <c r="R257"/>
  <c r="P257"/>
  <c r="BI251"/>
  <c r="BH251"/>
  <c r="BG251"/>
  <c r="BF251"/>
  <c r="T251"/>
  <c r="R251"/>
  <c r="P251"/>
  <c r="BI242"/>
  <c r="BH242"/>
  <c r="BG242"/>
  <c r="BF242"/>
  <c r="T242"/>
  <c r="T241"/>
  <c r="R242"/>
  <c r="R241"/>
  <c r="P242"/>
  <c r="P241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F124"/>
  <c r="E122"/>
  <c r="F87"/>
  <c r="E85"/>
  <c r="J22"/>
  <c r="E22"/>
  <c r="J127"/>
  <c r="J21"/>
  <c r="J19"/>
  <c r="E19"/>
  <c r="J126"/>
  <c r="J18"/>
  <c r="J16"/>
  <c r="E16"/>
  <c r="F127"/>
  <c r="J15"/>
  <c r="J13"/>
  <c r="E13"/>
  <c r="F89"/>
  <c r="J12"/>
  <c r="J10"/>
  <c r="J124"/>
  <c i="1" r="L90"/>
  <c r="AM90"/>
  <c r="AM89"/>
  <c r="L89"/>
  <c r="AM87"/>
  <c r="L87"/>
  <c r="L85"/>
  <c r="L84"/>
  <c i="2" r="J636"/>
  <c r="BK605"/>
  <c r="BK593"/>
  <c r="BK580"/>
  <c r="J564"/>
  <c r="J547"/>
  <c r="BK529"/>
  <c r="BK508"/>
  <c r="J496"/>
  <c r="BK480"/>
  <c r="BK467"/>
  <c r="J451"/>
  <c r="BK414"/>
  <c r="J405"/>
  <c r="J387"/>
  <c r="BK209"/>
  <c r="BK175"/>
  <c r="BK383"/>
  <c r="J287"/>
  <c r="BK275"/>
  <c r="J229"/>
  <c r="J385"/>
  <c r="J317"/>
  <c r="BK257"/>
  <c r="BK193"/>
  <c r="J662"/>
  <c r="BK658"/>
  <c r="J346"/>
  <c r="J330"/>
  <c r="J181"/>
  <c r="J368"/>
  <c r="J680"/>
  <c r="BK668"/>
  <c r="BK652"/>
  <c r="J647"/>
  <c r="BK639"/>
  <c r="BK627"/>
  <c r="BK612"/>
  <c r="J587"/>
  <c r="J580"/>
  <c r="J570"/>
  <c r="BK547"/>
  <c r="J538"/>
  <c r="J523"/>
  <c r="J516"/>
  <c r="BK496"/>
  <c r="J484"/>
  <c r="J472"/>
  <c r="J446"/>
  <c r="J420"/>
  <c r="BK405"/>
  <c r="BK387"/>
  <c r="BK226"/>
  <c r="J193"/>
  <c r="BK374"/>
  <c r="BK287"/>
  <c r="J275"/>
  <c r="BK214"/>
  <c r="J685"/>
  <c r="J383"/>
  <c r="BK311"/>
  <c r="BK293"/>
  <c r="J226"/>
  <c r="J139"/>
  <c r="J359"/>
  <c r="BK346"/>
  <c r="J242"/>
  <c r="BK133"/>
  <c r="BK677"/>
  <c r="J652"/>
  <c r="BK645"/>
  <c r="BK633"/>
  <c r="BK617"/>
  <c r="BK599"/>
  <c r="BK584"/>
  <c r="BK570"/>
  <c r="J559"/>
  <c r="J541"/>
  <c r="J532"/>
  <c r="BK516"/>
  <c r="BK486"/>
  <c r="BK482"/>
  <c r="J478"/>
  <c r="BK462"/>
  <c r="J425"/>
  <c r="BK411"/>
  <c r="BK393"/>
  <c r="J214"/>
  <c r="J187"/>
  <c r="J145"/>
  <c r="J377"/>
  <c r="J293"/>
  <c r="BK251"/>
  <c r="J175"/>
  <c r="BK330"/>
  <c r="BK317"/>
  <c r="J263"/>
  <c r="J163"/>
  <c r="BK365"/>
  <c r="BK353"/>
  <c r="BK336"/>
  <c r="J231"/>
  <c r="BK145"/>
  <c r="BK671"/>
  <c r="BK649"/>
  <c r="J645"/>
  <c r="J639"/>
  <c r="J627"/>
  <c r="J612"/>
  <c r="BK587"/>
  <c r="J577"/>
  <c r="BK541"/>
  <c r="BK532"/>
  <c r="BK523"/>
  <c r="BK502"/>
  <c r="J482"/>
  <c r="BK472"/>
  <c r="BK451"/>
  <c r="J414"/>
  <c r="J399"/>
  <c r="J393"/>
  <c r="J220"/>
  <c r="J169"/>
  <c r="J665"/>
  <c r="BK305"/>
  <c r="BK269"/>
  <c r="BK203"/>
  <c r="BK665"/>
  <c r="J324"/>
  <c r="J311"/>
  <c r="J257"/>
  <c r="BK169"/>
  <c r="BK368"/>
  <c r="BK359"/>
  <c r="J336"/>
  <c r="BK187"/>
  <c r="J658"/>
  <c r="J365"/>
  <c r="BK680"/>
  <c r="J671"/>
  <c r="BK647"/>
  <c r="J643"/>
  <c r="J633"/>
  <c r="J621"/>
  <c r="J605"/>
  <c r="J593"/>
  <c r="BK564"/>
  <c r="BK550"/>
  <c r="BK538"/>
  <c r="J519"/>
  <c r="J508"/>
  <c r="BK484"/>
  <c r="BK478"/>
  <c r="J462"/>
  <c r="BK425"/>
  <c r="BK399"/>
  <c r="J251"/>
  <c r="J203"/>
  <c r="BK151"/>
  <c r="BK377"/>
  <c r="J299"/>
  <c r="J281"/>
  <c r="J269"/>
  <c r="BK685"/>
  <c r="BK385"/>
  <c r="BK320"/>
  <c r="BK299"/>
  <c r="BK229"/>
  <c r="J151"/>
  <c r="J133"/>
  <c r="BK341"/>
  <c r="BK163"/>
  <c i="1" r="AS94"/>
  <c i="2" r="J677"/>
  <c r="J649"/>
  <c r="BK643"/>
  <c r="BK636"/>
  <c r="BK621"/>
  <c r="J617"/>
  <c r="J599"/>
  <c r="J584"/>
  <c r="BK577"/>
  <c r="BK559"/>
  <c r="J550"/>
  <c r="J529"/>
  <c r="BK519"/>
  <c r="J502"/>
  <c r="J486"/>
  <c r="J480"/>
  <c r="J467"/>
  <c r="BK446"/>
  <c r="BK420"/>
  <c r="J411"/>
  <c r="BK231"/>
  <c r="J197"/>
  <c r="BK181"/>
  <c r="BK139"/>
  <c r="J374"/>
  <c r="BK281"/>
  <c r="BK263"/>
  <c r="J209"/>
  <c r="J668"/>
  <c r="BK324"/>
  <c r="J320"/>
  <c r="J305"/>
  <c r="BK242"/>
  <c r="BK197"/>
  <c r="BK662"/>
  <c r="J353"/>
  <c r="J341"/>
  <c r="BK220"/>
  <c l="1" r="R132"/>
  <c r="BK250"/>
  <c r="J250"/>
  <c r="J98"/>
  <c r="BK413"/>
  <c r="J413"/>
  <c r="J100"/>
  <c r="R576"/>
  <c r="BK651"/>
  <c r="J651"/>
  <c r="J108"/>
  <c r="P670"/>
  <c r="T132"/>
  <c r="T131"/>
  <c r="BK358"/>
  <c r="J358"/>
  <c r="J99"/>
  <c r="P413"/>
  <c r="P576"/>
  <c r="P620"/>
  <c r="P619"/>
  <c r="R651"/>
  <c r="R642"/>
  <c r="R670"/>
  <c r="P132"/>
  <c r="P250"/>
  <c r="R413"/>
  <c r="T576"/>
  <c r="R620"/>
  <c r="R619"/>
  <c r="BK664"/>
  <c r="J664"/>
  <c r="J110"/>
  <c r="T664"/>
  <c r="P679"/>
  <c r="T670"/>
  <c r="BK132"/>
  <c r="J132"/>
  <c r="J96"/>
  <c r="R250"/>
  <c r="P358"/>
  <c r="R358"/>
  <c r="T358"/>
  <c r="BK576"/>
  <c r="J576"/>
  <c r="J101"/>
  <c r="T620"/>
  <c r="T619"/>
  <c r="P651"/>
  <c r="P642"/>
  <c r="R664"/>
  <c r="R679"/>
  <c r="T250"/>
  <c r="T413"/>
  <c r="BK620"/>
  <c r="J620"/>
  <c r="J106"/>
  <c r="T651"/>
  <c r="T642"/>
  <c r="P664"/>
  <c r="BK670"/>
  <c r="J670"/>
  <c r="J111"/>
  <c r="BK679"/>
  <c r="J679"/>
  <c r="J112"/>
  <c r="T679"/>
  <c r="BK661"/>
  <c r="J661"/>
  <c r="J109"/>
  <c r="BK241"/>
  <c r="J241"/>
  <c r="J97"/>
  <c r="BK611"/>
  <c r="J611"/>
  <c r="J102"/>
  <c r="BK616"/>
  <c r="BK615"/>
  <c r="J615"/>
  <c r="J103"/>
  <c r="BK642"/>
  <c r="J642"/>
  <c r="J107"/>
  <c r="J87"/>
  <c r="F90"/>
  <c r="F126"/>
  <c r="BE169"/>
  <c r="BE175"/>
  <c r="BE187"/>
  <c r="BE197"/>
  <c r="BE209"/>
  <c r="BE226"/>
  <c r="BE242"/>
  <c r="BE251"/>
  <c r="BE330"/>
  <c r="BE336"/>
  <c r="BE341"/>
  <c r="BE346"/>
  <c r="BE353"/>
  <c r="BE365"/>
  <c r="BE368"/>
  <c r="BE658"/>
  <c r="BE662"/>
  <c r="J90"/>
  <c r="BE145"/>
  <c r="BE181"/>
  <c r="BE203"/>
  <c r="BE214"/>
  <c r="BE220"/>
  <c r="BE287"/>
  <c r="BE299"/>
  <c r="BE305"/>
  <c r="BE311"/>
  <c r="BE317"/>
  <c r="BE320"/>
  <c r="BE324"/>
  <c r="BE383"/>
  <c r="BE665"/>
  <c r="J89"/>
  <c r="BE133"/>
  <c r="BE139"/>
  <c r="BE151"/>
  <c r="BE163"/>
  <c r="BE193"/>
  <c r="BE229"/>
  <c r="BE231"/>
  <c r="BE257"/>
  <c r="BE269"/>
  <c r="BE275"/>
  <c r="BE281"/>
  <c r="BE293"/>
  <c r="BE374"/>
  <c r="BE377"/>
  <c r="BE263"/>
  <c r="BE385"/>
  <c r="BE387"/>
  <c r="BE393"/>
  <c r="BE399"/>
  <c r="BE405"/>
  <c r="BE411"/>
  <c r="BE414"/>
  <c r="BE420"/>
  <c r="BE425"/>
  <c r="BE446"/>
  <c r="BE451"/>
  <c r="BE462"/>
  <c r="BE467"/>
  <c r="BE472"/>
  <c r="BE478"/>
  <c r="BE480"/>
  <c r="BE482"/>
  <c r="BE484"/>
  <c r="BE486"/>
  <c r="BE496"/>
  <c r="BE502"/>
  <c r="BE508"/>
  <c r="BE516"/>
  <c r="BE519"/>
  <c r="BE523"/>
  <c r="BE529"/>
  <c r="BE532"/>
  <c r="BE538"/>
  <c r="BE541"/>
  <c r="BE547"/>
  <c r="BE550"/>
  <c r="BE559"/>
  <c r="BE564"/>
  <c r="BE570"/>
  <c r="BE577"/>
  <c r="BE580"/>
  <c r="BE584"/>
  <c r="BE587"/>
  <c r="BE593"/>
  <c r="BE599"/>
  <c r="BE605"/>
  <c r="BE612"/>
  <c r="BE617"/>
  <c r="BE621"/>
  <c r="BE627"/>
  <c r="BE633"/>
  <c r="BE636"/>
  <c r="BE639"/>
  <c r="BE643"/>
  <c r="BE645"/>
  <c r="BE647"/>
  <c r="BE649"/>
  <c r="BE652"/>
  <c r="BE668"/>
  <c r="BE671"/>
  <c r="BE677"/>
  <c r="BE680"/>
  <c r="BE359"/>
  <c r="BE685"/>
  <c r="F34"/>
  <c i="1" r="BC95"/>
  <c r="BC94"/>
  <c r="AY94"/>
  <c i="2" r="F33"/>
  <c i="1" r="BB95"/>
  <c r="BB94"/>
  <c r="W31"/>
  <c i="2" r="J32"/>
  <c i="1" r="AW95"/>
  <c i="2" r="F32"/>
  <c i="1" r="BA95"/>
  <c r="BA94"/>
  <c r="W30"/>
  <c i="2" r="F35"/>
  <c i="1" r="BD95"/>
  <c r="BD94"/>
  <c r="W33"/>
  <c i="2" l="1" r="T130"/>
  <c r="P131"/>
  <c r="P130"/>
  <c i="1" r="AU95"/>
  <c i="2" r="R131"/>
  <c r="R130"/>
  <c r="BK619"/>
  <c r="J619"/>
  <c r="J105"/>
  <c r="J616"/>
  <c r="J104"/>
  <c r="BK131"/>
  <c r="J131"/>
  <c r="J95"/>
  <c i="1" r="AW94"/>
  <c r="AK30"/>
  <c i="2" r="F31"/>
  <c i="1" r="AZ95"/>
  <c r="AZ94"/>
  <c r="AV94"/>
  <c r="AK29"/>
  <c r="AU94"/>
  <c i="2" r="J31"/>
  <c i="1" r="AV95"/>
  <c r="AT95"/>
  <c r="W32"/>
  <c r="AX94"/>
  <c i="2" l="1" r="BK130"/>
  <c r="J130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<sst xmlns="http://schemas.openxmlformats.org/spreadsheetml/2006/main">
  <si>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</si>
  <si>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</si>
  <si>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</si>
  <si>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</si>
  <si>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</si>
  <si>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{b7b8b12a-f5e9-4135-9afc-b5d34c396627}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</si>
  <si>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</si>
  <si>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</si>
  <si>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</si>
  <si>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</si>
  <si>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</si>
  <si>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</si>
  <si>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</si>
  <si>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</si>
  <si>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24S-HPR001A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</si>
  <si>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</si>
  <si>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</si>
  <si>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Louny - Husova ul. - rozšíření parkovacích míst zm. 17.10.</t>
  </si>
  <si>
    <t>KSO:</t>
  </si>
  <si>
    <t>CC-CZ:</t>
  </si>
  <si>
    <t>Místo:</t>
  </si>
  <si>
    <t xml:space="preserve"> </t>
  </si>
  <si>
    <t>Datum:</t>
  </si>
  <si>
    <t>30. 1. 2025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</si>
  <si>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</si>
  <si>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</si>
  <si>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</si>
  <si>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</si>
  <si>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</si>
  <si>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</si>
  <si>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</si>
  <si>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</si>
  <si>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</si>
  <si>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</si>
  <si>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</si>
  <si>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</si>
  <si>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</si>
  <si>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</si>
  <si>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</si>
  <si>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</si>
  <si>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</si>
  <si>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</si>
  <si>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</si>
  <si>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</si>
  <si>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</si>
  <si>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</si>
  <si>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</si>
  <si>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</si>
  <si>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</si>
  <si>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</si>
  <si>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</si>
  <si>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</si>
  <si>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</si>
  <si>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</si>
  <si>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</si>
  <si>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</si>
  <si>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</si>
  <si>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</si>
  <si>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</si>
  <si>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</si>
  <si>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</si>
  <si>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</si>
  <si>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</si>
  <si>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</si>
  <si>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</si>
  <si>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</si>
  <si>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</si>
  <si>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</si>
  <si>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</si>
  <si>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</si>
  <si>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</si>
  <si>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</si>
  <si>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</si>
  <si>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</si>
  <si>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</si>
  <si>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</si>
  <si>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</si>
  <si>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</si>
  <si>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</si>
  <si>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</si>
  <si>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</si>
  <si>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</si>
  <si>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</si>
  <si>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</si>
  <si>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</si>
  <si>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</si>
  <si>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</si>
  <si>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</si>
  <si>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</si>
  <si>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</si>
  <si>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</si>
  <si>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</si>
  <si>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</si>
  <si>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</si>
  <si>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</si>
  <si>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</si>
  <si>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</si>
  <si>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</si>
  <si>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</si>
  <si>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</si>
  <si>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</si>
  <si>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Vedlejší náklady</t>
  </si>
  <si>
    <t xml:space="preserve">    VRN4 - Inženýrská činnost</t>
  </si>
  <si>
    <t xml:space="preserve">    VRN7 - Ostatní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</si>
  <si>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</si>
  <si>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</si>
  <si>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</si>
  <si>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</si>
  <si>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</si>
  <si>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</si>
  <si>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</si>
  <si>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</si>
  <si>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</si>
  <si>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</si>
  <si>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</si>
  <si>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</si>
  <si>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</si>
  <si>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</si>
  <si>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</si>
  <si>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</si>
  <si>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</si>
  <si>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</si>
  <si>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</si>
  <si>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</si>
  <si>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</si>
  <si>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</si>
  <si>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02</t>
  </si>
  <si>
    <t>4</t>
  </si>
  <si>
    <t>879238751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</si>
  <si>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</si>
  <si>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</si>
  <si>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Online PSC</t>
  </si>
  <si>
    <t>https://podminky.urs.cz/item/CS_URS_2024_02/113106142</t>
  </si>
  <si>
    <t>VV</t>
  </si>
  <si>
    <t>dle PD</t>
  </si>
  <si>
    <t>858,50</t>
  </si>
  <si>
    <t>Součet</t>
  </si>
  <si>
    <t>113154548</t>
  </si>
  <si>
    <t>Frézování živičného krytu tl 100 mm pruh š přes 1 m pl přes 500 do 2000 m2</t>
  </si>
  <si>
    <t>-687503437</t>
  </si>
  <si>
    <t>Frézování živičného podkladu nebo krytu s naložením hmot na dopravní prostředek plochy přes 500 do 2 000 m2 pruhu šířky přes 1 m, tloušťky vrstvy 100 mm</t>
  </si>
  <si>
    <t>https://podminky.urs.cz/item/CS_URS_2024_02/113154548</t>
  </si>
  <si>
    <t>odstranění stávajícího krytu</t>
  </si>
  <si>
    <t>2232,40</t>
  </si>
  <si>
    <t>3</t>
  </si>
  <si>
    <t>113201112</t>
  </si>
  <si>
    <t>Vytrhání obrub silničních ležatých</t>
  </si>
  <si>
    <t>m</t>
  </si>
  <si>
    <t>1937532386</t>
  </si>
  <si>
    <t>Vytrhání obrub s vybouráním lože, s přemístěním hmot na skládku na vzdálenost do 3 m nebo s naložením na dopravní prostředek silničních ležatých</t>
  </si>
  <si>
    <t>https://podminky.urs.cz/item/CS_URS_2024_02/113201112</t>
  </si>
  <si>
    <t xml:space="preserve">dle PD  </t>
  </si>
  <si>
    <t>484,40</t>
  </si>
  <si>
    <t>122251106</t>
  </si>
  <si>
    <t>Odkopávky a prokopávky nezapažené v hornině třídy těžitelnosti I skupiny 3 objem do 5000 m3 strojně</t>
  </si>
  <si>
    <t>m3</t>
  </si>
  <si>
    <t>-261378146</t>
  </si>
  <si>
    <t>Odkopávky a prokopávky nezapažené strojně v hornině třídy těžitelnosti I skupiny 3 přes 1 000 do 5 000 m3</t>
  </si>
  <si>
    <t>https://podminky.urs.cz/item/CS_URS_2024_02/122251106</t>
  </si>
  <si>
    <t>odkop pro podkladní vrstvy</t>
  </si>
  <si>
    <t>konstrukce parkoviště</t>
  </si>
  <si>
    <t>(0,49-0,10)*205,00</t>
  </si>
  <si>
    <t>konstrukce chodníku</t>
  </si>
  <si>
    <t>(0,35-0,05)*(14,70+591,00+36,20)</t>
  </si>
  <si>
    <t>konstruke vozovky</t>
  </si>
  <si>
    <t>(0,56-0,10)*(1960,00-83,00)</t>
  </si>
  <si>
    <t>(0,61-0,10)*83,00</t>
  </si>
  <si>
    <t>5</t>
  </si>
  <si>
    <t>133251101</t>
  </si>
  <si>
    <t>Hloubení šachet nezapažených v hornině třídy těžitelnosti I skupiny 3 objem do 20 m3</t>
  </si>
  <si>
    <t>739745035</t>
  </si>
  <si>
    <t>Hloubení nezapažených šachet strojně v hornině třídy těžitelnosti I skupiny 3 do 20 m3</t>
  </si>
  <si>
    <t>https://podminky.urs.cz/item/CS_URS_2024_02/133251101</t>
  </si>
  <si>
    <t>pro dopravní značky</t>
  </si>
  <si>
    <t>8*0,50*0,50*0,80</t>
  </si>
  <si>
    <t>6</t>
  </si>
  <si>
    <t>162351104</t>
  </si>
  <si>
    <t>Vodorovné přemístění přes 500 do 1000 m výkopku/sypaniny z horniny třídy těžitelnosti I skupiny 1 až 3</t>
  </si>
  <si>
    <t>-1274350703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</si>
  <si>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</si>
  <si>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https://podminky.urs.cz/item/CS_URS_2024_02/162351104</t>
  </si>
  <si>
    <t>zpětný dovoz ornice</t>
  </si>
  <si>
    <t>49,00*0,20</t>
  </si>
  <si>
    <t>7</t>
  </si>
  <si>
    <t>162751117</t>
  </si>
  <si>
    <t>Vodorovné přemístění přes 9 000 do 10000 m výkopku/sypaniny z horniny třídy těžitelnosti I skupiny 1 až 3</t>
  </si>
  <si>
    <t>1380117374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</si>
  <si>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</si>
  <si>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</si>
  <si>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odvoz na skládku</t>
  </si>
  <si>
    <t>1178,27+1,60</t>
  </si>
  <si>
    <t>8</t>
  </si>
  <si>
    <t>162751119</t>
  </si>
  <si>
    <t>Příplatek k vodorovnému přemístění výkopku/sypaniny z horniny třídy těžitelnosti I skupiny 1 až 3 ZKD 1000 m přes 10000 m</t>
  </si>
  <si>
    <t>226098531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</si>
  <si>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</si>
  <si>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</si>
  <si>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5 x</t>
  </si>
  <si>
    <t>1179,870*5</t>
  </si>
  <si>
    <t>9</t>
  </si>
  <si>
    <t>167151101</t>
  </si>
  <si>
    <t>Nakládání výkopku z hornin třídy těžitelnosti I skupiny 1 až 3 do 100 m3</t>
  </si>
  <si>
    <t>1733646383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</si>
  <si>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</si>
  <si>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</si>
  <si>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ornice pro zpětné úpravy</t>
  </si>
  <si>
    <t>10</t>
  </si>
  <si>
    <t>M</t>
  </si>
  <si>
    <t>10364101</t>
  </si>
  <si>
    <t>zemina pro terénní úpravy - ornice</t>
  </si>
  <si>
    <t>t</t>
  </si>
  <si>
    <t>1316930945</t>
  </si>
  <si>
    <t>9,80*1,60</t>
  </si>
  <si>
    <t>11</t>
  </si>
  <si>
    <t>171201221</t>
  </si>
  <si>
    <t>Poplatek za uložení na skládce (skládkovné) zeminy a kamení kód odpadu 17 05 04</t>
  </si>
  <si>
    <t>1507130490</t>
  </si>
  <si>
    <t>Poplatek za uložení stavebního odpadu na skládce (skládkovné) zeminy a kamení zatříděného do Katalogu odpadů pod kódem 17 05 04</t>
  </si>
  <si>
    <t>https://podminky.urs.cz/item/CS_URS_2024_02/171201221</t>
  </si>
  <si>
    <t>30 %</t>
  </si>
  <si>
    <t>1179,870*0,30*1,8</t>
  </si>
  <si>
    <t>171201231</t>
  </si>
  <si>
    <t>Poplatek za uložení zeminy a kamení na recyklační skládce (skládkovné) kód odpadu 17 05 04</t>
  </si>
  <si>
    <t>-605047742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</si>
  <si>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</si>
  <si>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</si>
  <si>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70 %</t>
  </si>
  <si>
    <t>1179,870*0,70*1,8</t>
  </si>
  <si>
    <t>13</t>
  </si>
  <si>
    <t>171251201</t>
  </si>
  <si>
    <t>Uložení sypaniny na skládky nebo meziskládky</t>
  </si>
  <si>
    <t>-2006141636</t>
  </si>
  <si>
    <t>Uložení sypaniny na skládky nebo meziskládky bez hutnění s upravením uložené sypaniny do předepsaného tvaru</t>
  </si>
  <si>
    <t>https://podminky.urs.cz/item/CS_URS_2024_02/171251201</t>
  </si>
  <si>
    <t>1179,87</t>
  </si>
  <si>
    <t>14</t>
  </si>
  <si>
    <t>181311103</t>
  </si>
  <si>
    <t>Rozprostření ornice tl vrstvy do 200 mm v rovině nebo ve svahu do 1:5 ručně</t>
  </si>
  <si>
    <t>273254130</t>
  </si>
  <si>
    <t>Rozprostření a urovnání ornice v rovině nebo ve svahu sklonu do 1:5 ručně při souvislé ploše, tl. vrstvy do 200 mm</t>
  </si>
  <si>
    <t>https://podminky.urs.cz/item/CS_URS_2024_02/181311103</t>
  </si>
  <si>
    <t>úprava</t>
  </si>
  <si>
    <t>96,00</t>
  </si>
  <si>
    <t>15</t>
  </si>
  <si>
    <t>181411131</t>
  </si>
  <si>
    <t>Založení parkového trávníku výsevem pl do 1000 m2 v rovině a ve svahu do 1:5</t>
  </si>
  <si>
    <t>1660076058</t>
  </si>
  <si>
    <t>Založení trávníku na půdě předem připravené plochy do 1000 m2 výsevem včetně utažení parkového v rovině nebo na svahu do 1:5</t>
  </si>
  <si>
    <t>https://podminky.urs.cz/item/CS_URS_2024_02/181411131</t>
  </si>
  <si>
    <t>výměra dle PD</t>
  </si>
  <si>
    <t>49,00</t>
  </si>
  <si>
    <t>16</t>
  </si>
  <si>
    <t>00572410</t>
  </si>
  <si>
    <t>osivo směs travní parková</t>
  </si>
  <si>
    <t>kg</t>
  </si>
  <si>
    <t>-1696472082</t>
  </si>
  <si>
    <t>49*0,02 'Přepočtené koeficientem množství</t>
  </si>
  <si>
    <t>17</t>
  </si>
  <si>
    <t>18195 - x 1</t>
  </si>
  <si>
    <t>údržba zeleně po dobu 2 let</t>
  </si>
  <si>
    <t>-648129227</t>
  </si>
  <si>
    <t>18</t>
  </si>
  <si>
    <t>181951112</t>
  </si>
  <si>
    <t>Úprava pláně v hornině třídy těžitelnosti I skupiny 1 až 3 se zhutněním strojně</t>
  </si>
  <si>
    <t>-1278128011</t>
  </si>
  <si>
    <t>Úprava pláně vyrovnáním výškových rozdílů strojně v hornině třídy těžitelnosti I, skupiny 1 až 3 se zhutněním</t>
  </si>
  <si>
    <t>https://podminky.urs.cz/item/CS_URS_2024_02/181951112</t>
  </si>
  <si>
    <t>parkoviště</t>
  </si>
  <si>
    <t>205,00</t>
  </si>
  <si>
    <t>konstrukce vozovky</t>
  </si>
  <si>
    <t>1960,00</t>
  </si>
  <si>
    <t>chodníky</t>
  </si>
  <si>
    <t>14,70+591,00+36,20</t>
  </si>
  <si>
    <t>Zakládání</t>
  </si>
  <si>
    <t>19</t>
  </si>
  <si>
    <t>275313711</t>
  </si>
  <si>
    <t>Základové patky z betonu tř. C 20/25</t>
  </si>
  <si>
    <t>1237630601</t>
  </si>
  <si>
    <t>Základy z betonu prostého patky a bloky z betonu kamenem neprokládaného tř. C 20/25</t>
  </si>
  <si>
    <t>https://podminky.urs.cz/item/CS_URS_2024_02/275313711</t>
  </si>
  <si>
    <t>pro dopravní značku</t>
  </si>
  <si>
    <t>do výkopu</t>
  </si>
  <si>
    <t>1,600*0,15</t>
  </si>
  <si>
    <t>Komunikace pozemní</t>
  </si>
  <si>
    <t>20</t>
  </si>
  <si>
    <t>564760111</t>
  </si>
  <si>
    <t>Podklad z kameniva hrubého drceného vel. 16-32 mm plochy přes 100 m2 tl 200 mm</t>
  </si>
  <si>
    <t>-6481854</t>
  </si>
  <si>
    <t>Podklad nebo kryt z kameniva hrubého drceného vel. 16-32 mm s rozprostřením a zhutněním plochy přes 100 m2, po zhutnění tl. 200 mm</t>
  </si>
  <si>
    <t>https://podminky.urs.cz/item/CS_URS_2024_02/564760111</t>
  </si>
  <si>
    <t>parkoviště - 2 x výměra dle projektové dokumentace - celková tl 400 mm</t>
  </si>
  <si>
    <t>205,00*2</t>
  </si>
  <si>
    <t>564861011</t>
  </si>
  <si>
    <t>Podklad ze štěrkodrtě ŠD plochy do 100 m2 tl 200 mm</t>
  </si>
  <si>
    <t>150730243</t>
  </si>
  <si>
    <t>Podklad ze štěrkodrti ŠD s rozprostřením a zhutněním plochy jednotlivě do 100 m2, po zhutnění tl. 200 mm</t>
  </si>
  <si>
    <t>https://podminky.urs.cz/item/CS_URS_2024_02/564861011</t>
  </si>
  <si>
    <t>pod žulovou dlažbu</t>
  </si>
  <si>
    <t>83,00</t>
  </si>
  <si>
    <t>22</t>
  </si>
  <si>
    <t>564861111</t>
  </si>
  <si>
    <t>Podklad ze štěrkodrtě ŠD plochy přes 100 m2 tl 200 mm</t>
  </si>
  <si>
    <t>-198326949</t>
  </si>
  <si>
    <t>Podklad ze štěrkodrti ŠD s rozprostřením a zhutněním plochy přes 100 m2, po zhutnění tl. 200 mm</t>
  </si>
  <si>
    <t>https://podminky.urs.cz/item/CS_URS_2024_02/564861111</t>
  </si>
  <si>
    <t>nové zpevněné plochy</t>
  </si>
  <si>
    <t>1960,00-83,00</t>
  </si>
  <si>
    <t>23</t>
  </si>
  <si>
    <t>564871111</t>
  </si>
  <si>
    <t>Podklad ze štěrkodrtě ŠD plochy přes 100 m2 tl 250 mm</t>
  </si>
  <si>
    <t>1504874039</t>
  </si>
  <si>
    <t>Podklad ze štěrkodrti ŠD s rozprostřením a zhutněním plochy přes 100 m2, po zhutnění tl. 250 mm</t>
  </si>
  <si>
    <t>https://podminky.urs.cz/item/CS_URS_2024_02/564871111</t>
  </si>
  <si>
    <t>24</t>
  </si>
  <si>
    <t>565155111</t>
  </si>
  <si>
    <t>Asfaltový beton vrstva podkladní ACP 16 (obalované kamenivo OKS) tl 70 mm š do 3 m</t>
  </si>
  <si>
    <t>460035262</t>
  </si>
  <si>
    <t>Asfaltový beton vrstva podkladní ACP 16 (obalované kamenivo střednězrnné - OKS) s rozprostřením a zhutněním v pruhu šířky přes 1,5 do 3 m, po zhutnění tl. 70 mm</t>
  </si>
  <si>
    <t>https://podminky.urs.cz/item/CS_URS_2024_02/565155111</t>
  </si>
  <si>
    <t>25</t>
  </si>
  <si>
    <t>567121114</t>
  </si>
  <si>
    <t>Podklad ze směsi stmelené cementem SC C 3/4 (SC I) tl 150 mm</t>
  </si>
  <si>
    <t>-1944230932</t>
  </si>
  <si>
    <t>Podklad ze směsi stmelené cementem SC bez dilatačních spár, s rozprostřením a zhutněním SC C 3/4 (SC I), po zhutnění tl. 150 mm</t>
  </si>
  <si>
    <t>https://podminky.urs.cz/item/CS_URS_2024_02/567121114</t>
  </si>
  <si>
    <t>26</t>
  </si>
  <si>
    <t>567142111</t>
  </si>
  <si>
    <t>Podklad ze směsi stmelené cementem SC C 8/10 (KSC I) tl 210 mm</t>
  </si>
  <si>
    <t>1229676830</t>
  </si>
  <si>
    <t>Podklad ze směsi stmelené cementem SC bez dilatačních spár, s rozprostřením a zhutněním SC C 8/10 (KSC I), po zhutnění tl. 210 mm</t>
  </si>
  <si>
    <t>https://podminky.urs.cz/item/CS_URS_2024_02/567142111</t>
  </si>
  <si>
    <t>27</t>
  </si>
  <si>
    <t>573111113</t>
  </si>
  <si>
    <t>Postřik živičný infiltrační s posypem z asfaltu množství 1,5 kg/m2</t>
  </si>
  <si>
    <t>618262205</t>
  </si>
  <si>
    <t>Postřik infiltrační PI z asfaltu silničního s posypem kamenivem, v množství 1,50 kg/m2</t>
  </si>
  <si>
    <t>https://podminky.urs.cz/item/CS_URS_2024_02/573111113</t>
  </si>
  <si>
    <t>28</t>
  </si>
  <si>
    <t>573211108</t>
  </si>
  <si>
    <t>Postřik živičný spojovací z asfaltu v množství 0,40 kg/m2</t>
  </si>
  <si>
    <t>228244522</t>
  </si>
  <si>
    <t>Postřik spojovací PS bez posypu kamenivem z asfaltu silničního, v množství 0,40 kg/m2</t>
  </si>
  <si>
    <t>https://podminky.urs.cz/item/CS_URS_2024_02/573211108</t>
  </si>
  <si>
    <t>29</t>
  </si>
  <si>
    <t>577134111</t>
  </si>
  <si>
    <t>Asfaltový beton vrstva obrusná ACO 11+ (ABS) tř. I tl 40 mm š do 3 m z nemodifikovaného asfaltu</t>
  </si>
  <si>
    <t>-1550233836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</si>
  <si>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</si>
  <si>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</si>
  <si>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30</t>
  </si>
  <si>
    <t>591111111</t>
  </si>
  <si>
    <t>Kladení dlažby z kostek velkých z kamene do lože z kameniva těženého tl 50 mm</t>
  </si>
  <si>
    <t>605741603</t>
  </si>
  <si>
    <t>Kladení dlažby z kostek s provedením lože do tl. 50 mm, s vyplněním spár, s dvojím beraněním a se smetením přebytečného materiálu na krajnici velkých z kamene, do lože z kameniva těženého</t>
  </si>
  <si>
    <t>https://podminky.urs.cz/item/CS_URS_2024_02/591111111</t>
  </si>
  <si>
    <t>žulová dlažba - výměra dle PD</t>
  </si>
  <si>
    <t>31</t>
  </si>
  <si>
    <t>58381008</t>
  </si>
  <si>
    <t>kostka štípaná dlažební žula velká 15/17</t>
  </si>
  <si>
    <t>-1926201315</t>
  </si>
  <si>
    <t>83*1,1 'Přepočtené koeficientem množství</t>
  </si>
  <si>
    <t>32</t>
  </si>
  <si>
    <t>596 - 1</t>
  </si>
  <si>
    <t>napojení nových chodníků na stávající</t>
  </si>
  <si>
    <t>1435029904</t>
  </si>
  <si>
    <t>(14,75+0,97+6,25+6,75*7+1,80+6,40+29,10)*1,00+15,00</t>
  </si>
  <si>
    <t>33</t>
  </si>
  <si>
    <t>596 - r 1</t>
  </si>
  <si>
    <t xml:space="preserve">Nosný rám s betonovou vložkou  tl 50 mm - dodávka materiálu, montáž</t>
  </si>
  <si>
    <t>1270966666</t>
  </si>
  <si>
    <t>dodávka materiálu - plastové segmenty , betonové tvárnice</t>
  </si>
  <si>
    <t>podkladní vrstva z kameniva tl 4 - 8 mm - tl 40 mm - kompletní provedení</t>
  </si>
  <si>
    <t>34</t>
  </si>
  <si>
    <t>596211131</t>
  </si>
  <si>
    <t>Kladení zámkové dlažby komunikací pro pěší ručně tl 60 mm skupiny C pl přes 50 do 100 m2</t>
  </si>
  <si>
    <t>-286555090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</si>
  <si>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C, pro plochy přes 50 do 100 m2</t>
  </si>
  <si>
    <t>https://podminky.urs.cz/item/CS_URS_2024_02/596211131</t>
  </si>
  <si>
    <t>14,70+594,00+25,80</t>
  </si>
  <si>
    <t>35</t>
  </si>
  <si>
    <t>59245006</t>
  </si>
  <si>
    <t>dlažba pro nevidomé betonová 200x100mm tl 60mm barevná</t>
  </si>
  <si>
    <t>1464665466</t>
  </si>
  <si>
    <t>dle projektové dokumentace</t>
  </si>
  <si>
    <t>25,80*1,1</t>
  </si>
  <si>
    <t>36</t>
  </si>
  <si>
    <t>59245008</t>
  </si>
  <si>
    <t>dlažba skladebná betonová 200x100mm tl 60mm barevná</t>
  </si>
  <si>
    <t>402887200</t>
  </si>
  <si>
    <t>varovný pás š 400 mm</t>
  </si>
  <si>
    <t>12,00*0,40*2*1,1</t>
  </si>
  <si>
    <t>37</t>
  </si>
  <si>
    <t>59245018</t>
  </si>
  <si>
    <t>dlažba skladebná betonová 200x100mm tl 60mm přírodní</t>
  </si>
  <si>
    <t>2133988950</t>
  </si>
  <si>
    <t>chodníky - výměra dle projektové dokumentace</t>
  </si>
  <si>
    <t>594,00*1,1</t>
  </si>
  <si>
    <t>odpočet kontrastního pásu</t>
  </si>
  <si>
    <t>-10,56</t>
  </si>
  <si>
    <t>38</t>
  </si>
  <si>
    <t>592.1</t>
  </si>
  <si>
    <t xml:space="preserve">dlažba skladebná betonová  tl 60mm přírodní - dle stávající dlažby</t>
  </si>
  <si>
    <t>66381563</t>
  </si>
  <si>
    <t>výměra dle projektové dokumentace</t>
  </si>
  <si>
    <t>14,70*1,1</t>
  </si>
  <si>
    <t>Trubní vedení</t>
  </si>
  <si>
    <t>39</t>
  </si>
  <si>
    <t>871264201</t>
  </si>
  <si>
    <t>Montáž kanalizačního potrubí z PE SDR11 otevřený výkop sklon do 20 % svařovaných na tupo d 110x10 mm</t>
  </si>
  <si>
    <t>-1549212512</t>
  </si>
  <si>
    <t>Montáž kanalizačního potrubí z polyetylenu PE100 RC svařovaných na tupo v otevřeném výkopu ve sklonu do 20 % SDR 11/PN16 d 110 x 10,0 mm</t>
  </si>
  <si>
    <t>https://podminky.urs.cz/item/CS_URS_2024_02/871264201</t>
  </si>
  <si>
    <t>chráničky</t>
  </si>
  <si>
    <t>16,00*2</t>
  </si>
  <si>
    <t>40</t>
  </si>
  <si>
    <t>28613385</t>
  </si>
  <si>
    <t>potrubí kanalizační tlakové PE100 SDR11 se signalizační vrstvou 110x10,0mm</t>
  </si>
  <si>
    <t>-1642305795</t>
  </si>
  <si>
    <t>32*1,015 'Přepočtené koeficientem množství</t>
  </si>
  <si>
    <t>41</t>
  </si>
  <si>
    <t>871313121</t>
  </si>
  <si>
    <t>Montáž kanalizačního potrubí hladkého plnostěnného SN 8 z PVC-U DN 160</t>
  </si>
  <si>
    <t>330356884</t>
  </si>
  <si>
    <t>Montáž kanalizačního potrubí z tvrdého PVC-U hladkého plnostěnného tuhost SN 8 DN 160</t>
  </si>
  <si>
    <t>https://podminky.urs.cz/item/CS_URS_2024_02/871313121</t>
  </si>
  <si>
    <t>pro napojení posunutých uličních vpustí</t>
  </si>
  <si>
    <t>9,00+7,50*2+1,00+4*1,50</t>
  </si>
  <si>
    <t>42</t>
  </si>
  <si>
    <t>28611164</t>
  </si>
  <si>
    <t>trubka kanalizační PVC-U plnostěnná jednovrstvá DN 160x1000mm SN8</t>
  </si>
  <si>
    <t>-1584231900</t>
  </si>
  <si>
    <t>31*1,03 'Přepočtené koeficientem množství</t>
  </si>
  <si>
    <t>43</t>
  </si>
  <si>
    <t>877310310</t>
  </si>
  <si>
    <t>Montáž kolen na kanalizačním potrubí z PP nebo tvrdého PVC-U trub hladkých plnostěnných DN 150</t>
  </si>
  <si>
    <t>kus</t>
  </si>
  <si>
    <t>-540402965</t>
  </si>
  <si>
    <t>Montáž tvarovek na kanalizačním plastovém potrubí z PP nebo PVC-U hladkého plnostěnného kolen, víček nebo hrdlových uzávěrů DN 150</t>
  </si>
  <si>
    <t>https://podminky.urs.cz/item/CS_URS_2024_02/877310310</t>
  </si>
  <si>
    <t>pro napojení uličních vpustí</t>
  </si>
  <si>
    <t>4*4</t>
  </si>
  <si>
    <t>44</t>
  </si>
  <si>
    <t>28617162</t>
  </si>
  <si>
    <t>koleno kanalizační PP třívrstvé SN16 DN 150x15°</t>
  </si>
  <si>
    <t>825343493</t>
  </si>
  <si>
    <t>45</t>
  </si>
  <si>
    <t>28617182</t>
  </si>
  <si>
    <t>koleno kanalizační PP třívrstvé SN16 DN 150x45°</t>
  </si>
  <si>
    <t>-346112173</t>
  </si>
  <si>
    <t>46</t>
  </si>
  <si>
    <t>895941301</t>
  </si>
  <si>
    <t>Osazení vpusti uliční DN 450 z betonových dílců dno s výtokem</t>
  </si>
  <si>
    <t>545159627</t>
  </si>
  <si>
    <t>Osazení vpusti uliční z betonových dílců DN 450 dno s výtokem</t>
  </si>
  <si>
    <t>https://podminky.urs.cz/item/CS_URS_2024_02/895941301</t>
  </si>
  <si>
    <t>přesunutí stávajících</t>
  </si>
  <si>
    <t>47</t>
  </si>
  <si>
    <t>895941313</t>
  </si>
  <si>
    <t>Osazení vpusti uliční DN 450 z betonových dílců skruž horní 295 mm</t>
  </si>
  <si>
    <t>-1244156520</t>
  </si>
  <si>
    <t>Osazení vpusti uliční z betonových dílců DN 450 skruž horní 295 mm</t>
  </si>
  <si>
    <t>https://podminky.urs.cz/item/CS_URS_2024_02/895941313</t>
  </si>
  <si>
    <t>48</t>
  </si>
  <si>
    <t>895941322</t>
  </si>
  <si>
    <t>Osazení vpusti uliční DN 450 z betonových dílců skruž středová 295 mm</t>
  </si>
  <si>
    <t>-383676364</t>
  </si>
  <si>
    <t>Osazení vpusti uliční z betonových dílců DN 450 skruž středová 295 mm</t>
  </si>
  <si>
    <t>https://podminky.urs.cz/item/CS_URS_2024_02/895941322</t>
  </si>
  <si>
    <t>49</t>
  </si>
  <si>
    <t>899204112</t>
  </si>
  <si>
    <t>Osazení mříží litinových včetně rámů a košů na bahno pro třídu zatížení D400, E600</t>
  </si>
  <si>
    <t>371074355</t>
  </si>
  <si>
    <t>https://podminky.urs.cz/item/CS_URS_2024_02/899204112</t>
  </si>
  <si>
    <t>50</t>
  </si>
  <si>
    <t>899x 1</t>
  </si>
  <si>
    <t>rozebrání stávajících uličních vpustí - posunutí</t>
  </si>
  <si>
    <t>ks</t>
  </si>
  <si>
    <t>617032051</t>
  </si>
  <si>
    <t>Ostatní konstrukce a práce, bourání</t>
  </si>
  <si>
    <t>51</t>
  </si>
  <si>
    <t>911121111</t>
  </si>
  <si>
    <t>Montáž zábradlí ocelového přichyceného vruty do betonového podkladu</t>
  </si>
  <si>
    <t>-1913234862</t>
  </si>
  <si>
    <t>https://podminky.urs.cz/item/CS_URS_2024_02/911121111</t>
  </si>
  <si>
    <t>systémové zábradlí - výměra dle PD</t>
  </si>
  <si>
    <t>60,00</t>
  </si>
  <si>
    <t>52</t>
  </si>
  <si>
    <t>553zábradlí</t>
  </si>
  <si>
    <t>systémové zábradlí - kompletní provedení vč povrchové úpravy</t>
  </si>
  <si>
    <t>-1594462000</t>
  </si>
  <si>
    <t>systémové zábradlí</t>
  </si>
  <si>
    <t>v provedení dle projektové dokumentace</t>
  </si>
  <si>
    <t>53</t>
  </si>
  <si>
    <t>914111111</t>
  </si>
  <si>
    <t>Montáž svislé dopravní značky do velikosti 1 m2 objímkami na sloupek nebo konzolu</t>
  </si>
  <si>
    <t>2024635248</t>
  </si>
  <si>
    <t>Montáž svislé dopravní značky základní velikosti do 1 m2 objímkami na sloupky nebo konzoly</t>
  </si>
  <si>
    <t>https://podminky.urs.cz/item/CS_URS_2024_02/914111111</t>
  </si>
  <si>
    <t>montáž dopravní značky</t>
  </si>
  <si>
    <t>B 2 - přesun stávající</t>
  </si>
  <si>
    <t>B 20 a</t>
  </si>
  <si>
    <t>E 13</t>
  </si>
  <si>
    <t>IP 11 b</t>
  </si>
  <si>
    <t>IP 11 c</t>
  </si>
  <si>
    <t>IP 12+ 225</t>
  </si>
  <si>
    <t>IP 13 e</t>
  </si>
  <si>
    <t>IJ 4 a</t>
  </si>
  <si>
    <t>54</t>
  </si>
  <si>
    <t>40445620</t>
  </si>
  <si>
    <t>zákazové, příkazové dopravní značky B1-B34, C1-15 700mm</t>
  </si>
  <si>
    <t>843888653</t>
  </si>
  <si>
    <t>55</t>
  </si>
  <si>
    <t>40445625</t>
  </si>
  <si>
    <t>informativní značky provozní IP8, IP9, IP11-IP13 500x700mm</t>
  </si>
  <si>
    <t>-1496669197</t>
  </si>
  <si>
    <t>IP 12 + 225</t>
  </si>
  <si>
    <t>56</t>
  </si>
  <si>
    <t>40445650</t>
  </si>
  <si>
    <t>dodatkové tabulky E7, E12, E13 500x300mm</t>
  </si>
  <si>
    <t>-860937544</t>
  </si>
  <si>
    <t xml:space="preserve">E 13 </t>
  </si>
  <si>
    <t>57</t>
  </si>
  <si>
    <t>40445644</t>
  </si>
  <si>
    <t>informativní značky jiné IJ4a 500x500mm</t>
  </si>
  <si>
    <t>-1451357481</t>
  </si>
  <si>
    <t>58</t>
  </si>
  <si>
    <t>914511113</t>
  </si>
  <si>
    <t>Montáž sloupku dopravních značek délky do 3,5 m s betonovým základem a patkou D 70 mm</t>
  </si>
  <si>
    <t>-606537293</t>
  </si>
  <si>
    <t>Montáž sloupku dopravních značek délky do 3,5 m do hliníkové patky pro sloupek D 70 mm</t>
  </si>
  <si>
    <t>https://podminky.urs.cz/item/CS_URS_2024_02/914511113</t>
  </si>
  <si>
    <t>dopravní značky</t>
  </si>
  <si>
    <t>59</t>
  </si>
  <si>
    <t>40445230</t>
  </si>
  <si>
    <t>sloupek pro dopravní značku Zn D 70mm v 3,5m</t>
  </si>
  <si>
    <t>33541349</t>
  </si>
  <si>
    <t>60</t>
  </si>
  <si>
    <t>40445241</t>
  </si>
  <si>
    <t>patka pro sloupek Al D 70mm</t>
  </si>
  <si>
    <t>591369702</t>
  </si>
  <si>
    <t>61</t>
  </si>
  <si>
    <t>40445254</t>
  </si>
  <si>
    <t>víčko plastové na sloupek D 70mm</t>
  </si>
  <si>
    <t>1682777980</t>
  </si>
  <si>
    <t>62</t>
  </si>
  <si>
    <t>40445257</t>
  </si>
  <si>
    <t>svorka upínací na sloupek D 70mm</t>
  </si>
  <si>
    <t>-2035677919</t>
  </si>
  <si>
    <t>63</t>
  </si>
  <si>
    <t>915211112</t>
  </si>
  <si>
    <t>Vodorovné dopravní značení dělící čáry souvislé š 125 mm retroreflexní bílý plast</t>
  </si>
  <si>
    <t>-911988516</t>
  </si>
  <si>
    <t>Vodorovné dopravní značení stříkaným plastem dělící čára šířky 125 mm souvislá bílá retroreflexní</t>
  </si>
  <si>
    <t>https://podminky.urs.cz/item/CS_URS_2024_02/915211112</t>
  </si>
  <si>
    <t>bus</t>
  </si>
  <si>
    <t>(3,25*4+12,00*2)*4</t>
  </si>
  <si>
    <t>5,00*5+6,75*8+2,00*9</t>
  </si>
  <si>
    <t>šikmé</t>
  </si>
  <si>
    <t>6,25*9</t>
  </si>
  <si>
    <t>64</t>
  </si>
  <si>
    <t>915231112</t>
  </si>
  <si>
    <t>Vodorovné dopravní značení přechody pro chodce, šipky, symboly retroreflexní bílý plast</t>
  </si>
  <si>
    <t>-1333867875</t>
  </si>
  <si>
    <t>Vodorovné dopravní značení stříkaným plastem přechody pro chodce, šipky, symboly nápisy bílé retroreflexní</t>
  </si>
  <si>
    <t>https://podminky.urs.cz/item/CS_URS_2024_02/915231112</t>
  </si>
  <si>
    <t>pro osoby s omeznou pohyblivostí</t>
  </si>
  <si>
    <t>1,50*2</t>
  </si>
  <si>
    <t>65</t>
  </si>
  <si>
    <t>915351111</t>
  </si>
  <si>
    <t>Předformátované vodorovné dopravní značení číslice nebo písmeno délky do 1 m</t>
  </si>
  <si>
    <t>-2130556920</t>
  </si>
  <si>
    <t>Vodorovné značení předformovaným termoplastem písmena nebo číslice velikosti do 1 m</t>
  </si>
  <si>
    <t>https://podminky.urs.cz/item/CS_URS_2024_02/915351111</t>
  </si>
  <si>
    <t>8*3</t>
  </si>
  <si>
    <t>66</t>
  </si>
  <si>
    <t>916131213</t>
  </si>
  <si>
    <t>Osazení silničního obrubníku betonového stojatého s boční opěrou do lože z betonu prostého</t>
  </si>
  <si>
    <t>-737226829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</si>
  <si>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</si>
  <si>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</si>
  <si>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silniční obrubník - výměra dle PD</t>
  </si>
  <si>
    <t>473,50</t>
  </si>
  <si>
    <t>nájezdový</t>
  </si>
  <si>
    <t>85,70</t>
  </si>
  <si>
    <t>67</t>
  </si>
  <si>
    <t>59217031</t>
  </si>
  <si>
    <t>obrubník silniční betonový 1000x150x250mm</t>
  </si>
  <si>
    <t>1263242748</t>
  </si>
  <si>
    <t>473,5*1,1 'Přepočtené koeficientem množství</t>
  </si>
  <si>
    <t>68</t>
  </si>
  <si>
    <t>59217029</t>
  </si>
  <si>
    <t>obrubník silniční betonový nájezdový 1000x150x150mm</t>
  </si>
  <si>
    <t>-807184483</t>
  </si>
  <si>
    <t>85,70*1,1</t>
  </si>
  <si>
    <t>69</t>
  </si>
  <si>
    <t>916231213</t>
  </si>
  <si>
    <t>Osazení chodníkového obrubníku betonového stojatého s boční opěrou do lože z betonu prostého</t>
  </si>
  <si>
    <t>885983922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</si>
  <si>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</si>
  <si>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</si>
  <si>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obrubník - výměra dle PD</t>
  </si>
  <si>
    <t>102,30</t>
  </si>
  <si>
    <t>70</t>
  </si>
  <si>
    <t>59217016</t>
  </si>
  <si>
    <t>obrubník betonový chodníkový 1000x80x250mm</t>
  </si>
  <si>
    <t>-1734503757</t>
  </si>
  <si>
    <t>102,3*1,1 'Přepočtené koeficientem množství</t>
  </si>
  <si>
    <t>71</t>
  </si>
  <si>
    <t>916241213</t>
  </si>
  <si>
    <t>Osazení obrubníku kamenného stojatého s boční opěrou do lože z betonu prostého</t>
  </si>
  <si>
    <t>261131630</t>
  </si>
  <si>
    <t>Osazení obrubníku kamenného se zřízením lože, s vyplněním a zatřením spár cementovou maltou stojatého s boční opěrou z betonu prostého, do lože z betonu prostého</t>
  </si>
  <si>
    <t>https://podminky.urs.cz/item/CS_URS_2024_02/916241213</t>
  </si>
  <si>
    <t>OP 6 - výměra dle výpisu</t>
  </si>
  <si>
    <t>27,50</t>
  </si>
  <si>
    <t>72</t>
  </si>
  <si>
    <t>58380007</t>
  </si>
  <si>
    <t>obrubník kamenný žulový přímý 1000x150x250mm</t>
  </si>
  <si>
    <t>719433155</t>
  </si>
  <si>
    <t>27,5*1,1 'Přepočtené koeficientem množství</t>
  </si>
  <si>
    <t>73</t>
  </si>
  <si>
    <t>916431112</t>
  </si>
  <si>
    <t>Osazení bezbariérového betonového obrubníku do betonového lože tl 150 mm s boční opěrou</t>
  </si>
  <si>
    <t>169201642</t>
  </si>
  <si>
    <t>Osazení betonového bezbariérového obrubníku s ložem betonovým tl. 150 mm úložná šířka do 400 mm s boční opěrou</t>
  </si>
  <si>
    <t>https://podminky.urs.cz/item/CS_URS_2024_02/916431112</t>
  </si>
  <si>
    <t>pro autobusové zastávky</t>
  </si>
  <si>
    <t>12,00*2</t>
  </si>
  <si>
    <t>74</t>
  </si>
  <si>
    <t>59217091</t>
  </si>
  <si>
    <t>obrubník odvodňovací betonový bezbarierový pro autobusové zastávky výšky 330mm</t>
  </si>
  <si>
    <t>-2053136575</t>
  </si>
  <si>
    <t>24*1,1 'Přepočtené koeficientem množství</t>
  </si>
  <si>
    <t>75</t>
  </si>
  <si>
    <t>916991121</t>
  </si>
  <si>
    <t>Lože pod obrubníky, krajníky nebo obruby z dlažebních kostek z betonu prostého</t>
  </si>
  <si>
    <t>-939424048</t>
  </si>
  <si>
    <t>https://podminky.urs.cz/item/CS_URS_2024_02/916991121</t>
  </si>
  <si>
    <t>pod obrubník</t>
  </si>
  <si>
    <t>559,20*0,20*0,25</t>
  </si>
  <si>
    <t>103,20*0,15*0,25</t>
  </si>
  <si>
    <t>27,50*0,20*0,25</t>
  </si>
  <si>
    <t>24,00*0,25*0,25</t>
  </si>
  <si>
    <t>76</t>
  </si>
  <si>
    <t>919726R1</t>
  </si>
  <si>
    <t>Textilie určená k záchytu ropných látek - dodávka materiálu a pokládka</t>
  </si>
  <si>
    <t>1708361524</t>
  </si>
  <si>
    <t>pod parkoviště - výměra dle projektové dokumentace</t>
  </si>
  <si>
    <t>77</t>
  </si>
  <si>
    <t>919735112</t>
  </si>
  <si>
    <t>Řezání stávajícího živičného krytu hl přes 50 do 100 mm</t>
  </si>
  <si>
    <t>1326467874</t>
  </si>
  <si>
    <t>Řezání stávajícího živičného krytu nebo podkladu hloubky přes 50 do 100 mm</t>
  </si>
  <si>
    <t>https://podminky.urs.cz/item/CS_URS_2024_02/919735112</t>
  </si>
  <si>
    <t>stávající plocha - pro obrubníky a napojení vozovky</t>
  </si>
  <si>
    <t>40,00</t>
  </si>
  <si>
    <t>78</t>
  </si>
  <si>
    <t>966006132</t>
  </si>
  <si>
    <t>Odstranění značek dopravních nebo orientačních se sloupky s betonovými patkami</t>
  </si>
  <si>
    <t>469303104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</si>
  <si>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</si>
  <si>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https://podminky.urs.cz/item/CS_URS_2024_02/966006132</t>
  </si>
  <si>
    <t>demontáž stávajících značek - ozn SDZ..</t>
  </si>
  <si>
    <t>3+1</t>
  </si>
  <si>
    <t>997</t>
  </si>
  <si>
    <t>Přesun sutě</t>
  </si>
  <si>
    <t>79</t>
  </si>
  <si>
    <t>997221551</t>
  </si>
  <si>
    <t>Vodorovná doprava suti ze sypkých materiálů do 1 km</t>
  </si>
  <si>
    <t>-288544803</t>
  </si>
  <si>
    <t>Vodorovná doprava suti bez naložení, ale se složením a s hrubým urovnáním ze sypkých materiálů, na vzdálenost do 1 km</t>
  </si>
  <si>
    <t>https://podminky.urs.cz/item/CS_URS_2024_02/997221551</t>
  </si>
  <si>
    <t>80</t>
  </si>
  <si>
    <t>997221559</t>
  </si>
  <si>
    <t>Příplatek ZKD 1 km u vodorovné dopravy suti ze sypkých materiálů</t>
  </si>
  <si>
    <t>1256814033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</si>
  <si>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</si>
  <si>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</si>
  <si>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873,174*15 'Přepočtené koeficientem množství</t>
  </si>
  <si>
    <t>81</t>
  </si>
  <si>
    <t>997221611</t>
  </si>
  <si>
    <t>Nakládání suti na dopravní prostředky pro vodorovnou dopravu</t>
  </si>
  <si>
    <t>-439101299</t>
  </si>
  <si>
    <t>Nakládání na dopravní prostředky pro vodorovnou dopravu suti</t>
  </si>
  <si>
    <t>https://podminky.urs.cz/item/CS_URS_2024_02/997221611</t>
  </si>
  <si>
    <t>82</t>
  </si>
  <si>
    <t>997221615</t>
  </si>
  <si>
    <t>Poplatek za uložení na skládce (skládkovné) stavebního odpadu betonového kód odpadu 17 01 01</t>
  </si>
  <si>
    <t>2019894948</t>
  </si>
  <si>
    <t>Poplatek za uložení stavebního odpadu na skládce (skládkovné) z prostého betonu zatříděného do Katalogu odpadů pod kódem 17 01 01</t>
  </si>
  <si>
    <t>https://podminky.urs.cz/item/CS_URS_2024_02/997221615</t>
  </si>
  <si>
    <t>(218,918+140,476)</t>
  </si>
  <si>
    <t>83</t>
  </si>
  <si>
    <t>997221645</t>
  </si>
  <si>
    <t>Poplatek za uložení na skládce (skládkovné) odpadu asfaltového bez dehtu kód odpadu 17 03 02</t>
  </si>
  <si>
    <t>14476312</t>
  </si>
  <si>
    <t>Poplatek za uložení stavebního odpadu na skládce (skládkovné) asfaltového bez obsahu dehtu zatříděného do Katalogu odpadů pod kódem 17 03 02</t>
  </si>
  <si>
    <t>https://podminky.urs.cz/item/CS_URS_2024_02/997221645</t>
  </si>
  <si>
    <t>513,452*0,30</t>
  </si>
  <si>
    <t>84</t>
  </si>
  <si>
    <t>997221861</t>
  </si>
  <si>
    <t>Poplatek za uložení na recyklační skládce (skládkovné) stavebního odpadu z prostého betonu pod kódem 17 01 01</t>
  </si>
  <si>
    <t>-1812262176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</si>
  <si>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</si>
  <si>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</si>
  <si>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85</t>
  </si>
  <si>
    <t>997221875</t>
  </si>
  <si>
    <t>Poplatek za uložení na recyklační skládce (skládkovné) stavebního odpadu asfaltového bez obsahu dehtu zatříděného do Katalogu odpadů pod kódem 17 03 02</t>
  </si>
  <si>
    <t>209718463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</si>
  <si>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</si>
  <si>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</si>
  <si>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513,452*0,70</t>
  </si>
  <si>
    <t>998</t>
  </si>
  <si>
    <t>Přesun hmot</t>
  </si>
  <si>
    <t>86</t>
  </si>
  <si>
    <t>998225111</t>
  </si>
  <si>
    <t>Přesun hmot pro pozemní komunikace s krytem z kamene, monolitickým betonovým nebo živičným</t>
  </si>
  <si>
    <t>1986083054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</si>
  <si>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</si>
  <si>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</si>
  <si>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PSV</t>
  </si>
  <si>
    <t>Práce a dodávky PSV</t>
  </si>
  <si>
    <t>741</t>
  </si>
  <si>
    <t>Elektroinstalace - silnoproud</t>
  </si>
  <si>
    <t>87</t>
  </si>
  <si>
    <t>741 - 1</t>
  </si>
  <si>
    <t>uložení stávajícího datového kabelu do chráničky</t>
  </si>
  <si>
    <t>1329818349</t>
  </si>
  <si>
    <t>Práce a dodávky M</t>
  </si>
  <si>
    <t>46-M</t>
  </si>
  <si>
    <t>Zemní práce při extr.mont.pracích</t>
  </si>
  <si>
    <t>88</t>
  </si>
  <si>
    <t>460010024</t>
  </si>
  <si>
    <t>Vytyčení trasy vedení kabelového podzemního v zastavěném prostoru</t>
  </si>
  <si>
    <t>km</t>
  </si>
  <si>
    <t>-1749502492</t>
  </si>
  <si>
    <t>Vytyčení trasy vedení kabelového (podzemního) v zastavěném prostoru</t>
  </si>
  <si>
    <t>https://podminky.urs.cz/item/CS_URS_2024_02/460010024</t>
  </si>
  <si>
    <t>pro chráničky</t>
  </si>
  <si>
    <t>0,016</t>
  </si>
  <si>
    <t>89</t>
  </si>
  <si>
    <t>460161282</t>
  </si>
  <si>
    <t>Hloubení kabelových rýh ručně š 50 cm hl 90 cm v hornině tř I skupiny 3</t>
  </si>
  <si>
    <t>710597193</t>
  </si>
  <si>
    <t>Hloubení kabelových rýh ručně včetně urovnání dna s přemístěním výkopku do vzdálenosti 3 m od okraje jámy nebo s naložením na dopravní prostředek šířky 50 cm hloubky 90 cm v hornině třídy těžitelnosti I skupiny 3</t>
  </si>
  <si>
    <t>https://podminky.urs.cz/item/CS_URS_2024_02/460161282</t>
  </si>
  <si>
    <t>16,00</t>
  </si>
  <si>
    <t>90</t>
  </si>
  <si>
    <t>460431292</t>
  </si>
  <si>
    <t>Zásyp kabelových rýh ručně se zhutněním š 50 cm hl 90 cm z horniny tř I skupiny 3</t>
  </si>
  <si>
    <t>-1533519566</t>
  </si>
  <si>
    <t>Zásyp kabelových rýh ručně s přemístění sypaniny ze vzdálenosti do 10 m, s uložením výkopku ve vrstvách včetně zhutnění a úpravy povrchu šířky 50 cm hloubky 90 cm z horniny třídy těžitelnosti I skupiny 3</t>
  </si>
  <si>
    <t>https://podminky.urs.cz/item/CS_URS_2024_02/460431292</t>
  </si>
  <si>
    <t>91</t>
  </si>
  <si>
    <t>460661313</t>
  </si>
  <si>
    <t>Kabelové lože z písku pro kabely nn kryté betonovou deskou š lože přes 40 do 50 cm</t>
  </si>
  <si>
    <t>936552268</t>
  </si>
  <si>
    <t>Kabelové lože z písku včetně podsypu, zhutnění a urovnání povrchu pro kabely nn zakryté betonovými deskami (materiál ve specifikaci), šířky přes 40 do 50 cm</t>
  </si>
  <si>
    <t>https://podminky.urs.cz/item/CS_URS_2024_02/460661313</t>
  </si>
  <si>
    <t>92</t>
  </si>
  <si>
    <t>59213005</t>
  </si>
  <si>
    <t>deska krycí betonová 500x230/154x45mm</t>
  </si>
  <si>
    <t>128</t>
  </si>
  <si>
    <t>1855248380</t>
  </si>
  <si>
    <t>16*6 'Přepočtené koeficientem množství</t>
  </si>
  <si>
    <t>VRN</t>
  </si>
  <si>
    <t>Vedlejší rozpočtové náklady</t>
  </si>
  <si>
    <t>93</t>
  </si>
  <si>
    <t>3.109</t>
  </si>
  <si>
    <t>Dopravní opatření</t>
  </si>
  <si>
    <t>Kč</t>
  </si>
  <si>
    <t>-1962126204</t>
  </si>
  <si>
    <t>94</t>
  </si>
  <si>
    <t>3.111</t>
  </si>
  <si>
    <t>Označení stavby</t>
  </si>
  <si>
    <t>1731461029</t>
  </si>
  <si>
    <t>95</t>
  </si>
  <si>
    <t>3.112</t>
  </si>
  <si>
    <t>Fotodokumentace stavby a všech objektů</t>
  </si>
  <si>
    <t>2059033647</t>
  </si>
  <si>
    <t>96</t>
  </si>
  <si>
    <t>3.113</t>
  </si>
  <si>
    <t>Pasportizace stávajících objektů před výstavbou (1x) a po výstavbě (1x)</t>
  </si>
  <si>
    <t>-1832306913</t>
  </si>
  <si>
    <t xml:space="preserve">Pasportizace stávajících objektů před výstavbou (1x) a po výstavbě (1x) </t>
  </si>
  <si>
    <t>VRN1</t>
  </si>
  <si>
    <t>Průzkumné, geodetické a projektové práce</t>
  </si>
  <si>
    <t>97</t>
  </si>
  <si>
    <t>012002000</t>
  </si>
  <si>
    <t>Geodetické práce</t>
  </si>
  <si>
    <t>CS ÚRS 2020 02</t>
  </si>
  <si>
    <t>1024</t>
  </si>
  <si>
    <t>1821966121</t>
  </si>
  <si>
    <t>vytyčení sítí a konstrukcí, práce v průběhu realizace</t>
  </si>
  <si>
    <t>vytičení sítí</t>
  </si>
  <si>
    <t>98</t>
  </si>
  <si>
    <t>013254000</t>
  </si>
  <si>
    <t>Dokumentace skutečného provedení stavby</t>
  </si>
  <si>
    <t>CS ÚRS 2022 02</t>
  </si>
  <si>
    <t>-342732786</t>
  </si>
  <si>
    <t>https://podminky.urs.cz/item/CS_URS_2022_02/013254000</t>
  </si>
  <si>
    <t>VRN3</t>
  </si>
  <si>
    <t>Vedlejší náklady</t>
  </si>
  <si>
    <t>99</t>
  </si>
  <si>
    <t>030001000</t>
  </si>
  <si>
    <t>Zařízení staveniště</t>
  </si>
  <si>
    <t>proc</t>
  </si>
  <si>
    <t>-800098325</t>
  </si>
  <si>
    <t>VRN4</t>
  </si>
  <si>
    <t>Inženýrská činnost</t>
  </si>
  <si>
    <t>100</t>
  </si>
  <si>
    <t>043154000</t>
  </si>
  <si>
    <t>Zkoušky hutnicí</t>
  </si>
  <si>
    <t>kpl</t>
  </si>
  <si>
    <t>CS ÚRS 2024 01</t>
  </si>
  <si>
    <t>803380821</t>
  </si>
  <si>
    <t>https://podminky.urs.cz/item/CS_URS_2024_01/043154000</t>
  </si>
  <si>
    <t>101</t>
  </si>
  <si>
    <t>045203000</t>
  </si>
  <si>
    <t>Kompletační činnost</t>
  </si>
  <si>
    <t>-760043915</t>
  </si>
  <si>
    <t>VRN7</t>
  </si>
  <si>
    <t>Ostatní náklady</t>
  </si>
  <si>
    <t>102</t>
  </si>
  <si>
    <t>070001000.7</t>
  </si>
  <si>
    <t>Podklady pro zajištění kolaudace stavby</t>
  </si>
  <si>
    <t>1658350088</t>
  </si>
  <si>
    <t>podklady pro zajištění kolaudace stavby nebo souhlasu s užíváním stavby, účast na kolaudaci stavby</t>
  </si>
  <si>
    <t xml:space="preserve">dvě vyhotovení dokladové části + digitální forna  v pdf</t>
  </si>
  <si>
    <t>103</t>
  </si>
  <si>
    <t>079002000</t>
  </si>
  <si>
    <t>Ostatní provozní vlivy</t>
  </si>
  <si>
    <t>-458639793</t>
  </si>
  <si>
    <t>VRN9</t>
  </si>
  <si>
    <t>104</t>
  </si>
  <si>
    <t>091002000</t>
  </si>
  <si>
    <t>sondy pro ověření stávajících sítí TI</t>
  </si>
  <si>
    <t>30980042</t>
  </si>
  <si>
    <t>https://podminky.urs.cz/item/CS_URS_2022_02/091002000</t>
  </si>
  <si>
    <t>105</t>
  </si>
  <si>
    <t>094104000</t>
  </si>
  <si>
    <t>Náklady na opatření BOZP</t>
  </si>
  <si>
    <t>1752980407</t>
  </si>
  <si>
    <t>https://podminky.urs.cz/item/CS_URS_2024_01/094104000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</si>
</sst>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2" TargetMode="External" /><Relationship Id="rId2" Type="http://schemas.openxmlformats.org/officeDocument/2006/relationships/hyperlink" Target="https://podminky.urs.cz/item/CS_URS_2024_02/113154548" TargetMode="External" /><Relationship Id="rId3" Type="http://schemas.openxmlformats.org/officeDocument/2006/relationships/hyperlink" Target="https://podminky.urs.cz/item/CS_URS_2024_02/113201112" TargetMode="External" /><Relationship Id="rId4" Type="http://schemas.openxmlformats.org/officeDocument/2006/relationships/hyperlink" Target="https://podminky.urs.cz/item/CS_URS_2024_02/122251106" TargetMode="External" /><Relationship Id="rId5" Type="http://schemas.openxmlformats.org/officeDocument/2006/relationships/hyperlink" Target="https://podminky.urs.cz/item/CS_URS_2024_02/133251101" TargetMode="External" /><Relationship Id="rId6" Type="http://schemas.openxmlformats.org/officeDocument/2006/relationships/hyperlink" Target="https://podminky.urs.cz/item/CS_URS_2024_02/162351104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2751119" TargetMode="External" /><Relationship Id="rId9" Type="http://schemas.openxmlformats.org/officeDocument/2006/relationships/hyperlink" Target="https://podminky.urs.cz/item/CS_URS_2024_02/167151101" TargetMode="External" /><Relationship Id="rId10" Type="http://schemas.openxmlformats.org/officeDocument/2006/relationships/hyperlink" Target="https://podminky.urs.cz/item/CS_URS_2024_02/171201221" TargetMode="External" /><Relationship Id="rId11" Type="http://schemas.openxmlformats.org/officeDocument/2006/relationships/hyperlink" Target="https://podminky.urs.cz/item/CS_URS_2024_02/171201231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8131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181951112" TargetMode="External" /><Relationship Id="rId16" Type="http://schemas.openxmlformats.org/officeDocument/2006/relationships/hyperlink" Target="https://podminky.urs.cz/item/CS_URS_2024_02/275313711" TargetMode="External" /><Relationship Id="rId17" Type="http://schemas.openxmlformats.org/officeDocument/2006/relationships/hyperlink" Target="https://podminky.urs.cz/item/CS_URS_2024_02/564760111" TargetMode="External" /><Relationship Id="rId18" Type="http://schemas.openxmlformats.org/officeDocument/2006/relationships/hyperlink" Target="https://podminky.urs.cz/item/CS_URS_2024_02/564861011" TargetMode="External" /><Relationship Id="rId19" Type="http://schemas.openxmlformats.org/officeDocument/2006/relationships/hyperlink" Target="https://podminky.urs.cz/item/CS_URS_2024_02/564861111" TargetMode="External" /><Relationship Id="rId20" Type="http://schemas.openxmlformats.org/officeDocument/2006/relationships/hyperlink" Target="https://podminky.urs.cz/item/CS_URS_2024_02/564871111" TargetMode="External" /><Relationship Id="rId21" Type="http://schemas.openxmlformats.org/officeDocument/2006/relationships/hyperlink" Target="https://podminky.urs.cz/item/CS_URS_2024_02/565155111" TargetMode="External" /><Relationship Id="rId22" Type="http://schemas.openxmlformats.org/officeDocument/2006/relationships/hyperlink" Target="https://podminky.urs.cz/item/CS_URS_2024_02/567121114" TargetMode="External" /><Relationship Id="rId23" Type="http://schemas.openxmlformats.org/officeDocument/2006/relationships/hyperlink" Target="https://podminky.urs.cz/item/CS_URS_2024_02/567142111" TargetMode="External" /><Relationship Id="rId24" Type="http://schemas.openxmlformats.org/officeDocument/2006/relationships/hyperlink" Target="https://podminky.urs.cz/item/CS_URS_2024_02/573111113" TargetMode="External" /><Relationship Id="rId25" Type="http://schemas.openxmlformats.org/officeDocument/2006/relationships/hyperlink" Target="https://podminky.urs.cz/item/CS_URS_2024_02/573211108" TargetMode="External" /><Relationship Id="rId26" Type="http://schemas.openxmlformats.org/officeDocument/2006/relationships/hyperlink" Target="https://podminky.urs.cz/item/CS_URS_2024_02/577134111" TargetMode="External" /><Relationship Id="rId27" Type="http://schemas.openxmlformats.org/officeDocument/2006/relationships/hyperlink" Target="https://podminky.urs.cz/item/CS_URS_2024_02/591111111" TargetMode="External" /><Relationship Id="rId28" Type="http://schemas.openxmlformats.org/officeDocument/2006/relationships/hyperlink" Target="https://podminky.urs.cz/item/CS_URS_2024_02/596211131" TargetMode="External" /><Relationship Id="rId29" Type="http://schemas.openxmlformats.org/officeDocument/2006/relationships/hyperlink" Target="https://podminky.urs.cz/item/CS_URS_2024_02/871264201" TargetMode="External" /><Relationship Id="rId30" Type="http://schemas.openxmlformats.org/officeDocument/2006/relationships/hyperlink" Target="https://podminky.urs.cz/item/CS_URS_2024_02/871313121" TargetMode="External" /><Relationship Id="rId31" Type="http://schemas.openxmlformats.org/officeDocument/2006/relationships/hyperlink" Target="https://podminky.urs.cz/item/CS_URS_2024_02/877310310" TargetMode="External" /><Relationship Id="rId32" Type="http://schemas.openxmlformats.org/officeDocument/2006/relationships/hyperlink" Target="https://podminky.urs.cz/item/CS_URS_2024_02/895941301" TargetMode="External" /><Relationship Id="rId33" Type="http://schemas.openxmlformats.org/officeDocument/2006/relationships/hyperlink" Target="https://podminky.urs.cz/item/CS_URS_2024_02/895941313" TargetMode="External" /><Relationship Id="rId34" Type="http://schemas.openxmlformats.org/officeDocument/2006/relationships/hyperlink" Target="https://podminky.urs.cz/item/CS_URS_2024_02/895941322" TargetMode="External" /><Relationship Id="rId35" Type="http://schemas.openxmlformats.org/officeDocument/2006/relationships/hyperlink" Target="https://podminky.urs.cz/item/CS_URS_2024_02/899204112" TargetMode="External" /><Relationship Id="rId36" Type="http://schemas.openxmlformats.org/officeDocument/2006/relationships/hyperlink" Target="https://podminky.urs.cz/item/CS_URS_2024_02/911121111" TargetMode="External" /><Relationship Id="rId37" Type="http://schemas.openxmlformats.org/officeDocument/2006/relationships/hyperlink" Target="https://podminky.urs.cz/item/CS_URS_2024_02/914111111" TargetMode="External" /><Relationship Id="rId38" Type="http://schemas.openxmlformats.org/officeDocument/2006/relationships/hyperlink" Target="https://podminky.urs.cz/item/CS_URS_2024_02/914511113" TargetMode="External" /><Relationship Id="rId39" Type="http://schemas.openxmlformats.org/officeDocument/2006/relationships/hyperlink" Target="https://podminky.urs.cz/item/CS_URS_2024_02/915211112" TargetMode="External" /><Relationship Id="rId40" Type="http://schemas.openxmlformats.org/officeDocument/2006/relationships/hyperlink" Target="https://podminky.urs.cz/item/CS_URS_2024_02/915231112" TargetMode="External" /><Relationship Id="rId41" Type="http://schemas.openxmlformats.org/officeDocument/2006/relationships/hyperlink" Target="https://podminky.urs.cz/item/CS_URS_2024_02/915351111" TargetMode="External" /><Relationship Id="rId42" Type="http://schemas.openxmlformats.org/officeDocument/2006/relationships/hyperlink" Target="https://podminky.urs.cz/item/CS_URS_2024_02/916131213" TargetMode="External" /><Relationship Id="rId43" Type="http://schemas.openxmlformats.org/officeDocument/2006/relationships/hyperlink" Target="https://podminky.urs.cz/item/CS_URS_2024_02/916231213" TargetMode="External" /><Relationship Id="rId44" Type="http://schemas.openxmlformats.org/officeDocument/2006/relationships/hyperlink" Target="https://podminky.urs.cz/item/CS_URS_2024_02/916241213" TargetMode="External" /><Relationship Id="rId45" Type="http://schemas.openxmlformats.org/officeDocument/2006/relationships/hyperlink" Target="https://podminky.urs.cz/item/CS_URS_2024_02/916431112" TargetMode="External" /><Relationship Id="rId46" Type="http://schemas.openxmlformats.org/officeDocument/2006/relationships/hyperlink" Target="https://podminky.urs.cz/item/CS_URS_2024_02/916991121" TargetMode="External" /><Relationship Id="rId47" Type="http://schemas.openxmlformats.org/officeDocument/2006/relationships/hyperlink" Target="https://podminky.urs.cz/item/CS_URS_2024_02/919735112" TargetMode="External" /><Relationship Id="rId48" Type="http://schemas.openxmlformats.org/officeDocument/2006/relationships/hyperlink" Target="https://podminky.urs.cz/item/CS_URS_2024_02/966006132" TargetMode="External" /><Relationship Id="rId49" Type="http://schemas.openxmlformats.org/officeDocument/2006/relationships/hyperlink" Target="https://podminky.urs.cz/item/CS_URS_2024_02/997221551" TargetMode="External" /><Relationship Id="rId50" Type="http://schemas.openxmlformats.org/officeDocument/2006/relationships/hyperlink" Target="https://podminky.urs.cz/item/CS_URS_2024_02/997221559" TargetMode="External" /><Relationship Id="rId51" Type="http://schemas.openxmlformats.org/officeDocument/2006/relationships/hyperlink" Target="https://podminky.urs.cz/item/CS_URS_2024_02/997221611" TargetMode="External" /><Relationship Id="rId52" Type="http://schemas.openxmlformats.org/officeDocument/2006/relationships/hyperlink" Target="https://podminky.urs.cz/item/CS_URS_2024_02/997221615" TargetMode="External" /><Relationship Id="rId53" Type="http://schemas.openxmlformats.org/officeDocument/2006/relationships/hyperlink" Target="https://podminky.urs.cz/item/CS_URS_2024_02/997221645" TargetMode="External" /><Relationship Id="rId54" Type="http://schemas.openxmlformats.org/officeDocument/2006/relationships/hyperlink" Target="https://podminky.urs.cz/item/CS_URS_2024_02/997221861" TargetMode="External" /><Relationship Id="rId55" Type="http://schemas.openxmlformats.org/officeDocument/2006/relationships/hyperlink" Target="https://podminky.urs.cz/item/CS_URS_2024_02/997221875" TargetMode="External" /><Relationship Id="rId56" Type="http://schemas.openxmlformats.org/officeDocument/2006/relationships/hyperlink" Target="https://podminky.urs.cz/item/CS_URS_2024_02/998225111" TargetMode="External" /><Relationship Id="rId57" Type="http://schemas.openxmlformats.org/officeDocument/2006/relationships/hyperlink" Target="https://podminky.urs.cz/item/CS_URS_2024_02/460010024" TargetMode="External" /><Relationship Id="rId58" Type="http://schemas.openxmlformats.org/officeDocument/2006/relationships/hyperlink" Target="https://podminky.urs.cz/item/CS_URS_2024_02/460161282" TargetMode="External" /><Relationship Id="rId59" Type="http://schemas.openxmlformats.org/officeDocument/2006/relationships/hyperlink" Target="https://podminky.urs.cz/item/CS_URS_2024_02/460431292" TargetMode="External" /><Relationship Id="rId60" Type="http://schemas.openxmlformats.org/officeDocument/2006/relationships/hyperlink" Target="https://podminky.urs.cz/item/CS_URS_2024_02/460661313" TargetMode="External" /><Relationship Id="rId61" Type="http://schemas.openxmlformats.org/officeDocument/2006/relationships/hyperlink" Target="https://podminky.urs.cz/item/CS_URS_2022_02/013254000" TargetMode="External" /><Relationship Id="rId62" Type="http://schemas.openxmlformats.org/officeDocument/2006/relationships/hyperlink" Target="https://podminky.urs.cz/item/CS_URS_2024_01/043154000" TargetMode="External" /><Relationship Id="rId63" Type="http://schemas.openxmlformats.org/officeDocument/2006/relationships/hyperlink" Target="https://podminky.urs.cz/item/CS_URS_2022_02/091002000" TargetMode="External" /><Relationship Id="rId64" Type="http://schemas.openxmlformats.org/officeDocument/2006/relationships/hyperlink" Target="https://podminky.urs.cz/item/CS_URS_2024_01/094104000" TargetMode="External" /><Relationship Id="rId6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24S-HPR001A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Louny - Husova ul. - rozšíření parkovacích míst zm. 17.10.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37.5" customHeight="1">
      <c r="A95" s="118" t="s">
        <v>76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'24S-HPR001A - Louny - Hus...'!J28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77</v>
      </c>
      <c r="AR95" s="125"/>
      <c r="AS95" s="126">
        <v>0</v>
      </c>
      <c r="AT95" s="127">
        <f>ROUND(SUM(AV95:AW95),2)</f>
        <v>0</v>
      </c>
      <c r="AU95" s="128">
        <f>'24S-HPR001A - Louny - Hus...'!P130</f>
        <v>0</v>
      </c>
      <c r="AV95" s="127">
        <f>'24S-HPR001A - Louny - Hus...'!J31</f>
        <v>0</v>
      </c>
      <c r="AW95" s="127">
        <f>'24S-HPR001A - Louny - Hus...'!J32</f>
        <v>0</v>
      </c>
      <c r="AX95" s="127">
        <f>'24S-HPR001A - Louny - Hus...'!J33</f>
        <v>0</v>
      </c>
      <c r="AY95" s="127">
        <f>'24S-HPR001A - Louny - Hus...'!J34</f>
        <v>0</v>
      </c>
      <c r="AZ95" s="127">
        <f>'24S-HPR001A - Louny - Hus...'!F31</f>
        <v>0</v>
      </c>
      <c r="BA95" s="127">
        <f>'24S-HPR001A - Louny - Hus...'!F32</f>
        <v>0</v>
      </c>
      <c r="BB95" s="127">
        <f>'24S-HPR001A - Louny - Hus...'!F33</f>
        <v>0</v>
      </c>
      <c r="BC95" s="127">
        <f>'24S-HPR001A - Louny - Hus...'!F34</f>
        <v>0</v>
      </c>
      <c r="BD95" s="129">
        <f>'24S-HPR001A - Louny - Hus...'!F35</f>
        <v>0</v>
      </c>
      <c r="BE95" s="7"/>
      <c r="BT95" s="130" t="s">
        <v>78</v>
      </c>
      <c r="BU95" s="130" t="s">
        <v>79</v>
      </c>
      <c r="BV95" s="130" t="s">
        <v>74</v>
      </c>
      <c r="BW95" s="130" t="s">
        <v>5</v>
      </c>
      <c r="BX95" s="130" t="s">
        <v>75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88ph0Pis+SfZbMVKg9Md/x7R/C8cj6T/uq6QVkR44c5BLPLXS5RrDIxl2IH/9/n9PIwcI+1KoYxRVVdzrHqgDQ==" hashValue="BewG/T6A3Eu6MxX609JJSKTa+T0oO43/sN+9Zc5bZWtbv3QNbM2N8lLCb1dGn8ZEEyZ3TrG63JfRZEynxaEQi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S-HPR001A - Louny - Hu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80</v>
      </c>
    </row>
    <row r="4" s="1" customFormat="1" ht="24.96" customHeight="1">
      <c r="B4" s="20"/>
      <c r="D4" s="133" t="s">
        <v>81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30. 1. 2025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26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26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30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26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32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38"/>
      <c r="J28" s="145">
        <f>ROUND(J130,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35</v>
      </c>
      <c r="G30" s="38"/>
      <c r="H30" s="38"/>
      <c r="I30" s="146" t="s">
        <v>34</v>
      </c>
      <c r="J30" s="146" t="s">
        <v>36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37</v>
      </c>
      <c r="E31" s="135" t="s">
        <v>38</v>
      </c>
      <c r="F31" s="148">
        <f>ROUND((SUM(BE130:BE687)),  2)</f>
        <v>0</v>
      </c>
      <c r="G31" s="38"/>
      <c r="H31" s="38"/>
      <c r="I31" s="149">
        <v>0.20999999999999999</v>
      </c>
      <c r="J31" s="148">
        <f>ROUND(((SUM(BE130:BE687))*I31),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39</v>
      </c>
      <c r="F32" s="148">
        <f>ROUND((SUM(BF130:BF687)),  2)</f>
        <v>0</v>
      </c>
      <c r="G32" s="38"/>
      <c r="H32" s="38"/>
      <c r="I32" s="149">
        <v>0.12</v>
      </c>
      <c r="J32" s="148">
        <f>ROUND(((SUM(BF130:BF687))*I32),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40</v>
      </c>
      <c r="F33" s="148">
        <f>ROUND((SUM(BG130:BG687)),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41</v>
      </c>
      <c r="F34" s="148">
        <f>ROUND((SUM(BH130:BH687)),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42</v>
      </c>
      <c r="F35" s="148">
        <f>ROUND((SUM(BI130:BI687)),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43</v>
      </c>
      <c r="E37" s="152"/>
      <c r="F37" s="152"/>
      <c r="G37" s="153" t="s">
        <v>44</v>
      </c>
      <c r="H37" s="154" t="s">
        <v>45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Louny - Husova ul. - rozšíření parkovacích míst zm. 17.10.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30. 1. 2025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29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30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83</v>
      </c>
      <c r="D92" s="169"/>
      <c r="E92" s="169"/>
      <c r="F92" s="169"/>
      <c r="G92" s="169"/>
      <c r="H92" s="169"/>
      <c r="I92" s="169"/>
      <c r="J92" s="170" t="s">
        <v>84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85</v>
      </c>
      <c r="D94" s="40"/>
      <c r="E94" s="40"/>
      <c r="F94" s="40"/>
      <c r="G94" s="40"/>
      <c r="H94" s="40"/>
      <c r="I94" s="40"/>
      <c r="J94" s="110">
        <f>J130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86</v>
      </c>
    </row>
    <row r="95" s="9" customFormat="1" ht="24.96" customHeight="1">
      <c r="A95" s="9"/>
      <c r="B95" s="172"/>
      <c r="C95" s="173"/>
      <c r="D95" s="174" t="s">
        <v>87</v>
      </c>
      <c r="E95" s="175"/>
      <c r="F95" s="175"/>
      <c r="G95" s="175"/>
      <c r="H95" s="175"/>
      <c r="I95" s="175"/>
      <c r="J95" s="176">
        <f>J131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88</v>
      </c>
      <c r="E96" s="181"/>
      <c r="F96" s="181"/>
      <c r="G96" s="181"/>
      <c r="H96" s="181"/>
      <c r="I96" s="181"/>
      <c r="J96" s="182">
        <f>J132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89</v>
      </c>
      <c r="E97" s="181"/>
      <c r="F97" s="181"/>
      <c r="G97" s="181"/>
      <c r="H97" s="181"/>
      <c r="I97" s="181"/>
      <c r="J97" s="182">
        <f>J241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90</v>
      </c>
      <c r="E98" s="181"/>
      <c r="F98" s="181"/>
      <c r="G98" s="181"/>
      <c r="H98" s="181"/>
      <c r="I98" s="181"/>
      <c r="J98" s="182">
        <f>J250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91</v>
      </c>
      <c r="E99" s="181"/>
      <c r="F99" s="181"/>
      <c r="G99" s="181"/>
      <c r="H99" s="181"/>
      <c r="I99" s="181"/>
      <c r="J99" s="182">
        <f>J358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92</v>
      </c>
      <c r="E100" s="181"/>
      <c r="F100" s="181"/>
      <c r="G100" s="181"/>
      <c r="H100" s="181"/>
      <c r="I100" s="181"/>
      <c r="J100" s="182">
        <f>J413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93</v>
      </c>
      <c r="E101" s="181"/>
      <c r="F101" s="181"/>
      <c r="G101" s="181"/>
      <c r="H101" s="181"/>
      <c r="I101" s="181"/>
      <c r="J101" s="182">
        <f>J576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94</v>
      </c>
      <c r="E102" s="181"/>
      <c r="F102" s="181"/>
      <c r="G102" s="181"/>
      <c r="H102" s="181"/>
      <c r="I102" s="181"/>
      <c r="J102" s="182">
        <f>J611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95</v>
      </c>
      <c r="E103" s="175"/>
      <c r="F103" s="175"/>
      <c r="G103" s="175"/>
      <c r="H103" s="175"/>
      <c r="I103" s="175"/>
      <c r="J103" s="176">
        <f>J615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96</v>
      </c>
      <c r="E104" s="181"/>
      <c r="F104" s="181"/>
      <c r="G104" s="181"/>
      <c r="H104" s="181"/>
      <c r="I104" s="181"/>
      <c r="J104" s="182">
        <f>J616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97</v>
      </c>
      <c r="E105" s="175"/>
      <c r="F105" s="175"/>
      <c r="G105" s="175"/>
      <c r="H105" s="175"/>
      <c r="I105" s="175"/>
      <c r="J105" s="176">
        <f>J619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98</v>
      </c>
      <c r="E106" s="181"/>
      <c r="F106" s="181"/>
      <c r="G106" s="181"/>
      <c r="H106" s="181"/>
      <c r="I106" s="181"/>
      <c r="J106" s="182">
        <f>J620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99</v>
      </c>
      <c r="E107" s="175"/>
      <c r="F107" s="175"/>
      <c r="G107" s="175"/>
      <c r="H107" s="175"/>
      <c r="I107" s="175"/>
      <c r="J107" s="176">
        <f>J642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100</v>
      </c>
      <c r="E108" s="181"/>
      <c r="F108" s="181"/>
      <c r="G108" s="181"/>
      <c r="H108" s="181"/>
      <c r="I108" s="181"/>
      <c r="J108" s="182">
        <f>J651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101</v>
      </c>
      <c r="E109" s="181"/>
      <c r="F109" s="181"/>
      <c r="G109" s="181"/>
      <c r="H109" s="181"/>
      <c r="I109" s="181"/>
      <c r="J109" s="182">
        <f>J661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102</v>
      </c>
      <c r="E110" s="181"/>
      <c r="F110" s="181"/>
      <c r="G110" s="181"/>
      <c r="H110" s="181"/>
      <c r="I110" s="181"/>
      <c r="J110" s="182">
        <f>J664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103</v>
      </c>
      <c r="E111" s="181"/>
      <c r="F111" s="181"/>
      <c r="G111" s="181"/>
      <c r="H111" s="181"/>
      <c r="I111" s="181"/>
      <c r="J111" s="182">
        <f>J670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104</v>
      </c>
      <c r="E112" s="181"/>
      <c r="F112" s="181"/>
      <c r="G112" s="181"/>
      <c r="H112" s="181"/>
      <c r="I112" s="181"/>
      <c r="J112" s="182">
        <f>J679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105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E7</f>
        <v>Louny - Husova ul. - rozšíření parkovacích míst zm. 17.10.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F10</f>
        <v xml:space="preserve"> </v>
      </c>
      <c r="G124" s="40"/>
      <c r="H124" s="40"/>
      <c r="I124" s="32" t="s">
        <v>22</v>
      </c>
      <c r="J124" s="79" t="str">
        <f>IF(J10="","",J10)</f>
        <v>30. 1. 2025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E13</f>
        <v xml:space="preserve"> </v>
      </c>
      <c r="G126" s="40"/>
      <c r="H126" s="40"/>
      <c r="I126" s="32" t="s">
        <v>29</v>
      </c>
      <c r="J126" s="36" t="str">
        <f>E19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IF(E16="","",E16)</f>
        <v>Vyplň údaj</v>
      </c>
      <c r="G127" s="40"/>
      <c r="H127" s="40"/>
      <c r="I127" s="32" t="s">
        <v>30</v>
      </c>
      <c r="J127" s="36" t="str">
        <f>E22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4"/>
      <c r="B129" s="185"/>
      <c r="C129" s="186" t="s">
        <v>106</v>
      </c>
      <c r="D129" s="187" t="s">
        <v>58</v>
      </c>
      <c r="E129" s="187" t="s">
        <v>54</v>
      </c>
      <c r="F129" s="187" t="s">
        <v>55</v>
      </c>
      <c r="G129" s="187" t="s">
        <v>107</v>
      </c>
      <c r="H129" s="187" t="s">
        <v>108</v>
      </c>
      <c r="I129" s="187" t="s">
        <v>109</v>
      </c>
      <c r="J129" s="187" t="s">
        <v>84</v>
      </c>
      <c r="K129" s="188" t="s">
        <v>110</v>
      </c>
      <c r="L129" s="189"/>
      <c r="M129" s="100" t="s">
        <v>1</v>
      </c>
      <c r="N129" s="101" t="s">
        <v>37</v>
      </c>
      <c r="O129" s="101" t="s">
        <v>111</v>
      </c>
      <c r="P129" s="101" t="s">
        <v>112</v>
      </c>
      <c r="Q129" s="101" t="s">
        <v>113</v>
      </c>
      <c r="R129" s="101" t="s">
        <v>114</v>
      </c>
      <c r="S129" s="101" t="s">
        <v>115</v>
      </c>
      <c r="T129" s="102" t="s">
        <v>116</v>
      </c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</row>
    <row r="130" s="2" customFormat="1" ht="22.8" customHeight="1">
      <c r="A130" s="38"/>
      <c r="B130" s="39"/>
      <c r="C130" s="107" t="s">
        <v>117</v>
      </c>
      <c r="D130" s="40"/>
      <c r="E130" s="40"/>
      <c r="F130" s="40"/>
      <c r="G130" s="40"/>
      <c r="H130" s="40"/>
      <c r="I130" s="40"/>
      <c r="J130" s="190">
        <f>BK130</f>
        <v>0</v>
      </c>
      <c r="K130" s="40"/>
      <c r="L130" s="44"/>
      <c r="M130" s="103"/>
      <c r="N130" s="191"/>
      <c r="O130" s="104"/>
      <c r="P130" s="192">
        <f>P131+P615+P619+P642</f>
        <v>0</v>
      </c>
      <c r="Q130" s="104"/>
      <c r="R130" s="192">
        <f>R131+R615+R619+R642</f>
        <v>478.94132129999997</v>
      </c>
      <c r="S130" s="104"/>
      <c r="T130" s="193">
        <f>T131+T615+T619+T642</f>
        <v>873.17349999999999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86</v>
      </c>
      <c r="BK130" s="194">
        <f>BK131+BK615+BK619+BK642</f>
        <v>0</v>
      </c>
    </row>
    <row r="131" s="12" customFormat="1" ht="25.92" customHeight="1">
      <c r="A131" s="12"/>
      <c r="B131" s="195"/>
      <c r="C131" s="196"/>
      <c r="D131" s="197" t="s">
        <v>72</v>
      </c>
      <c r="E131" s="198" t="s">
        <v>118</v>
      </c>
      <c r="F131" s="198" t="s">
        <v>119</v>
      </c>
      <c r="G131" s="196"/>
      <c r="H131" s="196"/>
      <c r="I131" s="199"/>
      <c r="J131" s="200">
        <f>BK131</f>
        <v>0</v>
      </c>
      <c r="K131" s="196"/>
      <c r="L131" s="201"/>
      <c r="M131" s="202"/>
      <c r="N131" s="203"/>
      <c r="O131" s="203"/>
      <c r="P131" s="204">
        <f>P132+P241+P250+P358+P413+P576+P611</f>
        <v>0</v>
      </c>
      <c r="Q131" s="203"/>
      <c r="R131" s="204">
        <f>R132+R241+R250+R358+R413+R576+R611</f>
        <v>476.79078049999998</v>
      </c>
      <c r="S131" s="203"/>
      <c r="T131" s="205">
        <f>T132+T241+T250+T358+T413+T576+T611</f>
        <v>873.17349999999999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78</v>
      </c>
      <c r="AT131" s="207" t="s">
        <v>72</v>
      </c>
      <c r="AU131" s="207" t="s">
        <v>73</v>
      </c>
      <c r="AY131" s="206" t="s">
        <v>120</v>
      </c>
      <c r="BK131" s="208">
        <f>BK132+BK241+BK250+BK358+BK413+BK576+BK611</f>
        <v>0</v>
      </c>
    </row>
    <row r="132" s="12" customFormat="1" ht="22.8" customHeight="1">
      <c r="A132" s="12"/>
      <c r="B132" s="195"/>
      <c r="C132" s="196"/>
      <c r="D132" s="197" t="s">
        <v>72</v>
      </c>
      <c r="E132" s="209" t="s">
        <v>78</v>
      </c>
      <c r="F132" s="209" t="s">
        <v>121</v>
      </c>
      <c r="G132" s="196"/>
      <c r="H132" s="196"/>
      <c r="I132" s="199"/>
      <c r="J132" s="210">
        <f>BK132</f>
        <v>0</v>
      </c>
      <c r="K132" s="196"/>
      <c r="L132" s="201"/>
      <c r="M132" s="202"/>
      <c r="N132" s="203"/>
      <c r="O132" s="203"/>
      <c r="P132" s="204">
        <f>SUM(P133:P240)</f>
        <v>0</v>
      </c>
      <c r="Q132" s="203"/>
      <c r="R132" s="204">
        <f>SUM(R133:R240)</f>
        <v>15.747952</v>
      </c>
      <c r="S132" s="203"/>
      <c r="T132" s="205">
        <f>SUM(T133:T240)</f>
        <v>872.84550000000002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78</v>
      </c>
      <c r="AT132" s="207" t="s">
        <v>72</v>
      </c>
      <c r="AU132" s="207" t="s">
        <v>78</v>
      </c>
      <c r="AY132" s="206" t="s">
        <v>120</v>
      </c>
      <c r="BK132" s="208">
        <f>SUM(BK133:BK240)</f>
        <v>0</v>
      </c>
    </row>
    <row r="133" s="2" customFormat="1" ht="33" customHeight="1">
      <c r="A133" s="38"/>
      <c r="B133" s="39"/>
      <c r="C133" s="211" t="s">
        <v>78</v>
      </c>
      <c r="D133" s="211" t="s">
        <v>122</v>
      </c>
      <c r="E133" s="212" t="s">
        <v>123</v>
      </c>
      <c r="F133" s="213" t="s">
        <v>124</v>
      </c>
      <c r="G133" s="214" t="s">
        <v>125</v>
      </c>
      <c r="H133" s="215">
        <v>858.5</v>
      </c>
      <c r="I133" s="216"/>
      <c r="J133" s="217">
        <f>ROUND(I133*H133,2)</f>
        <v>0</v>
      </c>
      <c r="K133" s="213" t="s">
        <v>126</v>
      </c>
      <c r="L133" s="44"/>
      <c r="M133" s="218" t="s">
        <v>1</v>
      </c>
      <c r="N133" s="219" t="s">
        <v>38</v>
      </c>
      <c r="O133" s="91"/>
      <c r="P133" s="220">
        <f>O133*H133</f>
        <v>0</v>
      </c>
      <c r="Q133" s="220">
        <v>0</v>
      </c>
      <c r="R133" s="220">
        <f>Q133*H133</f>
        <v>0</v>
      </c>
      <c r="S133" s="220">
        <v>0.255</v>
      </c>
      <c r="T133" s="221">
        <f>S133*H133</f>
        <v>218.91749999999999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2" t="s">
        <v>127</v>
      </c>
      <c r="AT133" s="222" t="s">
        <v>122</v>
      </c>
      <c r="AU133" s="222" t="s">
        <v>80</v>
      </c>
      <c r="AY133" s="17" t="s">
        <v>120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78</v>
      </c>
      <c r="BK133" s="223">
        <f>ROUND(I133*H133,2)</f>
        <v>0</v>
      </c>
      <c r="BL133" s="17" t="s">
        <v>127</v>
      </c>
      <c r="BM133" s="222" t="s">
        <v>128</v>
      </c>
    </row>
    <row r="134" s="2" customFormat="1">
      <c r="A134" s="38"/>
      <c r="B134" s="39"/>
      <c r="C134" s="40"/>
      <c r="D134" s="224" t="s">
        <v>129</v>
      </c>
      <c r="E134" s="40"/>
      <c r="F134" s="225" t="s">
        <v>130</v>
      </c>
      <c r="G134" s="40"/>
      <c r="H134" s="40"/>
      <c r="I134" s="226"/>
      <c r="J134" s="40"/>
      <c r="K134" s="40"/>
      <c r="L134" s="44"/>
      <c r="M134" s="227"/>
      <c r="N134" s="22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80</v>
      </c>
    </row>
    <row r="135" s="2" customFormat="1">
      <c r="A135" s="38"/>
      <c r="B135" s="39"/>
      <c r="C135" s="40"/>
      <c r="D135" s="229" t="s">
        <v>131</v>
      </c>
      <c r="E135" s="40"/>
      <c r="F135" s="230" t="s">
        <v>132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80</v>
      </c>
    </row>
    <row r="136" s="13" customFormat="1">
      <c r="A136" s="13"/>
      <c r="B136" s="231"/>
      <c r="C136" s="232"/>
      <c r="D136" s="224" t="s">
        <v>133</v>
      </c>
      <c r="E136" s="233" t="s">
        <v>1</v>
      </c>
      <c r="F136" s="234" t="s">
        <v>134</v>
      </c>
      <c r="G136" s="232"/>
      <c r="H136" s="233" t="s">
        <v>1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133</v>
      </c>
      <c r="AU136" s="240" t="s">
        <v>80</v>
      </c>
      <c r="AV136" s="13" t="s">
        <v>78</v>
      </c>
      <c r="AW136" s="13" t="s">
        <v>31</v>
      </c>
      <c r="AX136" s="13" t="s">
        <v>73</v>
      </c>
      <c r="AY136" s="240" t="s">
        <v>120</v>
      </c>
    </row>
    <row r="137" s="14" customFormat="1">
      <c r="A137" s="14"/>
      <c r="B137" s="241"/>
      <c r="C137" s="242"/>
      <c r="D137" s="224" t="s">
        <v>133</v>
      </c>
      <c r="E137" s="243" t="s">
        <v>1</v>
      </c>
      <c r="F137" s="244" t="s">
        <v>135</v>
      </c>
      <c r="G137" s="242"/>
      <c r="H137" s="245">
        <v>858.5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133</v>
      </c>
      <c r="AU137" s="251" t="s">
        <v>80</v>
      </c>
      <c r="AV137" s="14" t="s">
        <v>80</v>
      </c>
      <c r="AW137" s="14" t="s">
        <v>31</v>
      </c>
      <c r="AX137" s="14" t="s">
        <v>73</v>
      </c>
      <c r="AY137" s="251" t="s">
        <v>120</v>
      </c>
    </row>
    <row r="138" s="15" customFormat="1">
      <c r="A138" s="15"/>
      <c r="B138" s="252"/>
      <c r="C138" s="253"/>
      <c r="D138" s="224" t="s">
        <v>133</v>
      </c>
      <c r="E138" s="254" t="s">
        <v>1</v>
      </c>
      <c r="F138" s="255" t="s">
        <v>136</v>
      </c>
      <c r="G138" s="253"/>
      <c r="H138" s="256">
        <v>858.5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133</v>
      </c>
      <c r="AU138" s="262" t="s">
        <v>80</v>
      </c>
      <c r="AV138" s="15" t="s">
        <v>127</v>
      </c>
      <c r="AW138" s="15" t="s">
        <v>31</v>
      </c>
      <c r="AX138" s="15" t="s">
        <v>78</v>
      </c>
      <c r="AY138" s="262" t="s">
        <v>120</v>
      </c>
    </row>
    <row r="139" s="2" customFormat="1" ht="24.15" customHeight="1">
      <c r="A139" s="38"/>
      <c r="B139" s="39"/>
      <c r="C139" s="211" t="s">
        <v>80</v>
      </c>
      <c r="D139" s="211" t="s">
        <v>122</v>
      </c>
      <c r="E139" s="212" t="s">
        <v>137</v>
      </c>
      <c r="F139" s="213" t="s">
        <v>138</v>
      </c>
      <c r="G139" s="214" t="s">
        <v>125</v>
      </c>
      <c r="H139" s="215">
        <v>2232.4000000000001</v>
      </c>
      <c r="I139" s="216"/>
      <c r="J139" s="217">
        <f>ROUND(I139*H139,2)</f>
        <v>0</v>
      </c>
      <c r="K139" s="213" t="s">
        <v>126</v>
      </c>
      <c r="L139" s="44"/>
      <c r="M139" s="218" t="s">
        <v>1</v>
      </c>
      <c r="N139" s="219" t="s">
        <v>38</v>
      </c>
      <c r="O139" s="91"/>
      <c r="P139" s="220">
        <f>O139*H139</f>
        <v>0</v>
      </c>
      <c r="Q139" s="220">
        <v>3.0000000000000001E-05</v>
      </c>
      <c r="R139" s="220">
        <f>Q139*H139</f>
        <v>0.066972000000000004</v>
      </c>
      <c r="S139" s="220">
        <v>0.23000000000000001</v>
      </c>
      <c r="T139" s="221">
        <f>S139*H139</f>
        <v>513.452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2" t="s">
        <v>127</v>
      </c>
      <c r="AT139" s="222" t="s">
        <v>122</v>
      </c>
      <c r="AU139" s="222" t="s">
        <v>80</v>
      </c>
      <c r="AY139" s="17" t="s">
        <v>120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78</v>
      </c>
      <c r="BK139" s="223">
        <f>ROUND(I139*H139,2)</f>
        <v>0</v>
      </c>
      <c r="BL139" s="17" t="s">
        <v>127</v>
      </c>
      <c r="BM139" s="222" t="s">
        <v>139</v>
      </c>
    </row>
    <row r="140" s="2" customFormat="1">
      <c r="A140" s="38"/>
      <c r="B140" s="39"/>
      <c r="C140" s="40"/>
      <c r="D140" s="224" t="s">
        <v>129</v>
      </c>
      <c r="E140" s="40"/>
      <c r="F140" s="225" t="s">
        <v>140</v>
      </c>
      <c r="G140" s="40"/>
      <c r="H140" s="40"/>
      <c r="I140" s="226"/>
      <c r="J140" s="40"/>
      <c r="K140" s="40"/>
      <c r="L140" s="44"/>
      <c r="M140" s="227"/>
      <c r="N140" s="22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80</v>
      </c>
    </row>
    <row r="141" s="2" customFormat="1">
      <c r="A141" s="38"/>
      <c r="B141" s="39"/>
      <c r="C141" s="40"/>
      <c r="D141" s="229" t="s">
        <v>131</v>
      </c>
      <c r="E141" s="40"/>
      <c r="F141" s="230" t="s">
        <v>141</v>
      </c>
      <c r="G141" s="40"/>
      <c r="H141" s="40"/>
      <c r="I141" s="226"/>
      <c r="J141" s="40"/>
      <c r="K141" s="40"/>
      <c r="L141" s="44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80</v>
      </c>
    </row>
    <row r="142" s="13" customFormat="1">
      <c r="A142" s="13"/>
      <c r="B142" s="231"/>
      <c r="C142" s="232"/>
      <c r="D142" s="224" t="s">
        <v>133</v>
      </c>
      <c r="E142" s="233" t="s">
        <v>1</v>
      </c>
      <c r="F142" s="234" t="s">
        <v>142</v>
      </c>
      <c r="G142" s="232"/>
      <c r="H142" s="233" t="s">
        <v>1</v>
      </c>
      <c r="I142" s="235"/>
      <c r="J142" s="232"/>
      <c r="K142" s="232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133</v>
      </c>
      <c r="AU142" s="240" t="s">
        <v>80</v>
      </c>
      <c r="AV142" s="13" t="s">
        <v>78</v>
      </c>
      <c r="AW142" s="13" t="s">
        <v>31</v>
      </c>
      <c r="AX142" s="13" t="s">
        <v>73</v>
      </c>
      <c r="AY142" s="240" t="s">
        <v>120</v>
      </c>
    </row>
    <row r="143" s="14" customFormat="1">
      <c r="A143" s="14"/>
      <c r="B143" s="241"/>
      <c r="C143" s="242"/>
      <c r="D143" s="224" t="s">
        <v>133</v>
      </c>
      <c r="E143" s="243" t="s">
        <v>1</v>
      </c>
      <c r="F143" s="244" t="s">
        <v>143</v>
      </c>
      <c r="G143" s="242"/>
      <c r="H143" s="245">
        <v>2232.4000000000001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133</v>
      </c>
      <c r="AU143" s="251" t="s">
        <v>80</v>
      </c>
      <c r="AV143" s="14" t="s">
        <v>80</v>
      </c>
      <c r="AW143" s="14" t="s">
        <v>31</v>
      </c>
      <c r="AX143" s="14" t="s">
        <v>73</v>
      </c>
      <c r="AY143" s="251" t="s">
        <v>120</v>
      </c>
    </row>
    <row r="144" s="15" customFormat="1">
      <c r="A144" s="15"/>
      <c r="B144" s="252"/>
      <c r="C144" s="253"/>
      <c r="D144" s="224" t="s">
        <v>133</v>
      </c>
      <c r="E144" s="254" t="s">
        <v>1</v>
      </c>
      <c r="F144" s="255" t="s">
        <v>136</v>
      </c>
      <c r="G144" s="253"/>
      <c r="H144" s="256">
        <v>2232.4000000000001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133</v>
      </c>
      <c r="AU144" s="262" t="s">
        <v>80</v>
      </c>
      <c r="AV144" s="15" t="s">
        <v>127</v>
      </c>
      <c r="AW144" s="15" t="s">
        <v>31</v>
      </c>
      <c r="AX144" s="15" t="s">
        <v>78</v>
      </c>
      <c r="AY144" s="262" t="s">
        <v>120</v>
      </c>
    </row>
    <row r="145" s="2" customFormat="1" ht="16.5" customHeight="1">
      <c r="A145" s="38"/>
      <c r="B145" s="39"/>
      <c r="C145" s="211" t="s">
        <v>144</v>
      </c>
      <c r="D145" s="211" t="s">
        <v>122</v>
      </c>
      <c r="E145" s="212" t="s">
        <v>145</v>
      </c>
      <c r="F145" s="213" t="s">
        <v>146</v>
      </c>
      <c r="G145" s="214" t="s">
        <v>147</v>
      </c>
      <c r="H145" s="215">
        <v>484.39999999999998</v>
      </c>
      <c r="I145" s="216"/>
      <c r="J145" s="217">
        <f>ROUND(I145*H145,2)</f>
        <v>0</v>
      </c>
      <c r="K145" s="213" t="s">
        <v>126</v>
      </c>
      <c r="L145" s="44"/>
      <c r="M145" s="218" t="s">
        <v>1</v>
      </c>
      <c r="N145" s="219" t="s">
        <v>38</v>
      </c>
      <c r="O145" s="91"/>
      <c r="P145" s="220">
        <f>O145*H145</f>
        <v>0</v>
      </c>
      <c r="Q145" s="220">
        <v>0</v>
      </c>
      <c r="R145" s="220">
        <f>Q145*H145</f>
        <v>0</v>
      </c>
      <c r="S145" s="220">
        <v>0.28999999999999998</v>
      </c>
      <c r="T145" s="221">
        <f>S145*H145</f>
        <v>140.47599999999997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127</v>
      </c>
      <c r="AT145" s="222" t="s">
        <v>122</v>
      </c>
      <c r="AU145" s="222" t="s">
        <v>80</v>
      </c>
      <c r="AY145" s="17" t="s">
        <v>120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78</v>
      </c>
      <c r="BK145" s="223">
        <f>ROUND(I145*H145,2)</f>
        <v>0</v>
      </c>
      <c r="BL145" s="17" t="s">
        <v>127</v>
      </c>
      <c r="BM145" s="222" t="s">
        <v>148</v>
      </c>
    </row>
    <row r="146" s="2" customFormat="1">
      <c r="A146" s="38"/>
      <c r="B146" s="39"/>
      <c r="C146" s="40"/>
      <c r="D146" s="224" t="s">
        <v>129</v>
      </c>
      <c r="E146" s="40"/>
      <c r="F146" s="225" t="s">
        <v>149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80</v>
      </c>
    </row>
    <row r="147" s="2" customFormat="1">
      <c r="A147" s="38"/>
      <c r="B147" s="39"/>
      <c r="C147" s="40"/>
      <c r="D147" s="229" t="s">
        <v>131</v>
      </c>
      <c r="E147" s="40"/>
      <c r="F147" s="230" t="s">
        <v>150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80</v>
      </c>
    </row>
    <row r="148" s="13" customFormat="1">
      <c r="A148" s="13"/>
      <c r="B148" s="231"/>
      <c r="C148" s="232"/>
      <c r="D148" s="224" t="s">
        <v>133</v>
      </c>
      <c r="E148" s="233" t="s">
        <v>1</v>
      </c>
      <c r="F148" s="234" t="s">
        <v>151</v>
      </c>
      <c r="G148" s="232"/>
      <c r="H148" s="233" t="s">
        <v>1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133</v>
      </c>
      <c r="AU148" s="240" t="s">
        <v>80</v>
      </c>
      <c r="AV148" s="13" t="s">
        <v>78</v>
      </c>
      <c r="AW148" s="13" t="s">
        <v>31</v>
      </c>
      <c r="AX148" s="13" t="s">
        <v>73</v>
      </c>
      <c r="AY148" s="240" t="s">
        <v>120</v>
      </c>
    </row>
    <row r="149" s="14" customFormat="1">
      <c r="A149" s="14"/>
      <c r="B149" s="241"/>
      <c r="C149" s="242"/>
      <c r="D149" s="224" t="s">
        <v>133</v>
      </c>
      <c r="E149" s="243" t="s">
        <v>1</v>
      </c>
      <c r="F149" s="244" t="s">
        <v>152</v>
      </c>
      <c r="G149" s="242"/>
      <c r="H149" s="245">
        <v>484.39999999999998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133</v>
      </c>
      <c r="AU149" s="251" t="s">
        <v>80</v>
      </c>
      <c r="AV149" s="14" t="s">
        <v>80</v>
      </c>
      <c r="AW149" s="14" t="s">
        <v>31</v>
      </c>
      <c r="AX149" s="14" t="s">
        <v>73</v>
      </c>
      <c r="AY149" s="251" t="s">
        <v>120</v>
      </c>
    </row>
    <row r="150" s="15" customFormat="1">
      <c r="A150" s="15"/>
      <c r="B150" s="252"/>
      <c r="C150" s="253"/>
      <c r="D150" s="224" t="s">
        <v>133</v>
      </c>
      <c r="E150" s="254" t="s">
        <v>1</v>
      </c>
      <c r="F150" s="255" t="s">
        <v>136</v>
      </c>
      <c r="G150" s="253"/>
      <c r="H150" s="256">
        <v>484.39999999999998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133</v>
      </c>
      <c r="AU150" s="262" t="s">
        <v>80</v>
      </c>
      <c r="AV150" s="15" t="s">
        <v>127</v>
      </c>
      <c r="AW150" s="15" t="s">
        <v>31</v>
      </c>
      <c r="AX150" s="15" t="s">
        <v>78</v>
      </c>
      <c r="AY150" s="262" t="s">
        <v>120</v>
      </c>
    </row>
    <row r="151" s="2" customFormat="1" ht="33" customHeight="1">
      <c r="A151" s="38"/>
      <c r="B151" s="39"/>
      <c r="C151" s="211" t="s">
        <v>127</v>
      </c>
      <c r="D151" s="211" t="s">
        <v>122</v>
      </c>
      <c r="E151" s="212" t="s">
        <v>153</v>
      </c>
      <c r="F151" s="213" t="s">
        <v>154</v>
      </c>
      <c r="G151" s="214" t="s">
        <v>155</v>
      </c>
      <c r="H151" s="215">
        <v>1178.27</v>
      </c>
      <c r="I151" s="216"/>
      <c r="J151" s="217">
        <f>ROUND(I151*H151,2)</f>
        <v>0</v>
      </c>
      <c r="K151" s="213" t="s">
        <v>126</v>
      </c>
      <c r="L151" s="44"/>
      <c r="M151" s="218" t="s">
        <v>1</v>
      </c>
      <c r="N151" s="219" t="s">
        <v>38</v>
      </c>
      <c r="O151" s="91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2" t="s">
        <v>127</v>
      </c>
      <c r="AT151" s="222" t="s">
        <v>122</v>
      </c>
      <c r="AU151" s="222" t="s">
        <v>80</v>
      </c>
      <c r="AY151" s="17" t="s">
        <v>120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78</v>
      </c>
      <c r="BK151" s="223">
        <f>ROUND(I151*H151,2)</f>
        <v>0</v>
      </c>
      <c r="BL151" s="17" t="s">
        <v>127</v>
      </c>
      <c r="BM151" s="222" t="s">
        <v>156</v>
      </c>
    </row>
    <row r="152" s="2" customFormat="1">
      <c r="A152" s="38"/>
      <c r="B152" s="39"/>
      <c r="C152" s="40"/>
      <c r="D152" s="224" t="s">
        <v>129</v>
      </c>
      <c r="E152" s="40"/>
      <c r="F152" s="225" t="s">
        <v>157</v>
      </c>
      <c r="G152" s="40"/>
      <c r="H152" s="40"/>
      <c r="I152" s="226"/>
      <c r="J152" s="40"/>
      <c r="K152" s="40"/>
      <c r="L152" s="44"/>
      <c r="M152" s="227"/>
      <c r="N152" s="22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80</v>
      </c>
    </row>
    <row r="153" s="2" customFormat="1">
      <c r="A153" s="38"/>
      <c r="B153" s="39"/>
      <c r="C153" s="40"/>
      <c r="D153" s="229" t="s">
        <v>131</v>
      </c>
      <c r="E153" s="40"/>
      <c r="F153" s="230" t="s">
        <v>158</v>
      </c>
      <c r="G153" s="40"/>
      <c r="H153" s="40"/>
      <c r="I153" s="226"/>
      <c r="J153" s="40"/>
      <c r="K153" s="40"/>
      <c r="L153" s="44"/>
      <c r="M153" s="227"/>
      <c r="N153" s="22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80</v>
      </c>
    </row>
    <row r="154" s="13" customFormat="1">
      <c r="A154" s="13"/>
      <c r="B154" s="231"/>
      <c r="C154" s="232"/>
      <c r="D154" s="224" t="s">
        <v>133</v>
      </c>
      <c r="E154" s="233" t="s">
        <v>1</v>
      </c>
      <c r="F154" s="234" t="s">
        <v>159</v>
      </c>
      <c r="G154" s="232"/>
      <c r="H154" s="233" t="s">
        <v>1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133</v>
      </c>
      <c r="AU154" s="240" t="s">
        <v>80</v>
      </c>
      <c r="AV154" s="13" t="s">
        <v>78</v>
      </c>
      <c r="AW154" s="13" t="s">
        <v>31</v>
      </c>
      <c r="AX154" s="13" t="s">
        <v>73</v>
      </c>
      <c r="AY154" s="240" t="s">
        <v>120</v>
      </c>
    </row>
    <row r="155" s="13" customFormat="1">
      <c r="A155" s="13"/>
      <c r="B155" s="231"/>
      <c r="C155" s="232"/>
      <c r="D155" s="224" t="s">
        <v>133</v>
      </c>
      <c r="E155" s="233" t="s">
        <v>1</v>
      </c>
      <c r="F155" s="234" t="s">
        <v>160</v>
      </c>
      <c r="G155" s="232"/>
      <c r="H155" s="233" t="s">
        <v>1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133</v>
      </c>
      <c r="AU155" s="240" t="s">
        <v>80</v>
      </c>
      <c r="AV155" s="13" t="s">
        <v>78</v>
      </c>
      <c r="AW155" s="13" t="s">
        <v>31</v>
      </c>
      <c r="AX155" s="13" t="s">
        <v>73</v>
      </c>
      <c r="AY155" s="240" t="s">
        <v>120</v>
      </c>
    </row>
    <row r="156" s="14" customFormat="1">
      <c r="A156" s="14"/>
      <c r="B156" s="241"/>
      <c r="C156" s="242"/>
      <c r="D156" s="224" t="s">
        <v>133</v>
      </c>
      <c r="E156" s="243" t="s">
        <v>1</v>
      </c>
      <c r="F156" s="244" t="s">
        <v>161</v>
      </c>
      <c r="G156" s="242"/>
      <c r="H156" s="245">
        <v>79.950000000000003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133</v>
      </c>
      <c r="AU156" s="251" t="s">
        <v>80</v>
      </c>
      <c r="AV156" s="14" t="s">
        <v>80</v>
      </c>
      <c r="AW156" s="14" t="s">
        <v>31</v>
      </c>
      <c r="AX156" s="14" t="s">
        <v>73</v>
      </c>
      <c r="AY156" s="251" t="s">
        <v>120</v>
      </c>
    </row>
    <row r="157" s="13" customFormat="1">
      <c r="A157" s="13"/>
      <c r="B157" s="231"/>
      <c r="C157" s="232"/>
      <c r="D157" s="224" t="s">
        <v>133</v>
      </c>
      <c r="E157" s="233" t="s">
        <v>1</v>
      </c>
      <c r="F157" s="234" t="s">
        <v>162</v>
      </c>
      <c r="G157" s="232"/>
      <c r="H157" s="233" t="s">
        <v>1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133</v>
      </c>
      <c r="AU157" s="240" t="s">
        <v>80</v>
      </c>
      <c r="AV157" s="13" t="s">
        <v>78</v>
      </c>
      <c r="AW157" s="13" t="s">
        <v>31</v>
      </c>
      <c r="AX157" s="13" t="s">
        <v>73</v>
      </c>
      <c r="AY157" s="240" t="s">
        <v>120</v>
      </c>
    </row>
    <row r="158" s="14" customFormat="1">
      <c r="A158" s="14"/>
      <c r="B158" s="241"/>
      <c r="C158" s="242"/>
      <c r="D158" s="224" t="s">
        <v>133</v>
      </c>
      <c r="E158" s="243" t="s">
        <v>1</v>
      </c>
      <c r="F158" s="244" t="s">
        <v>163</v>
      </c>
      <c r="G158" s="242"/>
      <c r="H158" s="245">
        <v>192.56999999999999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133</v>
      </c>
      <c r="AU158" s="251" t="s">
        <v>80</v>
      </c>
      <c r="AV158" s="14" t="s">
        <v>80</v>
      </c>
      <c r="AW158" s="14" t="s">
        <v>31</v>
      </c>
      <c r="AX158" s="14" t="s">
        <v>73</v>
      </c>
      <c r="AY158" s="251" t="s">
        <v>120</v>
      </c>
    </row>
    <row r="159" s="13" customFormat="1">
      <c r="A159" s="13"/>
      <c r="B159" s="231"/>
      <c r="C159" s="232"/>
      <c r="D159" s="224" t="s">
        <v>133</v>
      </c>
      <c r="E159" s="233" t="s">
        <v>1</v>
      </c>
      <c r="F159" s="234" t="s">
        <v>164</v>
      </c>
      <c r="G159" s="232"/>
      <c r="H159" s="233" t="s">
        <v>1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133</v>
      </c>
      <c r="AU159" s="240" t="s">
        <v>80</v>
      </c>
      <c r="AV159" s="13" t="s">
        <v>78</v>
      </c>
      <c r="AW159" s="13" t="s">
        <v>31</v>
      </c>
      <c r="AX159" s="13" t="s">
        <v>73</v>
      </c>
      <c r="AY159" s="240" t="s">
        <v>120</v>
      </c>
    </row>
    <row r="160" s="14" customFormat="1">
      <c r="A160" s="14"/>
      <c r="B160" s="241"/>
      <c r="C160" s="242"/>
      <c r="D160" s="224" t="s">
        <v>133</v>
      </c>
      <c r="E160" s="243" t="s">
        <v>1</v>
      </c>
      <c r="F160" s="244" t="s">
        <v>165</v>
      </c>
      <c r="G160" s="242"/>
      <c r="H160" s="245">
        <v>863.41999999999996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133</v>
      </c>
      <c r="AU160" s="251" t="s">
        <v>80</v>
      </c>
      <c r="AV160" s="14" t="s">
        <v>80</v>
      </c>
      <c r="AW160" s="14" t="s">
        <v>31</v>
      </c>
      <c r="AX160" s="14" t="s">
        <v>73</v>
      </c>
      <c r="AY160" s="251" t="s">
        <v>120</v>
      </c>
    </row>
    <row r="161" s="14" customFormat="1">
      <c r="A161" s="14"/>
      <c r="B161" s="241"/>
      <c r="C161" s="242"/>
      <c r="D161" s="224" t="s">
        <v>133</v>
      </c>
      <c r="E161" s="243" t="s">
        <v>1</v>
      </c>
      <c r="F161" s="244" t="s">
        <v>166</v>
      </c>
      <c r="G161" s="242"/>
      <c r="H161" s="245">
        <v>42.329999999999998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133</v>
      </c>
      <c r="AU161" s="251" t="s">
        <v>80</v>
      </c>
      <c r="AV161" s="14" t="s">
        <v>80</v>
      </c>
      <c r="AW161" s="14" t="s">
        <v>31</v>
      </c>
      <c r="AX161" s="14" t="s">
        <v>73</v>
      </c>
      <c r="AY161" s="251" t="s">
        <v>120</v>
      </c>
    </row>
    <row r="162" s="15" customFormat="1">
      <c r="A162" s="15"/>
      <c r="B162" s="252"/>
      <c r="C162" s="253"/>
      <c r="D162" s="224" t="s">
        <v>133</v>
      </c>
      <c r="E162" s="254" t="s">
        <v>1</v>
      </c>
      <c r="F162" s="255" t="s">
        <v>136</v>
      </c>
      <c r="G162" s="253"/>
      <c r="H162" s="256">
        <v>1178.27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133</v>
      </c>
      <c r="AU162" s="262" t="s">
        <v>80</v>
      </c>
      <c r="AV162" s="15" t="s">
        <v>127</v>
      </c>
      <c r="AW162" s="15" t="s">
        <v>31</v>
      </c>
      <c r="AX162" s="15" t="s">
        <v>78</v>
      </c>
      <c r="AY162" s="262" t="s">
        <v>120</v>
      </c>
    </row>
    <row r="163" s="2" customFormat="1" ht="24.15" customHeight="1">
      <c r="A163" s="38"/>
      <c r="B163" s="39"/>
      <c r="C163" s="211" t="s">
        <v>167</v>
      </c>
      <c r="D163" s="211" t="s">
        <v>122</v>
      </c>
      <c r="E163" s="212" t="s">
        <v>168</v>
      </c>
      <c r="F163" s="213" t="s">
        <v>169</v>
      </c>
      <c r="G163" s="214" t="s">
        <v>155</v>
      </c>
      <c r="H163" s="215">
        <v>1.6000000000000001</v>
      </c>
      <c r="I163" s="216"/>
      <c r="J163" s="217">
        <f>ROUND(I163*H163,2)</f>
        <v>0</v>
      </c>
      <c r="K163" s="213" t="s">
        <v>126</v>
      </c>
      <c r="L163" s="44"/>
      <c r="M163" s="218" t="s">
        <v>1</v>
      </c>
      <c r="N163" s="219" t="s">
        <v>38</v>
      </c>
      <c r="O163" s="91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2" t="s">
        <v>127</v>
      </c>
      <c r="AT163" s="222" t="s">
        <v>122</v>
      </c>
      <c r="AU163" s="222" t="s">
        <v>80</v>
      </c>
      <c r="AY163" s="17" t="s">
        <v>120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78</v>
      </c>
      <c r="BK163" s="223">
        <f>ROUND(I163*H163,2)</f>
        <v>0</v>
      </c>
      <c r="BL163" s="17" t="s">
        <v>127</v>
      </c>
      <c r="BM163" s="222" t="s">
        <v>170</v>
      </c>
    </row>
    <row r="164" s="2" customFormat="1">
      <c r="A164" s="38"/>
      <c r="B164" s="39"/>
      <c r="C164" s="40"/>
      <c r="D164" s="224" t="s">
        <v>129</v>
      </c>
      <c r="E164" s="40"/>
      <c r="F164" s="225" t="s">
        <v>171</v>
      </c>
      <c r="G164" s="40"/>
      <c r="H164" s="40"/>
      <c r="I164" s="226"/>
      <c r="J164" s="40"/>
      <c r="K164" s="40"/>
      <c r="L164" s="44"/>
      <c r="M164" s="227"/>
      <c r="N164" s="22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80</v>
      </c>
    </row>
    <row r="165" s="2" customFormat="1">
      <c r="A165" s="38"/>
      <c r="B165" s="39"/>
      <c r="C165" s="40"/>
      <c r="D165" s="229" t="s">
        <v>131</v>
      </c>
      <c r="E165" s="40"/>
      <c r="F165" s="230" t="s">
        <v>172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80</v>
      </c>
    </row>
    <row r="166" s="13" customFormat="1">
      <c r="A166" s="13"/>
      <c r="B166" s="231"/>
      <c r="C166" s="232"/>
      <c r="D166" s="224" t="s">
        <v>133</v>
      </c>
      <c r="E166" s="233" t="s">
        <v>1</v>
      </c>
      <c r="F166" s="234" t="s">
        <v>173</v>
      </c>
      <c r="G166" s="232"/>
      <c r="H166" s="233" t="s">
        <v>1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133</v>
      </c>
      <c r="AU166" s="240" t="s">
        <v>80</v>
      </c>
      <c r="AV166" s="13" t="s">
        <v>78</v>
      </c>
      <c r="AW166" s="13" t="s">
        <v>31</v>
      </c>
      <c r="AX166" s="13" t="s">
        <v>73</v>
      </c>
      <c r="AY166" s="240" t="s">
        <v>120</v>
      </c>
    </row>
    <row r="167" s="14" customFormat="1">
      <c r="A167" s="14"/>
      <c r="B167" s="241"/>
      <c r="C167" s="242"/>
      <c r="D167" s="224" t="s">
        <v>133</v>
      </c>
      <c r="E167" s="243" t="s">
        <v>1</v>
      </c>
      <c r="F167" s="244" t="s">
        <v>174</v>
      </c>
      <c r="G167" s="242"/>
      <c r="H167" s="245">
        <v>1.6000000000000001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133</v>
      </c>
      <c r="AU167" s="251" t="s">
        <v>80</v>
      </c>
      <c r="AV167" s="14" t="s">
        <v>80</v>
      </c>
      <c r="AW167" s="14" t="s">
        <v>31</v>
      </c>
      <c r="AX167" s="14" t="s">
        <v>73</v>
      </c>
      <c r="AY167" s="251" t="s">
        <v>120</v>
      </c>
    </row>
    <row r="168" s="15" customFormat="1">
      <c r="A168" s="15"/>
      <c r="B168" s="252"/>
      <c r="C168" s="253"/>
      <c r="D168" s="224" t="s">
        <v>133</v>
      </c>
      <c r="E168" s="254" t="s">
        <v>1</v>
      </c>
      <c r="F168" s="255" t="s">
        <v>136</v>
      </c>
      <c r="G168" s="253"/>
      <c r="H168" s="256">
        <v>1.6000000000000001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133</v>
      </c>
      <c r="AU168" s="262" t="s">
        <v>80</v>
      </c>
      <c r="AV168" s="15" t="s">
        <v>127</v>
      </c>
      <c r="AW168" s="15" t="s">
        <v>31</v>
      </c>
      <c r="AX168" s="15" t="s">
        <v>78</v>
      </c>
      <c r="AY168" s="262" t="s">
        <v>120</v>
      </c>
    </row>
    <row r="169" s="2" customFormat="1" ht="37.8" customHeight="1">
      <c r="A169" s="38"/>
      <c r="B169" s="39"/>
      <c r="C169" s="211" t="s">
        <v>175</v>
      </c>
      <c r="D169" s="211" t="s">
        <v>122</v>
      </c>
      <c r="E169" s="212" t="s">
        <v>176</v>
      </c>
      <c r="F169" s="213" t="s">
        <v>177</v>
      </c>
      <c r="G169" s="214" t="s">
        <v>155</v>
      </c>
      <c r="H169" s="215">
        <v>9.8000000000000007</v>
      </c>
      <c r="I169" s="216"/>
      <c r="J169" s="217">
        <f>ROUND(I169*H169,2)</f>
        <v>0</v>
      </c>
      <c r="K169" s="213" t="s">
        <v>126</v>
      </c>
      <c r="L169" s="44"/>
      <c r="M169" s="218" t="s">
        <v>1</v>
      </c>
      <c r="N169" s="219" t="s">
        <v>38</v>
      </c>
      <c r="O169" s="91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127</v>
      </c>
      <c r="AT169" s="222" t="s">
        <v>122</v>
      </c>
      <c r="AU169" s="222" t="s">
        <v>80</v>
      </c>
      <c r="AY169" s="17" t="s">
        <v>120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78</v>
      </c>
      <c r="BK169" s="223">
        <f>ROUND(I169*H169,2)</f>
        <v>0</v>
      </c>
      <c r="BL169" s="17" t="s">
        <v>127</v>
      </c>
      <c r="BM169" s="222" t="s">
        <v>178</v>
      </c>
    </row>
    <row r="170" s="2" customFormat="1">
      <c r="A170" s="38"/>
      <c r="B170" s="39"/>
      <c r="C170" s="40"/>
      <c r="D170" s="224" t="s">
        <v>129</v>
      </c>
      <c r="E170" s="40"/>
      <c r="F170" s="225" t="s">
        <v>179</v>
      </c>
      <c r="G170" s="40"/>
      <c r="H170" s="40"/>
      <c r="I170" s="226"/>
      <c r="J170" s="40"/>
      <c r="K170" s="40"/>
      <c r="L170" s="44"/>
      <c r="M170" s="227"/>
      <c r="N170" s="22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80</v>
      </c>
    </row>
    <row r="171" s="2" customFormat="1">
      <c r="A171" s="38"/>
      <c r="B171" s="39"/>
      <c r="C171" s="40"/>
      <c r="D171" s="229" t="s">
        <v>131</v>
      </c>
      <c r="E171" s="40"/>
      <c r="F171" s="230" t="s">
        <v>180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131</v>
      </c>
      <c r="AU171" s="17" t="s">
        <v>80</v>
      </c>
    </row>
    <row r="172" s="13" customFormat="1">
      <c r="A172" s="13"/>
      <c r="B172" s="231"/>
      <c r="C172" s="232"/>
      <c r="D172" s="224" t="s">
        <v>133</v>
      </c>
      <c r="E172" s="233" t="s">
        <v>1</v>
      </c>
      <c r="F172" s="234" t="s">
        <v>181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133</v>
      </c>
      <c r="AU172" s="240" t="s">
        <v>80</v>
      </c>
      <c r="AV172" s="13" t="s">
        <v>78</v>
      </c>
      <c r="AW172" s="13" t="s">
        <v>31</v>
      </c>
      <c r="AX172" s="13" t="s">
        <v>73</v>
      </c>
      <c r="AY172" s="240" t="s">
        <v>120</v>
      </c>
    </row>
    <row r="173" s="14" customFormat="1">
      <c r="A173" s="14"/>
      <c r="B173" s="241"/>
      <c r="C173" s="242"/>
      <c r="D173" s="224" t="s">
        <v>133</v>
      </c>
      <c r="E173" s="243" t="s">
        <v>1</v>
      </c>
      <c r="F173" s="244" t="s">
        <v>182</v>
      </c>
      <c r="G173" s="242"/>
      <c r="H173" s="245">
        <v>9.8000000000000007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133</v>
      </c>
      <c r="AU173" s="251" t="s">
        <v>80</v>
      </c>
      <c r="AV173" s="14" t="s">
        <v>80</v>
      </c>
      <c r="AW173" s="14" t="s">
        <v>31</v>
      </c>
      <c r="AX173" s="14" t="s">
        <v>73</v>
      </c>
      <c r="AY173" s="251" t="s">
        <v>120</v>
      </c>
    </row>
    <row r="174" s="15" customFormat="1">
      <c r="A174" s="15"/>
      <c r="B174" s="252"/>
      <c r="C174" s="253"/>
      <c r="D174" s="224" t="s">
        <v>133</v>
      </c>
      <c r="E174" s="254" t="s">
        <v>1</v>
      </c>
      <c r="F174" s="255" t="s">
        <v>136</v>
      </c>
      <c r="G174" s="253"/>
      <c r="H174" s="256">
        <v>9.8000000000000007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2" t="s">
        <v>133</v>
      </c>
      <c r="AU174" s="262" t="s">
        <v>80</v>
      </c>
      <c r="AV174" s="15" t="s">
        <v>127</v>
      </c>
      <c r="AW174" s="15" t="s">
        <v>31</v>
      </c>
      <c r="AX174" s="15" t="s">
        <v>78</v>
      </c>
      <c r="AY174" s="262" t="s">
        <v>120</v>
      </c>
    </row>
    <row r="175" s="2" customFormat="1" ht="37.8" customHeight="1">
      <c r="A175" s="38"/>
      <c r="B175" s="39"/>
      <c r="C175" s="211" t="s">
        <v>183</v>
      </c>
      <c r="D175" s="211" t="s">
        <v>122</v>
      </c>
      <c r="E175" s="212" t="s">
        <v>184</v>
      </c>
      <c r="F175" s="213" t="s">
        <v>185</v>
      </c>
      <c r="G175" s="214" t="s">
        <v>155</v>
      </c>
      <c r="H175" s="215">
        <v>1179.8699999999999</v>
      </c>
      <c r="I175" s="216"/>
      <c r="J175" s="217">
        <f>ROUND(I175*H175,2)</f>
        <v>0</v>
      </c>
      <c r="K175" s="213" t="s">
        <v>126</v>
      </c>
      <c r="L175" s="44"/>
      <c r="M175" s="218" t="s">
        <v>1</v>
      </c>
      <c r="N175" s="219" t="s">
        <v>38</v>
      </c>
      <c r="O175" s="91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127</v>
      </c>
      <c r="AT175" s="222" t="s">
        <v>122</v>
      </c>
      <c r="AU175" s="222" t="s">
        <v>80</v>
      </c>
      <c r="AY175" s="17" t="s">
        <v>120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78</v>
      </c>
      <c r="BK175" s="223">
        <f>ROUND(I175*H175,2)</f>
        <v>0</v>
      </c>
      <c r="BL175" s="17" t="s">
        <v>127</v>
      </c>
      <c r="BM175" s="222" t="s">
        <v>186</v>
      </c>
    </row>
    <row r="176" s="2" customFormat="1">
      <c r="A176" s="38"/>
      <c r="B176" s="39"/>
      <c r="C176" s="40"/>
      <c r="D176" s="224" t="s">
        <v>129</v>
      </c>
      <c r="E176" s="40"/>
      <c r="F176" s="225" t="s">
        <v>187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80</v>
      </c>
    </row>
    <row r="177" s="2" customFormat="1">
      <c r="A177" s="38"/>
      <c r="B177" s="39"/>
      <c r="C177" s="40"/>
      <c r="D177" s="229" t="s">
        <v>131</v>
      </c>
      <c r="E177" s="40"/>
      <c r="F177" s="230" t="s">
        <v>188</v>
      </c>
      <c r="G177" s="40"/>
      <c r="H177" s="40"/>
      <c r="I177" s="226"/>
      <c r="J177" s="40"/>
      <c r="K177" s="40"/>
      <c r="L177" s="44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131</v>
      </c>
      <c r="AU177" s="17" t="s">
        <v>80</v>
      </c>
    </row>
    <row r="178" s="13" customFormat="1">
      <c r="A178" s="13"/>
      <c r="B178" s="231"/>
      <c r="C178" s="232"/>
      <c r="D178" s="224" t="s">
        <v>133</v>
      </c>
      <c r="E178" s="233" t="s">
        <v>1</v>
      </c>
      <c r="F178" s="234" t="s">
        <v>189</v>
      </c>
      <c r="G178" s="232"/>
      <c r="H178" s="233" t="s">
        <v>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133</v>
      </c>
      <c r="AU178" s="240" t="s">
        <v>80</v>
      </c>
      <c r="AV178" s="13" t="s">
        <v>78</v>
      </c>
      <c r="AW178" s="13" t="s">
        <v>31</v>
      </c>
      <c r="AX178" s="13" t="s">
        <v>73</v>
      </c>
      <c r="AY178" s="240" t="s">
        <v>120</v>
      </c>
    </row>
    <row r="179" s="14" customFormat="1">
      <c r="A179" s="14"/>
      <c r="B179" s="241"/>
      <c r="C179" s="242"/>
      <c r="D179" s="224" t="s">
        <v>133</v>
      </c>
      <c r="E179" s="243" t="s">
        <v>1</v>
      </c>
      <c r="F179" s="244" t="s">
        <v>190</v>
      </c>
      <c r="G179" s="242"/>
      <c r="H179" s="245">
        <v>1179.8699999999999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133</v>
      </c>
      <c r="AU179" s="251" t="s">
        <v>80</v>
      </c>
      <c r="AV179" s="14" t="s">
        <v>80</v>
      </c>
      <c r="AW179" s="14" t="s">
        <v>31</v>
      </c>
      <c r="AX179" s="14" t="s">
        <v>73</v>
      </c>
      <c r="AY179" s="251" t="s">
        <v>120</v>
      </c>
    </row>
    <row r="180" s="15" customFormat="1">
      <c r="A180" s="15"/>
      <c r="B180" s="252"/>
      <c r="C180" s="253"/>
      <c r="D180" s="224" t="s">
        <v>133</v>
      </c>
      <c r="E180" s="254" t="s">
        <v>1</v>
      </c>
      <c r="F180" s="255" t="s">
        <v>136</v>
      </c>
      <c r="G180" s="253"/>
      <c r="H180" s="256">
        <v>1179.8699999999999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2" t="s">
        <v>133</v>
      </c>
      <c r="AU180" s="262" t="s">
        <v>80</v>
      </c>
      <c r="AV180" s="15" t="s">
        <v>127</v>
      </c>
      <c r="AW180" s="15" t="s">
        <v>31</v>
      </c>
      <c r="AX180" s="15" t="s">
        <v>78</v>
      </c>
      <c r="AY180" s="262" t="s">
        <v>120</v>
      </c>
    </row>
    <row r="181" s="2" customFormat="1" ht="37.8" customHeight="1">
      <c r="A181" s="38"/>
      <c r="B181" s="39"/>
      <c r="C181" s="211" t="s">
        <v>191</v>
      </c>
      <c r="D181" s="211" t="s">
        <v>122</v>
      </c>
      <c r="E181" s="212" t="s">
        <v>192</v>
      </c>
      <c r="F181" s="213" t="s">
        <v>193</v>
      </c>
      <c r="G181" s="214" t="s">
        <v>155</v>
      </c>
      <c r="H181" s="215">
        <v>5899.3500000000004</v>
      </c>
      <c r="I181" s="216"/>
      <c r="J181" s="217">
        <f>ROUND(I181*H181,2)</f>
        <v>0</v>
      </c>
      <c r="K181" s="213" t="s">
        <v>126</v>
      </c>
      <c r="L181" s="44"/>
      <c r="M181" s="218" t="s">
        <v>1</v>
      </c>
      <c r="N181" s="219" t="s">
        <v>38</v>
      </c>
      <c r="O181" s="91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2" t="s">
        <v>127</v>
      </c>
      <c r="AT181" s="222" t="s">
        <v>122</v>
      </c>
      <c r="AU181" s="222" t="s">
        <v>80</v>
      </c>
      <c r="AY181" s="17" t="s">
        <v>120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7" t="s">
        <v>78</v>
      </c>
      <c r="BK181" s="223">
        <f>ROUND(I181*H181,2)</f>
        <v>0</v>
      </c>
      <c r="BL181" s="17" t="s">
        <v>127</v>
      </c>
      <c r="BM181" s="222" t="s">
        <v>194</v>
      </c>
    </row>
    <row r="182" s="2" customFormat="1">
      <c r="A182" s="38"/>
      <c r="B182" s="39"/>
      <c r="C182" s="40"/>
      <c r="D182" s="224" t="s">
        <v>129</v>
      </c>
      <c r="E182" s="40"/>
      <c r="F182" s="225" t="s">
        <v>195</v>
      </c>
      <c r="G182" s="40"/>
      <c r="H182" s="40"/>
      <c r="I182" s="226"/>
      <c r="J182" s="40"/>
      <c r="K182" s="40"/>
      <c r="L182" s="44"/>
      <c r="M182" s="227"/>
      <c r="N182" s="22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80</v>
      </c>
    </row>
    <row r="183" s="2" customFormat="1">
      <c r="A183" s="38"/>
      <c r="B183" s="39"/>
      <c r="C183" s="40"/>
      <c r="D183" s="229" t="s">
        <v>131</v>
      </c>
      <c r="E183" s="40"/>
      <c r="F183" s="230" t="s">
        <v>196</v>
      </c>
      <c r="G183" s="40"/>
      <c r="H183" s="40"/>
      <c r="I183" s="226"/>
      <c r="J183" s="40"/>
      <c r="K183" s="40"/>
      <c r="L183" s="44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80</v>
      </c>
    </row>
    <row r="184" s="13" customFormat="1">
      <c r="A184" s="13"/>
      <c r="B184" s="231"/>
      <c r="C184" s="232"/>
      <c r="D184" s="224" t="s">
        <v>133</v>
      </c>
      <c r="E184" s="233" t="s">
        <v>1</v>
      </c>
      <c r="F184" s="234" t="s">
        <v>197</v>
      </c>
      <c r="G184" s="232"/>
      <c r="H184" s="233" t="s">
        <v>1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133</v>
      </c>
      <c r="AU184" s="240" t="s">
        <v>80</v>
      </c>
      <c r="AV184" s="13" t="s">
        <v>78</v>
      </c>
      <c r="AW184" s="13" t="s">
        <v>31</v>
      </c>
      <c r="AX184" s="13" t="s">
        <v>73</v>
      </c>
      <c r="AY184" s="240" t="s">
        <v>120</v>
      </c>
    </row>
    <row r="185" s="14" customFormat="1">
      <c r="A185" s="14"/>
      <c r="B185" s="241"/>
      <c r="C185" s="242"/>
      <c r="D185" s="224" t="s">
        <v>133</v>
      </c>
      <c r="E185" s="243" t="s">
        <v>1</v>
      </c>
      <c r="F185" s="244" t="s">
        <v>198</v>
      </c>
      <c r="G185" s="242"/>
      <c r="H185" s="245">
        <v>5899.3500000000004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133</v>
      </c>
      <c r="AU185" s="251" t="s">
        <v>80</v>
      </c>
      <c r="AV185" s="14" t="s">
        <v>80</v>
      </c>
      <c r="AW185" s="14" t="s">
        <v>31</v>
      </c>
      <c r="AX185" s="14" t="s">
        <v>73</v>
      </c>
      <c r="AY185" s="251" t="s">
        <v>120</v>
      </c>
    </row>
    <row r="186" s="15" customFormat="1">
      <c r="A186" s="15"/>
      <c r="B186" s="252"/>
      <c r="C186" s="253"/>
      <c r="D186" s="224" t="s">
        <v>133</v>
      </c>
      <c r="E186" s="254" t="s">
        <v>1</v>
      </c>
      <c r="F186" s="255" t="s">
        <v>136</v>
      </c>
      <c r="G186" s="253"/>
      <c r="H186" s="256">
        <v>5899.3500000000004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133</v>
      </c>
      <c r="AU186" s="262" t="s">
        <v>80</v>
      </c>
      <c r="AV186" s="15" t="s">
        <v>127</v>
      </c>
      <c r="AW186" s="15" t="s">
        <v>31</v>
      </c>
      <c r="AX186" s="15" t="s">
        <v>78</v>
      </c>
      <c r="AY186" s="262" t="s">
        <v>120</v>
      </c>
    </row>
    <row r="187" s="2" customFormat="1" ht="24.15" customHeight="1">
      <c r="A187" s="38"/>
      <c r="B187" s="39"/>
      <c r="C187" s="211" t="s">
        <v>199</v>
      </c>
      <c r="D187" s="211" t="s">
        <v>122</v>
      </c>
      <c r="E187" s="212" t="s">
        <v>200</v>
      </c>
      <c r="F187" s="213" t="s">
        <v>201</v>
      </c>
      <c r="G187" s="214" t="s">
        <v>155</v>
      </c>
      <c r="H187" s="215">
        <v>9.8000000000000007</v>
      </c>
      <c r="I187" s="216"/>
      <c r="J187" s="217">
        <f>ROUND(I187*H187,2)</f>
        <v>0</v>
      </c>
      <c r="K187" s="213" t="s">
        <v>126</v>
      </c>
      <c r="L187" s="44"/>
      <c r="M187" s="218" t="s">
        <v>1</v>
      </c>
      <c r="N187" s="219" t="s">
        <v>38</v>
      </c>
      <c r="O187" s="91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2" t="s">
        <v>127</v>
      </c>
      <c r="AT187" s="222" t="s">
        <v>122</v>
      </c>
      <c r="AU187" s="222" t="s">
        <v>80</v>
      </c>
      <c r="AY187" s="17" t="s">
        <v>120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78</v>
      </c>
      <c r="BK187" s="223">
        <f>ROUND(I187*H187,2)</f>
        <v>0</v>
      </c>
      <c r="BL187" s="17" t="s">
        <v>127</v>
      </c>
      <c r="BM187" s="222" t="s">
        <v>202</v>
      </c>
    </row>
    <row r="188" s="2" customFormat="1">
      <c r="A188" s="38"/>
      <c r="B188" s="39"/>
      <c r="C188" s="40"/>
      <c r="D188" s="224" t="s">
        <v>129</v>
      </c>
      <c r="E188" s="40"/>
      <c r="F188" s="225" t="s">
        <v>203</v>
      </c>
      <c r="G188" s="40"/>
      <c r="H188" s="40"/>
      <c r="I188" s="226"/>
      <c r="J188" s="40"/>
      <c r="K188" s="40"/>
      <c r="L188" s="44"/>
      <c r="M188" s="227"/>
      <c r="N188" s="22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80</v>
      </c>
    </row>
    <row r="189" s="2" customFormat="1">
      <c r="A189" s="38"/>
      <c r="B189" s="39"/>
      <c r="C189" s="40"/>
      <c r="D189" s="229" t="s">
        <v>131</v>
      </c>
      <c r="E189" s="40"/>
      <c r="F189" s="230" t="s">
        <v>204</v>
      </c>
      <c r="G189" s="40"/>
      <c r="H189" s="40"/>
      <c r="I189" s="226"/>
      <c r="J189" s="40"/>
      <c r="K189" s="40"/>
      <c r="L189" s="44"/>
      <c r="M189" s="227"/>
      <c r="N189" s="22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80</v>
      </c>
    </row>
    <row r="190" s="13" customFormat="1">
      <c r="A190" s="13"/>
      <c r="B190" s="231"/>
      <c r="C190" s="232"/>
      <c r="D190" s="224" t="s">
        <v>133</v>
      </c>
      <c r="E190" s="233" t="s">
        <v>1</v>
      </c>
      <c r="F190" s="234" t="s">
        <v>205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133</v>
      </c>
      <c r="AU190" s="240" t="s">
        <v>80</v>
      </c>
      <c r="AV190" s="13" t="s">
        <v>78</v>
      </c>
      <c r="AW190" s="13" t="s">
        <v>31</v>
      </c>
      <c r="AX190" s="13" t="s">
        <v>73</v>
      </c>
      <c r="AY190" s="240" t="s">
        <v>120</v>
      </c>
    </row>
    <row r="191" s="14" customFormat="1">
      <c r="A191" s="14"/>
      <c r="B191" s="241"/>
      <c r="C191" s="242"/>
      <c r="D191" s="224" t="s">
        <v>133</v>
      </c>
      <c r="E191" s="243" t="s">
        <v>1</v>
      </c>
      <c r="F191" s="244" t="s">
        <v>182</v>
      </c>
      <c r="G191" s="242"/>
      <c r="H191" s="245">
        <v>9.8000000000000007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133</v>
      </c>
      <c r="AU191" s="251" t="s">
        <v>80</v>
      </c>
      <c r="AV191" s="14" t="s">
        <v>80</v>
      </c>
      <c r="AW191" s="14" t="s">
        <v>31</v>
      </c>
      <c r="AX191" s="14" t="s">
        <v>73</v>
      </c>
      <c r="AY191" s="251" t="s">
        <v>120</v>
      </c>
    </row>
    <row r="192" s="15" customFormat="1">
      <c r="A192" s="15"/>
      <c r="B192" s="252"/>
      <c r="C192" s="253"/>
      <c r="D192" s="224" t="s">
        <v>133</v>
      </c>
      <c r="E192" s="254" t="s">
        <v>1</v>
      </c>
      <c r="F192" s="255" t="s">
        <v>136</v>
      </c>
      <c r="G192" s="253"/>
      <c r="H192" s="256">
        <v>9.8000000000000007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2" t="s">
        <v>133</v>
      </c>
      <c r="AU192" s="262" t="s">
        <v>80</v>
      </c>
      <c r="AV192" s="15" t="s">
        <v>127</v>
      </c>
      <c r="AW192" s="15" t="s">
        <v>31</v>
      </c>
      <c r="AX192" s="15" t="s">
        <v>78</v>
      </c>
      <c r="AY192" s="262" t="s">
        <v>120</v>
      </c>
    </row>
    <row r="193" s="2" customFormat="1" ht="16.5" customHeight="1">
      <c r="A193" s="38"/>
      <c r="B193" s="39"/>
      <c r="C193" s="263" t="s">
        <v>206</v>
      </c>
      <c r="D193" s="263" t="s">
        <v>207</v>
      </c>
      <c r="E193" s="264" t="s">
        <v>208</v>
      </c>
      <c r="F193" s="265" t="s">
        <v>209</v>
      </c>
      <c r="G193" s="266" t="s">
        <v>210</v>
      </c>
      <c r="H193" s="267">
        <v>15.68</v>
      </c>
      <c r="I193" s="268"/>
      <c r="J193" s="269">
        <f>ROUND(I193*H193,2)</f>
        <v>0</v>
      </c>
      <c r="K193" s="265" t="s">
        <v>126</v>
      </c>
      <c r="L193" s="270"/>
      <c r="M193" s="271" t="s">
        <v>1</v>
      </c>
      <c r="N193" s="272" t="s">
        <v>38</v>
      </c>
      <c r="O193" s="91"/>
      <c r="P193" s="220">
        <f>O193*H193</f>
        <v>0</v>
      </c>
      <c r="Q193" s="220">
        <v>1</v>
      </c>
      <c r="R193" s="220">
        <f>Q193*H193</f>
        <v>15.68</v>
      </c>
      <c r="S193" s="220">
        <v>0</v>
      </c>
      <c r="T193" s="22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2" t="s">
        <v>191</v>
      </c>
      <c r="AT193" s="222" t="s">
        <v>207</v>
      </c>
      <c r="AU193" s="222" t="s">
        <v>80</v>
      </c>
      <c r="AY193" s="17" t="s">
        <v>120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78</v>
      </c>
      <c r="BK193" s="223">
        <f>ROUND(I193*H193,2)</f>
        <v>0</v>
      </c>
      <c r="BL193" s="17" t="s">
        <v>127</v>
      </c>
      <c r="BM193" s="222" t="s">
        <v>211</v>
      </c>
    </row>
    <row r="194" s="2" customFormat="1">
      <c r="A194" s="38"/>
      <c r="B194" s="39"/>
      <c r="C194" s="40"/>
      <c r="D194" s="224" t="s">
        <v>129</v>
      </c>
      <c r="E194" s="40"/>
      <c r="F194" s="225" t="s">
        <v>209</v>
      </c>
      <c r="G194" s="40"/>
      <c r="H194" s="40"/>
      <c r="I194" s="226"/>
      <c r="J194" s="40"/>
      <c r="K194" s="40"/>
      <c r="L194" s="44"/>
      <c r="M194" s="227"/>
      <c r="N194" s="22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80</v>
      </c>
    </row>
    <row r="195" s="14" customFormat="1">
      <c r="A195" s="14"/>
      <c r="B195" s="241"/>
      <c r="C195" s="242"/>
      <c r="D195" s="224" t="s">
        <v>133</v>
      </c>
      <c r="E195" s="243" t="s">
        <v>1</v>
      </c>
      <c r="F195" s="244" t="s">
        <v>212</v>
      </c>
      <c r="G195" s="242"/>
      <c r="H195" s="245">
        <v>15.680000000000002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133</v>
      </c>
      <c r="AU195" s="251" t="s">
        <v>80</v>
      </c>
      <c r="AV195" s="14" t="s">
        <v>80</v>
      </c>
      <c r="AW195" s="14" t="s">
        <v>31</v>
      </c>
      <c r="AX195" s="14" t="s">
        <v>73</v>
      </c>
      <c r="AY195" s="251" t="s">
        <v>120</v>
      </c>
    </row>
    <row r="196" s="15" customFormat="1">
      <c r="A196" s="15"/>
      <c r="B196" s="252"/>
      <c r="C196" s="253"/>
      <c r="D196" s="224" t="s">
        <v>133</v>
      </c>
      <c r="E196" s="254" t="s">
        <v>1</v>
      </c>
      <c r="F196" s="255" t="s">
        <v>136</v>
      </c>
      <c r="G196" s="253"/>
      <c r="H196" s="256">
        <v>15.680000000000002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133</v>
      </c>
      <c r="AU196" s="262" t="s">
        <v>80</v>
      </c>
      <c r="AV196" s="15" t="s">
        <v>127</v>
      </c>
      <c r="AW196" s="15" t="s">
        <v>31</v>
      </c>
      <c r="AX196" s="15" t="s">
        <v>78</v>
      </c>
      <c r="AY196" s="262" t="s">
        <v>120</v>
      </c>
    </row>
    <row r="197" s="2" customFormat="1" ht="24.15" customHeight="1">
      <c r="A197" s="38"/>
      <c r="B197" s="39"/>
      <c r="C197" s="211" t="s">
        <v>213</v>
      </c>
      <c r="D197" s="211" t="s">
        <v>122</v>
      </c>
      <c r="E197" s="212" t="s">
        <v>214</v>
      </c>
      <c r="F197" s="213" t="s">
        <v>215</v>
      </c>
      <c r="G197" s="214" t="s">
        <v>210</v>
      </c>
      <c r="H197" s="215">
        <v>637.13</v>
      </c>
      <c r="I197" s="216"/>
      <c r="J197" s="217">
        <f>ROUND(I197*H197,2)</f>
        <v>0</v>
      </c>
      <c r="K197" s="213" t="s">
        <v>126</v>
      </c>
      <c r="L197" s="44"/>
      <c r="M197" s="218" t="s">
        <v>1</v>
      </c>
      <c r="N197" s="219" t="s">
        <v>38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127</v>
      </c>
      <c r="AT197" s="222" t="s">
        <v>122</v>
      </c>
      <c r="AU197" s="222" t="s">
        <v>80</v>
      </c>
      <c r="AY197" s="17" t="s">
        <v>120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78</v>
      </c>
      <c r="BK197" s="223">
        <f>ROUND(I197*H197,2)</f>
        <v>0</v>
      </c>
      <c r="BL197" s="17" t="s">
        <v>127</v>
      </c>
      <c r="BM197" s="222" t="s">
        <v>216</v>
      </c>
    </row>
    <row r="198" s="2" customFormat="1">
      <c r="A198" s="38"/>
      <c r="B198" s="39"/>
      <c r="C198" s="40"/>
      <c r="D198" s="224" t="s">
        <v>129</v>
      </c>
      <c r="E198" s="40"/>
      <c r="F198" s="225" t="s">
        <v>217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80</v>
      </c>
    </row>
    <row r="199" s="2" customFormat="1">
      <c r="A199" s="38"/>
      <c r="B199" s="39"/>
      <c r="C199" s="40"/>
      <c r="D199" s="229" t="s">
        <v>131</v>
      </c>
      <c r="E199" s="40"/>
      <c r="F199" s="230" t="s">
        <v>218</v>
      </c>
      <c r="G199" s="40"/>
      <c r="H199" s="40"/>
      <c r="I199" s="226"/>
      <c r="J199" s="40"/>
      <c r="K199" s="40"/>
      <c r="L199" s="44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80</v>
      </c>
    </row>
    <row r="200" s="13" customFormat="1">
      <c r="A200" s="13"/>
      <c r="B200" s="231"/>
      <c r="C200" s="232"/>
      <c r="D200" s="224" t="s">
        <v>133</v>
      </c>
      <c r="E200" s="233" t="s">
        <v>1</v>
      </c>
      <c r="F200" s="234" t="s">
        <v>219</v>
      </c>
      <c r="G200" s="232"/>
      <c r="H200" s="233" t="s">
        <v>1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133</v>
      </c>
      <c r="AU200" s="240" t="s">
        <v>80</v>
      </c>
      <c r="AV200" s="13" t="s">
        <v>78</v>
      </c>
      <c r="AW200" s="13" t="s">
        <v>31</v>
      </c>
      <c r="AX200" s="13" t="s">
        <v>73</v>
      </c>
      <c r="AY200" s="240" t="s">
        <v>120</v>
      </c>
    </row>
    <row r="201" s="14" customFormat="1">
      <c r="A201" s="14"/>
      <c r="B201" s="241"/>
      <c r="C201" s="242"/>
      <c r="D201" s="224" t="s">
        <v>133</v>
      </c>
      <c r="E201" s="243" t="s">
        <v>1</v>
      </c>
      <c r="F201" s="244" t="s">
        <v>220</v>
      </c>
      <c r="G201" s="242"/>
      <c r="H201" s="245">
        <v>637.12980000000005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133</v>
      </c>
      <c r="AU201" s="251" t="s">
        <v>80</v>
      </c>
      <c r="AV201" s="14" t="s">
        <v>80</v>
      </c>
      <c r="AW201" s="14" t="s">
        <v>31</v>
      </c>
      <c r="AX201" s="14" t="s">
        <v>73</v>
      </c>
      <c r="AY201" s="251" t="s">
        <v>120</v>
      </c>
    </row>
    <row r="202" s="15" customFormat="1">
      <c r="A202" s="15"/>
      <c r="B202" s="252"/>
      <c r="C202" s="253"/>
      <c r="D202" s="224" t="s">
        <v>133</v>
      </c>
      <c r="E202" s="254" t="s">
        <v>1</v>
      </c>
      <c r="F202" s="255" t="s">
        <v>136</v>
      </c>
      <c r="G202" s="253"/>
      <c r="H202" s="256">
        <v>637.12980000000005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2" t="s">
        <v>133</v>
      </c>
      <c r="AU202" s="262" t="s">
        <v>80</v>
      </c>
      <c r="AV202" s="15" t="s">
        <v>127</v>
      </c>
      <c r="AW202" s="15" t="s">
        <v>31</v>
      </c>
      <c r="AX202" s="15" t="s">
        <v>78</v>
      </c>
      <c r="AY202" s="262" t="s">
        <v>120</v>
      </c>
    </row>
    <row r="203" s="2" customFormat="1" ht="33" customHeight="1">
      <c r="A203" s="38"/>
      <c r="B203" s="39"/>
      <c r="C203" s="211" t="s">
        <v>8</v>
      </c>
      <c r="D203" s="211" t="s">
        <v>122</v>
      </c>
      <c r="E203" s="212" t="s">
        <v>221</v>
      </c>
      <c r="F203" s="213" t="s">
        <v>222</v>
      </c>
      <c r="G203" s="214" t="s">
        <v>210</v>
      </c>
      <c r="H203" s="215">
        <v>1486.636</v>
      </c>
      <c r="I203" s="216"/>
      <c r="J203" s="217">
        <f>ROUND(I203*H203,2)</f>
        <v>0</v>
      </c>
      <c r="K203" s="213" t="s">
        <v>126</v>
      </c>
      <c r="L203" s="44"/>
      <c r="M203" s="218" t="s">
        <v>1</v>
      </c>
      <c r="N203" s="219" t="s">
        <v>38</v>
      </c>
      <c r="O203" s="91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2" t="s">
        <v>127</v>
      </c>
      <c r="AT203" s="222" t="s">
        <v>122</v>
      </c>
      <c r="AU203" s="222" t="s">
        <v>80</v>
      </c>
      <c r="AY203" s="17" t="s">
        <v>120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78</v>
      </c>
      <c r="BK203" s="223">
        <f>ROUND(I203*H203,2)</f>
        <v>0</v>
      </c>
      <c r="BL203" s="17" t="s">
        <v>127</v>
      </c>
      <c r="BM203" s="222" t="s">
        <v>223</v>
      </c>
    </row>
    <row r="204" s="2" customFormat="1">
      <c r="A204" s="38"/>
      <c r="B204" s="39"/>
      <c r="C204" s="40"/>
      <c r="D204" s="224" t="s">
        <v>129</v>
      </c>
      <c r="E204" s="40"/>
      <c r="F204" s="225" t="s">
        <v>224</v>
      </c>
      <c r="G204" s="40"/>
      <c r="H204" s="40"/>
      <c r="I204" s="226"/>
      <c r="J204" s="40"/>
      <c r="K204" s="40"/>
      <c r="L204" s="44"/>
      <c r="M204" s="227"/>
      <c r="N204" s="228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80</v>
      </c>
    </row>
    <row r="205" s="2" customFormat="1">
      <c r="A205" s="38"/>
      <c r="B205" s="39"/>
      <c r="C205" s="40"/>
      <c r="D205" s="229" t="s">
        <v>131</v>
      </c>
      <c r="E205" s="40"/>
      <c r="F205" s="230" t="s">
        <v>225</v>
      </c>
      <c r="G205" s="40"/>
      <c r="H205" s="40"/>
      <c r="I205" s="226"/>
      <c r="J205" s="40"/>
      <c r="K205" s="40"/>
      <c r="L205" s="44"/>
      <c r="M205" s="227"/>
      <c r="N205" s="22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131</v>
      </c>
      <c r="AU205" s="17" t="s">
        <v>80</v>
      </c>
    </row>
    <row r="206" s="13" customFormat="1">
      <c r="A206" s="13"/>
      <c r="B206" s="231"/>
      <c r="C206" s="232"/>
      <c r="D206" s="224" t="s">
        <v>133</v>
      </c>
      <c r="E206" s="233" t="s">
        <v>1</v>
      </c>
      <c r="F206" s="234" t="s">
        <v>226</v>
      </c>
      <c r="G206" s="232"/>
      <c r="H206" s="233" t="s">
        <v>1</v>
      </c>
      <c r="I206" s="235"/>
      <c r="J206" s="232"/>
      <c r="K206" s="232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133</v>
      </c>
      <c r="AU206" s="240" t="s">
        <v>80</v>
      </c>
      <c r="AV206" s="13" t="s">
        <v>78</v>
      </c>
      <c r="AW206" s="13" t="s">
        <v>31</v>
      </c>
      <c r="AX206" s="13" t="s">
        <v>73</v>
      </c>
      <c r="AY206" s="240" t="s">
        <v>120</v>
      </c>
    </row>
    <row r="207" s="14" customFormat="1">
      <c r="A207" s="14"/>
      <c r="B207" s="241"/>
      <c r="C207" s="242"/>
      <c r="D207" s="224" t="s">
        <v>133</v>
      </c>
      <c r="E207" s="243" t="s">
        <v>1</v>
      </c>
      <c r="F207" s="244" t="s">
        <v>227</v>
      </c>
      <c r="G207" s="242"/>
      <c r="H207" s="245">
        <v>1486.6361999999999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133</v>
      </c>
      <c r="AU207" s="251" t="s">
        <v>80</v>
      </c>
      <c r="AV207" s="14" t="s">
        <v>80</v>
      </c>
      <c r="AW207" s="14" t="s">
        <v>31</v>
      </c>
      <c r="AX207" s="14" t="s">
        <v>73</v>
      </c>
      <c r="AY207" s="251" t="s">
        <v>120</v>
      </c>
    </row>
    <row r="208" s="15" customFormat="1">
      <c r="A208" s="15"/>
      <c r="B208" s="252"/>
      <c r="C208" s="253"/>
      <c r="D208" s="224" t="s">
        <v>133</v>
      </c>
      <c r="E208" s="254" t="s">
        <v>1</v>
      </c>
      <c r="F208" s="255" t="s">
        <v>136</v>
      </c>
      <c r="G208" s="253"/>
      <c r="H208" s="256">
        <v>1486.6361999999999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2" t="s">
        <v>133</v>
      </c>
      <c r="AU208" s="262" t="s">
        <v>80</v>
      </c>
      <c r="AV208" s="15" t="s">
        <v>127</v>
      </c>
      <c r="AW208" s="15" t="s">
        <v>31</v>
      </c>
      <c r="AX208" s="15" t="s">
        <v>78</v>
      </c>
      <c r="AY208" s="262" t="s">
        <v>120</v>
      </c>
    </row>
    <row r="209" s="2" customFormat="1" ht="16.5" customHeight="1">
      <c r="A209" s="38"/>
      <c r="B209" s="39"/>
      <c r="C209" s="211" t="s">
        <v>228</v>
      </c>
      <c r="D209" s="211" t="s">
        <v>122</v>
      </c>
      <c r="E209" s="212" t="s">
        <v>229</v>
      </c>
      <c r="F209" s="213" t="s">
        <v>230</v>
      </c>
      <c r="G209" s="214" t="s">
        <v>155</v>
      </c>
      <c r="H209" s="215">
        <v>1179.8699999999999</v>
      </c>
      <c r="I209" s="216"/>
      <c r="J209" s="217">
        <f>ROUND(I209*H209,2)</f>
        <v>0</v>
      </c>
      <c r="K209" s="213" t="s">
        <v>126</v>
      </c>
      <c r="L209" s="44"/>
      <c r="M209" s="218" t="s">
        <v>1</v>
      </c>
      <c r="N209" s="219" t="s">
        <v>38</v>
      </c>
      <c r="O209" s="91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2" t="s">
        <v>127</v>
      </c>
      <c r="AT209" s="222" t="s">
        <v>122</v>
      </c>
      <c r="AU209" s="222" t="s">
        <v>80</v>
      </c>
      <c r="AY209" s="17" t="s">
        <v>120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78</v>
      </c>
      <c r="BK209" s="223">
        <f>ROUND(I209*H209,2)</f>
        <v>0</v>
      </c>
      <c r="BL209" s="17" t="s">
        <v>127</v>
      </c>
      <c r="BM209" s="222" t="s">
        <v>231</v>
      </c>
    </row>
    <row r="210" s="2" customFormat="1">
      <c r="A210" s="38"/>
      <c r="B210" s="39"/>
      <c r="C210" s="40"/>
      <c r="D210" s="224" t="s">
        <v>129</v>
      </c>
      <c r="E210" s="40"/>
      <c r="F210" s="225" t="s">
        <v>232</v>
      </c>
      <c r="G210" s="40"/>
      <c r="H210" s="40"/>
      <c r="I210" s="226"/>
      <c r="J210" s="40"/>
      <c r="K210" s="40"/>
      <c r="L210" s="44"/>
      <c r="M210" s="227"/>
      <c r="N210" s="22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80</v>
      </c>
    </row>
    <row r="211" s="2" customFormat="1">
      <c r="A211" s="38"/>
      <c r="B211" s="39"/>
      <c r="C211" s="40"/>
      <c r="D211" s="229" t="s">
        <v>131</v>
      </c>
      <c r="E211" s="40"/>
      <c r="F211" s="230" t="s">
        <v>233</v>
      </c>
      <c r="G211" s="40"/>
      <c r="H211" s="40"/>
      <c r="I211" s="226"/>
      <c r="J211" s="40"/>
      <c r="K211" s="40"/>
      <c r="L211" s="44"/>
      <c r="M211" s="227"/>
      <c r="N211" s="22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80</v>
      </c>
    </row>
    <row r="212" s="14" customFormat="1">
      <c r="A212" s="14"/>
      <c r="B212" s="241"/>
      <c r="C212" s="242"/>
      <c r="D212" s="224" t="s">
        <v>133</v>
      </c>
      <c r="E212" s="243" t="s">
        <v>1</v>
      </c>
      <c r="F212" s="244" t="s">
        <v>234</v>
      </c>
      <c r="G212" s="242"/>
      <c r="H212" s="245">
        <v>1179.8699999999999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133</v>
      </c>
      <c r="AU212" s="251" t="s">
        <v>80</v>
      </c>
      <c r="AV212" s="14" t="s">
        <v>80</v>
      </c>
      <c r="AW212" s="14" t="s">
        <v>31</v>
      </c>
      <c r="AX212" s="14" t="s">
        <v>73</v>
      </c>
      <c r="AY212" s="251" t="s">
        <v>120</v>
      </c>
    </row>
    <row r="213" s="15" customFormat="1">
      <c r="A213" s="15"/>
      <c r="B213" s="252"/>
      <c r="C213" s="253"/>
      <c r="D213" s="224" t="s">
        <v>133</v>
      </c>
      <c r="E213" s="254" t="s">
        <v>1</v>
      </c>
      <c r="F213" s="255" t="s">
        <v>136</v>
      </c>
      <c r="G213" s="253"/>
      <c r="H213" s="256">
        <v>1179.8699999999999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2" t="s">
        <v>133</v>
      </c>
      <c r="AU213" s="262" t="s">
        <v>80</v>
      </c>
      <c r="AV213" s="15" t="s">
        <v>127</v>
      </c>
      <c r="AW213" s="15" t="s">
        <v>31</v>
      </c>
      <c r="AX213" s="15" t="s">
        <v>78</v>
      </c>
      <c r="AY213" s="262" t="s">
        <v>120</v>
      </c>
    </row>
    <row r="214" s="2" customFormat="1" ht="24.15" customHeight="1">
      <c r="A214" s="38"/>
      <c r="B214" s="39"/>
      <c r="C214" s="211" t="s">
        <v>235</v>
      </c>
      <c r="D214" s="211" t="s">
        <v>122</v>
      </c>
      <c r="E214" s="212" t="s">
        <v>236</v>
      </c>
      <c r="F214" s="213" t="s">
        <v>237</v>
      </c>
      <c r="G214" s="214" t="s">
        <v>125</v>
      </c>
      <c r="H214" s="215">
        <v>96</v>
      </c>
      <c r="I214" s="216"/>
      <c r="J214" s="217">
        <f>ROUND(I214*H214,2)</f>
        <v>0</v>
      </c>
      <c r="K214" s="213" t="s">
        <v>126</v>
      </c>
      <c r="L214" s="44"/>
      <c r="M214" s="218" t="s">
        <v>1</v>
      </c>
      <c r="N214" s="219" t="s">
        <v>38</v>
      </c>
      <c r="O214" s="91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2" t="s">
        <v>127</v>
      </c>
      <c r="AT214" s="222" t="s">
        <v>122</v>
      </c>
      <c r="AU214" s="222" t="s">
        <v>80</v>
      </c>
      <c r="AY214" s="17" t="s">
        <v>120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78</v>
      </c>
      <c r="BK214" s="223">
        <f>ROUND(I214*H214,2)</f>
        <v>0</v>
      </c>
      <c r="BL214" s="17" t="s">
        <v>127</v>
      </c>
      <c r="BM214" s="222" t="s">
        <v>238</v>
      </c>
    </row>
    <row r="215" s="2" customFormat="1">
      <c r="A215" s="38"/>
      <c r="B215" s="39"/>
      <c r="C215" s="40"/>
      <c r="D215" s="224" t="s">
        <v>129</v>
      </c>
      <c r="E215" s="40"/>
      <c r="F215" s="225" t="s">
        <v>239</v>
      </c>
      <c r="G215" s="40"/>
      <c r="H215" s="40"/>
      <c r="I215" s="226"/>
      <c r="J215" s="40"/>
      <c r="K215" s="40"/>
      <c r="L215" s="44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80</v>
      </c>
    </row>
    <row r="216" s="2" customFormat="1">
      <c r="A216" s="38"/>
      <c r="B216" s="39"/>
      <c r="C216" s="40"/>
      <c r="D216" s="229" t="s">
        <v>131</v>
      </c>
      <c r="E216" s="40"/>
      <c r="F216" s="230" t="s">
        <v>240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131</v>
      </c>
      <c r="AU216" s="17" t="s">
        <v>80</v>
      </c>
    </row>
    <row r="217" s="13" customFormat="1">
      <c r="A217" s="13"/>
      <c r="B217" s="231"/>
      <c r="C217" s="232"/>
      <c r="D217" s="224" t="s">
        <v>133</v>
      </c>
      <c r="E217" s="233" t="s">
        <v>1</v>
      </c>
      <c r="F217" s="234" t="s">
        <v>241</v>
      </c>
      <c r="G217" s="232"/>
      <c r="H217" s="233" t="s">
        <v>1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133</v>
      </c>
      <c r="AU217" s="240" t="s">
        <v>80</v>
      </c>
      <c r="AV217" s="13" t="s">
        <v>78</v>
      </c>
      <c r="AW217" s="13" t="s">
        <v>31</v>
      </c>
      <c r="AX217" s="13" t="s">
        <v>73</v>
      </c>
      <c r="AY217" s="240" t="s">
        <v>120</v>
      </c>
    </row>
    <row r="218" s="14" customFormat="1">
      <c r="A218" s="14"/>
      <c r="B218" s="241"/>
      <c r="C218" s="242"/>
      <c r="D218" s="224" t="s">
        <v>133</v>
      </c>
      <c r="E218" s="243" t="s">
        <v>1</v>
      </c>
      <c r="F218" s="244" t="s">
        <v>242</v>
      </c>
      <c r="G218" s="242"/>
      <c r="H218" s="245">
        <v>96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133</v>
      </c>
      <c r="AU218" s="251" t="s">
        <v>80</v>
      </c>
      <c r="AV218" s="14" t="s">
        <v>80</v>
      </c>
      <c r="AW218" s="14" t="s">
        <v>31</v>
      </c>
      <c r="AX218" s="14" t="s">
        <v>73</v>
      </c>
      <c r="AY218" s="251" t="s">
        <v>120</v>
      </c>
    </row>
    <row r="219" s="15" customFormat="1">
      <c r="A219" s="15"/>
      <c r="B219" s="252"/>
      <c r="C219" s="253"/>
      <c r="D219" s="224" t="s">
        <v>133</v>
      </c>
      <c r="E219" s="254" t="s">
        <v>1</v>
      </c>
      <c r="F219" s="255" t="s">
        <v>136</v>
      </c>
      <c r="G219" s="253"/>
      <c r="H219" s="256">
        <v>96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2" t="s">
        <v>133</v>
      </c>
      <c r="AU219" s="262" t="s">
        <v>80</v>
      </c>
      <c r="AV219" s="15" t="s">
        <v>127</v>
      </c>
      <c r="AW219" s="15" t="s">
        <v>31</v>
      </c>
      <c r="AX219" s="15" t="s">
        <v>78</v>
      </c>
      <c r="AY219" s="262" t="s">
        <v>120</v>
      </c>
    </row>
    <row r="220" s="2" customFormat="1" ht="24.15" customHeight="1">
      <c r="A220" s="38"/>
      <c r="B220" s="39"/>
      <c r="C220" s="211" t="s">
        <v>243</v>
      </c>
      <c r="D220" s="211" t="s">
        <v>122</v>
      </c>
      <c r="E220" s="212" t="s">
        <v>244</v>
      </c>
      <c r="F220" s="213" t="s">
        <v>245</v>
      </c>
      <c r="G220" s="214" t="s">
        <v>125</v>
      </c>
      <c r="H220" s="215">
        <v>49</v>
      </c>
      <c r="I220" s="216"/>
      <c r="J220" s="217">
        <f>ROUND(I220*H220,2)</f>
        <v>0</v>
      </c>
      <c r="K220" s="213" t="s">
        <v>126</v>
      </c>
      <c r="L220" s="44"/>
      <c r="M220" s="218" t="s">
        <v>1</v>
      </c>
      <c r="N220" s="219" t="s">
        <v>38</v>
      </c>
      <c r="O220" s="91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2" t="s">
        <v>127</v>
      </c>
      <c r="AT220" s="222" t="s">
        <v>122</v>
      </c>
      <c r="AU220" s="222" t="s">
        <v>80</v>
      </c>
      <c r="AY220" s="17" t="s">
        <v>120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78</v>
      </c>
      <c r="BK220" s="223">
        <f>ROUND(I220*H220,2)</f>
        <v>0</v>
      </c>
      <c r="BL220" s="17" t="s">
        <v>127</v>
      </c>
      <c r="BM220" s="222" t="s">
        <v>246</v>
      </c>
    </row>
    <row r="221" s="2" customFormat="1">
      <c r="A221" s="38"/>
      <c r="B221" s="39"/>
      <c r="C221" s="40"/>
      <c r="D221" s="224" t="s">
        <v>129</v>
      </c>
      <c r="E221" s="40"/>
      <c r="F221" s="225" t="s">
        <v>247</v>
      </c>
      <c r="G221" s="40"/>
      <c r="H221" s="40"/>
      <c r="I221" s="226"/>
      <c r="J221" s="40"/>
      <c r="K221" s="40"/>
      <c r="L221" s="44"/>
      <c r="M221" s="227"/>
      <c r="N221" s="22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80</v>
      </c>
    </row>
    <row r="222" s="2" customFormat="1">
      <c r="A222" s="38"/>
      <c r="B222" s="39"/>
      <c r="C222" s="40"/>
      <c r="D222" s="229" t="s">
        <v>131</v>
      </c>
      <c r="E222" s="40"/>
      <c r="F222" s="230" t="s">
        <v>248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131</v>
      </c>
      <c r="AU222" s="17" t="s">
        <v>80</v>
      </c>
    </row>
    <row r="223" s="13" customFormat="1">
      <c r="A223" s="13"/>
      <c r="B223" s="231"/>
      <c r="C223" s="232"/>
      <c r="D223" s="224" t="s">
        <v>133</v>
      </c>
      <c r="E223" s="233" t="s">
        <v>1</v>
      </c>
      <c r="F223" s="234" t="s">
        <v>249</v>
      </c>
      <c r="G223" s="232"/>
      <c r="H223" s="233" t="s">
        <v>1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133</v>
      </c>
      <c r="AU223" s="240" t="s">
        <v>80</v>
      </c>
      <c r="AV223" s="13" t="s">
        <v>78</v>
      </c>
      <c r="AW223" s="13" t="s">
        <v>31</v>
      </c>
      <c r="AX223" s="13" t="s">
        <v>73</v>
      </c>
      <c r="AY223" s="240" t="s">
        <v>120</v>
      </c>
    </row>
    <row r="224" s="14" customFormat="1">
      <c r="A224" s="14"/>
      <c r="B224" s="241"/>
      <c r="C224" s="242"/>
      <c r="D224" s="224" t="s">
        <v>133</v>
      </c>
      <c r="E224" s="243" t="s">
        <v>1</v>
      </c>
      <c r="F224" s="244" t="s">
        <v>250</v>
      </c>
      <c r="G224" s="242"/>
      <c r="H224" s="245">
        <v>49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133</v>
      </c>
      <c r="AU224" s="251" t="s">
        <v>80</v>
      </c>
      <c r="AV224" s="14" t="s">
        <v>80</v>
      </c>
      <c r="AW224" s="14" t="s">
        <v>31</v>
      </c>
      <c r="AX224" s="14" t="s">
        <v>73</v>
      </c>
      <c r="AY224" s="251" t="s">
        <v>120</v>
      </c>
    </row>
    <row r="225" s="15" customFormat="1">
      <c r="A225" s="15"/>
      <c r="B225" s="252"/>
      <c r="C225" s="253"/>
      <c r="D225" s="224" t="s">
        <v>133</v>
      </c>
      <c r="E225" s="254" t="s">
        <v>1</v>
      </c>
      <c r="F225" s="255" t="s">
        <v>136</v>
      </c>
      <c r="G225" s="253"/>
      <c r="H225" s="256">
        <v>49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2" t="s">
        <v>133</v>
      </c>
      <c r="AU225" s="262" t="s">
        <v>80</v>
      </c>
      <c r="AV225" s="15" t="s">
        <v>127</v>
      </c>
      <c r="AW225" s="15" t="s">
        <v>31</v>
      </c>
      <c r="AX225" s="15" t="s">
        <v>78</v>
      </c>
      <c r="AY225" s="262" t="s">
        <v>120</v>
      </c>
    </row>
    <row r="226" s="2" customFormat="1" ht="16.5" customHeight="1">
      <c r="A226" s="38"/>
      <c r="B226" s="39"/>
      <c r="C226" s="263" t="s">
        <v>251</v>
      </c>
      <c r="D226" s="263" t="s">
        <v>207</v>
      </c>
      <c r="E226" s="264" t="s">
        <v>252</v>
      </c>
      <c r="F226" s="265" t="s">
        <v>253</v>
      </c>
      <c r="G226" s="266" t="s">
        <v>254</v>
      </c>
      <c r="H226" s="267">
        <v>0.97999999999999998</v>
      </c>
      <c r="I226" s="268"/>
      <c r="J226" s="269">
        <f>ROUND(I226*H226,2)</f>
        <v>0</v>
      </c>
      <c r="K226" s="265" t="s">
        <v>126</v>
      </c>
      <c r="L226" s="270"/>
      <c r="M226" s="271" t="s">
        <v>1</v>
      </c>
      <c r="N226" s="272" t="s">
        <v>38</v>
      </c>
      <c r="O226" s="91"/>
      <c r="P226" s="220">
        <f>O226*H226</f>
        <v>0</v>
      </c>
      <c r="Q226" s="220">
        <v>0.001</v>
      </c>
      <c r="R226" s="220">
        <f>Q226*H226</f>
        <v>0.00097999999999999997</v>
      </c>
      <c r="S226" s="220">
        <v>0</v>
      </c>
      <c r="T226" s="22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191</v>
      </c>
      <c r="AT226" s="222" t="s">
        <v>207</v>
      </c>
      <c r="AU226" s="222" t="s">
        <v>80</v>
      </c>
      <c r="AY226" s="17" t="s">
        <v>120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78</v>
      </c>
      <c r="BK226" s="223">
        <f>ROUND(I226*H226,2)</f>
        <v>0</v>
      </c>
      <c r="BL226" s="17" t="s">
        <v>127</v>
      </c>
      <c r="BM226" s="222" t="s">
        <v>255</v>
      </c>
    </row>
    <row r="227" s="2" customFormat="1">
      <c r="A227" s="38"/>
      <c r="B227" s="39"/>
      <c r="C227" s="40"/>
      <c r="D227" s="224" t="s">
        <v>129</v>
      </c>
      <c r="E227" s="40"/>
      <c r="F227" s="225" t="s">
        <v>253</v>
      </c>
      <c r="G227" s="40"/>
      <c r="H227" s="40"/>
      <c r="I227" s="226"/>
      <c r="J227" s="40"/>
      <c r="K227" s="40"/>
      <c r="L227" s="44"/>
      <c r="M227" s="227"/>
      <c r="N227" s="22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80</v>
      </c>
    </row>
    <row r="228" s="14" customFormat="1">
      <c r="A228" s="14"/>
      <c r="B228" s="241"/>
      <c r="C228" s="242"/>
      <c r="D228" s="224" t="s">
        <v>133</v>
      </c>
      <c r="E228" s="242"/>
      <c r="F228" s="244" t="s">
        <v>256</v>
      </c>
      <c r="G228" s="242"/>
      <c r="H228" s="245">
        <v>0.97999999999999998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133</v>
      </c>
      <c r="AU228" s="251" t="s">
        <v>80</v>
      </c>
      <c r="AV228" s="14" t="s">
        <v>80</v>
      </c>
      <c r="AW228" s="14" t="s">
        <v>4</v>
      </c>
      <c r="AX228" s="14" t="s">
        <v>78</v>
      </c>
      <c r="AY228" s="251" t="s">
        <v>120</v>
      </c>
    </row>
    <row r="229" s="2" customFormat="1" ht="16.5" customHeight="1">
      <c r="A229" s="38"/>
      <c r="B229" s="39"/>
      <c r="C229" s="211" t="s">
        <v>257</v>
      </c>
      <c r="D229" s="211" t="s">
        <v>122</v>
      </c>
      <c r="E229" s="212" t="s">
        <v>258</v>
      </c>
      <c r="F229" s="213" t="s">
        <v>259</v>
      </c>
      <c r="G229" s="214" t="s">
        <v>125</v>
      </c>
      <c r="H229" s="215">
        <v>49</v>
      </c>
      <c r="I229" s="216"/>
      <c r="J229" s="217">
        <f>ROUND(I229*H229,2)</f>
        <v>0</v>
      </c>
      <c r="K229" s="213" t="s">
        <v>1</v>
      </c>
      <c r="L229" s="44"/>
      <c r="M229" s="218" t="s">
        <v>1</v>
      </c>
      <c r="N229" s="219" t="s">
        <v>38</v>
      </c>
      <c r="O229" s="91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2" t="s">
        <v>127</v>
      </c>
      <c r="AT229" s="222" t="s">
        <v>122</v>
      </c>
      <c r="AU229" s="222" t="s">
        <v>80</v>
      </c>
      <c r="AY229" s="17" t="s">
        <v>120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78</v>
      </c>
      <c r="BK229" s="223">
        <f>ROUND(I229*H229,2)</f>
        <v>0</v>
      </c>
      <c r="BL229" s="17" t="s">
        <v>127</v>
      </c>
      <c r="BM229" s="222" t="s">
        <v>260</v>
      </c>
    </row>
    <row r="230" s="2" customFormat="1">
      <c r="A230" s="38"/>
      <c r="B230" s="39"/>
      <c r="C230" s="40"/>
      <c r="D230" s="224" t="s">
        <v>129</v>
      </c>
      <c r="E230" s="40"/>
      <c r="F230" s="225" t="s">
        <v>259</v>
      </c>
      <c r="G230" s="40"/>
      <c r="H230" s="40"/>
      <c r="I230" s="226"/>
      <c r="J230" s="40"/>
      <c r="K230" s="40"/>
      <c r="L230" s="44"/>
      <c r="M230" s="227"/>
      <c r="N230" s="22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80</v>
      </c>
    </row>
    <row r="231" s="2" customFormat="1" ht="24.15" customHeight="1">
      <c r="A231" s="38"/>
      <c r="B231" s="39"/>
      <c r="C231" s="211" t="s">
        <v>261</v>
      </c>
      <c r="D231" s="211" t="s">
        <v>122</v>
      </c>
      <c r="E231" s="212" t="s">
        <v>262</v>
      </c>
      <c r="F231" s="213" t="s">
        <v>263</v>
      </c>
      <c r="G231" s="214" t="s">
        <v>125</v>
      </c>
      <c r="H231" s="215">
        <v>2806.9000000000001</v>
      </c>
      <c r="I231" s="216"/>
      <c r="J231" s="217">
        <f>ROUND(I231*H231,2)</f>
        <v>0</v>
      </c>
      <c r="K231" s="213" t="s">
        <v>126</v>
      </c>
      <c r="L231" s="44"/>
      <c r="M231" s="218" t="s">
        <v>1</v>
      </c>
      <c r="N231" s="219" t="s">
        <v>38</v>
      </c>
      <c r="O231" s="91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2" t="s">
        <v>127</v>
      </c>
      <c r="AT231" s="222" t="s">
        <v>122</v>
      </c>
      <c r="AU231" s="222" t="s">
        <v>80</v>
      </c>
      <c r="AY231" s="17" t="s">
        <v>120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78</v>
      </c>
      <c r="BK231" s="223">
        <f>ROUND(I231*H231,2)</f>
        <v>0</v>
      </c>
      <c r="BL231" s="17" t="s">
        <v>127</v>
      </c>
      <c r="BM231" s="222" t="s">
        <v>264</v>
      </c>
    </row>
    <row r="232" s="2" customFormat="1">
      <c r="A232" s="38"/>
      <c r="B232" s="39"/>
      <c r="C232" s="40"/>
      <c r="D232" s="224" t="s">
        <v>129</v>
      </c>
      <c r="E232" s="40"/>
      <c r="F232" s="225" t="s">
        <v>265</v>
      </c>
      <c r="G232" s="40"/>
      <c r="H232" s="40"/>
      <c r="I232" s="226"/>
      <c r="J232" s="40"/>
      <c r="K232" s="40"/>
      <c r="L232" s="44"/>
      <c r="M232" s="227"/>
      <c r="N232" s="22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80</v>
      </c>
    </row>
    <row r="233" s="2" customFormat="1">
      <c r="A233" s="38"/>
      <c r="B233" s="39"/>
      <c r="C233" s="40"/>
      <c r="D233" s="229" t="s">
        <v>131</v>
      </c>
      <c r="E233" s="40"/>
      <c r="F233" s="230" t="s">
        <v>266</v>
      </c>
      <c r="G233" s="40"/>
      <c r="H233" s="40"/>
      <c r="I233" s="226"/>
      <c r="J233" s="40"/>
      <c r="K233" s="40"/>
      <c r="L233" s="44"/>
      <c r="M233" s="227"/>
      <c r="N233" s="228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131</v>
      </c>
      <c r="AU233" s="17" t="s">
        <v>80</v>
      </c>
    </row>
    <row r="234" s="13" customFormat="1">
      <c r="A234" s="13"/>
      <c r="B234" s="231"/>
      <c r="C234" s="232"/>
      <c r="D234" s="224" t="s">
        <v>133</v>
      </c>
      <c r="E234" s="233" t="s">
        <v>1</v>
      </c>
      <c r="F234" s="234" t="s">
        <v>267</v>
      </c>
      <c r="G234" s="232"/>
      <c r="H234" s="233" t="s">
        <v>1</v>
      </c>
      <c r="I234" s="235"/>
      <c r="J234" s="232"/>
      <c r="K234" s="232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133</v>
      </c>
      <c r="AU234" s="240" t="s">
        <v>80</v>
      </c>
      <c r="AV234" s="13" t="s">
        <v>78</v>
      </c>
      <c r="AW234" s="13" t="s">
        <v>31</v>
      </c>
      <c r="AX234" s="13" t="s">
        <v>73</v>
      </c>
      <c r="AY234" s="240" t="s">
        <v>120</v>
      </c>
    </row>
    <row r="235" s="14" customFormat="1">
      <c r="A235" s="14"/>
      <c r="B235" s="241"/>
      <c r="C235" s="242"/>
      <c r="D235" s="224" t="s">
        <v>133</v>
      </c>
      <c r="E235" s="243" t="s">
        <v>1</v>
      </c>
      <c r="F235" s="244" t="s">
        <v>268</v>
      </c>
      <c r="G235" s="242"/>
      <c r="H235" s="245">
        <v>205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133</v>
      </c>
      <c r="AU235" s="251" t="s">
        <v>80</v>
      </c>
      <c r="AV235" s="14" t="s">
        <v>80</v>
      </c>
      <c r="AW235" s="14" t="s">
        <v>31</v>
      </c>
      <c r="AX235" s="14" t="s">
        <v>73</v>
      </c>
      <c r="AY235" s="251" t="s">
        <v>120</v>
      </c>
    </row>
    <row r="236" s="13" customFormat="1">
      <c r="A236" s="13"/>
      <c r="B236" s="231"/>
      <c r="C236" s="232"/>
      <c r="D236" s="224" t="s">
        <v>133</v>
      </c>
      <c r="E236" s="233" t="s">
        <v>1</v>
      </c>
      <c r="F236" s="234" t="s">
        <v>269</v>
      </c>
      <c r="G236" s="232"/>
      <c r="H236" s="233" t="s">
        <v>1</v>
      </c>
      <c r="I236" s="235"/>
      <c r="J236" s="232"/>
      <c r="K236" s="232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133</v>
      </c>
      <c r="AU236" s="240" t="s">
        <v>80</v>
      </c>
      <c r="AV236" s="13" t="s">
        <v>78</v>
      </c>
      <c r="AW236" s="13" t="s">
        <v>31</v>
      </c>
      <c r="AX236" s="13" t="s">
        <v>73</v>
      </c>
      <c r="AY236" s="240" t="s">
        <v>120</v>
      </c>
    </row>
    <row r="237" s="14" customFormat="1">
      <c r="A237" s="14"/>
      <c r="B237" s="241"/>
      <c r="C237" s="242"/>
      <c r="D237" s="224" t="s">
        <v>133</v>
      </c>
      <c r="E237" s="243" t="s">
        <v>1</v>
      </c>
      <c r="F237" s="244" t="s">
        <v>270</v>
      </c>
      <c r="G237" s="242"/>
      <c r="H237" s="245">
        <v>1960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133</v>
      </c>
      <c r="AU237" s="251" t="s">
        <v>80</v>
      </c>
      <c r="AV237" s="14" t="s">
        <v>80</v>
      </c>
      <c r="AW237" s="14" t="s">
        <v>31</v>
      </c>
      <c r="AX237" s="14" t="s">
        <v>73</v>
      </c>
      <c r="AY237" s="251" t="s">
        <v>120</v>
      </c>
    </row>
    <row r="238" s="13" customFormat="1">
      <c r="A238" s="13"/>
      <c r="B238" s="231"/>
      <c r="C238" s="232"/>
      <c r="D238" s="224" t="s">
        <v>133</v>
      </c>
      <c r="E238" s="233" t="s">
        <v>1</v>
      </c>
      <c r="F238" s="234" t="s">
        <v>271</v>
      </c>
      <c r="G238" s="232"/>
      <c r="H238" s="233" t="s">
        <v>1</v>
      </c>
      <c r="I238" s="235"/>
      <c r="J238" s="232"/>
      <c r="K238" s="232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133</v>
      </c>
      <c r="AU238" s="240" t="s">
        <v>80</v>
      </c>
      <c r="AV238" s="13" t="s">
        <v>78</v>
      </c>
      <c r="AW238" s="13" t="s">
        <v>31</v>
      </c>
      <c r="AX238" s="13" t="s">
        <v>73</v>
      </c>
      <c r="AY238" s="240" t="s">
        <v>120</v>
      </c>
    </row>
    <row r="239" s="14" customFormat="1">
      <c r="A239" s="14"/>
      <c r="B239" s="241"/>
      <c r="C239" s="242"/>
      <c r="D239" s="224" t="s">
        <v>133</v>
      </c>
      <c r="E239" s="243" t="s">
        <v>1</v>
      </c>
      <c r="F239" s="244" t="s">
        <v>272</v>
      </c>
      <c r="G239" s="242"/>
      <c r="H239" s="245">
        <v>641.89999999999998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133</v>
      </c>
      <c r="AU239" s="251" t="s">
        <v>80</v>
      </c>
      <c r="AV239" s="14" t="s">
        <v>80</v>
      </c>
      <c r="AW239" s="14" t="s">
        <v>31</v>
      </c>
      <c r="AX239" s="14" t="s">
        <v>73</v>
      </c>
      <c r="AY239" s="251" t="s">
        <v>120</v>
      </c>
    </row>
    <row r="240" s="15" customFormat="1">
      <c r="A240" s="15"/>
      <c r="B240" s="252"/>
      <c r="C240" s="253"/>
      <c r="D240" s="224" t="s">
        <v>133</v>
      </c>
      <c r="E240" s="254" t="s">
        <v>1</v>
      </c>
      <c r="F240" s="255" t="s">
        <v>136</v>
      </c>
      <c r="G240" s="253"/>
      <c r="H240" s="256">
        <v>2806.9000000000001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133</v>
      </c>
      <c r="AU240" s="262" t="s">
        <v>80</v>
      </c>
      <c r="AV240" s="15" t="s">
        <v>127</v>
      </c>
      <c r="AW240" s="15" t="s">
        <v>31</v>
      </c>
      <c r="AX240" s="15" t="s">
        <v>78</v>
      </c>
      <c r="AY240" s="262" t="s">
        <v>120</v>
      </c>
    </row>
    <row r="241" s="12" customFormat="1" ht="22.8" customHeight="1">
      <c r="A241" s="12"/>
      <c r="B241" s="195"/>
      <c r="C241" s="196"/>
      <c r="D241" s="197" t="s">
        <v>72</v>
      </c>
      <c r="E241" s="209" t="s">
        <v>80</v>
      </c>
      <c r="F241" s="209" t="s">
        <v>273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SUM(P242:P249)</f>
        <v>0</v>
      </c>
      <c r="Q241" s="203"/>
      <c r="R241" s="204">
        <f>SUM(R242:R249)</f>
        <v>4.6034407999999996</v>
      </c>
      <c r="S241" s="203"/>
      <c r="T241" s="205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6" t="s">
        <v>78</v>
      </c>
      <c r="AT241" s="207" t="s">
        <v>72</v>
      </c>
      <c r="AU241" s="207" t="s">
        <v>78</v>
      </c>
      <c r="AY241" s="206" t="s">
        <v>120</v>
      </c>
      <c r="BK241" s="208">
        <f>SUM(BK242:BK249)</f>
        <v>0</v>
      </c>
    </row>
    <row r="242" s="2" customFormat="1" ht="16.5" customHeight="1">
      <c r="A242" s="38"/>
      <c r="B242" s="39"/>
      <c r="C242" s="211" t="s">
        <v>274</v>
      </c>
      <c r="D242" s="211" t="s">
        <v>122</v>
      </c>
      <c r="E242" s="212" t="s">
        <v>275</v>
      </c>
      <c r="F242" s="213" t="s">
        <v>276</v>
      </c>
      <c r="G242" s="214" t="s">
        <v>155</v>
      </c>
      <c r="H242" s="215">
        <v>1.8400000000000001</v>
      </c>
      <c r="I242" s="216"/>
      <c r="J242" s="217">
        <f>ROUND(I242*H242,2)</f>
        <v>0</v>
      </c>
      <c r="K242" s="213" t="s">
        <v>126</v>
      </c>
      <c r="L242" s="44"/>
      <c r="M242" s="218" t="s">
        <v>1</v>
      </c>
      <c r="N242" s="219" t="s">
        <v>38</v>
      </c>
      <c r="O242" s="91"/>
      <c r="P242" s="220">
        <f>O242*H242</f>
        <v>0</v>
      </c>
      <c r="Q242" s="220">
        <v>2.5018699999999998</v>
      </c>
      <c r="R242" s="220">
        <f>Q242*H242</f>
        <v>4.6034407999999996</v>
      </c>
      <c r="S242" s="220">
        <v>0</v>
      </c>
      <c r="T242" s="22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2" t="s">
        <v>127</v>
      </c>
      <c r="AT242" s="222" t="s">
        <v>122</v>
      </c>
      <c r="AU242" s="222" t="s">
        <v>80</v>
      </c>
      <c r="AY242" s="17" t="s">
        <v>120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7" t="s">
        <v>78</v>
      </c>
      <c r="BK242" s="223">
        <f>ROUND(I242*H242,2)</f>
        <v>0</v>
      </c>
      <c r="BL242" s="17" t="s">
        <v>127</v>
      </c>
      <c r="BM242" s="222" t="s">
        <v>277</v>
      </c>
    </row>
    <row r="243" s="2" customFormat="1">
      <c r="A243" s="38"/>
      <c r="B243" s="39"/>
      <c r="C243" s="40"/>
      <c r="D243" s="224" t="s">
        <v>129</v>
      </c>
      <c r="E243" s="40"/>
      <c r="F243" s="225" t="s">
        <v>278</v>
      </c>
      <c r="G243" s="40"/>
      <c r="H243" s="40"/>
      <c r="I243" s="226"/>
      <c r="J243" s="40"/>
      <c r="K243" s="40"/>
      <c r="L243" s="44"/>
      <c r="M243" s="227"/>
      <c r="N243" s="22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80</v>
      </c>
    </row>
    <row r="244" s="2" customFormat="1">
      <c r="A244" s="38"/>
      <c r="B244" s="39"/>
      <c r="C244" s="40"/>
      <c r="D244" s="229" t="s">
        <v>131</v>
      </c>
      <c r="E244" s="40"/>
      <c r="F244" s="230" t="s">
        <v>279</v>
      </c>
      <c r="G244" s="40"/>
      <c r="H244" s="40"/>
      <c r="I244" s="226"/>
      <c r="J244" s="40"/>
      <c r="K244" s="40"/>
      <c r="L244" s="44"/>
      <c r="M244" s="227"/>
      <c r="N244" s="22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131</v>
      </c>
      <c r="AU244" s="17" t="s">
        <v>80</v>
      </c>
    </row>
    <row r="245" s="13" customFormat="1">
      <c r="A245" s="13"/>
      <c r="B245" s="231"/>
      <c r="C245" s="232"/>
      <c r="D245" s="224" t="s">
        <v>133</v>
      </c>
      <c r="E245" s="233" t="s">
        <v>1</v>
      </c>
      <c r="F245" s="234" t="s">
        <v>280</v>
      </c>
      <c r="G245" s="232"/>
      <c r="H245" s="233" t="s">
        <v>1</v>
      </c>
      <c r="I245" s="235"/>
      <c r="J245" s="232"/>
      <c r="K245" s="232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133</v>
      </c>
      <c r="AU245" s="240" t="s">
        <v>80</v>
      </c>
      <c r="AV245" s="13" t="s">
        <v>78</v>
      </c>
      <c r="AW245" s="13" t="s">
        <v>31</v>
      </c>
      <c r="AX245" s="13" t="s">
        <v>73</v>
      </c>
      <c r="AY245" s="240" t="s">
        <v>120</v>
      </c>
    </row>
    <row r="246" s="14" customFormat="1">
      <c r="A246" s="14"/>
      <c r="B246" s="241"/>
      <c r="C246" s="242"/>
      <c r="D246" s="224" t="s">
        <v>133</v>
      </c>
      <c r="E246" s="243" t="s">
        <v>1</v>
      </c>
      <c r="F246" s="244" t="s">
        <v>174</v>
      </c>
      <c r="G246" s="242"/>
      <c r="H246" s="245">
        <v>1.6000000000000001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133</v>
      </c>
      <c r="AU246" s="251" t="s">
        <v>80</v>
      </c>
      <c r="AV246" s="14" t="s">
        <v>80</v>
      </c>
      <c r="AW246" s="14" t="s">
        <v>31</v>
      </c>
      <c r="AX246" s="14" t="s">
        <v>73</v>
      </c>
      <c r="AY246" s="251" t="s">
        <v>120</v>
      </c>
    </row>
    <row r="247" s="13" customFormat="1">
      <c r="A247" s="13"/>
      <c r="B247" s="231"/>
      <c r="C247" s="232"/>
      <c r="D247" s="224" t="s">
        <v>133</v>
      </c>
      <c r="E247" s="233" t="s">
        <v>1</v>
      </c>
      <c r="F247" s="234" t="s">
        <v>281</v>
      </c>
      <c r="G247" s="232"/>
      <c r="H247" s="233" t="s">
        <v>1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133</v>
      </c>
      <c r="AU247" s="240" t="s">
        <v>80</v>
      </c>
      <c r="AV247" s="13" t="s">
        <v>78</v>
      </c>
      <c r="AW247" s="13" t="s">
        <v>31</v>
      </c>
      <c r="AX247" s="13" t="s">
        <v>73</v>
      </c>
      <c r="AY247" s="240" t="s">
        <v>120</v>
      </c>
    </row>
    <row r="248" s="14" customFormat="1">
      <c r="A248" s="14"/>
      <c r="B248" s="241"/>
      <c r="C248" s="242"/>
      <c r="D248" s="224" t="s">
        <v>133</v>
      </c>
      <c r="E248" s="243" t="s">
        <v>1</v>
      </c>
      <c r="F248" s="244" t="s">
        <v>282</v>
      </c>
      <c r="G248" s="242"/>
      <c r="H248" s="245">
        <v>0.23999999999999999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133</v>
      </c>
      <c r="AU248" s="251" t="s">
        <v>80</v>
      </c>
      <c r="AV248" s="14" t="s">
        <v>80</v>
      </c>
      <c r="AW248" s="14" t="s">
        <v>31</v>
      </c>
      <c r="AX248" s="14" t="s">
        <v>73</v>
      </c>
      <c r="AY248" s="251" t="s">
        <v>120</v>
      </c>
    </row>
    <row r="249" s="15" customFormat="1">
      <c r="A249" s="15"/>
      <c r="B249" s="252"/>
      <c r="C249" s="253"/>
      <c r="D249" s="224" t="s">
        <v>133</v>
      </c>
      <c r="E249" s="254" t="s">
        <v>1</v>
      </c>
      <c r="F249" s="255" t="s">
        <v>136</v>
      </c>
      <c r="G249" s="253"/>
      <c r="H249" s="256">
        <v>1.8400000000000001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2" t="s">
        <v>133</v>
      </c>
      <c r="AU249" s="262" t="s">
        <v>80</v>
      </c>
      <c r="AV249" s="15" t="s">
        <v>127</v>
      </c>
      <c r="AW249" s="15" t="s">
        <v>31</v>
      </c>
      <c r="AX249" s="15" t="s">
        <v>78</v>
      </c>
      <c r="AY249" s="262" t="s">
        <v>120</v>
      </c>
    </row>
    <row r="250" s="12" customFormat="1" ht="22.8" customHeight="1">
      <c r="A250" s="12"/>
      <c r="B250" s="195"/>
      <c r="C250" s="196"/>
      <c r="D250" s="197" t="s">
        <v>72</v>
      </c>
      <c r="E250" s="209" t="s">
        <v>167</v>
      </c>
      <c r="F250" s="209" t="s">
        <v>283</v>
      </c>
      <c r="G250" s="196"/>
      <c r="H250" s="196"/>
      <c r="I250" s="199"/>
      <c r="J250" s="210">
        <f>BK250</f>
        <v>0</v>
      </c>
      <c r="K250" s="196"/>
      <c r="L250" s="201"/>
      <c r="M250" s="202"/>
      <c r="N250" s="203"/>
      <c r="O250" s="203"/>
      <c r="P250" s="204">
        <f>SUM(P251:P357)</f>
        <v>0</v>
      </c>
      <c r="Q250" s="203"/>
      <c r="R250" s="204">
        <f>SUM(R251:R357)</f>
        <v>201.83627000000001</v>
      </c>
      <c r="S250" s="203"/>
      <c r="T250" s="205">
        <f>SUM(T251:T357)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6" t="s">
        <v>78</v>
      </c>
      <c r="AT250" s="207" t="s">
        <v>72</v>
      </c>
      <c r="AU250" s="207" t="s">
        <v>78</v>
      </c>
      <c r="AY250" s="206" t="s">
        <v>120</v>
      </c>
      <c r="BK250" s="208">
        <f>SUM(BK251:BK357)</f>
        <v>0</v>
      </c>
    </row>
    <row r="251" s="2" customFormat="1" ht="24.15" customHeight="1">
      <c r="A251" s="38"/>
      <c r="B251" s="39"/>
      <c r="C251" s="211" t="s">
        <v>284</v>
      </c>
      <c r="D251" s="211" t="s">
        <v>122</v>
      </c>
      <c r="E251" s="212" t="s">
        <v>285</v>
      </c>
      <c r="F251" s="213" t="s">
        <v>286</v>
      </c>
      <c r="G251" s="214" t="s">
        <v>125</v>
      </c>
      <c r="H251" s="215">
        <v>410</v>
      </c>
      <c r="I251" s="216"/>
      <c r="J251" s="217">
        <f>ROUND(I251*H251,2)</f>
        <v>0</v>
      </c>
      <c r="K251" s="213" t="s">
        <v>126</v>
      </c>
      <c r="L251" s="44"/>
      <c r="M251" s="218" t="s">
        <v>1</v>
      </c>
      <c r="N251" s="219" t="s">
        <v>38</v>
      </c>
      <c r="O251" s="91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2" t="s">
        <v>127</v>
      </c>
      <c r="AT251" s="222" t="s">
        <v>122</v>
      </c>
      <c r="AU251" s="222" t="s">
        <v>80</v>
      </c>
      <c r="AY251" s="17" t="s">
        <v>120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78</v>
      </c>
      <c r="BK251" s="223">
        <f>ROUND(I251*H251,2)</f>
        <v>0</v>
      </c>
      <c r="BL251" s="17" t="s">
        <v>127</v>
      </c>
      <c r="BM251" s="222" t="s">
        <v>287</v>
      </c>
    </row>
    <row r="252" s="2" customFormat="1">
      <c r="A252" s="38"/>
      <c r="B252" s="39"/>
      <c r="C252" s="40"/>
      <c r="D252" s="224" t="s">
        <v>129</v>
      </c>
      <c r="E252" s="40"/>
      <c r="F252" s="225" t="s">
        <v>288</v>
      </c>
      <c r="G252" s="40"/>
      <c r="H252" s="40"/>
      <c r="I252" s="226"/>
      <c r="J252" s="40"/>
      <c r="K252" s="40"/>
      <c r="L252" s="44"/>
      <c r="M252" s="227"/>
      <c r="N252" s="228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129</v>
      </c>
      <c r="AU252" s="17" t="s">
        <v>80</v>
      </c>
    </row>
    <row r="253" s="2" customFormat="1">
      <c r="A253" s="38"/>
      <c r="B253" s="39"/>
      <c r="C253" s="40"/>
      <c r="D253" s="229" t="s">
        <v>131</v>
      </c>
      <c r="E253" s="40"/>
      <c r="F253" s="230" t="s">
        <v>289</v>
      </c>
      <c r="G253" s="40"/>
      <c r="H253" s="40"/>
      <c r="I253" s="226"/>
      <c r="J253" s="40"/>
      <c r="K253" s="40"/>
      <c r="L253" s="44"/>
      <c r="M253" s="227"/>
      <c r="N253" s="228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131</v>
      </c>
      <c r="AU253" s="17" t="s">
        <v>80</v>
      </c>
    </row>
    <row r="254" s="13" customFormat="1">
      <c r="A254" s="13"/>
      <c r="B254" s="231"/>
      <c r="C254" s="232"/>
      <c r="D254" s="224" t="s">
        <v>133</v>
      </c>
      <c r="E254" s="233" t="s">
        <v>1</v>
      </c>
      <c r="F254" s="234" t="s">
        <v>290</v>
      </c>
      <c r="G254" s="232"/>
      <c r="H254" s="233" t="s">
        <v>1</v>
      </c>
      <c r="I254" s="235"/>
      <c r="J254" s="232"/>
      <c r="K254" s="232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133</v>
      </c>
      <c r="AU254" s="240" t="s">
        <v>80</v>
      </c>
      <c r="AV254" s="13" t="s">
        <v>78</v>
      </c>
      <c r="AW254" s="13" t="s">
        <v>31</v>
      </c>
      <c r="AX254" s="13" t="s">
        <v>73</v>
      </c>
      <c r="AY254" s="240" t="s">
        <v>120</v>
      </c>
    </row>
    <row r="255" s="14" customFormat="1">
      <c r="A255" s="14"/>
      <c r="B255" s="241"/>
      <c r="C255" s="242"/>
      <c r="D255" s="224" t="s">
        <v>133</v>
      </c>
      <c r="E255" s="243" t="s">
        <v>1</v>
      </c>
      <c r="F255" s="244" t="s">
        <v>291</v>
      </c>
      <c r="G255" s="242"/>
      <c r="H255" s="245">
        <v>410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133</v>
      </c>
      <c r="AU255" s="251" t="s">
        <v>80</v>
      </c>
      <c r="AV255" s="14" t="s">
        <v>80</v>
      </c>
      <c r="AW255" s="14" t="s">
        <v>31</v>
      </c>
      <c r="AX255" s="14" t="s">
        <v>73</v>
      </c>
      <c r="AY255" s="251" t="s">
        <v>120</v>
      </c>
    </row>
    <row r="256" s="15" customFormat="1">
      <c r="A256" s="15"/>
      <c r="B256" s="252"/>
      <c r="C256" s="253"/>
      <c r="D256" s="224" t="s">
        <v>133</v>
      </c>
      <c r="E256" s="254" t="s">
        <v>1</v>
      </c>
      <c r="F256" s="255" t="s">
        <v>136</v>
      </c>
      <c r="G256" s="253"/>
      <c r="H256" s="256">
        <v>410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2" t="s">
        <v>133</v>
      </c>
      <c r="AU256" s="262" t="s">
        <v>80</v>
      </c>
      <c r="AV256" s="15" t="s">
        <v>127</v>
      </c>
      <c r="AW256" s="15" t="s">
        <v>31</v>
      </c>
      <c r="AX256" s="15" t="s">
        <v>78</v>
      </c>
      <c r="AY256" s="262" t="s">
        <v>120</v>
      </c>
    </row>
    <row r="257" s="2" customFormat="1" ht="21.75" customHeight="1">
      <c r="A257" s="38"/>
      <c r="B257" s="39"/>
      <c r="C257" s="211" t="s">
        <v>7</v>
      </c>
      <c r="D257" s="211" t="s">
        <v>122</v>
      </c>
      <c r="E257" s="212" t="s">
        <v>292</v>
      </c>
      <c r="F257" s="213" t="s">
        <v>293</v>
      </c>
      <c r="G257" s="214" t="s">
        <v>125</v>
      </c>
      <c r="H257" s="215">
        <v>83</v>
      </c>
      <c r="I257" s="216"/>
      <c r="J257" s="217">
        <f>ROUND(I257*H257,2)</f>
        <v>0</v>
      </c>
      <c r="K257" s="213" t="s">
        <v>126</v>
      </c>
      <c r="L257" s="44"/>
      <c r="M257" s="218" t="s">
        <v>1</v>
      </c>
      <c r="N257" s="219" t="s">
        <v>38</v>
      </c>
      <c r="O257" s="91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2" t="s">
        <v>127</v>
      </c>
      <c r="AT257" s="222" t="s">
        <v>122</v>
      </c>
      <c r="AU257" s="222" t="s">
        <v>80</v>
      </c>
      <c r="AY257" s="17" t="s">
        <v>120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78</v>
      </c>
      <c r="BK257" s="223">
        <f>ROUND(I257*H257,2)</f>
        <v>0</v>
      </c>
      <c r="BL257" s="17" t="s">
        <v>127</v>
      </c>
      <c r="BM257" s="222" t="s">
        <v>294</v>
      </c>
    </row>
    <row r="258" s="2" customFormat="1">
      <c r="A258" s="38"/>
      <c r="B258" s="39"/>
      <c r="C258" s="40"/>
      <c r="D258" s="224" t="s">
        <v>129</v>
      </c>
      <c r="E258" s="40"/>
      <c r="F258" s="225" t="s">
        <v>295</v>
      </c>
      <c r="G258" s="40"/>
      <c r="H258" s="40"/>
      <c r="I258" s="226"/>
      <c r="J258" s="40"/>
      <c r="K258" s="40"/>
      <c r="L258" s="44"/>
      <c r="M258" s="227"/>
      <c r="N258" s="228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80</v>
      </c>
    </row>
    <row r="259" s="2" customFormat="1">
      <c r="A259" s="38"/>
      <c r="B259" s="39"/>
      <c r="C259" s="40"/>
      <c r="D259" s="229" t="s">
        <v>131</v>
      </c>
      <c r="E259" s="40"/>
      <c r="F259" s="230" t="s">
        <v>296</v>
      </c>
      <c r="G259" s="40"/>
      <c r="H259" s="40"/>
      <c r="I259" s="226"/>
      <c r="J259" s="40"/>
      <c r="K259" s="40"/>
      <c r="L259" s="44"/>
      <c r="M259" s="227"/>
      <c r="N259" s="228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131</v>
      </c>
      <c r="AU259" s="17" t="s">
        <v>80</v>
      </c>
    </row>
    <row r="260" s="13" customFormat="1">
      <c r="A260" s="13"/>
      <c r="B260" s="231"/>
      <c r="C260" s="232"/>
      <c r="D260" s="224" t="s">
        <v>133</v>
      </c>
      <c r="E260" s="233" t="s">
        <v>1</v>
      </c>
      <c r="F260" s="234" t="s">
        <v>297</v>
      </c>
      <c r="G260" s="232"/>
      <c r="H260" s="233" t="s">
        <v>1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133</v>
      </c>
      <c r="AU260" s="240" t="s">
        <v>80</v>
      </c>
      <c r="AV260" s="13" t="s">
        <v>78</v>
      </c>
      <c r="AW260" s="13" t="s">
        <v>31</v>
      </c>
      <c r="AX260" s="13" t="s">
        <v>73</v>
      </c>
      <c r="AY260" s="240" t="s">
        <v>120</v>
      </c>
    </row>
    <row r="261" s="14" customFormat="1">
      <c r="A261" s="14"/>
      <c r="B261" s="241"/>
      <c r="C261" s="242"/>
      <c r="D261" s="224" t="s">
        <v>133</v>
      </c>
      <c r="E261" s="243" t="s">
        <v>1</v>
      </c>
      <c r="F261" s="244" t="s">
        <v>298</v>
      </c>
      <c r="G261" s="242"/>
      <c r="H261" s="245">
        <v>83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133</v>
      </c>
      <c r="AU261" s="251" t="s">
        <v>80</v>
      </c>
      <c r="AV261" s="14" t="s">
        <v>80</v>
      </c>
      <c r="AW261" s="14" t="s">
        <v>31</v>
      </c>
      <c r="AX261" s="14" t="s">
        <v>73</v>
      </c>
      <c r="AY261" s="251" t="s">
        <v>120</v>
      </c>
    </row>
    <row r="262" s="15" customFormat="1">
      <c r="A262" s="15"/>
      <c r="B262" s="252"/>
      <c r="C262" s="253"/>
      <c r="D262" s="224" t="s">
        <v>133</v>
      </c>
      <c r="E262" s="254" t="s">
        <v>1</v>
      </c>
      <c r="F262" s="255" t="s">
        <v>136</v>
      </c>
      <c r="G262" s="253"/>
      <c r="H262" s="256">
        <v>83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2" t="s">
        <v>133</v>
      </c>
      <c r="AU262" s="262" t="s">
        <v>80</v>
      </c>
      <c r="AV262" s="15" t="s">
        <v>127</v>
      </c>
      <c r="AW262" s="15" t="s">
        <v>31</v>
      </c>
      <c r="AX262" s="15" t="s">
        <v>78</v>
      </c>
      <c r="AY262" s="262" t="s">
        <v>120</v>
      </c>
    </row>
    <row r="263" s="2" customFormat="1" ht="24.15" customHeight="1">
      <c r="A263" s="38"/>
      <c r="B263" s="39"/>
      <c r="C263" s="211" t="s">
        <v>299</v>
      </c>
      <c r="D263" s="211" t="s">
        <v>122</v>
      </c>
      <c r="E263" s="212" t="s">
        <v>300</v>
      </c>
      <c r="F263" s="213" t="s">
        <v>301</v>
      </c>
      <c r="G263" s="214" t="s">
        <v>125</v>
      </c>
      <c r="H263" s="215">
        <v>1877</v>
      </c>
      <c r="I263" s="216"/>
      <c r="J263" s="217">
        <f>ROUND(I263*H263,2)</f>
        <v>0</v>
      </c>
      <c r="K263" s="213" t="s">
        <v>126</v>
      </c>
      <c r="L263" s="44"/>
      <c r="M263" s="218" t="s">
        <v>1</v>
      </c>
      <c r="N263" s="219" t="s">
        <v>38</v>
      </c>
      <c r="O263" s="91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2" t="s">
        <v>127</v>
      </c>
      <c r="AT263" s="222" t="s">
        <v>122</v>
      </c>
      <c r="AU263" s="222" t="s">
        <v>80</v>
      </c>
      <c r="AY263" s="17" t="s">
        <v>120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78</v>
      </c>
      <c r="BK263" s="223">
        <f>ROUND(I263*H263,2)</f>
        <v>0</v>
      </c>
      <c r="BL263" s="17" t="s">
        <v>127</v>
      </c>
      <c r="BM263" s="222" t="s">
        <v>302</v>
      </c>
    </row>
    <row r="264" s="2" customFormat="1">
      <c r="A264" s="38"/>
      <c r="B264" s="39"/>
      <c r="C264" s="40"/>
      <c r="D264" s="224" t="s">
        <v>129</v>
      </c>
      <c r="E264" s="40"/>
      <c r="F264" s="225" t="s">
        <v>303</v>
      </c>
      <c r="G264" s="40"/>
      <c r="H264" s="40"/>
      <c r="I264" s="226"/>
      <c r="J264" s="40"/>
      <c r="K264" s="40"/>
      <c r="L264" s="44"/>
      <c r="M264" s="227"/>
      <c r="N264" s="228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80</v>
      </c>
    </row>
    <row r="265" s="2" customFormat="1">
      <c r="A265" s="38"/>
      <c r="B265" s="39"/>
      <c r="C265" s="40"/>
      <c r="D265" s="229" t="s">
        <v>131</v>
      </c>
      <c r="E265" s="40"/>
      <c r="F265" s="230" t="s">
        <v>304</v>
      </c>
      <c r="G265" s="40"/>
      <c r="H265" s="40"/>
      <c r="I265" s="226"/>
      <c r="J265" s="40"/>
      <c r="K265" s="40"/>
      <c r="L265" s="44"/>
      <c r="M265" s="227"/>
      <c r="N265" s="228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131</v>
      </c>
      <c r="AU265" s="17" t="s">
        <v>80</v>
      </c>
    </row>
    <row r="266" s="13" customFormat="1">
      <c r="A266" s="13"/>
      <c r="B266" s="231"/>
      <c r="C266" s="232"/>
      <c r="D266" s="224" t="s">
        <v>133</v>
      </c>
      <c r="E266" s="233" t="s">
        <v>1</v>
      </c>
      <c r="F266" s="234" t="s">
        <v>305</v>
      </c>
      <c r="G266" s="232"/>
      <c r="H266" s="233" t="s">
        <v>1</v>
      </c>
      <c r="I266" s="235"/>
      <c r="J266" s="232"/>
      <c r="K266" s="232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133</v>
      </c>
      <c r="AU266" s="240" t="s">
        <v>80</v>
      </c>
      <c r="AV266" s="13" t="s">
        <v>78</v>
      </c>
      <c r="AW266" s="13" t="s">
        <v>31</v>
      </c>
      <c r="AX266" s="13" t="s">
        <v>73</v>
      </c>
      <c r="AY266" s="240" t="s">
        <v>120</v>
      </c>
    </row>
    <row r="267" s="14" customFormat="1">
      <c r="A267" s="14"/>
      <c r="B267" s="241"/>
      <c r="C267" s="242"/>
      <c r="D267" s="224" t="s">
        <v>133</v>
      </c>
      <c r="E267" s="243" t="s">
        <v>1</v>
      </c>
      <c r="F267" s="244" t="s">
        <v>306</v>
      </c>
      <c r="G267" s="242"/>
      <c r="H267" s="245">
        <v>1877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133</v>
      </c>
      <c r="AU267" s="251" t="s">
        <v>80</v>
      </c>
      <c r="AV267" s="14" t="s">
        <v>80</v>
      </c>
      <c r="AW267" s="14" t="s">
        <v>31</v>
      </c>
      <c r="AX267" s="14" t="s">
        <v>73</v>
      </c>
      <c r="AY267" s="251" t="s">
        <v>120</v>
      </c>
    </row>
    <row r="268" s="15" customFormat="1">
      <c r="A268" s="15"/>
      <c r="B268" s="252"/>
      <c r="C268" s="253"/>
      <c r="D268" s="224" t="s">
        <v>133</v>
      </c>
      <c r="E268" s="254" t="s">
        <v>1</v>
      </c>
      <c r="F268" s="255" t="s">
        <v>136</v>
      </c>
      <c r="G268" s="253"/>
      <c r="H268" s="256">
        <v>1877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2" t="s">
        <v>133</v>
      </c>
      <c r="AU268" s="262" t="s">
        <v>80</v>
      </c>
      <c r="AV268" s="15" t="s">
        <v>127</v>
      </c>
      <c r="AW268" s="15" t="s">
        <v>31</v>
      </c>
      <c r="AX268" s="15" t="s">
        <v>78</v>
      </c>
      <c r="AY268" s="262" t="s">
        <v>120</v>
      </c>
    </row>
    <row r="269" s="2" customFormat="1" ht="24.15" customHeight="1">
      <c r="A269" s="38"/>
      <c r="B269" s="39"/>
      <c r="C269" s="211" t="s">
        <v>307</v>
      </c>
      <c r="D269" s="211" t="s">
        <v>122</v>
      </c>
      <c r="E269" s="212" t="s">
        <v>308</v>
      </c>
      <c r="F269" s="213" t="s">
        <v>309</v>
      </c>
      <c r="G269" s="214" t="s">
        <v>125</v>
      </c>
      <c r="H269" s="215">
        <v>641.89999999999998</v>
      </c>
      <c r="I269" s="216"/>
      <c r="J269" s="217">
        <f>ROUND(I269*H269,2)</f>
        <v>0</v>
      </c>
      <c r="K269" s="213" t="s">
        <v>126</v>
      </c>
      <c r="L269" s="44"/>
      <c r="M269" s="218" t="s">
        <v>1</v>
      </c>
      <c r="N269" s="219" t="s">
        <v>38</v>
      </c>
      <c r="O269" s="91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2" t="s">
        <v>127</v>
      </c>
      <c r="AT269" s="222" t="s">
        <v>122</v>
      </c>
      <c r="AU269" s="222" t="s">
        <v>80</v>
      </c>
      <c r="AY269" s="17" t="s">
        <v>120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7" t="s">
        <v>78</v>
      </c>
      <c r="BK269" s="223">
        <f>ROUND(I269*H269,2)</f>
        <v>0</v>
      </c>
      <c r="BL269" s="17" t="s">
        <v>127</v>
      </c>
      <c r="BM269" s="222" t="s">
        <v>310</v>
      </c>
    </row>
    <row r="270" s="2" customFormat="1">
      <c r="A270" s="38"/>
      <c r="B270" s="39"/>
      <c r="C270" s="40"/>
      <c r="D270" s="224" t="s">
        <v>129</v>
      </c>
      <c r="E270" s="40"/>
      <c r="F270" s="225" t="s">
        <v>311</v>
      </c>
      <c r="G270" s="40"/>
      <c r="H270" s="40"/>
      <c r="I270" s="226"/>
      <c r="J270" s="40"/>
      <c r="K270" s="40"/>
      <c r="L270" s="44"/>
      <c r="M270" s="227"/>
      <c r="N270" s="228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80</v>
      </c>
    </row>
    <row r="271" s="2" customFormat="1">
      <c r="A271" s="38"/>
      <c r="B271" s="39"/>
      <c r="C271" s="40"/>
      <c r="D271" s="229" t="s">
        <v>131</v>
      </c>
      <c r="E271" s="40"/>
      <c r="F271" s="230" t="s">
        <v>312</v>
      </c>
      <c r="G271" s="40"/>
      <c r="H271" s="40"/>
      <c r="I271" s="226"/>
      <c r="J271" s="40"/>
      <c r="K271" s="40"/>
      <c r="L271" s="44"/>
      <c r="M271" s="227"/>
      <c r="N271" s="228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131</v>
      </c>
      <c r="AU271" s="17" t="s">
        <v>80</v>
      </c>
    </row>
    <row r="272" s="13" customFormat="1">
      <c r="A272" s="13"/>
      <c r="B272" s="231"/>
      <c r="C272" s="232"/>
      <c r="D272" s="224" t="s">
        <v>133</v>
      </c>
      <c r="E272" s="233" t="s">
        <v>1</v>
      </c>
      <c r="F272" s="234" t="s">
        <v>271</v>
      </c>
      <c r="G272" s="232"/>
      <c r="H272" s="233" t="s">
        <v>1</v>
      </c>
      <c r="I272" s="235"/>
      <c r="J272" s="232"/>
      <c r="K272" s="232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133</v>
      </c>
      <c r="AU272" s="240" t="s">
        <v>80</v>
      </c>
      <c r="AV272" s="13" t="s">
        <v>78</v>
      </c>
      <c r="AW272" s="13" t="s">
        <v>31</v>
      </c>
      <c r="AX272" s="13" t="s">
        <v>73</v>
      </c>
      <c r="AY272" s="240" t="s">
        <v>120</v>
      </c>
    </row>
    <row r="273" s="14" customFormat="1">
      <c r="A273" s="14"/>
      <c r="B273" s="241"/>
      <c r="C273" s="242"/>
      <c r="D273" s="224" t="s">
        <v>133</v>
      </c>
      <c r="E273" s="243" t="s">
        <v>1</v>
      </c>
      <c r="F273" s="244" t="s">
        <v>272</v>
      </c>
      <c r="G273" s="242"/>
      <c r="H273" s="245">
        <v>641.89999999999998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133</v>
      </c>
      <c r="AU273" s="251" t="s">
        <v>80</v>
      </c>
      <c r="AV273" s="14" t="s">
        <v>80</v>
      </c>
      <c r="AW273" s="14" t="s">
        <v>31</v>
      </c>
      <c r="AX273" s="14" t="s">
        <v>73</v>
      </c>
      <c r="AY273" s="251" t="s">
        <v>120</v>
      </c>
    </row>
    <row r="274" s="15" customFormat="1">
      <c r="A274" s="15"/>
      <c r="B274" s="252"/>
      <c r="C274" s="253"/>
      <c r="D274" s="224" t="s">
        <v>133</v>
      </c>
      <c r="E274" s="254" t="s">
        <v>1</v>
      </c>
      <c r="F274" s="255" t="s">
        <v>136</v>
      </c>
      <c r="G274" s="253"/>
      <c r="H274" s="256">
        <v>641.89999999999998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2" t="s">
        <v>133</v>
      </c>
      <c r="AU274" s="262" t="s">
        <v>80</v>
      </c>
      <c r="AV274" s="15" t="s">
        <v>127</v>
      </c>
      <c r="AW274" s="15" t="s">
        <v>31</v>
      </c>
      <c r="AX274" s="15" t="s">
        <v>78</v>
      </c>
      <c r="AY274" s="262" t="s">
        <v>120</v>
      </c>
    </row>
    <row r="275" s="2" customFormat="1" ht="33" customHeight="1">
      <c r="A275" s="38"/>
      <c r="B275" s="39"/>
      <c r="C275" s="211" t="s">
        <v>313</v>
      </c>
      <c r="D275" s="211" t="s">
        <v>122</v>
      </c>
      <c r="E275" s="212" t="s">
        <v>314</v>
      </c>
      <c r="F275" s="213" t="s">
        <v>315</v>
      </c>
      <c r="G275" s="214" t="s">
        <v>125</v>
      </c>
      <c r="H275" s="215">
        <v>1877</v>
      </c>
      <c r="I275" s="216"/>
      <c r="J275" s="217">
        <f>ROUND(I275*H275,2)</f>
        <v>0</v>
      </c>
      <c r="K275" s="213" t="s">
        <v>126</v>
      </c>
      <c r="L275" s="44"/>
      <c r="M275" s="218" t="s">
        <v>1</v>
      </c>
      <c r="N275" s="219" t="s">
        <v>38</v>
      </c>
      <c r="O275" s="91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2" t="s">
        <v>127</v>
      </c>
      <c r="AT275" s="222" t="s">
        <v>122</v>
      </c>
      <c r="AU275" s="222" t="s">
        <v>80</v>
      </c>
      <c r="AY275" s="17" t="s">
        <v>120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78</v>
      </c>
      <c r="BK275" s="223">
        <f>ROUND(I275*H275,2)</f>
        <v>0</v>
      </c>
      <c r="BL275" s="17" t="s">
        <v>127</v>
      </c>
      <c r="BM275" s="222" t="s">
        <v>316</v>
      </c>
    </row>
    <row r="276" s="2" customFormat="1">
      <c r="A276" s="38"/>
      <c r="B276" s="39"/>
      <c r="C276" s="40"/>
      <c r="D276" s="224" t="s">
        <v>129</v>
      </c>
      <c r="E276" s="40"/>
      <c r="F276" s="225" t="s">
        <v>317</v>
      </c>
      <c r="G276" s="40"/>
      <c r="H276" s="40"/>
      <c r="I276" s="226"/>
      <c r="J276" s="40"/>
      <c r="K276" s="40"/>
      <c r="L276" s="44"/>
      <c r="M276" s="227"/>
      <c r="N276" s="228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129</v>
      </c>
      <c r="AU276" s="17" t="s">
        <v>80</v>
      </c>
    </row>
    <row r="277" s="2" customFormat="1">
      <c r="A277" s="38"/>
      <c r="B277" s="39"/>
      <c r="C277" s="40"/>
      <c r="D277" s="229" t="s">
        <v>131</v>
      </c>
      <c r="E277" s="40"/>
      <c r="F277" s="230" t="s">
        <v>318</v>
      </c>
      <c r="G277" s="40"/>
      <c r="H277" s="40"/>
      <c r="I277" s="226"/>
      <c r="J277" s="40"/>
      <c r="K277" s="40"/>
      <c r="L277" s="44"/>
      <c r="M277" s="227"/>
      <c r="N277" s="228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131</v>
      </c>
      <c r="AU277" s="17" t="s">
        <v>80</v>
      </c>
    </row>
    <row r="278" s="13" customFormat="1">
      <c r="A278" s="13"/>
      <c r="B278" s="231"/>
      <c r="C278" s="232"/>
      <c r="D278" s="224" t="s">
        <v>133</v>
      </c>
      <c r="E278" s="233" t="s">
        <v>1</v>
      </c>
      <c r="F278" s="234" t="s">
        <v>305</v>
      </c>
      <c r="G278" s="232"/>
      <c r="H278" s="233" t="s">
        <v>1</v>
      </c>
      <c r="I278" s="235"/>
      <c r="J278" s="232"/>
      <c r="K278" s="232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133</v>
      </c>
      <c r="AU278" s="240" t="s">
        <v>80</v>
      </c>
      <c r="AV278" s="13" t="s">
        <v>78</v>
      </c>
      <c r="AW278" s="13" t="s">
        <v>31</v>
      </c>
      <c r="AX278" s="13" t="s">
        <v>73</v>
      </c>
      <c r="AY278" s="240" t="s">
        <v>120</v>
      </c>
    </row>
    <row r="279" s="14" customFormat="1">
      <c r="A279" s="14"/>
      <c r="B279" s="241"/>
      <c r="C279" s="242"/>
      <c r="D279" s="224" t="s">
        <v>133</v>
      </c>
      <c r="E279" s="243" t="s">
        <v>1</v>
      </c>
      <c r="F279" s="244" t="s">
        <v>306</v>
      </c>
      <c r="G279" s="242"/>
      <c r="H279" s="245">
        <v>1877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133</v>
      </c>
      <c r="AU279" s="251" t="s">
        <v>80</v>
      </c>
      <c r="AV279" s="14" t="s">
        <v>80</v>
      </c>
      <c r="AW279" s="14" t="s">
        <v>31</v>
      </c>
      <c r="AX279" s="14" t="s">
        <v>73</v>
      </c>
      <c r="AY279" s="251" t="s">
        <v>120</v>
      </c>
    </row>
    <row r="280" s="15" customFormat="1">
      <c r="A280" s="15"/>
      <c r="B280" s="252"/>
      <c r="C280" s="253"/>
      <c r="D280" s="224" t="s">
        <v>133</v>
      </c>
      <c r="E280" s="254" t="s">
        <v>1</v>
      </c>
      <c r="F280" s="255" t="s">
        <v>136</v>
      </c>
      <c r="G280" s="253"/>
      <c r="H280" s="256">
        <v>1877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2" t="s">
        <v>133</v>
      </c>
      <c r="AU280" s="262" t="s">
        <v>80</v>
      </c>
      <c r="AV280" s="15" t="s">
        <v>127</v>
      </c>
      <c r="AW280" s="15" t="s">
        <v>31</v>
      </c>
      <c r="AX280" s="15" t="s">
        <v>78</v>
      </c>
      <c r="AY280" s="262" t="s">
        <v>120</v>
      </c>
    </row>
    <row r="281" s="2" customFormat="1" ht="24.15" customHeight="1">
      <c r="A281" s="38"/>
      <c r="B281" s="39"/>
      <c r="C281" s="211" t="s">
        <v>319</v>
      </c>
      <c r="D281" s="211" t="s">
        <v>122</v>
      </c>
      <c r="E281" s="212" t="s">
        <v>320</v>
      </c>
      <c r="F281" s="213" t="s">
        <v>321</v>
      </c>
      <c r="G281" s="214" t="s">
        <v>125</v>
      </c>
      <c r="H281" s="215">
        <v>1877</v>
      </c>
      <c r="I281" s="216"/>
      <c r="J281" s="217">
        <f>ROUND(I281*H281,2)</f>
        <v>0</v>
      </c>
      <c r="K281" s="213" t="s">
        <v>126</v>
      </c>
      <c r="L281" s="44"/>
      <c r="M281" s="218" t="s">
        <v>1</v>
      </c>
      <c r="N281" s="219" t="s">
        <v>38</v>
      </c>
      <c r="O281" s="91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2" t="s">
        <v>127</v>
      </c>
      <c r="AT281" s="222" t="s">
        <v>122</v>
      </c>
      <c r="AU281" s="222" t="s">
        <v>80</v>
      </c>
      <c r="AY281" s="17" t="s">
        <v>120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7" t="s">
        <v>78</v>
      </c>
      <c r="BK281" s="223">
        <f>ROUND(I281*H281,2)</f>
        <v>0</v>
      </c>
      <c r="BL281" s="17" t="s">
        <v>127</v>
      </c>
      <c r="BM281" s="222" t="s">
        <v>322</v>
      </c>
    </row>
    <row r="282" s="2" customFormat="1">
      <c r="A282" s="38"/>
      <c r="B282" s="39"/>
      <c r="C282" s="40"/>
      <c r="D282" s="224" t="s">
        <v>129</v>
      </c>
      <c r="E282" s="40"/>
      <c r="F282" s="225" t="s">
        <v>323</v>
      </c>
      <c r="G282" s="40"/>
      <c r="H282" s="40"/>
      <c r="I282" s="226"/>
      <c r="J282" s="40"/>
      <c r="K282" s="40"/>
      <c r="L282" s="44"/>
      <c r="M282" s="227"/>
      <c r="N282" s="228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129</v>
      </c>
      <c r="AU282" s="17" t="s">
        <v>80</v>
      </c>
    </row>
    <row r="283" s="2" customFormat="1">
      <c r="A283" s="38"/>
      <c r="B283" s="39"/>
      <c r="C283" s="40"/>
      <c r="D283" s="229" t="s">
        <v>131</v>
      </c>
      <c r="E283" s="40"/>
      <c r="F283" s="230" t="s">
        <v>324</v>
      </c>
      <c r="G283" s="40"/>
      <c r="H283" s="40"/>
      <c r="I283" s="226"/>
      <c r="J283" s="40"/>
      <c r="K283" s="40"/>
      <c r="L283" s="44"/>
      <c r="M283" s="227"/>
      <c r="N283" s="228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131</v>
      </c>
      <c r="AU283" s="17" t="s">
        <v>80</v>
      </c>
    </row>
    <row r="284" s="13" customFormat="1">
      <c r="A284" s="13"/>
      <c r="B284" s="231"/>
      <c r="C284" s="232"/>
      <c r="D284" s="224" t="s">
        <v>133</v>
      </c>
      <c r="E284" s="233" t="s">
        <v>1</v>
      </c>
      <c r="F284" s="234" t="s">
        <v>305</v>
      </c>
      <c r="G284" s="232"/>
      <c r="H284" s="233" t="s">
        <v>1</v>
      </c>
      <c r="I284" s="235"/>
      <c r="J284" s="232"/>
      <c r="K284" s="232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133</v>
      </c>
      <c r="AU284" s="240" t="s">
        <v>80</v>
      </c>
      <c r="AV284" s="13" t="s">
        <v>78</v>
      </c>
      <c r="AW284" s="13" t="s">
        <v>31</v>
      </c>
      <c r="AX284" s="13" t="s">
        <v>73</v>
      </c>
      <c r="AY284" s="240" t="s">
        <v>120</v>
      </c>
    </row>
    <row r="285" s="14" customFormat="1">
      <c r="A285" s="14"/>
      <c r="B285" s="241"/>
      <c r="C285" s="242"/>
      <c r="D285" s="224" t="s">
        <v>133</v>
      </c>
      <c r="E285" s="243" t="s">
        <v>1</v>
      </c>
      <c r="F285" s="244" t="s">
        <v>306</v>
      </c>
      <c r="G285" s="242"/>
      <c r="H285" s="245">
        <v>1877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133</v>
      </c>
      <c r="AU285" s="251" t="s">
        <v>80</v>
      </c>
      <c r="AV285" s="14" t="s">
        <v>80</v>
      </c>
      <c r="AW285" s="14" t="s">
        <v>31</v>
      </c>
      <c r="AX285" s="14" t="s">
        <v>73</v>
      </c>
      <c r="AY285" s="251" t="s">
        <v>120</v>
      </c>
    </row>
    <row r="286" s="15" customFormat="1">
      <c r="A286" s="15"/>
      <c r="B286" s="252"/>
      <c r="C286" s="253"/>
      <c r="D286" s="224" t="s">
        <v>133</v>
      </c>
      <c r="E286" s="254" t="s">
        <v>1</v>
      </c>
      <c r="F286" s="255" t="s">
        <v>136</v>
      </c>
      <c r="G286" s="253"/>
      <c r="H286" s="256">
        <v>1877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2" t="s">
        <v>133</v>
      </c>
      <c r="AU286" s="262" t="s">
        <v>80</v>
      </c>
      <c r="AV286" s="15" t="s">
        <v>127</v>
      </c>
      <c r="AW286" s="15" t="s">
        <v>31</v>
      </c>
      <c r="AX286" s="15" t="s">
        <v>78</v>
      </c>
      <c r="AY286" s="262" t="s">
        <v>120</v>
      </c>
    </row>
    <row r="287" s="2" customFormat="1" ht="24.15" customHeight="1">
      <c r="A287" s="38"/>
      <c r="B287" s="39"/>
      <c r="C287" s="211" t="s">
        <v>325</v>
      </c>
      <c r="D287" s="211" t="s">
        <v>122</v>
      </c>
      <c r="E287" s="212" t="s">
        <v>326</v>
      </c>
      <c r="F287" s="213" t="s">
        <v>327</v>
      </c>
      <c r="G287" s="214" t="s">
        <v>125</v>
      </c>
      <c r="H287" s="215">
        <v>83</v>
      </c>
      <c r="I287" s="216"/>
      <c r="J287" s="217">
        <f>ROUND(I287*H287,2)</f>
        <v>0</v>
      </c>
      <c r="K287" s="213" t="s">
        <v>126</v>
      </c>
      <c r="L287" s="44"/>
      <c r="M287" s="218" t="s">
        <v>1</v>
      </c>
      <c r="N287" s="219" t="s">
        <v>38</v>
      </c>
      <c r="O287" s="91"/>
      <c r="P287" s="220">
        <f>O287*H287</f>
        <v>0</v>
      </c>
      <c r="Q287" s="220">
        <v>0</v>
      </c>
      <c r="R287" s="220">
        <f>Q287*H287</f>
        <v>0</v>
      </c>
      <c r="S287" s="220">
        <v>0</v>
      </c>
      <c r="T287" s="221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2" t="s">
        <v>127</v>
      </c>
      <c r="AT287" s="222" t="s">
        <v>122</v>
      </c>
      <c r="AU287" s="222" t="s">
        <v>80</v>
      </c>
      <c r="AY287" s="17" t="s">
        <v>120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7" t="s">
        <v>78</v>
      </c>
      <c r="BK287" s="223">
        <f>ROUND(I287*H287,2)</f>
        <v>0</v>
      </c>
      <c r="BL287" s="17" t="s">
        <v>127</v>
      </c>
      <c r="BM287" s="222" t="s">
        <v>328</v>
      </c>
    </row>
    <row r="288" s="2" customFormat="1">
      <c r="A288" s="38"/>
      <c r="B288" s="39"/>
      <c r="C288" s="40"/>
      <c r="D288" s="224" t="s">
        <v>129</v>
      </c>
      <c r="E288" s="40"/>
      <c r="F288" s="225" t="s">
        <v>329</v>
      </c>
      <c r="G288" s="40"/>
      <c r="H288" s="40"/>
      <c r="I288" s="226"/>
      <c r="J288" s="40"/>
      <c r="K288" s="40"/>
      <c r="L288" s="44"/>
      <c r="M288" s="227"/>
      <c r="N288" s="228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80</v>
      </c>
    </row>
    <row r="289" s="2" customFormat="1">
      <c r="A289" s="38"/>
      <c r="B289" s="39"/>
      <c r="C289" s="40"/>
      <c r="D289" s="229" t="s">
        <v>131</v>
      </c>
      <c r="E289" s="40"/>
      <c r="F289" s="230" t="s">
        <v>330</v>
      </c>
      <c r="G289" s="40"/>
      <c r="H289" s="40"/>
      <c r="I289" s="226"/>
      <c r="J289" s="40"/>
      <c r="K289" s="40"/>
      <c r="L289" s="44"/>
      <c r="M289" s="227"/>
      <c r="N289" s="228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131</v>
      </c>
      <c r="AU289" s="17" t="s">
        <v>80</v>
      </c>
    </row>
    <row r="290" s="13" customFormat="1">
      <c r="A290" s="13"/>
      <c r="B290" s="231"/>
      <c r="C290" s="232"/>
      <c r="D290" s="224" t="s">
        <v>133</v>
      </c>
      <c r="E290" s="233" t="s">
        <v>1</v>
      </c>
      <c r="F290" s="234" t="s">
        <v>297</v>
      </c>
      <c r="G290" s="232"/>
      <c r="H290" s="233" t="s">
        <v>1</v>
      </c>
      <c r="I290" s="235"/>
      <c r="J290" s="232"/>
      <c r="K290" s="232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133</v>
      </c>
      <c r="AU290" s="240" t="s">
        <v>80</v>
      </c>
      <c r="AV290" s="13" t="s">
        <v>78</v>
      </c>
      <c r="AW290" s="13" t="s">
        <v>31</v>
      </c>
      <c r="AX290" s="13" t="s">
        <v>73</v>
      </c>
      <c r="AY290" s="240" t="s">
        <v>120</v>
      </c>
    </row>
    <row r="291" s="14" customFormat="1">
      <c r="A291" s="14"/>
      <c r="B291" s="241"/>
      <c r="C291" s="242"/>
      <c r="D291" s="224" t="s">
        <v>133</v>
      </c>
      <c r="E291" s="243" t="s">
        <v>1</v>
      </c>
      <c r="F291" s="244" t="s">
        <v>298</v>
      </c>
      <c r="G291" s="242"/>
      <c r="H291" s="245">
        <v>83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133</v>
      </c>
      <c r="AU291" s="251" t="s">
        <v>80</v>
      </c>
      <c r="AV291" s="14" t="s">
        <v>80</v>
      </c>
      <c r="AW291" s="14" t="s">
        <v>31</v>
      </c>
      <c r="AX291" s="14" t="s">
        <v>73</v>
      </c>
      <c r="AY291" s="251" t="s">
        <v>120</v>
      </c>
    </row>
    <row r="292" s="15" customFormat="1">
      <c r="A292" s="15"/>
      <c r="B292" s="252"/>
      <c r="C292" s="253"/>
      <c r="D292" s="224" t="s">
        <v>133</v>
      </c>
      <c r="E292" s="254" t="s">
        <v>1</v>
      </c>
      <c r="F292" s="255" t="s">
        <v>136</v>
      </c>
      <c r="G292" s="253"/>
      <c r="H292" s="256">
        <v>83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2" t="s">
        <v>133</v>
      </c>
      <c r="AU292" s="262" t="s">
        <v>80</v>
      </c>
      <c r="AV292" s="15" t="s">
        <v>127</v>
      </c>
      <c r="AW292" s="15" t="s">
        <v>31</v>
      </c>
      <c r="AX292" s="15" t="s">
        <v>78</v>
      </c>
      <c r="AY292" s="262" t="s">
        <v>120</v>
      </c>
    </row>
    <row r="293" s="2" customFormat="1" ht="24.15" customHeight="1">
      <c r="A293" s="38"/>
      <c r="B293" s="39"/>
      <c r="C293" s="211" t="s">
        <v>331</v>
      </c>
      <c r="D293" s="211" t="s">
        <v>122</v>
      </c>
      <c r="E293" s="212" t="s">
        <v>332</v>
      </c>
      <c r="F293" s="213" t="s">
        <v>333</v>
      </c>
      <c r="G293" s="214" t="s">
        <v>125</v>
      </c>
      <c r="H293" s="215">
        <v>1877</v>
      </c>
      <c r="I293" s="216"/>
      <c r="J293" s="217">
        <f>ROUND(I293*H293,2)</f>
        <v>0</v>
      </c>
      <c r="K293" s="213" t="s">
        <v>126</v>
      </c>
      <c r="L293" s="44"/>
      <c r="M293" s="218" t="s">
        <v>1</v>
      </c>
      <c r="N293" s="219" t="s">
        <v>38</v>
      </c>
      <c r="O293" s="91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2" t="s">
        <v>127</v>
      </c>
      <c r="AT293" s="222" t="s">
        <v>122</v>
      </c>
      <c r="AU293" s="222" t="s">
        <v>80</v>
      </c>
      <c r="AY293" s="17" t="s">
        <v>120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7" t="s">
        <v>78</v>
      </c>
      <c r="BK293" s="223">
        <f>ROUND(I293*H293,2)</f>
        <v>0</v>
      </c>
      <c r="BL293" s="17" t="s">
        <v>127</v>
      </c>
      <c r="BM293" s="222" t="s">
        <v>334</v>
      </c>
    </row>
    <row r="294" s="2" customFormat="1">
      <c r="A294" s="38"/>
      <c r="B294" s="39"/>
      <c r="C294" s="40"/>
      <c r="D294" s="224" t="s">
        <v>129</v>
      </c>
      <c r="E294" s="40"/>
      <c r="F294" s="225" t="s">
        <v>335</v>
      </c>
      <c r="G294" s="40"/>
      <c r="H294" s="40"/>
      <c r="I294" s="226"/>
      <c r="J294" s="40"/>
      <c r="K294" s="40"/>
      <c r="L294" s="44"/>
      <c r="M294" s="227"/>
      <c r="N294" s="228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80</v>
      </c>
    </row>
    <row r="295" s="2" customFormat="1">
      <c r="A295" s="38"/>
      <c r="B295" s="39"/>
      <c r="C295" s="40"/>
      <c r="D295" s="229" t="s">
        <v>131</v>
      </c>
      <c r="E295" s="40"/>
      <c r="F295" s="230" t="s">
        <v>336</v>
      </c>
      <c r="G295" s="40"/>
      <c r="H295" s="40"/>
      <c r="I295" s="226"/>
      <c r="J295" s="40"/>
      <c r="K295" s="40"/>
      <c r="L295" s="44"/>
      <c r="M295" s="227"/>
      <c r="N295" s="228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131</v>
      </c>
      <c r="AU295" s="17" t="s">
        <v>80</v>
      </c>
    </row>
    <row r="296" s="13" customFormat="1">
      <c r="A296" s="13"/>
      <c r="B296" s="231"/>
      <c r="C296" s="232"/>
      <c r="D296" s="224" t="s">
        <v>133</v>
      </c>
      <c r="E296" s="233" t="s">
        <v>1</v>
      </c>
      <c r="F296" s="234" t="s">
        <v>305</v>
      </c>
      <c r="G296" s="232"/>
      <c r="H296" s="233" t="s">
        <v>1</v>
      </c>
      <c r="I296" s="235"/>
      <c r="J296" s="232"/>
      <c r="K296" s="232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133</v>
      </c>
      <c r="AU296" s="240" t="s">
        <v>80</v>
      </c>
      <c r="AV296" s="13" t="s">
        <v>78</v>
      </c>
      <c r="AW296" s="13" t="s">
        <v>31</v>
      </c>
      <c r="AX296" s="13" t="s">
        <v>73</v>
      </c>
      <c r="AY296" s="240" t="s">
        <v>120</v>
      </c>
    </row>
    <row r="297" s="14" customFormat="1">
      <c r="A297" s="14"/>
      <c r="B297" s="241"/>
      <c r="C297" s="242"/>
      <c r="D297" s="224" t="s">
        <v>133</v>
      </c>
      <c r="E297" s="243" t="s">
        <v>1</v>
      </c>
      <c r="F297" s="244" t="s">
        <v>306</v>
      </c>
      <c r="G297" s="242"/>
      <c r="H297" s="245">
        <v>1877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133</v>
      </c>
      <c r="AU297" s="251" t="s">
        <v>80</v>
      </c>
      <c r="AV297" s="14" t="s">
        <v>80</v>
      </c>
      <c r="AW297" s="14" t="s">
        <v>31</v>
      </c>
      <c r="AX297" s="14" t="s">
        <v>73</v>
      </c>
      <c r="AY297" s="251" t="s">
        <v>120</v>
      </c>
    </row>
    <row r="298" s="15" customFormat="1">
      <c r="A298" s="15"/>
      <c r="B298" s="252"/>
      <c r="C298" s="253"/>
      <c r="D298" s="224" t="s">
        <v>133</v>
      </c>
      <c r="E298" s="254" t="s">
        <v>1</v>
      </c>
      <c r="F298" s="255" t="s">
        <v>136</v>
      </c>
      <c r="G298" s="253"/>
      <c r="H298" s="256">
        <v>1877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2" t="s">
        <v>133</v>
      </c>
      <c r="AU298" s="262" t="s">
        <v>80</v>
      </c>
      <c r="AV298" s="15" t="s">
        <v>127</v>
      </c>
      <c r="AW298" s="15" t="s">
        <v>31</v>
      </c>
      <c r="AX298" s="15" t="s">
        <v>78</v>
      </c>
      <c r="AY298" s="262" t="s">
        <v>120</v>
      </c>
    </row>
    <row r="299" s="2" customFormat="1" ht="21.75" customHeight="1">
      <c r="A299" s="38"/>
      <c r="B299" s="39"/>
      <c r="C299" s="211" t="s">
        <v>337</v>
      </c>
      <c r="D299" s="211" t="s">
        <v>122</v>
      </c>
      <c r="E299" s="212" t="s">
        <v>338</v>
      </c>
      <c r="F299" s="213" t="s">
        <v>339</v>
      </c>
      <c r="G299" s="214" t="s">
        <v>125</v>
      </c>
      <c r="H299" s="215">
        <v>1877</v>
      </c>
      <c r="I299" s="216"/>
      <c r="J299" s="217">
        <f>ROUND(I299*H299,2)</f>
        <v>0</v>
      </c>
      <c r="K299" s="213" t="s">
        <v>126</v>
      </c>
      <c r="L299" s="44"/>
      <c r="M299" s="218" t="s">
        <v>1</v>
      </c>
      <c r="N299" s="219" t="s">
        <v>38</v>
      </c>
      <c r="O299" s="91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2" t="s">
        <v>127</v>
      </c>
      <c r="AT299" s="222" t="s">
        <v>122</v>
      </c>
      <c r="AU299" s="222" t="s">
        <v>80</v>
      </c>
      <c r="AY299" s="17" t="s">
        <v>120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7" t="s">
        <v>78</v>
      </c>
      <c r="BK299" s="223">
        <f>ROUND(I299*H299,2)</f>
        <v>0</v>
      </c>
      <c r="BL299" s="17" t="s">
        <v>127</v>
      </c>
      <c r="BM299" s="222" t="s">
        <v>340</v>
      </c>
    </row>
    <row r="300" s="2" customFormat="1">
      <c r="A300" s="38"/>
      <c r="B300" s="39"/>
      <c r="C300" s="40"/>
      <c r="D300" s="224" t="s">
        <v>129</v>
      </c>
      <c r="E300" s="40"/>
      <c r="F300" s="225" t="s">
        <v>341</v>
      </c>
      <c r="G300" s="40"/>
      <c r="H300" s="40"/>
      <c r="I300" s="226"/>
      <c r="J300" s="40"/>
      <c r="K300" s="40"/>
      <c r="L300" s="44"/>
      <c r="M300" s="227"/>
      <c r="N300" s="228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129</v>
      </c>
      <c r="AU300" s="17" t="s">
        <v>80</v>
      </c>
    </row>
    <row r="301" s="2" customFormat="1">
      <c r="A301" s="38"/>
      <c r="B301" s="39"/>
      <c r="C301" s="40"/>
      <c r="D301" s="229" t="s">
        <v>131</v>
      </c>
      <c r="E301" s="40"/>
      <c r="F301" s="230" t="s">
        <v>342</v>
      </c>
      <c r="G301" s="40"/>
      <c r="H301" s="40"/>
      <c r="I301" s="226"/>
      <c r="J301" s="40"/>
      <c r="K301" s="40"/>
      <c r="L301" s="44"/>
      <c r="M301" s="227"/>
      <c r="N301" s="228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131</v>
      </c>
      <c r="AU301" s="17" t="s">
        <v>80</v>
      </c>
    </row>
    <row r="302" s="13" customFormat="1">
      <c r="A302" s="13"/>
      <c r="B302" s="231"/>
      <c r="C302" s="232"/>
      <c r="D302" s="224" t="s">
        <v>133</v>
      </c>
      <c r="E302" s="233" t="s">
        <v>1</v>
      </c>
      <c r="F302" s="234" t="s">
        <v>305</v>
      </c>
      <c r="G302" s="232"/>
      <c r="H302" s="233" t="s">
        <v>1</v>
      </c>
      <c r="I302" s="235"/>
      <c r="J302" s="232"/>
      <c r="K302" s="232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133</v>
      </c>
      <c r="AU302" s="240" t="s">
        <v>80</v>
      </c>
      <c r="AV302" s="13" t="s">
        <v>78</v>
      </c>
      <c r="AW302" s="13" t="s">
        <v>31</v>
      </c>
      <c r="AX302" s="13" t="s">
        <v>73</v>
      </c>
      <c r="AY302" s="240" t="s">
        <v>120</v>
      </c>
    </row>
    <row r="303" s="14" customFormat="1">
      <c r="A303" s="14"/>
      <c r="B303" s="241"/>
      <c r="C303" s="242"/>
      <c r="D303" s="224" t="s">
        <v>133</v>
      </c>
      <c r="E303" s="243" t="s">
        <v>1</v>
      </c>
      <c r="F303" s="244" t="s">
        <v>306</v>
      </c>
      <c r="G303" s="242"/>
      <c r="H303" s="245">
        <v>1877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133</v>
      </c>
      <c r="AU303" s="251" t="s">
        <v>80</v>
      </c>
      <c r="AV303" s="14" t="s">
        <v>80</v>
      </c>
      <c r="AW303" s="14" t="s">
        <v>31</v>
      </c>
      <c r="AX303" s="14" t="s">
        <v>73</v>
      </c>
      <c r="AY303" s="251" t="s">
        <v>120</v>
      </c>
    </row>
    <row r="304" s="15" customFormat="1">
      <c r="A304" s="15"/>
      <c r="B304" s="252"/>
      <c r="C304" s="253"/>
      <c r="D304" s="224" t="s">
        <v>133</v>
      </c>
      <c r="E304" s="254" t="s">
        <v>1</v>
      </c>
      <c r="F304" s="255" t="s">
        <v>136</v>
      </c>
      <c r="G304" s="253"/>
      <c r="H304" s="256">
        <v>1877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2" t="s">
        <v>133</v>
      </c>
      <c r="AU304" s="262" t="s">
        <v>80</v>
      </c>
      <c r="AV304" s="15" t="s">
        <v>127</v>
      </c>
      <c r="AW304" s="15" t="s">
        <v>31</v>
      </c>
      <c r="AX304" s="15" t="s">
        <v>78</v>
      </c>
      <c r="AY304" s="262" t="s">
        <v>120</v>
      </c>
    </row>
    <row r="305" s="2" customFormat="1" ht="33" customHeight="1">
      <c r="A305" s="38"/>
      <c r="B305" s="39"/>
      <c r="C305" s="211" t="s">
        <v>343</v>
      </c>
      <c r="D305" s="211" t="s">
        <v>122</v>
      </c>
      <c r="E305" s="212" t="s">
        <v>344</v>
      </c>
      <c r="F305" s="213" t="s">
        <v>345</v>
      </c>
      <c r="G305" s="214" t="s">
        <v>125</v>
      </c>
      <c r="H305" s="215">
        <v>1877</v>
      </c>
      <c r="I305" s="216"/>
      <c r="J305" s="217">
        <f>ROUND(I305*H305,2)</f>
        <v>0</v>
      </c>
      <c r="K305" s="213" t="s">
        <v>126</v>
      </c>
      <c r="L305" s="44"/>
      <c r="M305" s="218" t="s">
        <v>1</v>
      </c>
      <c r="N305" s="219" t="s">
        <v>38</v>
      </c>
      <c r="O305" s="91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2" t="s">
        <v>127</v>
      </c>
      <c r="AT305" s="222" t="s">
        <v>122</v>
      </c>
      <c r="AU305" s="222" t="s">
        <v>80</v>
      </c>
      <c r="AY305" s="17" t="s">
        <v>120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7" t="s">
        <v>78</v>
      </c>
      <c r="BK305" s="223">
        <f>ROUND(I305*H305,2)</f>
        <v>0</v>
      </c>
      <c r="BL305" s="17" t="s">
        <v>127</v>
      </c>
      <c r="BM305" s="222" t="s">
        <v>346</v>
      </c>
    </row>
    <row r="306" s="2" customFormat="1">
      <c r="A306" s="38"/>
      <c r="B306" s="39"/>
      <c r="C306" s="40"/>
      <c r="D306" s="224" t="s">
        <v>129</v>
      </c>
      <c r="E306" s="40"/>
      <c r="F306" s="225" t="s">
        <v>347</v>
      </c>
      <c r="G306" s="40"/>
      <c r="H306" s="40"/>
      <c r="I306" s="226"/>
      <c r="J306" s="40"/>
      <c r="K306" s="40"/>
      <c r="L306" s="44"/>
      <c r="M306" s="227"/>
      <c r="N306" s="228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129</v>
      </c>
      <c r="AU306" s="17" t="s">
        <v>80</v>
      </c>
    </row>
    <row r="307" s="2" customFormat="1">
      <c r="A307" s="38"/>
      <c r="B307" s="39"/>
      <c r="C307" s="40"/>
      <c r="D307" s="229" t="s">
        <v>131</v>
      </c>
      <c r="E307" s="40"/>
      <c r="F307" s="230" t="s">
        <v>348</v>
      </c>
      <c r="G307" s="40"/>
      <c r="H307" s="40"/>
      <c r="I307" s="226"/>
      <c r="J307" s="40"/>
      <c r="K307" s="40"/>
      <c r="L307" s="44"/>
      <c r="M307" s="227"/>
      <c r="N307" s="228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131</v>
      </c>
      <c r="AU307" s="17" t="s">
        <v>80</v>
      </c>
    </row>
    <row r="308" s="13" customFormat="1">
      <c r="A308" s="13"/>
      <c r="B308" s="231"/>
      <c r="C308" s="232"/>
      <c r="D308" s="224" t="s">
        <v>133</v>
      </c>
      <c r="E308" s="233" t="s">
        <v>1</v>
      </c>
      <c r="F308" s="234" t="s">
        <v>305</v>
      </c>
      <c r="G308" s="232"/>
      <c r="H308" s="233" t="s">
        <v>1</v>
      </c>
      <c r="I308" s="235"/>
      <c r="J308" s="232"/>
      <c r="K308" s="232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133</v>
      </c>
      <c r="AU308" s="240" t="s">
        <v>80</v>
      </c>
      <c r="AV308" s="13" t="s">
        <v>78</v>
      </c>
      <c r="AW308" s="13" t="s">
        <v>31</v>
      </c>
      <c r="AX308" s="13" t="s">
        <v>73</v>
      </c>
      <c r="AY308" s="240" t="s">
        <v>120</v>
      </c>
    </row>
    <row r="309" s="14" customFormat="1">
      <c r="A309" s="14"/>
      <c r="B309" s="241"/>
      <c r="C309" s="242"/>
      <c r="D309" s="224" t="s">
        <v>133</v>
      </c>
      <c r="E309" s="243" t="s">
        <v>1</v>
      </c>
      <c r="F309" s="244" t="s">
        <v>306</v>
      </c>
      <c r="G309" s="242"/>
      <c r="H309" s="245">
        <v>1877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133</v>
      </c>
      <c r="AU309" s="251" t="s">
        <v>80</v>
      </c>
      <c r="AV309" s="14" t="s">
        <v>80</v>
      </c>
      <c r="AW309" s="14" t="s">
        <v>31</v>
      </c>
      <c r="AX309" s="14" t="s">
        <v>73</v>
      </c>
      <c r="AY309" s="251" t="s">
        <v>120</v>
      </c>
    </row>
    <row r="310" s="15" customFormat="1">
      <c r="A310" s="15"/>
      <c r="B310" s="252"/>
      <c r="C310" s="253"/>
      <c r="D310" s="224" t="s">
        <v>133</v>
      </c>
      <c r="E310" s="254" t="s">
        <v>1</v>
      </c>
      <c r="F310" s="255" t="s">
        <v>136</v>
      </c>
      <c r="G310" s="253"/>
      <c r="H310" s="256">
        <v>1877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2" t="s">
        <v>133</v>
      </c>
      <c r="AU310" s="262" t="s">
        <v>80</v>
      </c>
      <c r="AV310" s="15" t="s">
        <v>127</v>
      </c>
      <c r="AW310" s="15" t="s">
        <v>31</v>
      </c>
      <c r="AX310" s="15" t="s">
        <v>78</v>
      </c>
      <c r="AY310" s="262" t="s">
        <v>120</v>
      </c>
    </row>
    <row r="311" s="2" customFormat="1" ht="24.15" customHeight="1">
      <c r="A311" s="38"/>
      <c r="B311" s="39"/>
      <c r="C311" s="211" t="s">
        <v>349</v>
      </c>
      <c r="D311" s="211" t="s">
        <v>122</v>
      </c>
      <c r="E311" s="212" t="s">
        <v>350</v>
      </c>
      <c r="F311" s="213" t="s">
        <v>351</v>
      </c>
      <c r="G311" s="214" t="s">
        <v>125</v>
      </c>
      <c r="H311" s="215">
        <v>83</v>
      </c>
      <c r="I311" s="216"/>
      <c r="J311" s="217">
        <f>ROUND(I311*H311,2)</f>
        <v>0</v>
      </c>
      <c r="K311" s="213" t="s">
        <v>126</v>
      </c>
      <c r="L311" s="44"/>
      <c r="M311" s="218" t="s">
        <v>1</v>
      </c>
      <c r="N311" s="219" t="s">
        <v>38</v>
      </c>
      <c r="O311" s="91"/>
      <c r="P311" s="220">
        <f>O311*H311</f>
        <v>0</v>
      </c>
      <c r="Q311" s="220">
        <v>0.1837</v>
      </c>
      <c r="R311" s="220">
        <f>Q311*H311</f>
        <v>15.2471</v>
      </c>
      <c r="S311" s="220">
        <v>0</v>
      </c>
      <c r="T311" s="22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2" t="s">
        <v>127</v>
      </c>
      <c r="AT311" s="222" t="s">
        <v>122</v>
      </c>
      <c r="AU311" s="222" t="s">
        <v>80</v>
      </c>
      <c r="AY311" s="17" t="s">
        <v>120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7" t="s">
        <v>78</v>
      </c>
      <c r="BK311" s="223">
        <f>ROUND(I311*H311,2)</f>
        <v>0</v>
      </c>
      <c r="BL311" s="17" t="s">
        <v>127</v>
      </c>
      <c r="BM311" s="222" t="s">
        <v>352</v>
      </c>
    </row>
    <row r="312" s="2" customFormat="1">
      <c r="A312" s="38"/>
      <c r="B312" s="39"/>
      <c r="C312" s="40"/>
      <c r="D312" s="224" t="s">
        <v>129</v>
      </c>
      <c r="E312" s="40"/>
      <c r="F312" s="225" t="s">
        <v>353</v>
      </c>
      <c r="G312" s="40"/>
      <c r="H312" s="40"/>
      <c r="I312" s="226"/>
      <c r="J312" s="40"/>
      <c r="K312" s="40"/>
      <c r="L312" s="44"/>
      <c r="M312" s="227"/>
      <c r="N312" s="228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129</v>
      </c>
      <c r="AU312" s="17" t="s">
        <v>80</v>
      </c>
    </row>
    <row r="313" s="2" customFormat="1">
      <c r="A313" s="38"/>
      <c r="B313" s="39"/>
      <c r="C313" s="40"/>
      <c r="D313" s="229" t="s">
        <v>131</v>
      </c>
      <c r="E313" s="40"/>
      <c r="F313" s="230" t="s">
        <v>354</v>
      </c>
      <c r="G313" s="40"/>
      <c r="H313" s="40"/>
      <c r="I313" s="226"/>
      <c r="J313" s="40"/>
      <c r="K313" s="40"/>
      <c r="L313" s="44"/>
      <c r="M313" s="227"/>
      <c r="N313" s="228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131</v>
      </c>
      <c r="AU313" s="17" t="s">
        <v>80</v>
      </c>
    </row>
    <row r="314" s="13" customFormat="1">
      <c r="A314" s="13"/>
      <c r="B314" s="231"/>
      <c r="C314" s="232"/>
      <c r="D314" s="224" t="s">
        <v>133</v>
      </c>
      <c r="E314" s="233" t="s">
        <v>1</v>
      </c>
      <c r="F314" s="234" t="s">
        <v>355</v>
      </c>
      <c r="G314" s="232"/>
      <c r="H314" s="233" t="s">
        <v>1</v>
      </c>
      <c r="I314" s="235"/>
      <c r="J314" s="232"/>
      <c r="K314" s="232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133</v>
      </c>
      <c r="AU314" s="240" t="s">
        <v>80</v>
      </c>
      <c r="AV314" s="13" t="s">
        <v>78</v>
      </c>
      <c r="AW314" s="13" t="s">
        <v>31</v>
      </c>
      <c r="AX314" s="13" t="s">
        <v>73</v>
      </c>
      <c r="AY314" s="240" t="s">
        <v>120</v>
      </c>
    </row>
    <row r="315" s="14" customFormat="1">
      <c r="A315" s="14"/>
      <c r="B315" s="241"/>
      <c r="C315" s="242"/>
      <c r="D315" s="224" t="s">
        <v>133</v>
      </c>
      <c r="E315" s="243" t="s">
        <v>1</v>
      </c>
      <c r="F315" s="244" t="s">
        <v>298</v>
      </c>
      <c r="G315" s="242"/>
      <c r="H315" s="245">
        <v>83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133</v>
      </c>
      <c r="AU315" s="251" t="s">
        <v>80</v>
      </c>
      <c r="AV315" s="14" t="s">
        <v>80</v>
      </c>
      <c r="AW315" s="14" t="s">
        <v>31</v>
      </c>
      <c r="AX315" s="14" t="s">
        <v>73</v>
      </c>
      <c r="AY315" s="251" t="s">
        <v>120</v>
      </c>
    </row>
    <row r="316" s="15" customFormat="1">
      <c r="A316" s="15"/>
      <c r="B316" s="252"/>
      <c r="C316" s="253"/>
      <c r="D316" s="224" t="s">
        <v>133</v>
      </c>
      <c r="E316" s="254" t="s">
        <v>1</v>
      </c>
      <c r="F316" s="255" t="s">
        <v>136</v>
      </c>
      <c r="G316" s="253"/>
      <c r="H316" s="256">
        <v>83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2" t="s">
        <v>133</v>
      </c>
      <c r="AU316" s="262" t="s">
        <v>80</v>
      </c>
      <c r="AV316" s="15" t="s">
        <v>127</v>
      </c>
      <c r="AW316" s="15" t="s">
        <v>31</v>
      </c>
      <c r="AX316" s="15" t="s">
        <v>78</v>
      </c>
      <c r="AY316" s="262" t="s">
        <v>120</v>
      </c>
    </row>
    <row r="317" s="2" customFormat="1" ht="16.5" customHeight="1">
      <c r="A317" s="38"/>
      <c r="B317" s="39"/>
      <c r="C317" s="263" t="s">
        <v>356</v>
      </c>
      <c r="D317" s="263" t="s">
        <v>207</v>
      </c>
      <c r="E317" s="264" t="s">
        <v>357</v>
      </c>
      <c r="F317" s="265" t="s">
        <v>358</v>
      </c>
      <c r="G317" s="266" t="s">
        <v>125</v>
      </c>
      <c r="H317" s="267">
        <v>91.299999999999997</v>
      </c>
      <c r="I317" s="268"/>
      <c r="J317" s="269">
        <f>ROUND(I317*H317,2)</f>
        <v>0</v>
      </c>
      <c r="K317" s="265" t="s">
        <v>126</v>
      </c>
      <c r="L317" s="270"/>
      <c r="M317" s="271" t="s">
        <v>1</v>
      </c>
      <c r="N317" s="272" t="s">
        <v>38</v>
      </c>
      <c r="O317" s="91"/>
      <c r="P317" s="220">
        <f>O317*H317</f>
        <v>0</v>
      </c>
      <c r="Q317" s="220">
        <v>0.41699999999999998</v>
      </c>
      <c r="R317" s="220">
        <f>Q317*H317</f>
        <v>38.072099999999999</v>
      </c>
      <c r="S317" s="220">
        <v>0</v>
      </c>
      <c r="T317" s="221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2" t="s">
        <v>191</v>
      </c>
      <c r="AT317" s="222" t="s">
        <v>207</v>
      </c>
      <c r="AU317" s="222" t="s">
        <v>80</v>
      </c>
      <c r="AY317" s="17" t="s">
        <v>120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78</v>
      </c>
      <c r="BK317" s="223">
        <f>ROUND(I317*H317,2)</f>
        <v>0</v>
      </c>
      <c r="BL317" s="17" t="s">
        <v>127</v>
      </c>
      <c r="BM317" s="222" t="s">
        <v>359</v>
      </c>
    </row>
    <row r="318" s="2" customFormat="1">
      <c r="A318" s="38"/>
      <c r="B318" s="39"/>
      <c r="C318" s="40"/>
      <c r="D318" s="224" t="s">
        <v>129</v>
      </c>
      <c r="E318" s="40"/>
      <c r="F318" s="225" t="s">
        <v>358</v>
      </c>
      <c r="G318" s="40"/>
      <c r="H318" s="40"/>
      <c r="I318" s="226"/>
      <c r="J318" s="40"/>
      <c r="K318" s="40"/>
      <c r="L318" s="44"/>
      <c r="M318" s="227"/>
      <c r="N318" s="228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129</v>
      </c>
      <c r="AU318" s="17" t="s">
        <v>80</v>
      </c>
    </row>
    <row r="319" s="14" customFormat="1">
      <c r="A319" s="14"/>
      <c r="B319" s="241"/>
      <c r="C319" s="242"/>
      <c r="D319" s="224" t="s">
        <v>133</v>
      </c>
      <c r="E319" s="242"/>
      <c r="F319" s="244" t="s">
        <v>360</v>
      </c>
      <c r="G319" s="242"/>
      <c r="H319" s="245">
        <v>91.299999999999997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133</v>
      </c>
      <c r="AU319" s="251" t="s">
        <v>80</v>
      </c>
      <c r="AV319" s="14" t="s">
        <v>80</v>
      </c>
      <c r="AW319" s="14" t="s">
        <v>4</v>
      </c>
      <c r="AX319" s="14" t="s">
        <v>78</v>
      </c>
      <c r="AY319" s="251" t="s">
        <v>120</v>
      </c>
    </row>
    <row r="320" s="2" customFormat="1" ht="16.5" customHeight="1">
      <c r="A320" s="38"/>
      <c r="B320" s="39"/>
      <c r="C320" s="211" t="s">
        <v>361</v>
      </c>
      <c r="D320" s="211" t="s">
        <v>122</v>
      </c>
      <c r="E320" s="212" t="s">
        <v>362</v>
      </c>
      <c r="F320" s="213" t="s">
        <v>363</v>
      </c>
      <c r="G320" s="214" t="s">
        <v>125</v>
      </c>
      <c r="H320" s="215">
        <v>121.52</v>
      </c>
      <c r="I320" s="216"/>
      <c r="J320" s="217">
        <f>ROUND(I320*H320,2)</f>
        <v>0</v>
      </c>
      <c r="K320" s="213" t="s">
        <v>1</v>
      </c>
      <c r="L320" s="44"/>
      <c r="M320" s="218" t="s">
        <v>1</v>
      </c>
      <c r="N320" s="219" t="s">
        <v>38</v>
      </c>
      <c r="O320" s="91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2" t="s">
        <v>127</v>
      </c>
      <c r="AT320" s="222" t="s">
        <v>122</v>
      </c>
      <c r="AU320" s="222" t="s">
        <v>80</v>
      </c>
      <c r="AY320" s="17" t="s">
        <v>120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7" t="s">
        <v>78</v>
      </c>
      <c r="BK320" s="223">
        <f>ROUND(I320*H320,2)</f>
        <v>0</v>
      </c>
      <c r="BL320" s="17" t="s">
        <v>127</v>
      </c>
      <c r="BM320" s="222" t="s">
        <v>364</v>
      </c>
    </row>
    <row r="321" s="2" customFormat="1">
      <c r="A321" s="38"/>
      <c r="B321" s="39"/>
      <c r="C321" s="40"/>
      <c r="D321" s="224" t="s">
        <v>129</v>
      </c>
      <c r="E321" s="40"/>
      <c r="F321" s="225" t="s">
        <v>363</v>
      </c>
      <c r="G321" s="40"/>
      <c r="H321" s="40"/>
      <c r="I321" s="226"/>
      <c r="J321" s="40"/>
      <c r="K321" s="40"/>
      <c r="L321" s="44"/>
      <c r="M321" s="227"/>
      <c r="N321" s="228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80</v>
      </c>
    </row>
    <row r="322" s="14" customFormat="1">
      <c r="A322" s="14"/>
      <c r="B322" s="241"/>
      <c r="C322" s="242"/>
      <c r="D322" s="224" t="s">
        <v>133</v>
      </c>
      <c r="E322" s="243" t="s">
        <v>1</v>
      </c>
      <c r="F322" s="244" t="s">
        <v>365</v>
      </c>
      <c r="G322" s="242"/>
      <c r="H322" s="245">
        <v>121.52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133</v>
      </c>
      <c r="AU322" s="251" t="s">
        <v>80</v>
      </c>
      <c r="AV322" s="14" t="s">
        <v>80</v>
      </c>
      <c r="AW322" s="14" t="s">
        <v>31</v>
      </c>
      <c r="AX322" s="14" t="s">
        <v>73</v>
      </c>
      <c r="AY322" s="251" t="s">
        <v>120</v>
      </c>
    </row>
    <row r="323" s="15" customFormat="1">
      <c r="A323" s="15"/>
      <c r="B323" s="252"/>
      <c r="C323" s="253"/>
      <c r="D323" s="224" t="s">
        <v>133</v>
      </c>
      <c r="E323" s="254" t="s">
        <v>1</v>
      </c>
      <c r="F323" s="255" t="s">
        <v>136</v>
      </c>
      <c r="G323" s="253"/>
      <c r="H323" s="256">
        <v>121.52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2" t="s">
        <v>133</v>
      </c>
      <c r="AU323" s="262" t="s">
        <v>80</v>
      </c>
      <c r="AV323" s="15" t="s">
        <v>127</v>
      </c>
      <c r="AW323" s="15" t="s">
        <v>31</v>
      </c>
      <c r="AX323" s="15" t="s">
        <v>78</v>
      </c>
      <c r="AY323" s="262" t="s">
        <v>120</v>
      </c>
    </row>
    <row r="324" s="2" customFormat="1" ht="24.15" customHeight="1">
      <c r="A324" s="38"/>
      <c r="B324" s="39"/>
      <c r="C324" s="211" t="s">
        <v>366</v>
      </c>
      <c r="D324" s="211" t="s">
        <v>122</v>
      </c>
      <c r="E324" s="212" t="s">
        <v>367</v>
      </c>
      <c r="F324" s="213" t="s">
        <v>368</v>
      </c>
      <c r="G324" s="214" t="s">
        <v>125</v>
      </c>
      <c r="H324" s="215">
        <v>205</v>
      </c>
      <c r="I324" s="216"/>
      <c r="J324" s="217">
        <f>ROUND(I324*H324,2)</f>
        <v>0</v>
      </c>
      <c r="K324" s="213" t="s">
        <v>1</v>
      </c>
      <c r="L324" s="44"/>
      <c r="M324" s="218" t="s">
        <v>1</v>
      </c>
      <c r="N324" s="219" t="s">
        <v>38</v>
      </c>
      <c r="O324" s="91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2" t="s">
        <v>127</v>
      </c>
      <c r="AT324" s="222" t="s">
        <v>122</v>
      </c>
      <c r="AU324" s="222" t="s">
        <v>80</v>
      </c>
      <c r="AY324" s="17" t="s">
        <v>120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7" t="s">
        <v>78</v>
      </c>
      <c r="BK324" s="223">
        <f>ROUND(I324*H324,2)</f>
        <v>0</v>
      </c>
      <c r="BL324" s="17" t="s">
        <v>127</v>
      </c>
      <c r="BM324" s="222" t="s">
        <v>369</v>
      </c>
    </row>
    <row r="325" s="2" customFormat="1">
      <c r="A325" s="38"/>
      <c r="B325" s="39"/>
      <c r="C325" s="40"/>
      <c r="D325" s="224" t="s">
        <v>129</v>
      </c>
      <c r="E325" s="40"/>
      <c r="F325" s="225" t="s">
        <v>368</v>
      </c>
      <c r="G325" s="40"/>
      <c r="H325" s="40"/>
      <c r="I325" s="226"/>
      <c r="J325" s="40"/>
      <c r="K325" s="40"/>
      <c r="L325" s="44"/>
      <c r="M325" s="227"/>
      <c r="N325" s="228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129</v>
      </c>
      <c r="AU325" s="17" t="s">
        <v>80</v>
      </c>
    </row>
    <row r="326" s="13" customFormat="1">
      <c r="A326" s="13"/>
      <c r="B326" s="231"/>
      <c r="C326" s="232"/>
      <c r="D326" s="224" t="s">
        <v>133</v>
      </c>
      <c r="E326" s="233" t="s">
        <v>1</v>
      </c>
      <c r="F326" s="234" t="s">
        <v>370</v>
      </c>
      <c r="G326" s="232"/>
      <c r="H326" s="233" t="s">
        <v>1</v>
      </c>
      <c r="I326" s="235"/>
      <c r="J326" s="232"/>
      <c r="K326" s="232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133</v>
      </c>
      <c r="AU326" s="240" t="s">
        <v>80</v>
      </c>
      <c r="AV326" s="13" t="s">
        <v>78</v>
      </c>
      <c r="AW326" s="13" t="s">
        <v>31</v>
      </c>
      <c r="AX326" s="13" t="s">
        <v>73</v>
      </c>
      <c r="AY326" s="240" t="s">
        <v>120</v>
      </c>
    </row>
    <row r="327" s="13" customFormat="1">
      <c r="A327" s="13"/>
      <c r="B327" s="231"/>
      <c r="C327" s="232"/>
      <c r="D327" s="224" t="s">
        <v>133</v>
      </c>
      <c r="E327" s="233" t="s">
        <v>1</v>
      </c>
      <c r="F327" s="234" t="s">
        <v>371</v>
      </c>
      <c r="G327" s="232"/>
      <c r="H327" s="233" t="s">
        <v>1</v>
      </c>
      <c r="I327" s="235"/>
      <c r="J327" s="232"/>
      <c r="K327" s="232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133</v>
      </c>
      <c r="AU327" s="240" t="s">
        <v>80</v>
      </c>
      <c r="AV327" s="13" t="s">
        <v>78</v>
      </c>
      <c r="AW327" s="13" t="s">
        <v>31</v>
      </c>
      <c r="AX327" s="13" t="s">
        <v>73</v>
      </c>
      <c r="AY327" s="240" t="s">
        <v>120</v>
      </c>
    </row>
    <row r="328" s="14" customFormat="1">
      <c r="A328" s="14"/>
      <c r="B328" s="241"/>
      <c r="C328" s="242"/>
      <c r="D328" s="224" t="s">
        <v>133</v>
      </c>
      <c r="E328" s="243" t="s">
        <v>1</v>
      </c>
      <c r="F328" s="244" t="s">
        <v>268</v>
      </c>
      <c r="G328" s="242"/>
      <c r="H328" s="245">
        <v>205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133</v>
      </c>
      <c r="AU328" s="251" t="s">
        <v>80</v>
      </c>
      <c r="AV328" s="14" t="s">
        <v>80</v>
      </c>
      <c r="AW328" s="14" t="s">
        <v>31</v>
      </c>
      <c r="AX328" s="14" t="s">
        <v>73</v>
      </c>
      <c r="AY328" s="251" t="s">
        <v>120</v>
      </c>
    </row>
    <row r="329" s="15" customFormat="1">
      <c r="A329" s="15"/>
      <c r="B329" s="252"/>
      <c r="C329" s="253"/>
      <c r="D329" s="224" t="s">
        <v>133</v>
      </c>
      <c r="E329" s="254" t="s">
        <v>1</v>
      </c>
      <c r="F329" s="255" t="s">
        <v>136</v>
      </c>
      <c r="G329" s="253"/>
      <c r="H329" s="256">
        <v>205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2" t="s">
        <v>133</v>
      </c>
      <c r="AU329" s="262" t="s">
        <v>80</v>
      </c>
      <c r="AV329" s="15" t="s">
        <v>127</v>
      </c>
      <c r="AW329" s="15" t="s">
        <v>31</v>
      </c>
      <c r="AX329" s="15" t="s">
        <v>78</v>
      </c>
      <c r="AY329" s="262" t="s">
        <v>120</v>
      </c>
    </row>
    <row r="330" s="2" customFormat="1" ht="33" customHeight="1">
      <c r="A330" s="38"/>
      <c r="B330" s="39"/>
      <c r="C330" s="211" t="s">
        <v>372</v>
      </c>
      <c r="D330" s="211" t="s">
        <v>122</v>
      </c>
      <c r="E330" s="212" t="s">
        <v>373</v>
      </c>
      <c r="F330" s="213" t="s">
        <v>374</v>
      </c>
      <c r="G330" s="214" t="s">
        <v>125</v>
      </c>
      <c r="H330" s="215">
        <v>634.5</v>
      </c>
      <c r="I330" s="216"/>
      <c r="J330" s="217">
        <f>ROUND(I330*H330,2)</f>
        <v>0</v>
      </c>
      <c r="K330" s="213" t="s">
        <v>126</v>
      </c>
      <c r="L330" s="44"/>
      <c r="M330" s="218" t="s">
        <v>1</v>
      </c>
      <c r="N330" s="219" t="s">
        <v>38</v>
      </c>
      <c r="O330" s="91"/>
      <c r="P330" s="220">
        <f>O330*H330</f>
        <v>0</v>
      </c>
      <c r="Q330" s="220">
        <v>0.089219999999999994</v>
      </c>
      <c r="R330" s="220">
        <f>Q330*H330</f>
        <v>56.61009</v>
      </c>
      <c r="S330" s="220">
        <v>0</v>
      </c>
      <c r="T330" s="221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2" t="s">
        <v>127</v>
      </c>
      <c r="AT330" s="222" t="s">
        <v>122</v>
      </c>
      <c r="AU330" s="222" t="s">
        <v>80</v>
      </c>
      <c r="AY330" s="17" t="s">
        <v>120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7" t="s">
        <v>78</v>
      </c>
      <c r="BK330" s="223">
        <f>ROUND(I330*H330,2)</f>
        <v>0</v>
      </c>
      <c r="BL330" s="17" t="s">
        <v>127</v>
      </c>
      <c r="BM330" s="222" t="s">
        <v>375</v>
      </c>
    </row>
    <row r="331" s="2" customFormat="1">
      <c r="A331" s="38"/>
      <c r="B331" s="39"/>
      <c r="C331" s="40"/>
      <c r="D331" s="224" t="s">
        <v>129</v>
      </c>
      <c r="E331" s="40"/>
      <c r="F331" s="225" t="s">
        <v>376</v>
      </c>
      <c r="G331" s="40"/>
      <c r="H331" s="40"/>
      <c r="I331" s="226"/>
      <c r="J331" s="40"/>
      <c r="K331" s="40"/>
      <c r="L331" s="44"/>
      <c r="M331" s="227"/>
      <c r="N331" s="228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129</v>
      </c>
      <c r="AU331" s="17" t="s">
        <v>80</v>
      </c>
    </row>
    <row r="332" s="2" customFormat="1">
      <c r="A332" s="38"/>
      <c r="B332" s="39"/>
      <c r="C332" s="40"/>
      <c r="D332" s="229" t="s">
        <v>131</v>
      </c>
      <c r="E332" s="40"/>
      <c r="F332" s="230" t="s">
        <v>377</v>
      </c>
      <c r="G332" s="40"/>
      <c r="H332" s="40"/>
      <c r="I332" s="226"/>
      <c r="J332" s="40"/>
      <c r="K332" s="40"/>
      <c r="L332" s="44"/>
      <c r="M332" s="227"/>
      <c r="N332" s="228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131</v>
      </c>
      <c r="AU332" s="17" t="s">
        <v>80</v>
      </c>
    </row>
    <row r="333" s="13" customFormat="1">
      <c r="A333" s="13"/>
      <c r="B333" s="231"/>
      <c r="C333" s="232"/>
      <c r="D333" s="224" t="s">
        <v>133</v>
      </c>
      <c r="E333" s="233" t="s">
        <v>1</v>
      </c>
      <c r="F333" s="234" t="s">
        <v>271</v>
      </c>
      <c r="G333" s="232"/>
      <c r="H333" s="233" t="s">
        <v>1</v>
      </c>
      <c r="I333" s="235"/>
      <c r="J333" s="232"/>
      <c r="K333" s="232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133</v>
      </c>
      <c r="AU333" s="240" t="s">
        <v>80</v>
      </c>
      <c r="AV333" s="13" t="s">
        <v>78</v>
      </c>
      <c r="AW333" s="13" t="s">
        <v>31</v>
      </c>
      <c r="AX333" s="13" t="s">
        <v>73</v>
      </c>
      <c r="AY333" s="240" t="s">
        <v>120</v>
      </c>
    </row>
    <row r="334" s="14" customFormat="1">
      <c r="A334" s="14"/>
      <c r="B334" s="241"/>
      <c r="C334" s="242"/>
      <c r="D334" s="224" t="s">
        <v>133</v>
      </c>
      <c r="E334" s="243" t="s">
        <v>1</v>
      </c>
      <c r="F334" s="244" t="s">
        <v>378</v>
      </c>
      <c r="G334" s="242"/>
      <c r="H334" s="245">
        <v>634.5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133</v>
      </c>
      <c r="AU334" s="251" t="s">
        <v>80</v>
      </c>
      <c r="AV334" s="14" t="s">
        <v>80</v>
      </c>
      <c r="AW334" s="14" t="s">
        <v>31</v>
      </c>
      <c r="AX334" s="14" t="s">
        <v>73</v>
      </c>
      <c r="AY334" s="251" t="s">
        <v>120</v>
      </c>
    </row>
    <row r="335" s="15" customFormat="1">
      <c r="A335" s="15"/>
      <c r="B335" s="252"/>
      <c r="C335" s="253"/>
      <c r="D335" s="224" t="s">
        <v>133</v>
      </c>
      <c r="E335" s="254" t="s">
        <v>1</v>
      </c>
      <c r="F335" s="255" t="s">
        <v>136</v>
      </c>
      <c r="G335" s="253"/>
      <c r="H335" s="256">
        <v>634.5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2" t="s">
        <v>133</v>
      </c>
      <c r="AU335" s="262" t="s">
        <v>80</v>
      </c>
      <c r="AV335" s="15" t="s">
        <v>127</v>
      </c>
      <c r="AW335" s="15" t="s">
        <v>31</v>
      </c>
      <c r="AX335" s="15" t="s">
        <v>78</v>
      </c>
      <c r="AY335" s="262" t="s">
        <v>120</v>
      </c>
    </row>
    <row r="336" s="2" customFormat="1" ht="24.15" customHeight="1">
      <c r="A336" s="38"/>
      <c r="B336" s="39"/>
      <c r="C336" s="263" t="s">
        <v>379</v>
      </c>
      <c r="D336" s="263" t="s">
        <v>207</v>
      </c>
      <c r="E336" s="264" t="s">
        <v>380</v>
      </c>
      <c r="F336" s="265" t="s">
        <v>381</v>
      </c>
      <c r="G336" s="266" t="s">
        <v>125</v>
      </c>
      <c r="H336" s="267">
        <v>28.379999999999999</v>
      </c>
      <c r="I336" s="268"/>
      <c r="J336" s="269">
        <f>ROUND(I336*H336,2)</f>
        <v>0</v>
      </c>
      <c r="K336" s="265" t="s">
        <v>126</v>
      </c>
      <c r="L336" s="270"/>
      <c r="M336" s="271" t="s">
        <v>1</v>
      </c>
      <c r="N336" s="272" t="s">
        <v>38</v>
      </c>
      <c r="O336" s="91"/>
      <c r="P336" s="220">
        <f>O336*H336</f>
        <v>0</v>
      </c>
      <c r="Q336" s="220">
        <v>0.13100000000000001</v>
      </c>
      <c r="R336" s="220">
        <f>Q336*H336</f>
        <v>3.7177799999999999</v>
      </c>
      <c r="S336" s="220">
        <v>0</v>
      </c>
      <c r="T336" s="22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2" t="s">
        <v>191</v>
      </c>
      <c r="AT336" s="222" t="s">
        <v>207</v>
      </c>
      <c r="AU336" s="222" t="s">
        <v>80</v>
      </c>
      <c r="AY336" s="17" t="s">
        <v>120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7" t="s">
        <v>78</v>
      </c>
      <c r="BK336" s="223">
        <f>ROUND(I336*H336,2)</f>
        <v>0</v>
      </c>
      <c r="BL336" s="17" t="s">
        <v>127</v>
      </c>
      <c r="BM336" s="222" t="s">
        <v>382</v>
      </c>
    </row>
    <row r="337" s="2" customFormat="1">
      <c r="A337" s="38"/>
      <c r="B337" s="39"/>
      <c r="C337" s="40"/>
      <c r="D337" s="224" t="s">
        <v>129</v>
      </c>
      <c r="E337" s="40"/>
      <c r="F337" s="225" t="s">
        <v>381</v>
      </c>
      <c r="G337" s="40"/>
      <c r="H337" s="40"/>
      <c r="I337" s="226"/>
      <c r="J337" s="40"/>
      <c r="K337" s="40"/>
      <c r="L337" s="44"/>
      <c r="M337" s="227"/>
      <c r="N337" s="228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129</v>
      </c>
      <c r="AU337" s="17" t="s">
        <v>80</v>
      </c>
    </row>
    <row r="338" s="13" customFormat="1">
      <c r="A338" s="13"/>
      <c r="B338" s="231"/>
      <c r="C338" s="232"/>
      <c r="D338" s="224" t="s">
        <v>133</v>
      </c>
      <c r="E338" s="233" t="s">
        <v>1</v>
      </c>
      <c r="F338" s="234" t="s">
        <v>383</v>
      </c>
      <c r="G338" s="232"/>
      <c r="H338" s="233" t="s">
        <v>1</v>
      </c>
      <c r="I338" s="235"/>
      <c r="J338" s="232"/>
      <c r="K338" s="232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133</v>
      </c>
      <c r="AU338" s="240" t="s">
        <v>80</v>
      </c>
      <c r="AV338" s="13" t="s">
        <v>78</v>
      </c>
      <c r="AW338" s="13" t="s">
        <v>31</v>
      </c>
      <c r="AX338" s="13" t="s">
        <v>73</v>
      </c>
      <c r="AY338" s="240" t="s">
        <v>120</v>
      </c>
    </row>
    <row r="339" s="14" customFormat="1">
      <c r="A339" s="14"/>
      <c r="B339" s="241"/>
      <c r="C339" s="242"/>
      <c r="D339" s="224" t="s">
        <v>133</v>
      </c>
      <c r="E339" s="243" t="s">
        <v>1</v>
      </c>
      <c r="F339" s="244" t="s">
        <v>384</v>
      </c>
      <c r="G339" s="242"/>
      <c r="H339" s="245">
        <v>28.379999999999999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133</v>
      </c>
      <c r="AU339" s="251" t="s">
        <v>80</v>
      </c>
      <c r="AV339" s="14" t="s">
        <v>80</v>
      </c>
      <c r="AW339" s="14" t="s">
        <v>31</v>
      </c>
      <c r="AX339" s="14" t="s">
        <v>73</v>
      </c>
      <c r="AY339" s="251" t="s">
        <v>120</v>
      </c>
    </row>
    <row r="340" s="15" customFormat="1">
      <c r="A340" s="15"/>
      <c r="B340" s="252"/>
      <c r="C340" s="253"/>
      <c r="D340" s="224" t="s">
        <v>133</v>
      </c>
      <c r="E340" s="254" t="s">
        <v>1</v>
      </c>
      <c r="F340" s="255" t="s">
        <v>136</v>
      </c>
      <c r="G340" s="253"/>
      <c r="H340" s="256">
        <v>28.379999999999999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2" t="s">
        <v>133</v>
      </c>
      <c r="AU340" s="262" t="s">
        <v>80</v>
      </c>
      <c r="AV340" s="15" t="s">
        <v>127</v>
      </c>
      <c r="AW340" s="15" t="s">
        <v>31</v>
      </c>
      <c r="AX340" s="15" t="s">
        <v>78</v>
      </c>
      <c r="AY340" s="262" t="s">
        <v>120</v>
      </c>
    </row>
    <row r="341" s="2" customFormat="1" ht="24.15" customHeight="1">
      <c r="A341" s="38"/>
      <c r="B341" s="39"/>
      <c r="C341" s="263" t="s">
        <v>385</v>
      </c>
      <c r="D341" s="263" t="s">
        <v>207</v>
      </c>
      <c r="E341" s="264" t="s">
        <v>386</v>
      </c>
      <c r="F341" s="265" t="s">
        <v>387</v>
      </c>
      <c r="G341" s="266" t="s">
        <v>125</v>
      </c>
      <c r="H341" s="267">
        <v>10.560000000000001</v>
      </c>
      <c r="I341" s="268"/>
      <c r="J341" s="269">
        <f>ROUND(I341*H341,2)</f>
        <v>0</v>
      </c>
      <c r="K341" s="265" t="s">
        <v>126</v>
      </c>
      <c r="L341" s="270"/>
      <c r="M341" s="271" t="s">
        <v>1</v>
      </c>
      <c r="N341" s="272" t="s">
        <v>38</v>
      </c>
      <c r="O341" s="91"/>
      <c r="P341" s="220">
        <f>O341*H341</f>
        <v>0</v>
      </c>
      <c r="Q341" s="220">
        <v>0.13200000000000001</v>
      </c>
      <c r="R341" s="220">
        <f>Q341*H341</f>
        <v>1.3939200000000001</v>
      </c>
      <c r="S341" s="220">
        <v>0</v>
      </c>
      <c r="T341" s="22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2" t="s">
        <v>191</v>
      </c>
      <c r="AT341" s="222" t="s">
        <v>207</v>
      </c>
      <c r="AU341" s="222" t="s">
        <v>80</v>
      </c>
      <c r="AY341" s="17" t="s">
        <v>120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7" t="s">
        <v>78</v>
      </c>
      <c r="BK341" s="223">
        <f>ROUND(I341*H341,2)</f>
        <v>0</v>
      </c>
      <c r="BL341" s="17" t="s">
        <v>127</v>
      </c>
      <c r="BM341" s="222" t="s">
        <v>388</v>
      </c>
    </row>
    <row r="342" s="2" customFormat="1">
      <c r="A342" s="38"/>
      <c r="B342" s="39"/>
      <c r="C342" s="40"/>
      <c r="D342" s="224" t="s">
        <v>129</v>
      </c>
      <c r="E342" s="40"/>
      <c r="F342" s="225" t="s">
        <v>387</v>
      </c>
      <c r="G342" s="40"/>
      <c r="H342" s="40"/>
      <c r="I342" s="226"/>
      <c r="J342" s="40"/>
      <c r="K342" s="40"/>
      <c r="L342" s="44"/>
      <c r="M342" s="227"/>
      <c r="N342" s="228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129</v>
      </c>
      <c r="AU342" s="17" t="s">
        <v>80</v>
      </c>
    </row>
    <row r="343" s="13" customFormat="1">
      <c r="A343" s="13"/>
      <c r="B343" s="231"/>
      <c r="C343" s="232"/>
      <c r="D343" s="224" t="s">
        <v>133</v>
      </c>
      <c r="E343" s="233" t="s">
        <v>1</v>
      </c>
      <c r="F343" s="234" t="s">
        <v>389</v>
      </c>
      <c r="G343" s="232"/>
      <c r="H343" s="233" t="s">
        <v>1</v>
      </c>
      <c r="I343" s="235"/>
      <c r="J343" s="232"/>
      <c r="K343" s="232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133</v>
      </c>
      <c r="AU343" s="240" t="s">
        <v>80</v>
      </c>
      <c r="AV343" s="13" t="s">
        <v>78</v>
      </c>
      <c r="AW343" s="13" t="s">
        <v>31</v>
      </c>
      <c r="AX343" s="13" t="s">
        <v>73</v>
      </c>
      <c r="AY343" s="240" t="s">
        <v>120</v>
      </c>
    </row>
    <row r="344" s="14" customFormat="1">
      <c r="A344" s="14"/>
      <c r="B344" s="241"/>
      <c r="C344" s="242"/>
      <c r="D344" s="224" t="s">
        <v>133</v>
      </c>
      <c r="E344" s="243" t="s">
        <v>1</v>
      </c>
      <c r="F344" s="244" t="s">
        <v>390</v>
      </c>
      <c r="G344" s="242"/>
      <c r="H344" s="245">
        <v>10.560000000000001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133</v>
      </c>
      <c r="AU344" s="251" t="s">
        <v>80</v>
      </c>
      <c r="AV344" s="14" t="s">
        <v>80</v>
      </c>
      <c r="AW344" s="14" t="s">
        <v>31</v>
      </c>
      <c r="AX344" s="14" t="s">
        <v>73</v>
      </c>
      <c r="AY344" s="251" t="s">
        <v>120</v>
      </c>
    </row>
    <row r="345" s="15" customFormat="1">
      <c r="A345" s="15"/>
      <c r="B345" s="252"/>
      <c r="C345" s="253"/>
      <c r="D345" s="224" t="s">
        <v>133</v>
      </c>
      <c r="E345" s="254" t="s">
        <v>1</v>
      </c>
      <c r="F345" s="255" t="s">
        <v>136</v>
      </c>
      <c r="G345" s="253"/>
      <c r="H345" s="256">
        <v>10.560000000000001</v>
      </c>
      <c r="I345" s="257"/>
      <c r="J345" s="253"/>
      <c r="K345" s="253"/>
      <c r="L345" s="258"/>
      <c r="M345" s="259"/>
      <c r="N345" s="260"/>
      <c r="O345" s="260"/>
      <c r="P345" s="260"/>
      <c r="Q345" s="260"/>
      <c r="R345" s="260"/>
      <c r="S345" s="260"/>
      <c r="T345" s="26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2" t="s">
        <v>133</v>
      </c>
      <c r="AU345" s="262" t="s">
        <v>80</v>
      </c>
      <c r="AV345" s="15" t="s">
        <v>127</v>
      </c>
      <c r="AW345" s="15" t="s">
        <v>31</v>
      </c>
      <c r="AX345" s="15" t="s">
        <v>78</v>
      </c>
      <c r="AY345" s="262" t="s">
        <v>120</v>
      </c>
    </row>
    <row r="346" s="2" customFormat="1" ht="24.15" customHeight="1">
      <c r="A346" s="38"/>
      <c r="B346" s="39"/>
      <c r="C346" s="263" t="s">
        <v>391</v>
      </c>
      <c r="D346" s="263" t="s">
        <v>207</v>
      </c>
      <c r="E346" s="264" t="s">
        <v>392</v>
      </c>
      <c r="F346" s="265" t="s">
        <v>393</v>
      </c>
      <c r="G346" s="266" t="s">
        <v>125</v>
      </c>
      <c r="H346" s="267">
        <v>642.84000000000003</v>
      </c>
      <c r="I346" s="268"/>
      <c r="J346" s="269">
        <f>ROUND(I346*H346,2)</f>
        <v>0</v>
      </c>
      <c r="K346" s="265" t="s">
        <v>126</v>
      </c>
      <c r="L346" s="270"/>
      <c r="M346" s="271" t="s">
        <v>1</v>
      </c>
      <c r="N346" s="272" t="s">
        <v>38</v>
      </c>
      <c r="O346" s="91"/>
      <c r="P346" s="220">
        <f>O346*H346</f>
        <v>0</v>
      </c>
      <c r="Q346" s="220">
        <v>0.13200000000000001</v>
      </c>
      <c r="R346" s="220">
        <f>Q346*H346</f>
        <v>84.854880000000009</v>
      </c>
      <c r="S346" s="220">
        <v>0</v>
      </c>
      <c r="T346" s="221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2" t="s">
        <v>191</v>
      </c>
      <c r="AT346" s="222" t="s">
        <v>207</v>
      </c>
      <c r="AU346" s="222" t="s">
        <v>80</v>
      </c>
      <c r="AY346" s="17" t="s">
        <v>120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7" t="s">
        <v>78</v>
      </c>
      <c r="BK346" s="223">
        <f>ROUND(I346*H346,2)</f>
        <v>0</v>
      </c>
      <c r="BL346" s="17" t="s">
        <v>127</v>
      </c>
      <c r="BM346" s="222" t="s">
        <v>394</v>
      </c>
    </row>
    <row r="347" s="2" customFormat="1">
      <c r="A347" s="38"/>
      <c r="B347" s="39"/>
      <c r="C347" s="40"/>
      <c r="D347" s="224" t="s">
        <v>129</v>
      </c>
      <c r="E347" s="40"/>
      <c r="F347" s="225" t="s">
        <v>393</v>
      </c>
      <c r="G347" s="40"/>
      <c r="H347" s="40"/>
      <c r="I347" s="226"/>
      <c r="J347" s="40"/>
      <c r="K347" s="40"/>
      <c r="L347" s="44"/>
      <c r="M347" s="227"/>
      <c r="N347" s="228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129</v>
      </c>
      <c r="AU347" s="17" t="s">
        <v>80</v>
      </c>
    </row>
    <row r="348" s="13" customFormat="1">
      <c r="A348" s="13"/>
      <c r="B348" s="231"/>
      <c r="C348" s="232"/>
      <c r="D348" s="224" t="s">
        <v>133</v>
      </c>
      <c r="E348" s="233" t="s">
        <v>1</v>
      </c>
      <c r="F348" s="234" t="s">
        <v>395</v>
      </c>
      <c r="G348" s="232"/>
      <c r="H348" s="233" t="s">
        <v>1</v>
      </c>
      <c r="I348" s="235"/>
      <c r="J348" s="232"/>
      <c r="K348" s="232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133</v>
      </c>
      <c r="AU348" s="240" t="s">
        <v>80</v>
      </c>
      <c r="AV348" s="13" t="s">
        <v>78</v>
      </c>
      <c r="AW348" s="13" t="s">
        <v>31</v>
      </c>
      <c r="AX348" s="13" t="s">
        <v>73</v>
      </c>
      <c r="AY348" s="240" t="s">
        <v>120</v>
      </c>
    </row>
    <row r="349" s="14" customFormat="1">
      <c r="A349" s="14"/>
      <c r="B349" s="241"/>
      <c r="C349" s="242"/>
      <c r="D349" s="224" t="s">
        <v>133</v>
      </c>
      <c r="E349" s="243" t="s">
        <v>1</v>
      </c>
      <c r="F349" s="244" t="s">
        <v>396</v>
      </c>
      <c r="G349" s="242"/>
      <c r="H349" s="245">
        <v>653.39999999999998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133</v>
      </c>
      <c r="AU349" s="251" t="s">
        <v>80</v>
      </c>
      <c r="AV349" s="14" t="s">
        <v>80</v>
      </c>
      <c r="AW349" s="14" t="s">
        <v>31</v>
      </c>
      <c r="AX349" s="14" t="s">
        <v>73</v>
      </c>
      <c r="AY349" s="251" t="s">
        <v>120</v>
      </c>
    </row>
    <row r="350" s="13" customFormat="1">
      <c r="A350" s="13"/>
      <c r="B350" s="231"/>
      <c r="C350" s="232"/>
      <c r="D350" s="224" t="s">
        <v>133</v>
      </c>
      <c r="E350" s="233" t="s">
        <v>1</v>
      </c>
      <c r="F350" s="234" t="s">
        <v>397</v>
      </c>
      <c r="G350" s="232"/>
      <c r="H350" s="233" t="s">
        <v>1</v>
      </c>
      <c r="I350" s="235"/>
      <c r="J350" s="232"/>
      <c r="K350" s="232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133</v>
      </c>
      <c r="AU350" s="240" t="s">
        <v>80</v>
      </c>
      <c r="AV350" s="13" t="s">
        <v>78</v>
      </c>
      <c r="AW350" s="13" t="s">
        <v>31</v>
      </c>
      <c r="AX350" s="13" t="s">
        <v>73</v>
      </c>
      <c r="AY350" s="240" t="s">
        <v>120</v>
      </c>
    </row>
    <row r="351" s="14" customFormat="1">
      <c r="A351" s="14"/>
      <c r="B351" s="241"/>
      <c r="C351" s="242"/>
      <c r="D351" s="224" t="s">
        <v>133</v>
      </c>
      <c r="E351" s="243" t="s">
        <v>1</v>
      </c>
      <c r="F351" s="244" t="s">
        <v>398</v>
      </c>
      <c r="G351" s="242"/>
      <c r="H351" s="245">
        <v>-10.560000000000001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133</v>
      </c>
      <c r="AU351" s="251" t="s">
        <v>80</v>
      </c>
      <c r="AV351" s="14" t="s">
        <v>80</v>
      </c>
      <c r="AW351" s="14" t="s">
        <v>31</v>
      </c>
      <c r="AX351" s="14" t="s">
        <v>73</v>
      </c>
      <c r="AY351" s="251" t="s">
        <v>120</v>
      </c>
    </row>
    <row r="352" s="15" customFormat="1">
      <c r="A352" s="15"/>
      <c r="B352" s="252"/>
      <c r="C352" s="253"/>
      <c r="D352" s="224" t="s">
        <v>133</v>
      </c>
      <c r="E352" s="254" t="s">
        <v>1</v>
      </c>
      <c r="F352" s="255" t="s">
        <v>136</v>
      </c>
      <c r="G352" s="253"/>
      <c r="H352" s="256">
        <v>642.84000000000003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2" t="s">
        <v>133</v>
      </c>
      <c r="AU352" s="262" t="s">
        <v>80</v>
      </c>
      <c r="AV352" s="15" t="s">
        <v>127</v>
      </c>
      <c r="AW352" s="15" t="s">
        <v>31</v>
      </c>
      <c r="AX352" s="15" t="s">
        <v>78</v>
      </c>
      <c r="AY352" s="262" t="s">
        <v>120</v>
      </c>
    </row>
    <row r="353" s="2" customFormat="1" ht="24.15" customHeight="1">
      <c r="A353" s="38"/>
      <c r="B353" s="39"/>
      <c r="C353" s="263" t="s">
        <v>399</v>
      </c>
      <c r="D353" s="263" t="s">
        <v>207</v>
      </c>
      <c r="E353" s="264" t="s">
        <v>400</v>
      </c>
      <c r="F353" s="265" t="s">
        <v>401</v>
      </c>
      <c r="G353" s="266" t="s">
        <v>125</v>
      </c>
      <c r="H353" s="267">
        <v>16.170000000000002</v>
      </c>
      <c r="I353" s="268"/>
      <c r="J353" s="269">
        <f>ROUND(I353*H353,2)</f>
        <v>0</v>
      </c>
      <c r="K353" s="265" t="s">
        <v>1</v>
      </c>
      <c r="L353" s="270"/>
      <c r="M353" s="271" t="s">
        <v>1</v>
      </c>
      <c r="N353" s="272" t="s">
        <v>38</v>
      </c>
      <c r="O353" s="91"/>
      <c r="P353" s="220">
        <f>O353*H353</f>
        <v>0</v>
      </c>
      <c r="Q353" s="220">
        <v>0.12</v>
      </c>
      <c r="R353" s="220">
        <f>Q353*H353</f>
        <v>1.9404000000000001</v>
      </c>
      <c r="S353" s="220">
        <v>0</v>
      </c>
      <c r="T353" s="221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2" t="s">
        <v>191</v>
      </c>
      <c r="AT353" s="222" t="s">
        <v>207</v>
      </c>
      <c r="AU353" s="222" t="s">
        <v>80</v>
      </c>
      <c r="AY353" s="17" t="s">
        <v>120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7" t="s">
        <v>78</v>
      </c>
      <c r="BK353" s="223">
        <f>ROUND(I353*H353,2)</f>
        <v>0</v>
      </c>
      <c r="BL353" s="17" t="s">
        <v>127</v>
      </c>
      <c r="BM353" s="222" t="s">
        <v>402</v>
      </c>
    </row>
    <row r="354" s="2" customFormat="1">
      <c r="A354" s="38"/>
      <c r="B354" s="39"/>
      <c r="C354" s="40"/>
      <c r="D354" s="224" t="s">
        <v>129</v>
      </c>
      <c r="E354" s="40"/>
      <c r="F354" s="225" t="s">
        <v>401</v>
      </c>
      <c r="G354" s="40"/>
      <c r="H354" s="40"/>
      <c r="I354" s="226"/>
      <c r="J354" s="40"/>
      <c r="K354" s="40"/>
      <c r="L354" s="44"/>
      <c r="M354" s="227"/>
      <c r="N354" s="228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129</v>
      </c>
      <c r="AU354" s="17" t="s">
        <v>80</v>
      </c>
    </row>
    <row r="355" s="13" customFormat="1">
      <c r="A355" s="13"/>
      <c r="B355" s="231"/>
      <c r="C355" s="232"/>
      <c r="D355" s="224" t="s">
        <v>133</v>
      </c>
      <c r="E355" s="233" t="s">
        <v>1</v>
      </c>
      <c r="F355" s="234" t="s">
        <v>403</v>
      </c>
      <c r="G355" s="232"/>
      <c r="H355" s="233" t="s">
        <v>1</v>
      </c>
      <c r="I355" s="235"/>
      <c r="J355" s="232"/>
      <c r="K355" s="232"/>
      <c r="L355" s="236"/>
      <c r="M355" s="237"/>
      <c r="N355" s="238"/>
      <c r="O355" s="238"/>
      <c r="P355" s="238"/>
      <c r="Q355" s="238"/>
      <c r="R355" s="238"/>
      <c r="S355" s="238"/>
      <c r="T355" s="23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0" t="s">
        <v>133</v>
      </c>
      <c r="AU355" s="240" t="s">
        <v>80</v>
      </c>
      <c r="AV355" s="13" t="s">
        <v>78</v>
      </c>
      <c r="AW355" s="13" t="s">
        <v>31</v>
      </c>
      <c r="AX355" s="13" t="s">
        <v>73</v>
      </c>
      <c r="AY355" s="240" t="s">
        <v>120</v>
      </c>
    </row>
    <row r="356" s="14" customFormat="1">
      <c r="A356" s="14"/>
      <c r="B356" s="241"/>
      <c r="C356" s="242"/>
      <c r="D356" s="224" t="s">
        <v>133</v>
      </c>
      <c r="E356" s="243" t="s">
        <v>1</v>
      </c>
      <c r="F356" s="244" t="s">
        <v>404</v>
      </c>
      <c r="G356" s="242"/>
      <c r="H356" s="245">
        <v>16.170000000000002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133</v>
      </c>
      <c r="AU356" s="251" t="s">
        <v>80</v>
      </c>
      <c r="AV356" s="14" t="s">
        <v>80</v>
      </c>
      <c r="AW356" s="14" t="s">
        <v>31</v>
      </c>
      <c r="AX356" s="14" t="s">
        <v>73</v>
      </c>
      <c r="AY356" s="251" t="s">
        <v>120</v>
      </c>
    </row>
    <row r="357" s="15" customFormat="1">
      <c r="A357" s="15"/>
      <c r="B357" s="252"/>
      <c r="C357" s="253"/>
      <c r="D357" s="224" t="s">
        <v>133</v>
      </c>
      <c r="E357" s="254" t="s">
        <v>1</v>
      </c>
      <c r="F357" s="255" t="s">
        <v>136</v>
      </c>
      <c r="G357" s="253"/>
      <c r="H357" s="256">
        <v>16.170000000000002</v>
      </c>
      <c r="I357" s="257"/>
      <c r="J357" s="253"/>
      <c r="K357" s="253"/>
      <c r="L357" s="258"/>
      <c r="M357" s="259"/>
      <c r="N357" s="260"/>
      <c r="O357" s="260"/>
      <c r="P357" s="260"/>
      <c r="Q357" s="260"/>
      <c r="R357" s="260"/>
      <c r="S357" s="260"/>
      <c r="T357" s="26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2" t="s">
        <v>133</v>
      </c>
      <c r="AU357" s="262" t="s">
        <v>80</v>
      </c>
      <c r="AV357" s="15" t="s">
        <v>127</v>
      </c>
      <c r="AW357" s="15" t="s">
        <v>31</v>
      </c>
      <c r="AX357" s="15" t="s">
        <v>78</v>
      </c>
      <c r="AY357" s="262" t="s">
        <v>120</v>
      </c>
    </row>
    <row r="358" s="12" customFormat="1" ht="22.8" customHeight="1">
      <c r="A358" s="12"/>
      <c r="B358" s="195"/>
      <c r="C358" s="196"/>
      <c r="D358" s="197" t="s">
        <v>72</v>
      </c>
      <c r="E358" s="209" t="s">
        <v>191</v>
      </c>
      <c r="F358" s="209" t="s">
        <v>405</v>
      </c>
      <c r="G358" s="196"/>
      <c r="H358" s="196"/>
      <c r="I358" s="199"/>
      <c r="J358" s="210">
        <f>BK358</f>
        <v>0</v>
      </c>
      <c r="K358" s="196"/>
      <c r="L358" s="201"/>
      <c r="M358" s="202"/>
      <c r="N358" s="203"/>
      <c r="O358" s="203"/>
      <c r="P358" s="204">
        <f>SUM(P359:P412)</f>
        <v>0</v>
      </c>
      <c r="Q358" s="203"/>
      <c r="R358" s="204">
        <f>SUM(R359:R412)</f>
        <v>1.8044495</v>
      </c>
      <c r="S358" s="203"/>
      <c r="T358" s="205">
        <f>SUM(T359:T412)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6" t="s">
        <v>78</v>
      </c>
      <c r="AT358" s="207" t="s">
        <v>72</v>
      </c>
      <c r="AU358" s="207" t="s">
        <v>78</v>
      </c>
      <c r="AY358" s="206" t="s">
        <v>120</v>
      </c>
      <c r="BK358" s="208">
        <f>SUM(BK359:BK412)</f>
        <v>0</v>
      </c>
    </row>
    <row r="359" s="2" customFormat="1" ht="37.8" customHeight="1">
      <c r="A359" s="38"/>
      <c r="B359" s="39"/>
      <c r="C359" s="211" t="s">
        <v>406</v>
      </c>
      <c r="D359" s="211" t="s">
        <v>122</v>
      </c>
      <c r="E359" s="212" t="s">
        <v>407</v>
      </c>
      <c r="F359" s="213" t="s">
        <v>408</v>
      </c>
      <c r="G359" s="214" t="s">
        <v>147</v>
      </c>
      <c r="H359" s="215">
        <v>32</v>
      </c>
      <c r="I359" s="216"/>
      <c r="J359" s="217">
        <f>ROUND(I359*H359,2)</f>
        <v>0</v>
      </c>
      <c r="K359" s="213" t="s">
        <v>126</v>
      </c>
      <c r="L359" s="44"/>
      <c r="M359" s="218" t="s">
        <v>1</v>
      </c>
      <c r="N359" s="219" t="s">
        <v>38</v>
      </c>
      <c r="O359" s="91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2" t="s">
        <v>127</v>
      </c>
      <c r="AT359" s="222" t="s">
        <v>122</v>
      </c>
      <c r="AU359" s="222" t="s">
        <v>80</v>
      </c>
      <c r="AY359" s="17" t="s">
        <v>120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7" t="s">
        <v>78</v>
      </c>
      <c r="BK359" s="223">
        <f>ROUND(I359*H359,2)</f>
        <v>0</v>
      </c>
      <c r="BL359" s="17" t="s">
        <v>127</v>
      </c>
      <c r="BM359" s="222" t="s">
        <v>409</v>
      </c>
    </row>
    <row r="360" s="2" customFormat="1">
      <c r="A360" s="38"/>
      <c r="B360" s="39"/>
      <c r="C360" s="40"/>
      <c r="D360" s="224" t="s">
        <v>129</v>
      </c>
      <c r="E360" s="40"/>
      <c r="F360" s="225" t="s">
        <v>410</v>
      </c>
      <c r="G360" s="40"/>
      <c r="H360" s="40"/>
      <c r="I360" s="226"/>
      <c r="J360" s="40"/>
      <c r="K360" s="40"/>
      <c r="L360" s="44"/>
      <c r="M360" s="227"/>
      <c r="N360" s="228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129</v>
      </c>
      <c r="AU360" s="17" t="s">
        <v>80</v>
      </c>
    </row>
    <row r="361" s="2" customFormat="1">
      <c r="A361" s="38"/>
      <c r="B361" s="39"/>
      <c r="C361" s="40"/>
      <c r="D361" s="229" t="s">
        <v>131</v>
      </c>
      <c r="E361" s="40"/>
      <c r="F361" s="230" t="s">
        <v>411</v>
      </c>
      <c r="G361" s="40"/>
      <c r="H361" s="40"/>
      <c r="I361" s="226"/>
      <c r="J361" s="40"/>
      <c r="K361" s="40"/>
      <c r="L361" s="44"/>
      <c r="M361" s="227"/>
      <c r="N361" s="228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131</v>
      </c>
      <c r="AU361" s="17" t="s">
        <v>80</v>
      </c>
    </row>
    <row r="362" s="13" customFormat="1">
      <c r="A362" s="13"/>
      <c r="B362" s="231"/>
      <c r="C362" s="232"/>
      <c r="D362" s="224" t="s">
        <v>133</v>
      </c>
      <c r="E362" s="233" t="s">
        <v>1</v>
      </c>
      <c r="F362" s="234" t="s">
        <v>412</v>
      </c>
      <c r="G362" s="232"/>
      <c r="H362" s="233" t="s">
        <v>1</v>
      </c>
      <c r="I362" s="235"/>
      <c r="J362" s="232"/>
      <c r="K362" s="232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133</v>
      </c>
      <c r="AU362" s="240" t="s">
        <v>80</v>
      </c>
      <c r="AV362" s="13" t="s">
        <v>78</v>
      </c>
      <c r="AW362" s="13" t="s">
        <v>31</v>
      </c>
      <c r="AX362" s="13" t="s">
        <v>73</v>
      </c>
      <c r="AY362" s="240" t="s">
        <v>120</v>
      </c>
    </row>
    <row r="363" s="14" customFormat="1">
      <c r="A363" s="14"/>
      <c r="B363" s="241"/>
      <c r="C363" s="242"/>
      <c r="D363" s="224" t="s">
        <v>133</v>
      </c>
      <c r="E363" s="243" t="s">
        <v>1</v>
      </c>
      <c r="F363" s="244" t="s">
        <v>413</v>
      </c>
      <c r="G363" s="242"/>
      <c r="H363" s="245">
        <v>32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133</v>
      </c>
      <c r="AU363" s="251" t="s">
        <v>80</v>
      </c>
      <c r="AV363" s="14" t="s">
        <v>80</v>
      </c>
      <c r="AW363" s="14" t="s">
        <v>31</v>
      </c>
      <c r="AX363" s="14" t="s">
        <v>73</v>
      </c>
      <c r="AY363" s="251" t="s">
        <v>120</v>
      </c>
    </row>
    <row r="364" s="15" customFormat="1">
      <c r="A364" s="15"/>
      <c r="B364" s="252"/>
      <c r="C364" s="253"/>
      <c r="D364" s="224" t="s">
        <v>133</v>
      </c>
      <c r="E364" s="254" t="s">
        <v>1</v>
      </c>
      <c r="F364" s="255" t="s">
        <v>136</v>
      </c>
      <c r="G364" s="253"/>
      <c r="H364" s="256">
        <v>32</v>
      </c>
      <c r="I364" s="257"/>
      <c r="J364" s="253"/>
      <c r="K364" s="253"/>
      <c r="L364" s="258"/>
      <c r="M364" s="259"/>
      <c r="N364" s="260"/>
      <c r="O364" s="260"/>
      <c r="P364" s="260"/>
      <c r="Q364" s="260"/>
      <c r="R364" s="260"/>
      <c r="S364" s="260"/>
      <c r="T364" s="26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2" t="s">
        <v>133</v>
      </c>
      <c r="AU364" s="262" t="s">
        <v>80</v>
      </c>
      <c r="AV364" s="15" t="s">
        <v>127</v>
      </c>
      <c r="AW364" s="15" t="s">
        <v>31</v>
      </c>
      <c r="AX364" s="15" t="s">
        <v>78</v>
      </c>
      <c r="AY364" s="262" t="s">
        <v>120</v>
      </c>
    </row>
    <row r="365" s="2" customFormat="1" ht="24.15" customHeight="1">
      <c r="A365" s="38"/>
      <c r="B365" s="39"/>
      <c r="C365" s="263" t="s">
        <v>414</v>
      </c>
      <c r="D365" s="263" t="s">
        <v>207</v>
      </c>
      <c r="E365" s="264" t="s">
        <v>415</v>
      </c>
      <c r="F365" s="265" t="s">
        <v>416</v>
      </c>
      <c r="G365" s="266" t="s">
        <v>147</v>
      </c>
      <c r="H365" s="267">
        <v>32.479999999999997</v>
      </c>
      <c r="I365" s="268"/>
      <c r="J365" s="269">
        <f>ROUND(I365*H365,2)</f>
        <v>0</v>
      </c>
      <c r="K365" s="265" t="s">
        <v>126</v>
      </c>
      <c r="L365" s="270"/>
      <c r="M365" s="271" t="s">
        <v>1</v>
      </c>
      <c r="N365" s="272" t="s">
        <v>38</v>
      </c>
      <c r="O365" s="91"/>
      <c r="P365" s="220">
        <f>O365*H365</f>
        <v>0</v>
      </c>
      <c r="Q365" s="220">
        <v>0.0031800000000000001</v>
      </c>
      <c r="R365" s="220">
        <f>Q365*H365</f>
        <v>0.10328639999999999</v>
      </c>
      <c r="S365" s="220">
        <v>0</v>
      </c>
      <c r="T365" s="221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2" t="s">
        <v>191</v>
      </c>
      <c r="AT365" s="222" t="s">
        <v>207</v>
      </c>
      <c r="AU365" s="222" t="s">
        <v>80</v>
      </c>
      <c r="AY365" s="17" t="s">
        <v>120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7" t="s">
        <v>78</v>
      </c>
      <c r="BK365" s="223">
        <f>ROUND(I365*H365,2)</f>
        <v>0</v>
      </c>
      <c r="BL365" s="17" t="s">
        <v>127</v>
      </c>
      <c r="BM365" s="222" t="s">
        <v>417</v>
      </c>
    </row>
    <row r="366" s="2" customFormat="1">
      <c r="A366" s="38"/>
      <c r="B366" s="39"/>
      <c r="C366" s="40"/>
      <c r="D366" s="224" t="s">
        <v>129</v>
      </c>
      <c r="E366" s="40"/>
      <c r="F366" s="225" t="s">
        <v>416</v>
      </c>
      <c r="G366" s="40"/>
      <c r="H366" s="40"/>
      <c r="I366" s="226"/>
      <c r="J366" s="40"/>
      <c r="K366" s="40"/>
      <c r="L366" s="44"/>
      <c r="M366" s="227"/>
      <c r="N366" s="228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129</v>
      </c>
      <c r="AU366" s="17" t="s">
        <v>80</v>
      </c>
    </row>
    <row r="367" s="14" customFormat="1">
      <c r="A367" s="14"/>
      <c r="B367" s="241"/>
      <c r="C367" s="242"/>
      <c r="D367" s="224" t="s">
        <v>133</v>
      </c>
      <c r="E367" s="242"/>
      <c r="F367" s="244" t="s">
        <v>418</v>
      </c>
      <c r="G367" s="242"/>
      <c r="H367" s="245">
        <v>32.479999999999997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133</v>
      </c>
      <c r="AU367" s="251" t="s">
        <v>80</v>
      </c>
      <c r="AV367" s="14" t="s">
        <v>80</v>
      </c>
      <c r="AW367" s="14" t="s">
        <v>4</v>
      </c>
      <c r="AX367" s="14" t="s">
        <v>78</v>
      </c>
      <c r="AY367" s="251" t="s">
        <v>120</v>
      </c>
    </row>
    <row r="368" s="2" customFormat="1" ht="24.15" customHeight="1">
      <c r="A368" s="38"/>
      <c r="B368" s="39"/>
      <c r="C368" s="211" t="s">
        <v>419</v>
      </c>
      <c r="D368" s="211" t="s">
        <v>122</v>
      </c>
      <c r="E368" s="212" t="s">
        <v>420</v>
      </c>
      <c r="F368" s="213" t="s">
        <v>421</v>
      </c>
      <c r="G368" s="214" t="s">
        <v>147</v>
      </c>
      <c r="H368" s="215">
        <v>31</v>
      </c>
      <c r="I368" s="216"/>
      <c r="J368" s="217">
        <f>ROUND(I368*H368,2)</f>
        <v>0</v>
      </c>
      <c r="K368" s="213" t="s">
        <v>126</v>
      </c>
      <c r="L368" s="44"/>
      <c r="M368" s="218" t="s">
        <v>1</v>
      </c>
      <c r="N368" s="219" t="s">
        <v>38</v>
      </c>
      <c r="O368" s="91"/>
      <c r="P368" s="220">
        <f>O368*H368</f>
        <v>0</v>
      </c>
      <c r="Q368" s="220">
        <v>1.0000000000000001E-05</v>
      </c>
      <c r="R368" s="220">
        <f>Q368*H368</f>
        <v>0.00031</v>
      </c>
      <c r="S368" s="220">
        <v>0</v>
      </c>
      <c r="T368" s="22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2" t="s">
        <v>127</v>
      </c>
      <c r="AT368" s="222" t="s">
        <v>122</v>
      </c>
      <c r="AU368" s="222" t="s">
        <v>80</v>
      </c>
      <c r="AY368" s="17" t="s">
        <v>120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7" t="s">
        <v>78</v>
      </c>
      <c r="BK368" s="223">
        <f>ROUND(I368*H368,2)</f>
        <v>0</v>
      </c>
      <c r="BL368" s="17" t="s">
        <v>127</v>
      </c>
      <c r="BM368" s="222" t="s">
        <v>422</v>
      </c>
    </row>
    <row r="369" s="2" customFormat="1">
      <c r="A369" s="38"/>
      <c r="B369" s="39"/>
      <c r="C369" s="40"/>
      <c r="D369" s="224" t="s">
        <v>129</v>
      </c>
      <c r="E369" s="40"/>
      <c r="F369" s="225" t="s">
        <v>423</v>
      </c>
      <c r="G369" s="40"/>
      <c r="H369" s="40"/>
      <c r="I369" s="226"/>
      <c r="J369" s="40"/>
      <c r="K369" s="40"/>
      <c r="L369" s="44"/>
      <c r="M369" s="227"/>
      <c r="N369" s="228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129</v>
      </c>
      <c r="AU369" s="17" t="s">
        <v>80</v>
      </c>
    </row>
    <row r="370" s="2" customFormat="1">
      <c r="A370" s="38"/>
      <c r="B370" s="39"/>
      <c r="C370" s="40"/>
      <c r="D370" s="229" t="s">
        <v>131</v>
      </c>
      <c r="E370" s="40"/>
      <c r="F370" s="230" t="s">
        <v>424</v>
      </c>
      <c r="G370" s="40"/>
      <c r="H370" s="40"/>
      <c r="I370" s="226"/>
      <c r="J370" s="40"/>
      <c r="K370" s="40"/>
      <c r="L370" s="44"/>
      <c r="M370" s="227"/>
      <c r="N370" s="228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131</v>
      </c>
      <c r="AU370" s="17" t="s">
        <v>80</v>
      </c>
    </row>
    <row r="371" s="13" customFormat="1">
      <c r="A371" s="13"/>
      <c r="B371" s="231"/>
      <c r="C371" s="232"/>
      <c r="D371" s="224" t="s">
        <v>133</v>
      </c>
      <c r="E371" s="233" t="s">
        <v>1</v>
      </c>
      <c r="F371" s="234" t="s">
        <v>425</v>
      </c>
      <c r="G371" s="232"/>
      <c r="H371" s="233" t="s">
        <v>1</v>
      </c>
      <c r="I371" s="235"/>
      <c r="J371" s="232"/>
      <c r="K371" s="232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133</v>
      </c>
      <c r="AU371" s="240" t="s">
        <v>80</v>
      </c>
      <c r="AV371" s="13" t="s">
        <v>78</v>
      </c>
      <c r="AW371" s="13" t="s">
        <v>31</v>
      </c>
      <c r="AX371" s="13" t="s">
        <v>73</v>
      </c>
      <c r="AY371" s="240" t="s">
        <v>120</v>
      </c>
    </row>
    <row r="372" s="14" customFormat="1">
      <c r="A372" s="14"/>
      <c r="B372" s="241"/>
      <c r="C372" s="242"/>
      <c r="D372" s="224" t="s">
        <v>133</v>
      </c>
      <c r="E372" s="243" t="s">
        <v>1</v>
      </c>
      <c r="F372" s="244" t="s">
        <v>426</v>
      </c>
      <c r="G372" s="242"/>
      <c r="H372" s="245">
        <v>31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133</v>
      </c>
      <c r="AU372" s="251" t="s">
        <v>80</v>
      </c>
      <c r="AV372" s="14" t="s">
        <v>80</v>
      </c>
      <c r="AW372" s="14" t="s">
        <v>31</v>
      </c>
      <c r="AX372" s="14" t="s">
        <v>73</v>
      </c>
      <c r="AY372" s="251" t="s">
        <v>120</v>
      </c>
    </row>
    <row r="373" s="15" customFormat="1">
      <c r="A373" s="15"/>
      <c r="B373" s="252"/>
      <c r="C373" s="253"/>
      <c r="D373" s="224" t="s">
        <v>133</v>
      </c>
      <c r="E373" s="254" t="s">
        <v>1</v>
      </c>
      <c r="F373" s="255" t="s">
        <v>136</v>
      </c>
      <c r="G373" s="253"/>
      <c r="H373" s="256">
        <v>31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2" t="s">
        <v>133</v>
      </c>
      <c r="AU373" s="262" t="s">
        <v>80</v>
      </c>
      <c r="AV373" s="15" t="s">
        <v>127</v>
      </c>
      <c r="AW373" s="15" t="s">
        <v>31</v>
      </c>
      <c r="AX373" s="15" t="s">
        <v>78</v>
      </c>
      <c r="AY373" s="262" t="s">
        <v>120</v>
      </c>
    </row>
    <row r="374" s="2" customFormat="1" ht="24.15" customHeight="1">
      <c r="A374" s="38"/>
      <c r="B374" s="39"/>
      <c r="C374" s="263" t="s">
        <v>427</v>
      </c>
      <c r="D374" s="263" t="s">
        <v>207</v>
      </c>
      <c r="E374" s="264" t="s">
        <v>428</v>
      </c>
      <c r="F374" s="265" t="s">
        <v>429</v>
      </c>
      <c r="G374" s="266" t="s">
        <v>147</v>
      </c>
      <c r="H374" s="267">
        <v>31.93</v>
      </c>
      <c r="I374" s="268"/>
      <c r="J374" s="269">
        <f>ROUND(I374*H374,2)</f>
        <v>0</v>
      </c>
      <c r="K374" s="265" t="s">
        <v>126</v>
      </c>
      <c r="L374" s="270"/>
      <c r="M374" s="271" t="s">
        <v>1</v>
      </c>
      <c r="N374" s="272" t="s">
        <v>38</v>
      </c>
      <c r="O374" s="91"/>
      <c r="P374" s="220">
        <f>O374*H374</f>
        <v>0</v>
      </c>
      <c r="Q374" s="220">
        <v>0.0026700000000000001</v>
      </c>
      <c r="R374" s="220">
        <f>Q374*H374</f>
        <v>0.085253099999999998</v>
      </c>
      <c r="S374" s="220">
        <v>0</v>
      </c>
      <c r="T374" s="221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2" t="s">
        <v>191</v>
      </c>
      <c r="AT374" s="222" t="s">
        <v>207</v>
      </c>
      <c r="AU374" s="222" t="s">
        <v>80</v>
      </c>
      <c r="AY374" s="17" t="s">
        <v>120</v>
      </c>
      <c r="BE374" s="223">
        <f>IF(N374="základní",J374,0)</f>
        <v>0</v>
      </c>
      <c r="BF374" s="223">
        <f>IF(N374="snížená",J374,0)</f>
        <v>0</v>
      </c>
      <c r="BG374" s="223">
        <f>IF(N374="zákl. přenesená",J374,0)</f>
        <v>0</v>
      </c>
      <c r="BH374" s="223">
        <f>IF(N374="sníž. přenesená",J374,0)</f>
        <v>0</v>
      </c>
      <c r="BI374" s="223">
        <f>IF(N374="nulová",J374,0)</f>
        <v>0</v>
      </c>
      <c r="BJ374" s="17" t="s">
        <v>78</v>
      </c>
      <c r="BK374" s="223">
        <f>ROUND(I374*H374,2)</f>
        <v>0</v>
      </c>
      <c r="BL374" s="17" t="s">
        <v>127</v>
      </c>
      <c r="BM374" s="222" t="s">
        <v>430</v>
      </c>
    </row>
    <row r="375" s="2" customFormat="1">
      <c r="A375" s="38"/>
      <c r="B375" s="39"/>
      <c r="C375" s="40"/>
      <c r="D375" s="224" t="s">
        <v>129</v>
      </c>
      <c r="E375" s="40"/>
      <c r="F375" s="225" t="s">
        <v>429</v>
      </c>
      <c r="G375" s="40"/>
      <c r="H375" s="40"/>
      <c r="I375" s="226"/>
      <c r="J375" s="40"/>
      <c r="K375" s="40"/>
      <c r="L375" s="44"/>
      <c r="M375" s="227"/>
      <c r="N375" s="228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129</v>
      </c>
      <c r="AU375" s="17" t="s">
        <v>80</v>
      </c>
    </row>
    <row r="376" s="14" customFormat="1">
      <c r="A376" s="14"/>
      <c r="B376" s="241"/>
      <c r="C376" s="242"/>
      <c r="D376" s="224" t="s">
        <v>133</v>
      </c>
      <c r="E376" s="242"/>
      <c r="F376" s="244" t="s">
        <v>431</v>
      </c>
      <c r="G376" s="242"/>
      <c r="H376" s="245">
        <v>31.93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133</v>
      </c>
      <c r="AU376" s="251" t="s">
        <v>80</v>
      </c>
      <c r="AV376" s="14" t="s">
        <v>80</v>
      </c>
      <c r="AW376" s="14" t="s">
        <v>4</v>
      </c>
      <c r="AX376" s="14" t="s">
        <v>78</v>
      </c>
      <c r="AY376" s="251" t="s">
        <v>120</v>
      </c>
    </row>
    <row r="377" s="2" customFormat="1" ht="33" customHeight="1">
      <c r="A377" s="38"/>
      <c r="B377" s="39"/>
      <c r="C377" s="211" t="s">
        <v>432</v>
      </c>
      <c r="D377" s="211" t="s">
        <v>122</v>
      </c>
      <c r="E377" s="212" t="s">
        <v>433</v>
      </c>
      <c r="F377" s="213" t="s">
        <v>434</v>
      </c>
      <c r="G377" s="214" t="s">
        <v>435</v>
      </c>
      <c r="H377" s="215">
        <v>16</v>
      </c>
      <c r="I377" s="216"/>
      <c r="J377" s="217">
        <f>ROUND(I377*H377,2)</f>
        <v>0</v>
      </c>
      <c r="K377" s="213" t="s">
        <v>126</v>
      </c>
      <c r="L377" s="44"/>
      <c r="M377" s="218" t="s">
        <v>1</v>
      </c>
      <c r="N377" s="219" t="s">
        <v>38</v>
      </c>
      <c r="O377" s="91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2" t="s">
        <v>127</v>
      </c>
      <c r="AT377" s="222" t="s">
        <v>122</v>
      </c>
      <c r="AU377" s="222" t="s">
        <v>80</v>
      </c>
      <c r="AY377" s="17" t="s">
        <v>120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7" t="s">
        <v>78</v>
      </c>
      <c r="BK377" s="223">
        <f>ROUND(I377*H377,2)</f>
        <v>0</v>
      </c>
      <c r="BL377" s="17" t="s">
        <v>127</v>
      </c>
      <c r="BM377" s="222" t="s">
        <v>436</v>
      </c>
    </row>
    <row r="378" s="2" customFormat="1">
      <c r="A378" s="38"/>
      <c r="B378" s="39"/>
      <c r="C378" s="40"/>
      <c r="D378" s="224" t="s">
        <v>129</v>
      </c>
      <c r="E378" s="40"/>
      <c r="F378" s="225" t="s">
        <v>437</v>
      </c>
      <c r="G378" s="40"/>
      <c r="H378" s="40"/>
      <c r="I378" s="226"/>
      <c r="J378" s="40"/>
      <c r="K378" s="40"/>
      <c r="L378" s="44"/>
      <c r="M378" s="227"/>
      <c r="N378" s="228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129</v>
      </c>
      <c r="AU378" s="17" t="s">
        <v>80</v>
      </c>
    </row>
    <row r="379" s="2" customFormat="1">
      <c r="A379" s="38"/>
      <c r="B379" s="39"/>
      <c r="C379" s="40"/>
      <c r="D379" s="229" t="s">
        <v>131</v>
      </c>
      <c r="E379" s="40"/>
      <c r="F379" s="230" t="s">
        <v>438</v>
      </c>
      <c r="G379" s="40"/>
      <c r="H379" s="40"/>
      <c r="I379" s="226"/>
      <c r="J379" s="40"/>
      <c r="K379" s="40"/>
      <c r="L379" s="44"/>
      <c r="M379" s="227"/>
      <c r="N379" s="228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131</v>
      </c>
      <c r="AU379" s="17" t="s">
        <v>80</v>
      </c>
    </row>
    <row r="380" s="13" customFormat="1">
      <c r="A380" s="13"/>
      <c r="B380" s="231"/>
      <c r="C380" s="232"/>
      <c r="D380" s="224" t="s">
        <v>133</v>
      </c>
      <c r="E380" s="233" t="s">
        <v>1</v>
      </c>
      <c r="F380" s="234" t="s">
        <v>439</v>
      </c>
      <c r="G380" s="232"/>
      <c r="H380" s="233" t="s">
        <v>1</v>
      </c>
      <c r="I380" s="235"/>
      <c r="J380" s="232"/>
      <c r="K380" s="232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133</v>
      </c>
      <c r="AU380" s="240" t="s">
        <v>80</v>
      </c>
      <c r="AV380" s="13" t="s">
        <v>78</v>
      </c>
      <c r="AW380" s="13" t="s">
        <v>31</v>
      </c>
      <c r="AX380" s="13" t="s">
        <v>73</v>
      </c>
      <c r="AY380" s="240" t="s">
        <v>120</v>
      </c>
    </row>
    <row r="381" s="14" customFormat="1">
      <c r="A381" s="14"/>
      <c r="B381" s="241"/>
      <c r="C381" s="242"/>
      <c r="D381" s="224" t="s">
        <v>133</v>
      </c>
      <c r="E381" s="243" t="s">
        <v>1</v>
      </c>
      <c r="F381" s="244" t="s">
        <v>440</v>
      </c>
      <c r="G381" s="242"/>
      <c r="H381" s="245">
        <v>16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133</v>
      </c>
      <c r="AU381" s="251" t="s">
        <v>80</v>
      </c>
      <c r="AV381" s="14" t="s">
        <v>80</v>
      </c>
      <c r="AW381" s="14" t="s">
        <v>31</v>
      </c>
      <c r="AX381" s="14" t="s">
        <v>73</v>
      </c>
      <c r="AY381" s="251" t="s">
        <v>120</v>
      </c>
    </row>
    <row r="382" s="15" customFormat="1">
      <c r="A382" s="15"/>
      <c r="B382" s="252"/>
      <c r="C382" s="253"/>
      <c r="D382" s="224" t="s">
        <v>133</v>
      </c>
      <c r="E382" s="254" t="s">
        <v>1</v>
      </c>
      <c r="F382" s="255" t="s">
        <v>136</v>
      </c>
      <c r="G382" s="253"/>
      <c r="H382" s="256">
        <v>16</v>
      </c>
      <c r="I382" s="257"/>
      <c r="J382" s="253"/>
      <c r="K382" s="253"/>
      <c r="L382" s="258"/>
      <c r="M382" s="259"/>
      <c r="N382" s="260"/>
      <c r="O382" s="260"/>
      <c r="P382" s="260"/>
      <c r="Q382" s="260"/>
      <c r="R382" s="260"/>
      <c r="S382" s="260"/>
      <c r="T382" s="26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2" t="s">
        <v>133</v>
      </c>
      <c r="AU382" s="262" t="s">
        <v>80</v>
      </c>
      <c r="AV382" s="15" t="s">
        <v>127</v>
      </c>
      <c r="AW382" s="15" t="s">
        <v>31</v>
      </c>
      <c r="AX382" s="15" t="s">
        <v>78</v>
      </c>
      <c r="AY382" s="262" t="s">
        <v>120</v>
      </c>
    </row>
    <row r="383" s="2" customFormat="1" ht="21.75" customHeight="1">
      <c r="A383" s="38"/>
      <c r="B383" s="39"/>
      <c r="C383" s="263" t="s">
        <v>441</v>
      </c>
      <c r="D383" s="263" t="s">
        <v>207</v>
      </c>
      <c r="E383" s="264" t="s">
        <v>442</v>
      </c>
      <c r="F383" s="265" t="s">
        <v>443</v>
      </c>
      <c r="G383" s="266" t="s">
        <v>435</v>
      </c>
      <c r="H383" s="267">
        <v>12</v>
      </c>
      <c r="I383" s="268"/>
      <c r="J383" s="269">
        <f>ROUND(I383*H383,2)</f>
        <v>0</v>
      </c>
      <c r="K383" s="265" t="s">
        <v>126</v>
      </c>
      <c r="L383" s="270"/>
      <c r="M383" s="271" t="s">
        <v>1</v>
      </c>
      <c r="N383" s="272" t="s">
        <v>38</v>
      </c>
      <c r="O383" s="91"/>
      <c r="P383" s="220">
        <f>O383*H383</f>
        <v>0</v>
      </c>
      <c r="Q383" s="220">
        <v>0.00069999999999999999</v>
      </c>
      <c r="R383" s="220">
        <f>Q383*H383</f>
        <v>0.0083999999999999995</v>
      </c>
      <c r="S383" s="220">
        <v>0</v>
      </c>
      <c r="T383" s="221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2" t="s">
        <v>191</v>
      </c>
      <c r="AT383" s="222" t="s">
        <v>207</v>
      </c>
      <c r="AU383" s="222" t="s">
        <v>80</v>
      </c>
      <c r="AY383" s="17" t="s">
        <v>120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7" t="s">
        <v>78</v>
      </c>
      <c r="BK383" s="223">
        <f>ROUND(I383*H383,2)</f>
        <v>0</v>
      </c>
      <c r="BL383" s="17" t="s">
        <v>127</v>
      </c>
      <c r="BM383" s="222" t="s">
        <v>444</v>
      </c>
    </row>
    <row r="384" s="2" customFormat="1">
      <c r="A384" s="38"/>
      <c r="B384" s="39"/>
      <c r="C384" s="40"/>
      <c r="D384" s="224" t="s">
        <v>129</v>
      </c>
      <c r="E384" s="40"/>
      <c r="F384" s="225" t="s">
        <v>443</v>
      </c>
      <c r="G384" s="40"/>
      <c r="H384" s="40"/>
      <c r="I384" s="226"/>
      <c r="J384" s="40"/>
      <c r="K384" s="40"/>
      <c r="L384" s="44"/>
      <c r="M384" s="227"/>
      <c r="N384" s="228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129</v>
      </c>
      <c r="AU384" s="17" t="s">
        <v>80</v>
      </c>
    </row>
    <row r="385" s="2" customFormat="1" ht="21.75" customHeight="1">
      <c r="A385" s="38"/>
      <c r="B385" s="39"/>
      <c r="C385" s="263" t="s">
        <v>445</v>
      </c>
      <c r="D385" s="263" t="s">
        <v>207</v>
      </c>
      <c r="E385" s="264" t="s">
        <v>446</v>
      </c>
      <c r="F385" s="265" t="s">
        <v>447</v>
      </c>
      <c r="G385" s="266" t="s">
        <v>435</v>
      </c>
      <c r="H385" s="267">
        <v>4</v>
      </c>
      <c r="I385" s="268"/>
      <c r="J385" s="269">
        <f>ROUND(I385*H385,2)</f>
        <v>0</v>
      </c>
      <c r="K385" s="265" t="s">
        <v>126</v>
      </c>
      <c r="L385" s="270"/>
      <c r="M385" s="271" t="s">
        <v>1</v>
      </c>
      <c r="N385" s="272" t="s">
        <v>38</v>
      </c>
      <c r="O385" s="91"/>
      <c r="P385" s="220">
        <f>O385*H385</f>
        <v>0</v>
      </c>
      <c r="Q385" s="220">
        <v>0.00080000000000000004</v>
      </c>
      <c r="R385" s="220">
        <f>Q385*H385</f>
        <v>0.0032000000000000002</v>
      </c>
      <c r="S385" s="220">
        <v>0</v>
      </c>
      <c r="T385" s="221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2" t="s">
        <v>191</v>
      </c>
      <c r="AT385" s="222" t="s">
        <v>207</v>
      </c>
      <c r="AU385" s="222" t="s">
        <v>80</v>
      </c>
      <c r="AY385" s="17" t="s">
        <v>120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7" t="s">
        <v>78</v>
      </c>
      <c r="BK385" s="223">
        <f>ROUND(I385*H385,2)</f>
        <v>0</v>
      </c>
      <c r="BL385" s="17" t="s">
        <v>127</v>
      </c>
      <c r="BM385" s="222" t="s">
        <v>448</v>
      </c>
    </row>
    <row r="386" s="2" customFormat="1">
      <c r="A386" s="38"/>
      <c r="B386" s="39"/>
      <c r="C386" s="40"/>
      <c r="D386" s="224" t="s">
        <v>129</v>
      </c>
      <c r="E386" s="40"/>
      <c r="F386" s="225" t="s">
        <v>447</v>
      </c>
      <c r="G386" s="40"/>
      <c r="H386" s="40"/>
      <c r="I386" s="226"/>
      <c r="J386" s="40"/>
      <c r="K386" s="40"/>
      <c r="L386" s="44"/>
      <c r="M386" s="227"/>
      <c r="N386" s="228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129</v>
      </c>
      <c r="AU386" s="17" t="s">
        <v>80</v>
      </c>
    </row>
    <row r="387" s="2" customFormat="1" ht="24.15" customHeight="1">
      <c r="A387" s="38"/>
      <c r="B387" s="39"/>
      <c r="C387" s="211" t="s">
        <v>449</v>
      </c>
      <c r="D387" s="211" t="s">
        <v>122</v>
      </c>
      <c r="E387" s="212" t="s">
        <v>450</v>
      </c>
      <c r="F387" s="213" t="s">
        <v>451</v>
      </c>
      <c r="G387" s="214" t="s">
        <v>435</v>
      </c>
      <c r="H387" s="215">
        <v>4</v>
      </c>
      <c r="I387" s="216"/>
      <c r="J387" s="217">
        <f>ROUND(I387*H387,2)</f>
        <v>0</v>
      </c>
      <c r="K387" s="213" t="s">
        <v>126</v>
      </c>
      <c r="L387" s="44"/>
      <c r="M387" s="218" t="s">
        <v>1</v>
      </c>
      <c r="N387" s="219" t="s">
        <v>38</v>
      </c>
      <c r="O387" s="91"/>
      <c r="P387" s="220">
        <f>O387*H387</f>
        <v>0</v>
      </c>
      <c r="Q387" s="220">
        <v>0.12422</v>
      </c>
      <c r="R387" s="220">
        <f>Q387*H387</f>
        <v>0.49687999999999999</v>
      </c>
      <c r="S387" s="220">
        <v>0</v>
      </c>
      <c r="T387" s="221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2" t="s">
        <v>127</v>
      </c>
      <c r="AT387" s="222" t="s">
        <v>122</v>
      </c>
      <c r="AU387" s="222" t="s">
        <v>80</v>
      </c>
      <c r="AY387" s="17" t="s">
        <v>120</v>
      </c>
      <c r="BE387" s="223">
        <f>IF(N387="základní",J387,0)</f>
        <v>0</v>
      </c>
      <c r="BF387" s="223">
        <f>IF(N387="snížená",J387,0)</f>
        <v>0</v>
      </c>
      <c r="BG387" s="223">
        <f>IF(N387="zákl. přenesená",J387,0)</f>
        <v>0</v>
      </c>
      <c r="BH387" s="223">
        <f>IF(N387="sníž. přenesená",J387,0)</f>
        <v>0</v>
      </c>
      <c r="BI387" s="223">
        <f>IF(N387="nulová",J387,0)</f>
        <v>0</v>
      </c>
      <c r="BJ387" s="17" t="s">
        <v>78</v>
      </c>
      <c r="BK387" s="223">
        <f>ROUND(I387*H387,2)</f>
        <v>0</v>
      </c>
      <c r="BL387" s="17" t="s">
        <v>127</v>
      </c>
      <c r="BM387" s="222" t="s">
        <v>452</v>
      </c>
    </row>
    <row r="388" s="2" customFormat="1">
      <c r="A388" s="38"/>
      <c r="B388" s="39"/>
      <c r="C388" s="40"/>
      <c r="D388" s="224" t="s">
        <v>129</v>
      </c>
      <c r="E388" s="40"/>
      <c r="F388" s="225" t="s">
        <v>453</v>
      </c>
      <c r="G388" s="40"/>
      <c r="H388" s="40"/>
      <c r="I388" s="226"/>
      <c r="J388" s="40"/>
      <c r="K388" s="40"/>
      <c r="L388" s="44"/>
      <c r="M388" s="227"/>
      <c r="N388" s="228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129</v>
      </c>
      <c r="AU388" s="17" t="s">
        <v>80</v>
      </c>
    </row>
    <row r="389" s="2" customFormat="1">
      <c r="A389" s="38"/>
      <c r="B389" s="39"/>
      <c r="C389" s="40"/>
      <c r="D389" s="229" t="s">
        <v>131</v>
      </c>
      <c r="E389" s="40"/>
      <c r="F389" s="230" t="s">
        <v>454</v>
      </c>
      <c r="G389" s="40"/>
      <c r="H389" s="40"/>
      <c r="I389" s="226"/>
      <c r="J389" s="40"/>
      <c r="K389" s="40"/>
      <c r="L389" s="44"/>
      <c r="M389" s="227"/>
      <c r="N389" s="228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131</v>
      </c>
      <c r="AU389" s="17" t="s">
        <v>80</v>
      </c>
    </row>
    <row r="390" s="13" customFormat="1">
      <c r="A390" s="13"/>
      <c r="B390" s="231"/>
      <c r="C390" s="232"/>
      <c r="D390" s="224" t="s">
        <v>133</v>
      </c>
      <c r="E390" s="233" t="s">
        <v>1</v>
      </c>
      <c r="F390" s="234" t="s">
        <v>455</v>
      </c>
      <c r="G390" s="232"/>
      <c r="H390" s="233" t="s">
        <v>1</v>
      </c>
      <c r="I390" s="235"/>
      <c r="J390" s="232"/>
      <c r="K390" s="232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133</v>
      </c>
      <c r="AU390" s="240" t="s">
        <v>80</v>
      </c>
      <c r="AV390" s="13" t="s">
        <v>78</v>
      </c>
      <c r="AW390" s="13" t="s">
        <v>31</v>
      </c>
      <c r="AX390" s="13" t="s">
        <v>73</v>
      </c>
      <c r="AY390" s="240" t="s">
        <v>120</v>
      </c>
    </row>
    <row r="391" s="14" customFormat="1">
      <c r="A391" s="14"/>
      <c r="B391" s="241"/>
      <c r="C391" s="242"/>
      <c r="D391" s="224" t="s">
        <v>133</v>
      </c>
      <c r="E391" s="243" t="s">
        <v>1</v>
      </c>
      <c r="F391" s="244" t="s">
        <v>127</v>
      </c>
      <c r="G391" s="242"/>
      <c r="H391" s="245">
        <v>4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133</v>
      </c>
      <c r="AU391" s="251" t="s">
        <v>80</v>
      </c>
      <c r="AV391" s="14" t="s">
        <v>80</v>
      </c>
      <c r="AW391" s="14" t="s">
        <v>31</v>
      </c>
      <c r="AX391" s="14" t="s">
        <v>73</v>
      </c>
      <c r="AY391" s="251" t="s">
        <v>120</v>
      </c>
    </row>
    <row r="392" s="15" customFormat="1">
      <c r="A392" s="15"/>
      <c r="B392" s="252"/>
      <c r="C392" s="253"/>
      <c r="D392" s="224" t="s">
        <v>133</v>
      </c>
      <c r="E392" s="254" t="s">
        <v>1</v>
      </c>
      <c r="F392" s="255" t="s">
        <v>136</v>
      </c>
      <c r="G392" s="253"/>
      <c r="H392" s="256">
        <v>4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2" t="s">
        <v>133</v>
      </c>
      <c r="AU392" s="262" t="s">
        <v>80</v>
      </c>
      <c r="AV392" s="15" t="s">
        <v>127</v>
      </c>
      <c r="AW392" s="15" t="s">
        <v>31</v>
      </c>
      <c r="AX392" s="15" t="s">
        <v>78</v>
      </c>
      <c r="AY392" s="262" t="s">
        <v>120</v>
      </c>
    </row>
    <row r="393" s="2" customFormat="1" ht="24.15" customHeight="1">
      <c r="A393" s="38"/>
      <c r="B393" s="39"/>
      <c r="C393" s="211" t="s">
        <v>456</v>
      </c>
      <c r="D393" s="211" t="s">
        <v>122</v>
      </c>
      <c r="E393" s="212" t="s">
        <v>457</v>
      </c>
      <c r="F393" s="213" t="s">
        <v>458</v>
      </c>
      <c r="G393" s="214" t="s">
        <v>435</v>
      </c>
      <c r="H393" s="215">
        <v>4</v>
      </c>
      <c r="I393" s="216"/>
      <c r="J393" s="217">
        <f>ROUND(I393*H393,2)</f>
        <v>0</v>
      </c>
      <c r="K393" s="213" t="s">
        <v>126</v>
      </c>
      <c r="L393" s="44"/>
      <c r="M393" s="218" t="s">
        <v>1</v>
      </c>
      <c r="N393" s="219" t="s">
        <v>38</v>
      </c>
      <c r="O393" s="91"/>
      <c r="P393" s="220">
        <f>O393*H393</f>
        <v>0</v>
      </c>
      <c r="Q393" s="220">
        <v>0.02972</v>
      </c>
      <c r="R393" s="220">
        <f>Q393*H393</f>
        <v>0.11888</v>
      </c>
      <c r="S393" s="220">
        <v>0</v>
      </c>
      <c r="T393" s="221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2" t="s">
        <v>127</v>
      </c>
      <c r="AT393" s="222" t="s">
        <v>122</v>
      </c>
      <c r="AU393" s="222" t="s">
        <v>80</v>
      </c>
      <c r="AY393" s="17" t="s">
        <v>120</v>
      </c>
      <c r="BE393" s="223">
        <f>IF(N393="základní",J393,0)</f>
        <v>0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17" t="s">
        <v>78</v>
      </c>
      <c r="BK393" s="223">
        <f>ROUND(I393*H393,2)</f>
        <v>0</v>
      </c>
      <c r="BL393" s="17" t="s">
        <v>127</v>
      </c>
      <c r="BM393" s="222" t="s">
        <v>459</v>
      </c>
    </row>
    <row r="394" s="2" customFormat="1">
      <c r="A394" s="38"/>
      <c r="B394" s="39"/>
      <c r="C394" s="40"/>
      <c r="D394" s="224" t="s">
        <v>129</v>
      </c>
      <c r="E394" s="40"/>
      <c r="F394" s="225" t="s">
        <v>460</v>
      </c>
      <c r="G394" s="40"/>
      <c r="H394" s="40"/>
      <c r="I394" s="226"/>
      <c r="J394" s="40"/>
      <c r="K394" s="40"/>
      <c r="L394" s="44"/>
      <c r="M394" s="227"/>
      <c r="N394" s="228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129</v>
      </c>
      <c r="AU394" s="17" t="s">
        <v>80</v>
      </c>
    </row>
    <row r="395" s="2" customFormat="1">
      <c r="A395" s="38"/>
      <c r="B395" s="39"/>
      <c r="C395" s="40"/>
      <c r="D395" s="229" t="s">
        <v>131</v>
      </c>
      <c r="E395" s="40"/>
      <c r="F395" s="230" t="s">
        <v>461</v>
      </c>
      <c r="G395" s="40"/>
      <c r="H395" s="40"/>
      <c r="I395" s="226"/>
      <c r="J395" s="40"/>
      <c r="K395" s="40"/>
      <c r="L395" s="44"/>
      <c r="M395" s="227"/>
      <c r="N395" s="228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131</v>
      </c>
      <c r="AU395" s="17" t="s">
        <v>80</v>
      </c>
    </row>
    <row r="396" s="13" customFormat="1">
      <c r="A396" s="13"/>
      <c r="B396" s="231"/>
      <c r="C396" s="232"/>
      <c r="D396" s="224" t="s">
        <v>133</v>
      </c>
      <c r="E396" s="233" t="s">
        <v>1</v>
      </c>
      <c r="F396" s="234" t="s">
        <v>455</v>
      </c>
      <c r="G396" s="232"/>
      <c r="H396" s="233" t="s">
        <v>1</v>
      </c>
      <c r="I396" s="235"/>
      <c r="J396" s="232"/>
      <c r="K396" s="232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133</v>
      </c>
      <c r="AU396" s="240" t="s">
        <v>80</v>
      </c>
      <c r="AV396" s="13" t="s">
        <v>78</v>
      </c>
      <c r="AW396" s="13" t="s">
        <v>31</v>
      </c>
      <c r="AX396" s="13" t="s">
        <v>73</v>
      </c>
      <c r="AY396" s="240" t="s">
        <v>120</v>
      </c>
    </row>
    <row r="397" s="14" customFormat="1">
      <c r="A397" s="14"/>
      <c r="B397" s="241"/>
      <c r="C397" s="242"/>
      <c r="D397" s="224" t="s">
        <v>133</v>
      </c>
      <c r="E397" s="243" t="s">
        <v>1</v>
      </c>
      <c r="F397" s="244" t="s">
        <v>127</v>
      </c>
      <c r="G397" s="242"/>
      <c r="H397" s="245">
        <v>4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133</v>
      </c>
      <c r="AU397" s="251" t="s">
        <v>80</v>
      </c>
      <c r="AV397" s="14" t="s">
        <v>80</v>
      </c>
      <c r="AW397" s="14" t="s">
        <v>31</v>
      </c>
      <c r="AX397" s="14" t="s">
        <v>73</v>
      </c>
      <c r="AY397" s="251" t="s">
        <v>120</v>
      </c>
    </row>
    <row r="398" s="15" customFormat="1">
      <c r="A398" s="15"/>
      <c r="B398" s="252"/>
      <c r="C398" s="253"/>
      <c r="D398" s="224" t="s">
        <v>133</v>
      </c>
      <c r="E398" s="254" t="s">
        <v>1</v>
      </c>
      <c r="F398" s="255" t="s">
        <v>136</v>
      </c>
      <c r="G398" s="253"/>
      <c r="H398" s="256">
        <v>4</v>
      </c>
      <c r="I398" s="257"/>
      <c r="J398" s="253"/>
      <c r="K398" s="253"/>
      <c r="L398" s="258"/>
      <c r="M398" s="259"/>
      <c r="N398" s="260"/>
      <c r="O398" s="260"/>
      <c r="P398" s="260"/>
      <c r="Q398" s="260"/>
      <c r="R398" s="260"/>
      <c r="S398" s="260"/>
      <c r="T398" s="26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2" t="s">
        <v>133</v>
      </c>
      <c r="AU398" s="262" t="s">
        <v>80</v>
      </c>
      <c r="AV398" s="15" t="s">
        <v>127</v>
      </c>
      <c r="AW398" s="15" t="s">
        <v>31</v>
      </c>
      <c r="AX398" s="15" t="s">
        <v>78</v>
      </c>
      <c r="AY398" s="262" t="s">
        <v>120</v>
      </c>
    </row>
    <row r="399" s="2" customFormat="1" ht="24.15" customHeight="1">
      <c r="A399" s="38"/>
      <c r="B399" s="39"/>
      <c r="C399" s="211" t="s">
        <v>462</v>
      </c>
      <c r="D399" s="211" t="s">
        <v>122</v>
      </c>
      <c r="E399" s="212" t="s">
        <v>463</v>
      </c>
      <c r="F399" s="213" t="s">
        <v>464</v>
      </c>
      <c r="G399" s="214" t="s">
        <v>435</v>
      </c>
      <c r="H399" s="215">
        <v>4</v>
      </c>
      <c r="I399" s="216"/>
      <c r="J399" s="217">
        <f>ROUND(I399*H399,2)</f>
        <v>0</v>
      </c>
      <c r="K399" s="213" t="s">
        <v>126</v>
      </c>
      <c r="L399" s="44"/>
      <c r="M399" s="218" t="s">
        <v>1</v>
      </c>
      <c r="N399" s="219" t="s">
        <v>38</v>
      </c>
      <c r="O399" s="91"/>
      <c r="P399" s="220">
        <f>O399*H399</f>
        <v>0</v>
      </c>
      <c r="Q399" s="220">
        <v>0.02972</v>
      </c>
      <c r="R399" s="220">
        <f>Q399*H399</f>
        <v>0.11888</v>
      </c>
      <c r="S399" s="220">
        <v>0</v>
      </c>
      <c r="T399" s="221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2" t="s">
        <v>127</v>
      </c>
      <c r="AT399" s="222" t="s">
        <v>122</v>
      </c>
      <c r="AU399" s="222" t="s">
        <v>80</v>
      </c>
      <c r="AY399" s="17" t="s">
        <v>120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7" t="s">
        <v>78</v>
      </c>
      <c r="BK399" s="223">
        <f>ROUND(I399*H399,2)</f>
        <v>0</v>
      </c>
      <c r="BL399" s="17" t="s">
        <v>127</v>
      </c>
      <c r="BM399" s="222" t="s">
        <v>465</v>
      </c>
    </row>
    <row r="400" s="2" customFormat="1">
      <c r="A400" s="38"/>
      <c r="B400" s="39"/>
      <c r="C400" s="40"/>
      <c r="D400" s="224" t="s">
        <v>129</v>
      </c>
      <c r="E400" s="40"/>
      <c r="F400" s="225" t="s">
        <v>466</v>
      </c>
      <c r="G400" s="40"/>
      <c r="H400" s="40"/>
      <c r="I400" s="226"/>
      <c r="J400" s="40"/>
      <c r="K400" s="40"/>
      <c r="L400" s="44"/>
      <c r="M400" s="227"/>
      <c r="N400" s="228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129</v>
      </c>
      <c r="AU400" s="17" t="s">
        <v>80</v>
      </c>
    </row>
    <row r="401" s="2" customFormat="1">
      <c r="A401" s="38"/>
      <c r="B401" s="39"/>
      <c r="C401" s="40"/>
      <c r="D401" s="229" t="s">
        <v>131</v>
      </c>
      <c r="E401" s="40"/>
      <c r="F401" s="230" t="s">
        <v>467</v>
      </c>
      <c r="G401" s="40"/>
      <c r="H401" s="40"/>
      <c r="I401" s="226"/>
      <c r="J401" s="40"/>
      <c r="K401" s="40"/>
      <c r="L401" s="44"/>
      <c r="M401" s="227"/>
      <c r="N401" s="228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131</v>
      </c>
      <c r="AU401" s="17" t="s">
        <v>80</v>
      </c>
    </row>
    <row r="402" s="13" customFormat="1">
      <c r="A402" s="13"/>
      <c r="B402" s="231"/>
      <c r="C402" s="232"/>
      <c r="D402" s="224" t="s">
        <v>133</v>
      </c>
      <c r="E402" s="233" t="s">
        <v>1</v>
      </c>
      <c r="F402" s="234" t="s">
        <v>455</v>
      </c>
      <c r="G402" s="232"/>
      <c r="H402" s="233" t="s">
        <v>1</v>
      </c>
      <c r="I402" s="235"/>
      <c r="J402" s="232"/>
      <c r="K402" s="232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133</v>
      </c>
      <c r="AU402" s="240" t="s">
        <v>80</v>
      </c>
      <c r="AV402" s="13" t="s">
        <v>78</v>
      </c>
      <c r="AW402" s="13" t="s">
        <v>31</v>
      </c>
      <c r="AX402" s="13" t="s">
        <v>73</v>
      </c>
      <c r="AY402" s="240" t="s">
        <v>120</v>
      </c>
    </row>
    <row r="403" s="14" customFormat="1">
      <c r="A403" s="14"/>
      <c r="B403" s="241"/>
      <c r="C403" s="242"/>
      <c r="D403" s="224" t="s">
        <v>133</v>
      </c>
      <c r="E403" s="243" t="s">
        <v>1</v>
      </c>
      <c r="F403" s="244" t="s">
        <v>127</v>
      </c>
      <c r="G403" s="242"/>
      <c r="H403" s="245">
        <v>4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133</v>
      </c>
      <c r="AU403" s="251" t="s">
        <v>80</v>
      </c>
      <c r="AV403" s="14" t="s">
        <v>80</v>
      </c>
      <c r="AW403" s="14" t="s">
        <v>31</v>
      </c>
      <c r="AX403" s="14" t="s">
        <v>73</v>
      </c>
      <c r="AY403" s="251" t="s">
        <v>120</v>
      </c>
    </row>
    <row r="404" s="15" customFormat="1">
      <c r="A404" s="15"/>
      <c r="B404" s="252"/>
      <c r="C404" s="253"/>
      <c r="D404" s="224" t="s">
        <v>133</v>
      </c>
      <c r="E404" s="254" t="s">
        <v>1</v>
      </c>
      <c r="F404" s="255" t="s">
        <v>136</v>
      </c>
      <c r="G404" s="253"/>
      <c r="H404" s="256">
        <v>4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2" t="s">
        <v>133</v>
      </c>
      <c r="AU404" s="262" t="s">
        <v>80</v>
      </c>
      <c r="AV404" s="15" t="s">
        <v>127</v>
      </c>
      <c r="AW404" s="15" t="s">
        <v>31</v>
      </c>
      <c r="AX404" s="15" t="s">
        <v>78</v>
      </c>
      <c r="AY404" s="262" t="s">
        <v>120</v>
      </c>
    </row>
    <row r="405" s="2" customFormat="1" ht="24.15" customHeight="1">
      <c r="A405" s="38"/>
      <c r="B405" s="39"/>
      <c r="C405" s="211" t="s">
        <v>468</v>
      </c>
      <c r="D405" s="211" t="s">
        <v>122</v>
      </c>
      <c r="E405" s="212" t="s">
        <v>469</v>
      </c>
      <c r="F405" s="213" t="s">
        <v>470</v>
      </c>
      <c r="G405" s="214" t="s">
        <v>435</v>
      </c>
      <c r="H405" s="215">
        <v>4</v>
      </c>
      <c r="I405" s="216"/>
      <c r="J405" s="217">
        <f>ROUND(I405*H405,2)</f>
        <v>0</v>
      </c>
      <c r="K405" s="213" t="s">
        <v>126</v>
      </c>
      <c r="L405" s="44"/>
      <c r="M405" s="218" t="s">
        <v>1</v>
      </c>
      <c r="N405" s="219" t="s">
        <v>38</v>
      </c>
      <c r="O405" s="91"/>
      <c r="P405" s="220">
        <f>O405*H405</f>
        <v>0</v>
      </c>
      <c r="Q405" s="220">
        <v>0.21734000000000001</v>
      </c>
      <c r="R405" s="220">
        <f>Q405*H405</f>
        <v>0.86936000000000002</v>
      </c>
      <c r="S405" s="220">
        <v>0</v>
      </c>
      <c r="T405" s="221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2" t="s">
        <v>127</v>
      </c>
      <c r="AT405" s="222" t="s">
        <v>122</v>
      </c>
      <c r="AU405" s="222" t="s">
        <v>80</v>
      </c>
      <c r="AY405" s="17" t="s">
        <v>120</v>
      </c>
      <c r="BE405" s="223">
        <f>IF(N405="základní",J405,0)</f>
        <v>0</v>
      </c>
      <c r="BF405" s="223">
        <f>IF(N405="snížená",J405,0)</f>
        <v>0</v>
      </c>
      <c r="BG405" s="223">
        <f>IF(N405="zákl. přenesená",J405,0)</f>
        <v>0</v>
      </c>
      <c r="BH405" s="223">
        <f>IF(N405="sníž. přenesená",J405,0)</f>
        <v>0</v>
      </c>
      <c r="BI405" s="223">
        <f>IF(N405="nulová",J405,0)</f>
        <v>0</v>
      </c>
      <c r="BJ405" s="17" t="s">
        <v>78</v>
      </c>
      <c r="BK405" s="223">
        <f>ROUND(I405*H405,2)</f>
        <v>0</v>
      </c>
      <c r="BL405" s="17" t="s">
        <v>127</v>
      </c>
      <c r="BM405" s="222" t="s">
        <v>471</v>
      </c>
    </row>
    <row r="406" s="2" customFormat="1">
      <c r="A406" s="38"/>
      <c r="B406" s="39"/>
      <c r="C406" s="40"/>
      <c r="D406" s="224" t="s">
        <v>129</v>
      </c>
      <c r="E406" s="40"/>
      <c r="F406" s="225" t="s">
        <v>470</v>
      </c>
      <c r="G406" s="40"/>
      <c r="H406" s="40"/>
      <c r="I406" s="226"/>
      <c r="J406" s="40"/>
      <c r="K406" s="40"/>
      <c r="L406" s="44"/>
      <c r="M406" s="227"/>
      <c r="N406" s="228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129</v>
      </c>
      <c r="AU406" s="17" t="s">
        <v>80</v>
      </c>
    </row>
    <row r="407" s="2" customFormat="1">
      <c r="A407" s="38"/>
      <c r="B407" s="39"/>
      <c r="C407" s="40"/>
      <c r="D407" s="229" t="s">
        <v>131</v>
      </c>
      <c r="E407" s="40"/>
      <c r="F407" s="230" t="s">
        <v>472</v>
      </c>
      <c r="G407" s="40"/>
      <c r="H407" s="40"/>
      <c r="I407" s="226"/>
      <c r="J407" s="40"/>
      <c r="K407" s="40"/>
      <c r="L407" s="44"/>
      <c r="M407" s="227"/>
      <c r="N407" s="228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131</v>
      </c>
      <c r="AU407" s="17" t="s">
        <v>80</v>
      </c>
    </row>
    <row r="408" s="13" customFormat="1">
      <c r="A408" s="13"/>
      <c r="B408" s="231"/>
      <c r="C408" s="232"/>
      <c r="D408" s="224" t="s">
        <v>133</v>
      </c>
      <c r="E408" s="233" t="s">
        <v>1</v>
      </c>
      <c r="F408" s="234" t="s">
        <v>455</v>
      </c>
      <c r="G408" s="232"/>
      <c r="H408" s="233" t="s">
        <v>1</v>
      </c>
      <c r="I408" s="235"/>
      <c r="J408" s="232"/>
      <c r="K408" s="232"/>
      <c r="L408" s="236"/>
      <c r="M408" s="237"/>
      <c r="N408" s="238"/>
      <c r="O408" s="238"/>
      <c r="P408" s="238"/>
      <c r="Q408" s="238"/>
      <c r="R408" s="238"/>
      <c r="S408" s="238"/>
      <c r="T408" s="23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0" t="s">
        <v>133</v>
      </c>
      <c r="AU408" s="240" t="s">
        <v>80</v>
      </c>
      <c r="AV408" s="13" t="s">
        <v>78</v>
      </c>
      <c r="AW408" s="13" t="s">
        <v>31</v>
      </c>
      <c r="AX408" s="13" t="s">
        <v>73</v>
      </c>
      <c r="AY408" s="240" t="s">
        <v>120</v>
      </c>
    </row>
    <row r="409" s="14" customFormat="1">
      <c r="A409" s="14"/>
      <c r="B409" s="241"/>
      <c r="C409" s="242"/>
      <c r="D409" s="224" t="s">
        <v>133</v>
      </c>
      <c r="E409" s="243" t="s">
        <v>1</v>
      </c>
      <c r="F409" s="244" t="s">
        <v>127</v>
      </c>
      <c r="G409" s="242"/>
      <c r="H409" s="245">
        <v>4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1" t="s">
        <v>133</v>
      </c>
      <c r="AU409" s="251" t="s">
        <v>80</v>
      </c>
      <c r="AV409" s="14" t="s">
        <v>80</v>
      </c>
      <c r="AW409" s="14" t="s">
        <v>31</v>
      </c>
      <c r="AX409" s="14" t="s">
        <v>73</v>
      </c>
      <c r="AY409" s="251" t="s">
        <v>120</v>
      </c>
    </row>
    <row r="410" s="15" customFormat="1">
      <c r="A410" s="15"/>
      <c r="B410" s="252"/>
      <c r="C410" s="253"/>
      <c r="D410" s="224" t="s">
        <v>133</v>
      </c>
      <c r="E410" s="254" t="s">
        <v>1</v>
      </c>
      <c r="F410" s="255" t="s">
        <v>136</v>
      </c>
      <c r="G410" s="253"/>
      <c r="H410" s="256">
        <v>4</v>
      </c>
      <c r="I410" s="257"/>
      <c r="J410" s="253"/>
      <c r="K410" s="253"/>
      <c r="L410" s="258"/>
      <c r="M410" s="259"/>
      <c r="N410" s="260"/>
      <c r="O410" s="260"/>
      <c r="P410" s="260"/>
      <c r="Q410" s="260"/>
      <c r="R410" s="260"/>
      <c r="S410" s="260"/>
      <c r="T410" s="26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2" t="s">
        <v>133</v>
      </c>
      <c r="AU410" s="262" t="s">
        <v>80</v>
      </c>
      <c r="AV410" s="15" t="s">
        <v>127</v>
      </c>
      <c r="AW410" s="15" t="s">
        <v>31</v>
      </c>
      <c r="AX410" s="15" t="s">
        <v>78</v>
      </c>
      <c r="AY410" s="262" t="s">
        <v>120</v>
      </c>
    </row>
    <row r="411" s="2" customFormat="1" ht="16.5" customHeight="1">
      <c r="A411" s="38"/>
      <c r="B411" s="39"/>
      <c r="C411" s="263" t="s">
        <v>473</v>
      </c>
      <c r="D411" s="263" t="s">
        <v>207</v>
      </c>
      <c r="E411" s="264" t="s">
        <v>474</v>
      </c>
      <c r="F411" s="265" t="s">
        <v>475</v>
      </c>
      <c r="G411" s="266" t="s">
        <v>476</v>
      </c>
      <c r="H411" s="267">
        <v>4</v>
      </c>
      <c r="I411" s="268"/>
      <c r="J411" s="269">
        <f>ROUND(I411*H411,2)</f>
        <v>0</v>
      </c>
      <c r="K411" s="265" t="s">
        <v>1</v>
      </c>
      <c r="L411" s="270"/>
      <c r="M411" s="271" t="s">
        <v>1</v>
      </c>
      <c r="N411" s="272" t="s">
        <v>38</v>
      </c>
      <c r="O411" s="91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2" t="s">
        <v>191</v>
      </c>
      <c r="AT411" s="222" t="s">
        <v>207</v>
      </c>
      <c r="AU411" s="222" t="s">
        <v>80</v>
      </c>
      <c r="AY411" s="17" t="s">
        <v>120</v>
      </c>
      <c r="BE411" s="223">
        <f>IF(N411="základní",J411,0)</f>
        <v>0</v>
      </c>
      <c r="BF411" s="223">
        <f>IF(N411="snížená",J411,0)</f>
        <v>0</v>
      </c>
      <c r="BG411" s="223">
        <f>IF(N411="zákl. přenesená",J411,0)</f>
        <v>0</v>
      </c>
      <c r="BH411" s="223">
        <f>IF(N411="sníž. přenesená",J411,0)</f>
        <v>0</v>
      </c>
      <c r="BI411" s="223">
        <f>IF(N411="nulová",J411,0)</f>
        <v>0</v>
      </c>
      <c r="BJ411" s="17" t="s">
        <v>78</v>
      </c>
      <c r="BK411" s="223">
        <f>ROUND(I411*H411,2)</f>
        <v>0</v>
      </c>
      <c r="BL411" s="17" t="s">
        <v>127</v>
      </c>
      <c r="BM411" s="222" t="s">
        <v>477</v>
      </c>
    </row>
    <row r="412" s="2" customFormat="1">
      <c r="A412" s="38"/>
      <c r="B412" s="39"/>
      <c r="C412" s="40"/>
      <c r="D412" s="224" t="s">
        <v>129</v>
      </c>
      <c r="E412" s="40"/>
      <c r="F412" s="225" t="s">
        <v>475</v>
      </c>
      <c r="G412" s="40"/>
      <c r="H412" s="40"/>
      <c r="I412" s="226"/>
      <c r="J412" s="40"/>
      <c r="K412" s="40"/>
      <c r="L412" s="44"/>
      <c r="M412" s="227"/>
      <c r="N412" s="228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129</v>
      </c>
      <c r="AU412" s="17" t="s">
        <v>80</v>
      </c>
    </row>
    <row r="413" s="12" customFormat="1" ht="22.8" customHeight="1">
      <c r="A413" s="12"/>
      <c r="B413" s="195"/>
      <c r="C413" s="196"/>
      <c r="D413" s="197" t="s">
        <v>72</v>
      </c>
      <c r="E413" s="209" t="s">
        <v>199</v>
      </c>
      <c r="F413" s="209" t="s">
        <v>478</v>
      </c>
      <c r="G413" s="196"/>
      <c r="H413" s="196"/>
      <c r="I413" s="199"/>
      <c r="J413" s="210">
        <f>BK413</f>
        <v>0</v>
      </c>
      <c r="K413" s="196"/>
      <c r="L413" s="201"/>
      <c r="M413" s="202"/>
      <c r="N413" s="203"/>
      <c r="O413" s="203"/>
      <c r="P413" s="204">
        <f>SUM(P414:P575)</f>
        <v>0</v>
      </c>
      <c r="Q413" s="203"/>
      <c r="R413" s="204">
        <f>SUM(R414:R575)</f>
        <v>252.79866819999998</v>
      </c>
      <c r="S413" s="203"/>
      <c r="T413" s="205">
        <f>SUM(T414:T575)</f>
        <v>0.32800000000000001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6" t="s">
        <v>78</v>
      </c>
      <c r="AT413" s="207" t="s">
        <v>72</v>
      </c>
      <c r="AU413" s="207" t="s">
        <v>78</v>
      </c>
      <c r="AY413" s="206" t="s">
        <v>120</v>
      </c>
      <c r="BK413" s="208">
        <f>SUM(BK414:BK575)</f>
        <v>0</v>
      </c>
    </row>
    <row r="414" s="2" customFormat="1" ht="24.15" customHeight="1">
      <c r="A414" s="38"/>
      <c r="B414" s="39"/>
      <c r="C414" s="211" t="s">
        <v>479</v>
      </c>
      <c r="D414" s="211" t="s">
        <v>122</v>
      </c>
      <c r="E414" s="212" t="s">
        <v>480</v>
      </c>
      <c r="F414" s="213" t="s">
        <v>481</v>
      </c>
      <c r="G414" s="214" t="s">
        <v>147</v>
      </c>
      <c r="H414" s="215">
        <v>60</v>
      </c>
      <c r="I414" s="216"/>
      <c r="J414" s="217">
        <f>ROUND(I414*H414,2)</f>
        <v>0</v>
      </c>
      <c r="K414" s="213" t="s">
        <v>126</v>
      </c>
      <c r="L414" s="44"/>
      <c r="M414" s="218" t="s">
        <v>1</v>
      </c>
      <c r="N414" s="219" t="s">
        <v>38</v>
      </c>
      <c r="O414" s="91"/>
      <c r="P414" s="220">
        <f>O414*H414</f>
        <v>0</v>
      </c>
      <c r="Q414" s="220">
        <v>0.00029999999999999997</v>
      </c>
      <c r="R414" s="220">
        <f>Q414*H414</f>
        <v>0.017999999999999999</v>
      </c>
      <c r="S414" s="220">
        <v>0</v>
      </c>
      <c r="T414" s="221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2" t="s">
        <v>127</v>
      </c>
      <c r="AT414" s="222" t="s">
        <v>122</v>
      </c>
      <c r="AU414" s="222" t="s">
        <v>80</v>
      </c>
      <c r="AY414" s="17" t="s">
        <v>120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7" t="s">
        <v>78</v>
      </c>
      <c r="BK414" s="223">
        <f>ROUND(I414*H414,2)</f>
        <v>0</v>
      </c>
      <c r="BL414" s="17" t="s">
        <v>127</v>
      </c>
      <c r="BM414" s="222" t="s">
        <v>482</v>
      </c>
    </row>
    <row r="415" s="2" customFormat="1">
      <c r="A415" s="38"/>
      <c r="B415" s="39"/>
      <c r="C415" s="40"/>
      <c r="D415" s="224" t="s">
        <v>129</v>
      </c>
      <c r="E415" s="40"/>
      <c r="F415" s="225" t="s">
        <v>481</v>
      </c>
      <c r="G415" s="40"/>
      <c r="H415" s="40"/>
      <c r="I415" s="226"/>
      <c r="J415" s="40"/>
      <c r="K415" s="40"/>
      <c r="L415" s="44"/>
      <c r="M415" s="227"/>
      <c r="N415" s="228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129</v>
      </c>
      <c r="AU415" s="17" t="s">
        <v>80</v>
      </c>
    </row>
    <row r="416" s="2" customFormat="1">
      <c r="A416" s="38"/>
      <c r="B416" s="39"/>
      <c r="C416" s="40"/>
      <c r="D416" s="229" t="s">
        <v>131</v>
      </c>
      <c r="E416" s="40"/>
      <c r="F416" s="230" t="s">
        <v>483</v>
      </c>
      <c r="G416" s="40"/>
      <c r="H416" s="40"/>
      <c r="I416" s="226"/>
      <c r="J416" s="40"/>
      <c r="K416" s="40"/>
      <c r="L416" s="44"/>
      <c r="M416" s="227"/>
      <c r="N416" s="228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131</v>
      </c>
      <c r="AU416" s="17" t="s">
        <v>80</v>
      </c>
    </row>
    <row r="417" s="13" customFormat="1">
      <c r="A417" s="13"/>
      <c r="B417" s="231"/>
      <c r="C417" s="232"/>
      <c r="D417" s="224" t="s">
        <v>133</v>
      </c>
      <c r="E417" s="233" t="s">
        <v>1</v>
      </c>
      <c r="F417" s="234" t="s">
        <v>484</v>
      </c>
      <c r="G417" s="232"/>
      <c r="H417" s="233" t="s">
        <v>1</v>
      </c>
      <c r="I417" s="235"/>
      <c r="J417" s="232"/>
      <c r="K417" s="232"/>
      <c r="L417" s="236"/>
      <c r="M417" s="237"/>
      <c r="N417" s="238"/>
      <c r="O417" s="238"/>
      <c r="P417" s="238"/>
      <c r="Q417" s="238"/>
      <c r="R417" s="238"/>
      <c r="S417" s="238"/>
      <c r="T417" s="23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0" t="s">
        <v>133</v>
      </c>
      <c r="AU417" s="240" t="s">
        <v>80</v>
      </c>
      <c r="AV417" s="13" t="s">
        <v>78</v>
      </c>
      <c r="AW417" s="13" t="s">
        <v>31</v>
      </c>
      <c r="AX417" s="13" t="s">
        <v>73</v>
      </c>
      <c r="AY417" s="240" t="s">
        <v>120</v>
      </c>
    </row>
    <row r="418" s="14" customFormat="1">
      <c r="A418" s="14"/>
      <c r="B418" s="241"/>
      <c r="C418" s="242"/>
      <c r="D418" s="224" t="s">
        <v>133</v>
      </c>
      <c r="E418" s="243" t="s">
        <v>1</v>
      </c>
      <c r="F418" s="244" t="s">
        <v>485</v>
      </c>
      <c r="G418" s="242"/>
      <c r="H418" s="245">
        <v>60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1" t="s">
        <v>133</v>
      </c>
      <c r="AU418" s="251" t="s">
        <v>80</v>
      </c>
      <c r="AV418" s="14" t="s">
        <v>80</v>
      </c>
      <c r="AW418" s="14" t="s">
        <v>31</v>
      </c>
      <c r="AX418" s="14" t="s">
        <v>73</v>
      </c>
      <c r="AY418" s="251" t="s">
        <v>120</v>
      </c>
    </row>
    <row r="419" s="15" customFormat="1">
      <c r="A419" s="15"/>
      <c r="B419" s="252"/>
      <c r="C419" s="253"/>
      <c r="D419" s="224" t="s">
        <v>133</v>
      </c>
      <c r="E419" s="254" t="s">
        <v>1</v>
      </c>
      <c r="F419" s="255" t="s">
        <v>136</v>
      </c>
      <c r="G419" s="253"/>
      <c r="H419" s="256">
        <v>60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2" t="s">
        <v>133</v>
      </c>
      <c r="AU419" s="262" t="s">
        <v>80</v>
      </c>
      <c r="AV419" s="15" t="s">
        <v>127</v>
      </c>
      <c r="AW419" s="15" t="s">
        <v>31</v>
      </c>
      <c r="AX419" s="15" t="s">
        <v>78</v>
      </c>
      <c r="AY419" s="262" t="s">
        <v>120</v>
      </c>
    </row>
    <row r="420" s="2" customFormat="1" ht="24.15" customHeight="1">
      <c r="A420" s="38"/>
      <c r="B420" s="39"/>
      <c r="C420" s="263" t="s">
        <v>486</v>
      </c>
      <c r="D420" s="263" t="s">
        <v>207</v>
      </c>
      <c r="E420" s="264" t="s">
        <v>487</v>
      </c>
      <c r="F420" s="265" t="s">
        <v>488</v>
      </c>
      <c r="G420" s="266" t="s">
        <v>147</v>
      </c>
      <c r="H420" s="267">
        <v>60</v>
      </c>
      <c r="I420" s="268"/>
      <c r="J420" s="269">
        <f>ROUND(I420*H420,2)</f>
        <v>0</v>
      </c>
      <c r="K420" s="265" t="s">
        <v>1</v>
      </c>
      <c r="L420" s="270"/>
      <c r="M420" s="271" t="s">
        <v>1</v>
      </c>
      <c r="N420" s="272" t="s">
        <v>38</v>
      </c>
      <c r="O420" s="91"/>
      <c r="P420" s="220">
        <f>O420*H420</f>
        <v>0</v>
      </c>
      <c r="Q420" s="220">
        <v>0</v>
      </c>
      <c r="R420" s="220">
        <f>Q420*H420</f>
        <v>0</v>
      </c>
      <c r="S420" s="220">
        <v>0</v>
      </c>
      <c r="T420" s="221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2" t="s">
        <v>191</v>
      </c>
      <c r="AT420" s="222" t="s">
        <v>207</v>
      </c>
      <c r="AU420" s="222" t="s">
        <v>80</v>
      </c>
      <c r="AY420" s="17" t="s">
        <v>120</v>
      </c>
      <c r="BE420" s="223">
        <f>IF(N420="základní",J420,0)</f>
        <v>0</v>
      </c>
      <c r="BF420" s="223">
        <f>IF(N420="snížená",J420,0)</f>
        <v>0</v>
      </c>
      <c r="BG420" s="223">
        <f>IF(N420="zákl. přenesená",J420,0)</f>
        <v>0</v>
      </c>
      <c r="BH420" s="223">
        <f>IF(N420="sníž. přenesená",J420,0)</f>
        <v>0</v>
      </c>
      <c r="BI420" s="223">
        <f>IF(N420="nulová",J420,0)</f>
        <v>0</v>
      </c>
      <c r="BJ420" s="17" t="s">
        <v>78</v>
      </c>
      <c r="BK420" s="223">
        <f>ROUND(I420*H420,2)</f>
        <v>0</v>
      </c>
      <c r="BL420" s="17" t="s">
        <v>127</v>
      </c>
      <c r="BM420" s="222" t="s">
        <v>489</v>
      </c>
    </row>
    <row r="421" s="2" customFormat="1">
      <c r="A421" s="38"/>
      <c r="B421" s="39"/>
      <c r="C421" s="40"/>
      <c r="D421" s="224" t="s">
        <v>129</v>
      </c>
      <c r="E421" s="40"/>
      <c r="F421" s="225" t="s">
        <v>490</v>
      </c>
      <c r="G421" s="40"/>
      <c r="H421" s="40"/>
      <c r="I421" s="226"/>
      <c r="J421" s="40"/>
      <c r="K421" s="40"/>
      <c r="L421" s="44"/>
      <c r="M421" s="227"/>
      <c r="N421" s="228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129</v>
      </c>
      <c r="AU421" s="17" t="s">
        <v>80</v>
      </c>
    </row>
    <row r="422" s="13" customFormat="1">
      <c r="A422" s="13"/>
      <c r="B422" s="231"/>
      <c r="C422" s="232"/>
      <c r="D422" s="224" t="s">
        <v>133</v>
      </c>
      <c r="E422" s="233" t="s">
        <v>1</v>
      </c>
      <c r="F422" s="234" t="s">
        <v>491</v>
      </c>
      <c r="G422" s="232"/>
      <c r="H422" s="233" t="s">
        <v>1</v>
      </c>
      <c r="I422" s="235"/>
      <c r="J422" s="232"/>
      <c r="K422" s="232"/>
      <c r="L422" s="236"/>
      <c r="M422" s="237"/>
      <c r="N422" s="238"/>
      <c r="O422" s="238"/>
      <c r="P422" s="238"/>
      <c r="Q422" s="238"/>
      <c r="R422" s="238"/>
      <c r="S422" s="238"/>
      <c r="T422" s="23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0" t="s">
        <v>133</v>
      </c>
      <c r="AU422" s="240" t="s">
        <v>80</v>
      </c>
      <c r="AV422" s="13" t="s">
        <v>78</v>
      </c>
      <c r="AW422" s="13" t="s">
        <v>31</v>
      </c>
      <c r="AX422" s="13" t="s">
        <v>73</v>
      </c>
      <c r="AY422" s="240" t="s">
        <v>120</v>
      </c>
    </row>
    <row r="423" s="14" customFormat="1">
      <c r="A423" s="14"/>
      <c r="B423" s="241"/>
      <c r="C423" s="242"/>
      <c r="D423" s="224" t="s">
        <v>133</v>
      </c>
      <c r="E423" s="243" t="s">
        <v>1</v>
      </c>
      <c r="F423" s="244" t="s">
        <v>485</v>
      </c>
      <c r="G423" s="242"/>
      <c r="H423" s="245">
        <v>60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1" t="s">
        <v>133</v>
      </c>
      <c r="AU423" s="251" t="s">
        <v>80</v>
      </c>
      <c r="AV423" s="14" t="s">
        <v>80</v>
      </c>
      <c r="AW423" s="14" t="s">
        <v>31</v>
      </c>
      <c r="AX423" s="14" t="s">
        <v>73</v>
      </c>
      <c r="AY423" s="251" t="s">
        <v>120</v>
      </c>
    </row>
    <row r="424" s="15" customFormat="1">
      <c r="A424" s="15"/>
      <c r="B424" s="252"/>
      <c r="C424" s="253"/>
      <c r="D424" s="224" t="s">
        <v>133</v>
      </c>
      <c r="E424" s="254" t="s">
        <v>1</v>
      </c>
      <c r="F424" s="255" t="s">
        <v>136</v>
      </c>
      <c r="G424" s="253"/>
      <c r="H424" s="256">
        <v>60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2" t="s">
        <v>133</v>
      </c>
      <c r="AU424" s="262" t="s">
        <v>80</v>
      </c>
      <c r="AV424" s="15" t="s">
        <v>127</v>
      </c>
      <c r="AW424" s="15" t="s">
        <v>31</v>
      </c>
      <c r="AX424" s="15" t="s">
        <v>78</v>
      </c>
      <c r="AY424" s="262" t="s">
        <v>120</v>
      </c>
    </row>
    <row r="425" s="2" customFormat="1" ht="24.15" customHeight="1">
      <c r="A425" s="38"/>
      <c r="B425" s="39"/>
      <c r="C425" s="211" t="s">
        <v>492</v>
      </c>
      <c r="D425" s="211" t="s">
        <v>122</v>
      </c>
      <c r="E425" s="212" t="s">
        <v>493</v>
      </c>
      <c r="F425" s="213" t="s">
        <v>494</v>
      </c>
      <c r="G425" s="214" t="s">
        <v>435</v>
      </c>
      <c r="H425" s="215">
        <v>10</v>
      </c>
      <c r="I425" s="216"/>
      <c r="J425" s="217">
        <f>ROUND(I425*H425,2)</f>
        <v>0</v>
      </c>
      <c r="K425" s="213" t="s">
        <v>126</v>
      </c>
      <c r="L425" s="44"/>
      <c r="M425" s="218" t="s">
        <v>1</v>
      </c>
      <c r="N425" s="219" t="s">
        <v>38</v>
      </c>
      <c r="O425" s="91"/>
      <c r="P425" s="220">
        <f>O425*H425</f>
        <v>0</v>
      </c>
      <c r="Q425" s="220">
        <v>0.00069999999999999999</v>
      </c>
      <c r="R425" s="220">
        <f>Q425*H425</f>
        <v>0.0070000000000000001</v>
      </c>
      <c r="S425" s="220">
        <v>0</v>
      </c>
      <c r="T425" s="221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2" t="s">
        <v>127</v>
      </c>
      <c r="AT425" s="222" t="s">
        <v>122</v>
      </c>
      <c r="AU425" s="222" t="s">
        <v>80</v>
      </c>
      <c r="AY425" s="17" t="s">
        <v>120</v>
      </c>
      <c r="BE425" s="223">
        <f>IF(N425="základní",J425,0)</f>
        <v>0</v>
      </c>
      <c r="BF425" s="223">
        <f>IF(N425="snížená",J425,0)</f>
        <v>0</v>
      </c>
      <c r="BG425" s="223">
        <f>IF(N425="zákl. přenesená",J425,0)</f>
        <v>0</v>
      </c>
      <c r="BH425" s="223">
        <f>IF(N425="sníž. přenesená",J425,0)</f>
        <v>0</v>
      </c>
      <c r="BI425" s="223">
        <f>IF(N425="nulová",J425,0)</f>
        <v>0</v>
      </c>
      <c r="BJ425" s="17" t="s">
        <v>78</v>
      </c>
      <c r="BK425" s="223">
        <f>ROUND(I425*H425,2)</f>
        <v>0</v>
      </c>
      <c r="BL425" s="17" t="s">
        <v>127</v>
      </c>
      <c r="BM425" s="222" t="s">
        <v>495</v>
      </c>
    </row>
    <row r="426" s="2" customFormat="1">
      <c r="A426" s="38"/>
      <c r="B426" s="39"/>
      <c r="C426" s="40"/>
      <c r="D426" s="224" t="s">
        <v>129</v>
      </c>
      <c r="E426" s="40"/>
      <c r="F426" s="225" t="s">
        <v>496</v>
      </c>
      <c r="G426" s="40"/>
      <c r="H426" s="40"/>
      <c r="I426" s="226"/>
      <c r="J426" s="40"/>
      <c r="K426" s="40"/>
      <c r="L426" s="44"/>
      <c r="M426" s="227"/>
      <c r="N426" s="228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129</v>
      </c>
      <c r="AU426" s="17" t="s">
        <v>80</v>
      </c>
    </row>
    <row r="427" s="2" customFormat="1">
      <c r="A427" s="38"/>
      <c r="B427" s="39"/>
      <c r="C427" s="40"/>
      <c r="D427" s="229" t="s">
        <v>131</v>
      </c>
      <c r="E427" s="40"/>
      <c r="F427" s="230" t="s">
        <v>497</v>
      </c>
      <c r="G427" s="40"/>
      <c r="H427" s="40"/>
      <c r="I427" s="226"/>
      <c r="J427" s="40"/>
      <c r="K427" s="40"/>
      <c r="L427" s="44"/>
      <c r="M427" s="227"/>
      <c r="N427" s="228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131</v>
      </c>
      <c r="AU427" s="17" t="s">
        <v>80</v>
      </c>
    </row>
    <row r="428" s="13" customFormat="1">
      <c r="A428" s="13"/>
      <c r="B428" s="231"/>
      <c r="C428" s="232"/>
      <c r="D428" s="224" t="s">
        <v>133</v>
      </c>
      <c r="E428" s="233" t="s">
        <v>1</v>
      </c>
      <c r="F428" s="234" t="s">
        <v>498</v>
      </c>
      <c r="G428" s="232"/>
      <c r="H428" s="233" t="s">
        <v>1</v>
      </c>
      <c r="I428" s="235"/>
      <c r="J428" s="232"/>
      <c r="K428" s="232"/>
      <c r="L428" s="236"/>
      <c r="M428" s="237"/>
      <c r="N428" s="238"/>
      <c r="O428" s="238"/>
      <c r="P428" s="238"/>
      <c r="Q428" s="238"/>
      <c r="R428" s="238"/>
      <c r="S428" s="238"/>
      <c r="T428" s="23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0" t="s">
        <v>133</v>
      </c>
      <c r="AU428" s="240" t="s">
        <v>80</v>
      </c>
      <c r="AV428" s="13" t="s">
        <v>78</v>
      </c>
      <c r="AW428" s="13" t="s">
        <v>31</v>
      </c>
      <c r="AX428" s="13" t="s">
        <v>73</v>
      </c>
      <c r="AY428" s="240" t="s">
        <v>120</v>
      </c>
    </row>
    <row r="429" s="13" customFormat="1">
      <c r="A429" s="13"/>
      <c r="B429" s="231"/>
      <c r="C429" s="232"/>
      <c r="D429" s="224" t="s">
        <v>133</v>
      </c>
      <c r="E429" s="233" t="s">
        <v>1</v>
      </c>
      <c r="F429" s="234" t="s">
        <v>499</v>
      </c>
      <c r="G429" s="232"/>
      <c r="H429" s="233" t="s">
        <v>1</v>
      </c>
      <c r="I429" s="235"/>
      <c r="J429" s="232"/>
      <c r="K429" s="232"/>
      <c r="L429" s="236"/>
      <c r="M429" s="237"/>
      <c r="N429" s="238"/>
      <c r="O429" s="238"/>
      <c r="P429" s="238"/>
      <c r="Q429" s="238"/>
      <c r="R429" s="238"/>
      <c r="S429" s="238"/>
      <c r="T429" s="23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0" t="s">
        <v>133</v>
      </c>
      <c r="AU429" s="240" t="s">
        <v>80</v>
      </c>
      <c r="AV429" s="13" t="s">
        <v>78</v>
      </c>
      <c r="AW429" s="13" t="s">
        <v>31</v>
      </c>
      <c r="AX429" s="13" t="s">
        <v>73</v>
      </c>
      <c r="AY429" s="240" t="s">
        <v>120</v>
      </c>
    </row>
    <row r="430" s="14" customFormat="1">
      <c r="A430" s="14"/>
      <c r="B430" s="241"/>
      <c r="C430" s="242"/>
      <c r="D430" s="224" t="s">
        <v>133</v>
      </c>
      <c r="E430" s="243" t="s">
        <v>1</v>
      </c>
      <c r="F430" s="244" t="s">
        <v>78</v>
      </c>
      <c r="G430" s="242"/>
      <c r="H430" s="245">
        <v>1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133</v>
      </c>
      <c r="AU430" s="251" t="s">
        <v>80</v>
      </c>
      <c r="AV430" s="14" t="s">
        <v>80</v>
      </c>
      <c r="AW430" s="14" t="s">
        <v>31</v>
      </c>
      <c r="AX430" s="14" t="s">
        <v>73</v>
      </c>
      <c r="AY430" s="251" t="s">
        <v>120</v>
      </c>
    </row>
    <row r="431" s="13" customFormat="1">
      <c r="A431" s="13"/>
      <c r="B431" s="231"/>
      <c r="C431" s="232"/>
      <c r="D431" s="224" t="s">
        <v>133</v>
      </c>
      <c r="E431" s="233" t="s">
        <v>1</v>
      </c>
      <c r="F431" s="234" t="s">
        <v>500</v>
      </c>
      <c r="G431" s="232"/>
      <c r="H431" s="233" t="s">
        <v>1</v>
      </c>
      <c r="I431" s="235"/>
      <c r="J431" s="232"/>
      <c r="K431" s="232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133</v>
      </c>
      <c r="AU431" s="240" t="s">
        <v>80</v>
      </c>
      <c r="AV431" s="13" t="s">
        <v>78</v>
      </c>
      <c r="AW431" s="13" t="s">
        <v>31</v>
      </c>
      <c r="AX431" s="13" t="s">
        <v>73</v>
      </c>
      <c r="AY431" s="240" t="s">
        <v>120</v>
      </c>
    </row>
    <row r="432" s="14" customFormat="1">
      <c r="A432" s="14"/>
      <c r="B432" s="241"/>
      <c r="C432" s="242"/>
      <c r="D432" s="224" t="s">
        <v>133</v>
      </c>
      <c r="E432" s="243" t="s">
        <v>1</v>
      </c>
      <c r="F432" s="244" t="s">
        <v>78</v>
      </c>
      <c r="G432" s="242"/>
      <c r="H432" s="245">
        <v>1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133</v>
      </c>
      <c r="AU432" s="251" t="s">
        <v>80</v>
      </c>
      <c r="AV432" s="14" t="s">
        <v>80</v>
      </c>
      <c r="AW432" s="14" t="s">
        <v>31</v>
      </c>
      <c r="AX432" s="14" t="s">
        <v>73</v>
      </c>
      <c r="AY432" s="251" t="s">
        <v>120</v>
      </c>
    </row>
    <row r="433" s="13" customFormat="1">
      <c r="A433" s="13"/>
      <c r="B433" s="231"/>
      <c r="C433" s="232"/>
      <c r="D433" s="224" t="s">
        <v>133</v>
      </c>
      <c r="E433" s="233" t="s">
        <v>1</v>
      </c>
      <c r="F433" s="234" t="s">
        <v>501</v>
      </c>
      <c r="G433" s="232"/>
      <c r="H433" s="233" t="s">
        <v>1</v>
      </c>
      <c r="I433" s="235"/>
      <c r="J433" s="232"/>
      <c r="K433" s="232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133</v>
      </c>
      <c r="AU433" s="240" t="s">
        <v>80</v>
      </c>
      <c r="AV433" s="13" t="s">
        <v>78</v>
      </c>
      <c r="AW433" s="13" t="s">
        <v>31</v>
      </c>
      <c r="AX433" s="13" t="s">
        <v>73</v>
      </c>
      <c r="AY433" s="240" t="s">
        <v>120</v>
      </c>
    </row>
    <row r="434" s="14" customFormat="1">
      <c r="A434" s="14"/>
      <c r="B434" s="241"/>
      <c r="C434" s="242"/>
      <c r="D434" s="224" t="s">
        <v>133</v>
      </c>
      <c r="E434" s="243" t="s">
        <v>1</v>
      </c>
      <c r="F434" s="244" t="s">
        <v>78</v>
      </c>
      <c r="G434" s="242"/>
      <c r="H434" s="245">
        <v>1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133</v>
      </c>
      <c r="AU434" s="251" t="s">
        <v>80</v>
      </c>
      <c r="AV434" s="14" t="s">
        <v>80</v>
      </c>
      <c r="AW434" s="14" t="s">
        <v>31</v>
      </c>
      <c r="AX434" s="14" t="s">
        <v>73</v>
      </c>
      <c r="AY434" s="251" t="s">
        <v>120</v>
      </c>
    </row>
    <row r="435" s="13" customFormat="1">
      <c r="A435" s="13"/>
      <c r="B435" s="231"/>
      <c r="C435" s="232"/>
      <c r="D435" s="224" t="s">
        <v>133</v>
      </c>
      <c r="E435" s="233" t="s">
        <v>1</v>
      </c>
      <c r="F435" s="234" t="s">
        <v>502</v>
      </c>
      <c r="G435" s="232"/>
      <c r="H435" s="233" t="s">
        <v>1</v>
      </c>
      <c r="I435" s="235"/>
      <c r="J435" s="232"/>
      <c r="K435" s="232"/>
      <c r="L435" s="236"/>
      <c r="M435" s="237"/>
      <c r="N435" s="238"/>
      <c r="O435" s="238"/>
      <c r="P435" s="238"/>
      <c r="Q435" s="238"/>
      <c r="R435" s="238"/>
      <c r="S435" s="238"/>
      <c r="T435" s="23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0" t="s">
        <v>133</v>
      </c>
      <c r="AU435" s="240" t="s">
        <v>80</v>
      </c>
      <c r="AV435" s="13" t="s">
        <v>78</v>
      </c>
      <c r="AW435" s="13" t="s">
        <v>31</v>
      </c>
      <c r="AX435" s="13" t="s">
        <v>73</v>
      </c>
      <c r="AY435" s="240" t="s">
        <v>120</v>
      </c>
    </row>
    <row r="436" s="14" customFormat="1">
      <c r="A436" s="14"/>
      <c r="B436" s="241"/>
      <c r="C436" s="242"/>
      <c r="D436" s="224" t="s">
        <v>133</v>
      </c>
      <c r="E436" s="243" t="s">
        <v>1</v>
      </c>
      <c r="F436" s="244" t="s">
        <v>78</v>
      </c>
      <c r="G436" s="242"/>
      <c r="H436" s="245">
        <v>1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1" t="s">
        <v>133</v>
      </c>
      <c r="AU436" s="251" t="s">
        <v>80</v>
      </c>
      <c r="AV436" s="14" t="s">
        <v>80</v>
      </c>
      <c r="AW436" s="14" t="s">
        <v>31</v>
      </c>
      <c r="AX436" s="14" t="s">
        <v>73</v>
      </c>
      <c r="AY436" s="251" t="s">
        <v>120</v>
      </c>
    </row>
    <row r="437" s="13" customFormat="1">
      <c r="A437" s="13"/>
      <c r="B437" s="231"/>
      <c r="C437" s="232"/>
      <c r="D437" s="224" t="s">
        <v>133</v>
      </c>
      <c r="E437" s="233" t="s">
        <v>1</v>
      </c>
      <c r="F437" s="234" t="s">
        <v>503</v>
      </c>
      <c r="G437" s="232"/>
      <c r="H437" s="233" t="s">
        <v>1</v>
      </c>
      <c r="I437" s="235"/>
      <c r="J437" s="232"/>
      <c r="K437" s="232"/>
      <c r="L437" s="236"/>
      <c r="M437" s="237"/>
      <c r="N437" s="238"/>
      <c r="O437" s="238"/>
      <c r="P437" s="238"/>
      <c r="Q437" s="238"/>
      <c r="R437" s="238"/>
      <c r="S437" s="238"/>
      <c r="T437" s="23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0" t="s">
        <v>133</v>
      </c>
      <c r="AU437" s="240" t="s">
        <v>80</v>
      </c>
      <c r="AV437" s="13" t="s">
        <v>78</v>
      </c>
      <c r="AW437" s="13" t="s">
        <v>31</v>
      </c>
      <c r="AX437" s="13" t="s">
        <v>73</v>
      </c>
      <c r="AY437" s="240" t="s">
        <v>120</v>
      </c>
    </row>
    <row r="438" s="14" customFormat="1">
      <c r="A438" s="14"/>
      <c r="B438" s="241"/>
      <c r="C438" s="242"/>
      <c r="D438" s="224" t="s">
        <v>133</v>
      </c>
      <c r="E438" s="243" t="s">
        <v>1</v>
      </c>
      <c r="F438" s="244" t="s">
        <v>78</v>
      </c>
      <c r="G438" s="242"/>
      <c r="H438" s="245">
        <v>1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1" t="s">
        <v>133</v>
      </c>
      <c r="AU438" s="251" t="s">
        <v>80</v>
      </c>
      <c r="AV438" s="14" t="s">
        <v>80</v>
      </c>
      <c r="AW438" s="14" t="s">
        <v>31</v>
      </c>
      <c r="AX438" s="14" t="s">
        <v>73</v>
      </c>
      <c r="AY438" s="251" t="s">
        <v>120</v>
      </c>
    </row>
    <row r="439" s="13" customFormat="1">
      <c r="A439" s="13"/>
      <c r="B439" s="231"/>
      <c r="C439" s="232"/>
      <c r="D439" s="224" t="s">
        <v>133</v>
      </c>
      <c r="E439" s="233" t="s">
        <v>1</v>
      </c>
      <c r="F439" s="234" t="s">
        <v>504</v>
      </c>
      <c r="G439" s="232"/>
      <c r="H439" s="233" t="s">
        <v>1</v>
      </c>
      <c r="I439" s="235"/>
      <c r="J439" s="232"/>
      <c r="K439" s="232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133</v>
      </c>
      <c r="AU439" s="240" t="s">
        <v>80</v>
      </c>
      <c r="AV439" s="13" t="s">
        <v>78</v>
      </c>
      <c r="AW439" s="13" t="s">
        <v>31</v>
      </c>
      <c r="AX439" s="13" t="s">
        <v>73</v>
      </c>
      <c r="AY439" s="240" t="s">
        <v>120</v>
      </c>
    </row>
    <row r="440" s="14" customFormat="1">
      <c r="A440" s="14"/>
      <c r="B440" s="241"/>
      <c r="C440" s="242"/>
      <c r="D440" s="224" t="s">
        <v>133</v>
      </c>
      <c r="E440" s="243" t="s">
        <v>1</v>
      </c>
      <c r="F440" s="244" t="s">
        <v>80</v>
      </c>
      <c r="G440" s="242"/>
      <c r="H440" s="245">
        <v>2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133</v>
      </c>
      <c r="AU440" s="251" t="s">
        <v>80</v>
      </c>
      <c r="AV440" s="14" t="s">
        <v>80</v>
      </c>
      <c r="AW440" s="14" t="s">
        <v>31</v>
      </c>
      <c r="AX440" s="14" t="s">
        <v>73</v>
      </c>
      <c r="AY440" s="251" t="s">
        <v>120</v>
      </c>
    </row>
    <row r="441" s="13" customFormat="1">
      <c r="A441" s="13"/>
      <c r="B441" s="231"/>
      <c r="C441" s="232"/>
      <c r="D441" s="224" t="s">
        <v>133</v>
      </c>
      <c r="E441" s="233" t="s">
        <v>1</v>
      </c>
      <c r="F441" s="234" t="s">
        <v>505</v>
      </c>
      <c r="G441" s="232"/>
      <c r="H441" s="233" t="s">
        <v>1</v>
      </c>
      <c r="I441" s="235"/>
      <c r="J441" s="232"/>
      <c r="K441" s="232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133</v>
      </c>
      <c r="AU441" s="240" t="s">
        <v>80</v>
      </c>
      <c r="AV441" s="13" t="s">
        <v>78</v>
      </c>
      <c r="AW441" s="13" t="s">
        <v>31</v>
      </c>
      <c r="AX441" s="13" t="s">
        <v>73</v>
      </c>
      <c r="AY441" s="240" t="s">
        <v>120</v>
      </c>
    </row>
    <row r="442" s="14" customFormat="1">
      <c r="A442" s="14"/>
      <c r="B442" s="241"/>
      <c r="C442" s="242"/>
      <c r="D442" s="224" t="s">
        <v>133</v>
      </c>
      <c r="E442" s="243" t="s">
        <v>1</v>
      </c>
      <c r="F442" s="244" t="s">
        <v>78</v>
      </c>
      <c r="G442" s="242"/>
      <c r="H442" s="245">
        <v>1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1" t="s">
        <v>133</v>
      </c>
      <c r="AU442" s="251" t="s">
        <v>80</v>
      </c>
      <c r="AV442" s="14" t="s">
        <v>80</v>
      </c>
      <c r="AW442" s="14" t="s">
        <v>31</v>
      </c>
      <c r="AX442" s="14" t="s">
        <v>73</v>
      </c>
      <c r="AY442" s="251" t="s">
        <v>120</v>
      </c>
    </row>
    <row r="443" s="13" customFormat="1">
      <c r="A443" s="13"/>
      <c r="B443" s="231"/>
      <c r="C443" s="232"/>
      <c r="D443" s="224" t="s">
        <v>133</v>
      </c>
      <c r="E443" s="233" t="s">
        <v>1</v>
      </c>
      <c r="F443" s="234" t="s">
        <v>506</v>
      </c>
      <c r="G443" s="232"/>
      <c r="H443" s="233" t="s">
        <v>1</v>
      </c>
      <c r="I443" s="235"/>
      <c r="J443" s="232"/>
      <c r="K443" s="232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133</v>
      </c>
      <c r="AU443" s="240" t="s">
        <v>80</v>
      </c>
      <c r="AV443" s="13" t="s">
        <v>78</v>
      </c>
      <c r="AW443" s="13" t="s">
        <v>31</v>
      </c>
      <c r="AX443" s="13" t="s">
        <v>73</v>
      </c>
      <c r="AY443" s="240" t="s">
        <v>120</v>
      </c>
    </row>
    <row r="444" s="14" customFormat="1">
      <c r="A444" s="14"/>
      <c r="B444" s="241"/>
      <c r="C444" s="242"/>
      <c r="D444" s="224" t="s">
        <v>133</v>
      </c>
      <c r="E444" s="243" t="s">
        <v>1</v>
      </c>
      <c r="F444" s="244" t="s">
        <v>80</v>
      </c>
      <c r="G444" s="242"/>
      <c r="H444" s="245">
        <v>2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133</v>
      </c>
      <c r="AU444" s="251" t="s">
        <v>80</v>
      </c>
      <c r="AV444" s="14" t="s">
        <v>80</v>
      </c>
      <c r="AW444" s="14" t="s">
        <v>31</v>
      </c>
      <c r="AX444" s="14" t="s">
        <v>73</v>
      </c>
      <c r="AY444" s="251" t="s">
        <v>120</v>
      </c>
    </row>
    <row r="445" s="15" customFormat="1">
      <c r="A445" s="15"/>
      <c r="B445" s="252"/>
      <c r="C445" s="253"/>
      <c r="D445" s="224" t="s">
        <v>133</v>
      </c>
      <c r="E445" s="254" t="s">
        <v>1</v>
      </c>
      <c r="F445" s="255" t="s">
        <v>136</v>
      </c>
      <c r="G445" s="253"/>
      <c r="H445" s="256">
        <v>10</v>
      </c>
      <c r="I445" s="257"/>
      <c r="J445" s="253"/>
      <c r="K445" s="253"/>
      <c r="L445" s="258"/>
      <c r="M445" s="259"/>
      <c r="N445" s="260"/>
      <c r="O445" s="260"/>
      <c r="P445" s="260"/>
      <c r="Q445" s="260"/>
      <c r="R445" s="260"/>
      <c r="S445" s="260"/>
      <c r="T445" s="26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2" t="s">
        <v>133</v>
      </c>
      <c r="AU445" s="262" t="s">
        <v>80</v>
      </c>
      <c r="AV445" s="15" t="s">
        <v>127</v>
      </c>
      <c r="AW445" s="15" t="s">
        <v>31</v>
      </c>
      <c r="AX445" s="15" t="s">
        <v>78</v>
      </c>
      <c r="AY445" s="262" t="s">
        <v>120</v>
      </c>
    </row>
    <row r="446" s="2" customFormat="1" ht="24.15" customHeight="1">
      <c r="A446" s="38"/>
      <c r="B446" s="39"/>
      <c r="C446" s="263" t="s">
        <v>507</v>
      </c>
      <c r="D446" s="263" t="s">
        <v>207</v>
      </c>
      <c r="E446" s="264" t="s">
        <v>508</v>
      </c>
      <c r="F446" s="265" t="s">
        <v>509</v>
      </c>
      <c r="G446" s="266" t="s">
        <v>435</v>
      </c>
      <c r="H446" s="267">
        <v>1</v>
      </c>
      <c r="I446" s="268"/>
      <c r="J446" s="269">
        <f>ROUND(I446*H446,2)</f>
        <v>0</v>
      </c>
      <c r="K446" s="265" t="s">
        <v>126</v>
      </c>
      <c r="L446" s="270"/>
      <c r="M446" s="271" t="s">
        <v>1</v>
      </c>
      <c r="N446" s="272" t="s">
        <v>38</v>
      </c>
      <c r="O446" s="91"/>
      <c r="P446" s="220">
        <f>O446*H446</f>
        <v>0</v>
      </c>
      <c r="Q446" s="220">
        <v>0.0025000000000000001</v>
      </c>
      <c r="R446" s="220">
        <f>Q446*H446</f>
        <v>0.0025000000000000001</v>
      </c>
      <c r="S446" s="220">
        <v>0</v>
      </c>
      <c r="T446" s="221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2" t="s">
        <v>191</v>
      </c>
      <c r="AT446" s="222" t="s">
        <v>207</v>
      </c>
      <c r="AU446" s="222" t="s">
        <v>80</v>
      </c>
      <c r="AY446" s="17" t="s">
        <v>120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17" t="s">
        <v>78</v>
      </c>
      <c r="BK446" s="223">
        <f>ROUND(I446*H446,2)</f>
        <v>0</v>
      </c>
      <c r="BL446" s="17" t="s">
        <v>127</v>
      </c>
      <c r="BM446" s="222" t="s">
        <v>510</v>
      </c>
    </row>
    <row r="447" s="2" customFormat="1">
      <c r="A447" s="38"/>
      <c r="B447" s="39"/>
      <c r="C447" s="40"/>
      <c r="D447" s="224" t="s">
        <v>129</v>
      </c>
      <c r="E447" s="40"/>
      <c r="F447" s="225" t="s">
        <v>509</v>
      </c>
      <c r="G447" s="40"/>
      <c r="H447" s="40"/>
      <c r="I447" s="226"/>
      <c r="J447" s="40"/>
      <c r="K447" s="40"/>
      <c r="L447" s="44"/>
      <c r="M447" s="227"/>
      <c r="N447" s="228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129</v>
      </c>
      <c r="AU447" s="17" t="s">
        <v>80</v>
      </c>
    </row>
    <row r="448" s="13" customFormat="1">
      <c r="A448" s="13"/>
      <c r="B448" s="231"/>
      <c r="C448" s="232"/>
      <c r="D448" s="224" t="s">
        <v>133</v>
      </c>
      <c r="E448" s="233" t="s">
        <v>1</v>
      </c>
      <c r="F448" s="234" t="s">
        <v>500</v>
      </c>
      <c r="G448" s="232"/>
      <c r="H448" s="233" t="s">
        <v>1</v>
      </c>
      <c r="I448" s="235"/>
      <c r="J448" s="232"/>
      <c r="K448" s="232"/>
      <c r="L448" s="236"/>
      <c r="M448" s="237"/>
      <c r="N448" s="238"/>
      <c r="O448" s="238"/>
      <c r="P448" s="238"/>
      <c r="Q448" s="238"/>
      <c r="R448" s="238"/>
      <c r="S448" s="238"/>
      <c r="T448" s="23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0" t="s">
        <v>133</v>
      </c>
      <c r="AU448" s="240" t="s">
        <v>80</v>
      </c>
      <c r="AV448" s="13" t="s">
        <v>78</v>
      </c>
      <c r="AW448" s="13" t="s">
        <v>31</v>
      </c>
      <c r="AX448" s="13" t="s">
        <v>73</v>
      </c>
      <c r="AY448" s="240" t="s">
        <v>120</v>
      </c>
    </row>
    <row r="449" s="14" customFormat="1">
      <c r="A449" s="14"/>
      <c r="B449" s="241"/>
      <c r="C449" s="242"/>
      <c r="D449" s="224" t="s">
        <v>133</v>
      </c>
      <c r="E449" s="243" t="s">
        <v>1</v>
      </c>
      <c r="F449" s="244" t="s">
        <v>78</v>
      </c>
      <c r="G449" s="242"/>
      <c r="H449" s="245">
        <v>1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133</v>
      </c>
      <c r="AU449" s="251" t="s">
        <v>80</v>
      </c>
      <c r="AV449" s="14" t="s">
        <v>80</v>
      </c>
      <c r="AW449" s="14" t="s">
        <v>31</v>
      </c>
      <c r="AX449" s="14" t="s">
        <v>73</v>
      </c>
      <c r="AY449" s="251" t="s">
        <v>120</v>
      </c>
    </row>
    <row r="450" s="15" customFormat="1">
      <c r="A450" s="15"/>
      <c r="B450" s="252"/>
      <c r="C450" s="253"/>
      <c r="D450" s="224" t="s">
        <v>133</v>
      </c>
      <c r="E450" s="254" t="s">
        <v>1</v>
      </c>
      <c r="F450" s="255" t="s">
        <v>136</v>
      </c>
      <c r="G450" s="253"/>
      <c r="H450" s="256">
        <v>1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2" t="s">
        <v>133</v>
      </c>
      <c r="AU450" s="262" t="s">
        <v>80</v>
      </c>
      <c r="AV450" s="15" t="s">
        <v>127</v>
      </c>
      <c r="AW450" s="15" t="s">
        <v>31</v>
      </c>
      <c r="AX450" s="15" t="s">
        <v>78</v>
      </c>
      <c r="AY450" s="262" t="s">
        <v>120</v>
      </c>
    </row>
    <row r="451" s="2" customFormat="1" ht="24.15" customHeight="1">
      <c r="A451" s="38"/>
      <c r="B451" s="39"/>
      <c r="C451" s="263" t="s">
        <v>511</v>
      </c>
      <c r="D451" s="263" t="s">
        <v>207</v>
      </c>
      <c r="E451" s="264" t="s">
        <v>512</v>
      </c>
      <c r="F451" s="265" t="s">
        <v>513</v>
      </c>
      <c r="G451" s="266" t="s">
        <v>435</v>
      </c>
      <c r="H451" s="267">
        <v>5</v>
      </c>
      <c r="I451" s="268"/>
      <c r="J451" s="269">
        <f>ROUND(I451*H451,2)</f>
        <v>0</v>
      </c>
      <c r="K451" s="265" t="s">
        <v>126</v>
      </c>
      <c r="L451" s="270"/>
      <c r="M451" s="271" t="s">
        <v>1</v>
      </c>
      <c r="N451" s="272" t="s">
        <v>38</v>
      </c>
      <c r="O451" s="91"/>
      <c r="P451" s="220">
        <f>O451*H451</f>
        <v>0</v>
      </c>
      <c r="Q451" s="220">
        <v>0.0035000000000000001</v>
      </c>
      <c r="R451" s="220">
        <f>Q451*H451</f>
        <v>0.017500000000000002</v>
      </c>
      <c r="S451" s="220">
        <v>0</v>
      </c>
      <c r="T451" s="221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2" t="s">
        <v>191</v>
      </c>
      <c r="AT451" s="222" t="s">
        <v>207</v>
      </c>
      <c r="AU451" s="222" t="s">
        <v>80</v>
      </c>
      <c r="AY451" s="17" t="s">
        <v>120</v>
      </c>
      <c r="BE451" s="223">
        <f>IF(N451="základní",J451,0)</f>
        <v>0</v>
      </c>
      <c r="BF451" s="223">
        <f>IF(N451="snížená",J451,0)</f>
        <v>0</v>
      </c>
      <c r="BG451" s="223">
        <f>IF(N451="zákl. přenesená",J451,0)</f>
        <v>0</v>
      </c>
      <c r="BH451" s="223">
        <f>IF(N451="sníž. přenesená",J451,0)</f>
        <v>0</v>
      </c>
      <c r="BI451" s="223">
        <f>IF(N451="nulová",J451,0)</f>
        <v>0</v>
      </c>
      <c r="BJ451" s="17" t="s">
        <v>78</v>
      </c>
      <c r="BK451" s="223">
        <f>ROUND(I451*H451,2)</f>
        <v>0</v>
      </c>
      <c r="BL451" s="17" t="s">
        <v>127</v>
      </c>
      <c r="BM451" s="222" t="s">
        <v>514</v>
      </c>
    </row>
    <row r="452" s="2" customFormat="1">
      <c r="A452" s="38"/>
      <c r="B452" s="39"/>
      <c r="C452" s="40"/>
      <c r="D452" s="224" t="s">
        <v>129</v>
      </c>
      <c r="E452" s="40"/>
      <c r="F452" s="225" t="s">
        <v>513</v>
      </c>
      <c r="G452" s="40"/>
      <c r="H452" s="40"/>
      <c r="I452" s="226"/>
      <c r="J452" s="40"/>
      <c r="K452" s="40"/>
      <c r="L452" s="44"/>
      <c r="M452" s="227"/>
      <c r="N452" s="228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129</v>
      </c>
      <c r="AU452" s="17" t="s">
        <v>80</v>
      </c>
    </row>
    <row r="453" s="13" customFormat="1">
      <c r="A453" s="13"/>
      <c r="B453" s="231"/>
      <c r="C453" s="232"/>
      <c r="D453" s="224" t="s">
        <v>133</v>
      </c>
      <c r="E453" s="233" t="s">
        <v>1</v>
      </c>
      <c r="F453" s="234" t="s">
        <v>502</v>
      </c>
      <c r="G453" s="232"/>
      <c r="H453" s="233" t="s">
        <v>1</v>
      </c>
      <c r="I453" s="235"/>
      <c r="J453" s="232"/>
      <c r="K453" s="232"/>
      <c r="L453" s="236"/>
      <c r="M453" s="237"/>
      <c r="N453" s="238"/>
      <c r="O453" s="238"/>
      <c r="P453" s="238"/>
      <c r="Q453" s="238"/>
      <c r="R453" s="238"/>
      <c r="S453" s="238"/>
      <c r="T453" s="23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0" t="s">
        <v>133</v>
      </c>
      <c r="AU453" s="240" t="s">
        <v>80</v>
      </c>
      <c r="AV453" s="13" t="s">
        <v>78</v>
      </c>
      <c r="AW453" s="13" t="s">
        <v>31</v>
      </c>
      <c r="AX453" s="13" t="s">
        <v>73</v>
      </c>
      <c r="AY453" s="240" t="s">
        <v>120</v>
      </c>
    </row>
    <row r="454" s="14" customFormat="1">
      <c r="A454" s="14"/>
      <c r="B454" s="241"/>
      <c r="C454" s="242"/>
      <c r="D454" s="224" t="s">
        <v>133</v>
      </c>
      <c r="E454" s="243" t="s">
        <v>1</v>
      </c>
      <c r="F454" s="244" t="s">
        <v>78</v>
      </c>
      <c r="G454" s="242"/>
      <c r="H454" s="245">
        <v>1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1" t="s">
        <v>133</v>
      </c>
      <c r="AU454" s="251" t="s">
        <v>80</v>
      </c>
      <c r="AV454" s="14" t="s">
        <v>80</v>
      </c>
      <c r="AW454" s="14" t="s">
        <v>31</v>
      </c>
      <c r="AX454" s="14" t="s">
        <v>73</v>
      </c>
      <c r="AY454" s="251" t="s">
        <v>120</v>
      </c>
    </row>
    <row r="455" s="13" customFormat="1">
      <c r="A455" s="13"/>
      <c r="B455" s="231"/>
      <c r="C455" s="232"/>
      <c r="D455" s="224" t="s">
        <v>133</v>
      </c>
      <c r="E455" s="233" t="s">
        <v>1</v>
      </c>
      <c r="F455" s="234" t="s">
        <v>503</v>
      </c>
      <c r="G455" s="232"/>
      <c r="H455" s="233" t="s">
        <v>1</v>
      </c>
      <c r="I455" s="235"/>
      <c r="J455" s="232"/>
      <c r="K455" s="232"/>
      <c r="L455" s="236"/>
      <c r="M455" s="237"/>
      <c r="N455" s="238"/>
      <c r="O455" s="238"/>
      <c r="P455" s="238"/>
      <c r="Q455" s="238"/>
      <c r="R455" s="238"/>
      <c r="S455" s="238"/>
      <c r="T455" s="23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0" t="s">
        <v>133</v>
      </c>
      <c r="AU455" s="240" t="s">
        <v>80</v>
      </c>
      <c r="AV455" s="13" t="s">
        <v>78</v>
      </c>
      <c r="AW455" s="13" t="s">
        <v>31</v>
      </c>
      <c r="AX455" s="13" t="s">
        <v>73</v>
      </c>
      <c r="AY455" s="240" t="s">
        <v>120</v>
      </c>
    </row>
    <row r="456" s="14" customFormat="1">
      <c r="A456" s="14"/>
      <c r="B456" s="241"/>
      <c r="C456" s="242"/>
      <c r="D456" s="224" t="s">
        <v>133</v>
      </c>
      <c r="E456" s="243" t="s">
        <v>1</v>
      </c>
      <c r="F456" s="244" t="s">
        <v>78</v>
      </c>
      <c r="G456" s="242"/>
      <c r="H456" s="245">
        <v>1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1" t="s">
        <v>133</v>
      </c>
      <c r="AU456" s="251" t="s">
        <v>80</v>
      </c>
      <c r="AV456" s="14" t="s">
        <v>80</v>
      </c>
      <c r="AW456" s="14" t="s">
        <v>31</v>
      </c>
      <c r="AX456" s="14" t="s">
        <v>73</v>
      </c>
      <c r="AY456" s="251" t="s">
        <v>120</v>
      </c>
    </row>
    <row r="457" s="13" customFormat="1">
      <c r="A457" s="13"/>
      <c r="B457" s="231"/>
      <c r="C457" s="232"/>
      <c r="D457" s="224" t="s">
        <v>133</v>
      </c>
      <c r="E457" s="233" t="s">
        <v>1</v>
      </c>
      <c r="F457" s="234" t="s">
        <v>515</v>
      </c>
      <c r="G457" s="232"/>
      <c r="H457" s="233" t="s">
        <v>1</v>
      </c>
      <c r="I457" s="235"/>
      <c r="J457" s="232"/>
      <c r="K457" s="232"/>
      <c r="L457" s="236"/>
      <c r="M457" s="237"/>
      <c r="N457" s="238"/>
      <c r="O457" s="238"/>
      <c r="P457" s="238"/>
      <c r="Q457" s="238"/>
      <c r="R457" s="238"/>
      <c r="S457" s="238"/>
      <c r="T457" s="23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0" t="s">
        <v>133</v>
      </c>
      <c r="AU457" s="240" t="s">
        <v>80</v>
      </c>
      <c r="AV457" s="13" t="s">
        <v>78</v>
      </c>
      <c r="AW457" s="13" t="s">
        <v>31</v>
      </c>
      <c r="AX457" s="13" t="s">
        <v>73</v>
      </c>
      <c r="AY457" s="240" t="s">
        <v>120</v>
      </c>
    </row>
    <row r="458" s="14" customFormat="1">
      <c r="A458" s="14"/>
      <c r="B458" s="241"/>
      <c r="C458" s="242"/>
      <c r="D458" s="224" t="s">
        <v>133</v>
      </c>
      <c r="E458" s="243" t="s">
        <v>1</v>
      </c>
      <c r="F458" s="244" t="s">
        <v>80</v>
      </c>
      <c r="G458" s="242"/>
      <c r="H458" s="245">
        <v>2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1" t="s">
        <v>133</v>
      </c>
      <c r="AU458" s="251" t="s">
        <v>80</v>
      </c>
      <c r="AV458" s="14" t="s">
        <v>80</v>
      </c>
      <c r="AW458" s="14" t="s">
        <v>31</v>
      </c>
      <c r="AX458" s="14" t="s">
        <v>73</v>
      </c>
      <c r="AY458" s="251" t="s">
        <v>120</v>
      </c>
    </row>
    <row r="459" s="13" customFormat="1">
      <c r="A459" s="13"/>
      <c r="B459" s="231"/>
      <c r="C459" s="232"/>
      <c r="D459" s="224" t="s">
        <v>133</v>
      </c>
      <c r="E459" s="233" t="s">
        <v>1</v>
      </c>
      <c r="F459" s="234" t="s">
        <v>505</v>
      </c>
      <c r="G459" s="232"/>
      <c r="H459" s="233" t="s">
        <v>1</v>
      </c>
      <c r="I459" s="235"/>
      <c r="J459" s="232"/>
      <c r="K459" s="232"/>
      <c r="L459" s="236"/>
      <c r="M459" s="237"/>
      <c r="N459" s="238"/>
      <c r="O459" s="238"/>
      <c r="P459" s="238"/>
      <c r="Q459" s="238"/>
      <c r="R459" s="238"/>
      <c r="S459" s="238"/>
      <c r="T459" s="23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0" t="s">
        <v>133</v>
      </c>
      <c r="AU459" s="240" t="s">
        <v>80</v>
      </c>
      <c r="AV459" s="13" t="s">
        <v>78</v>
      </c>
      <c r="AW459" s="13" t="s">
        <v>31</v>
      </c>
      <c r="AX459" s="13" t="s">
        <v>73</v>
      </c>
      <c r="AY459" s="240" t="s">
        <v>120</v>
      </c>
    </row>
    <row r="460" s="14" customFormat="1">
      <c r="A460" s="14"/>
      <c r="B460" s="241"/>
      <c r="C460" s="242"/>
      <c r="D460" s="224" t="s">
        <v>133</v>
      </c>
      <c r="E460" s="243" t="s">
        <v>1</v>
      </c>
      <c r="F460" s="244" t="s">
        <v>78</v>
      </c>
      <c r="G460" s="242"/>
      <c r="H460" s="245">
        <v>1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133</v>
      </c>
      <c r="AU460" s="251" t="s">
        <v>80</v>
      </c>
      <c r="AV460" s="14" t="s">
        <v>80</v>
      </c>
      <c r="AW460" s="14" t="s">
        <v>31</v>
      </c>
      <c r="AX460" s="14" t="s">
        <v>73</v>
      </c>
      <c r="AY460" s="251" t="s">
        <v>120</v>
      </c>
    </row>
    <row r="461" s="15" customFormat="1">
      <c r="A461" s="15"/>
      <c r="B461" s="252"/>
      <c r="C461" s="253"/>
      <c r="D461" s="224" t="s">
        <v>133</v>
      </c>
      <c r="E461" s="254" t="s">
        <v>1</v>
      </c>
      <c r="F461" s="255" t="s">
        <v>136</v>
      </c>
      <c r="G461" s="253"/>
      <c r="H461" s="256">
        <v>5</v>
      </c>
      <c r="I461" s="257"/>
      <c r="J461" s="253"/>
      <c r="K461" s="253"/>
      <c r="L461" s="258"/>
      <c r="M461" s="259"/>
      <c r="N461" s="260"/>
      <c r="O461" s="260"/>
      <c r="P461" s="260"/>
      <c r="Q461" s="260"/>
      <c r="R461" s="260"/>
      <c r="S461" s="260"/>
      <c r="T461" s="26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2" t="s">
        <v>133</v>
      </c>
      <c r="AU461" s="262" t="s">
        <v>80</v>
      </c>
      <c r="AV461" s="15" t="s">
        <v>127</v>
      </c>
      <c r="AW461" s="15" t="s">
        <v>31</v>
      </c>
      <c r="AX461" s="15" t="s">
        <v>78</v>
      </c>
      <c r="AY461" s="262" t="s">
        <v>120</v>
      </c>
    </row>
    <row r="462" s="2" customFormat="1" ht="16.5" customHeight="1">
      <c r="A462" s="38"/>
      <c r="B462" s="39"/>
      <c r="C462" s="263" t="s">
        <v>516</v>
      </c>
      <c r="D462" s="263" t="s">
        <v>207</v>
      </c>
      <c r="E462" s="264" t="s">
        <v>517</v>
      </c>
      <c r="F462" s="265" t="s">
        <v>518</v>
      </c>
      <c r="G462" s="266" t="s">
        <v>435</v>
      </c>
      <c r="H462" s="267">
        <v>1</v>
      </c>
      <c r="I462" s="268"/>
      <c r="J462" s="269">
        <f>ROUND(I462*H462,2)</f>
        <v>0</v>
      </c>
      <c r="K462" s="265" t="s">
        <v>126</v>
      </c>
      <c r="L462" s="270"/>
      <c r="M462" s="271" t="s">
        <v>1</v>
      </c>
      <c r="N462" s="272" t="s">
        <v>38</v>
      </c>
      <c r="O462" s="91"/>
      <c r="P462" s="220">
        <f>O462*H462</f>
        <v>0</v>
      </c>
      <c r="Q462" s="220">
        <v>0.0016999999999999999</v>
      </c>
      <c r="R462" s="220">
        <f>Q462*H462</f>
        <v>0.0016999999999999999</v>
      </c>
      <c r="S462" s="220">
        <v>0</v>
      </c>
      <c r="T462" s="221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2" t="s">
        <v>191</v>
      </c>
      <c r="AT462" s="222" t="s">
        <v>207</v>
      </c>
      <c r="AU462" s="222" t="s">
        <v>80</v>
      </c>
      <c r="AY462" s="17" t="s">
        <v>120</v>
      </c>
      <c r="BE462" s="223">
        <f>IF(N462="základní",J462,0)</f>
        <v>0</v>
      </c>
      <c r="BF462" s="223">
        <f>IF(N462="snížená",J462,0)</f>
        <v>0</v>
      </c>
      <c r="BG462" s="223">
        <f>IF(N462="zákl. přenesená",J462,0)</f>
        <v>0</v>
      </c>
      <c r="BH462" s="223">
        <f>IF(N462="sníž. přenesená",J462,0)</f>
        <v>0</v>
      </c>
      <c r="BI462" s="223">
        <f>IF(N462="nulová",J462,0)</f>
        <v>0</v>
      </c>
      <c r="BJ462" s="17" t="s">
        <v>78</v>
      </c>
      <c r="BK462" s="223">
        <f>ROUND(I462*H462,2)</f>
        <v>0</v>
      </c>
      <c r="BL462" s="17" t="s">
        <v>127</v>
      </c>
      <c r="BM462" s="222" t="s">
        <v>519</v>
      </c>
    </row>
    <row r="463" s="2" customFormat="1">
      <c r="A463" s="38"/>
      <c r="B463" s="39"/>
      <c r="C463" s="40"/>
      <c r="D463" s="224" t="s">
        <v>129</v>
      </c>
      <c r="E463" s="40"/>
      <c r="F463" s="225" t="s">
        <v>518</v>
      </c>
      <c r="G463" s="40"/>
      <c r="H463" s="40"/>
      <c r="I463" s="226"/>
      <c r="J463" s="40"/>
      <c r="K463" s="40"/>
      <c r="L463" s="44"/>
      <c r="M463" s="227"/>
      <c r="N463" s="228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129</v>
      </c>
      <c r="AU463" s="17" t="s">
        <v>80</v>
      </c>
    </row>
    <row r="464" s="13" customFormat="1">
      <c r="A464" s="13"/>
      <c r="B464" s="231"/>
      <c r="C464" s="232"/>
      <c r="D464" s="224" t="s">
        <v>133</v>
      </c>
      <c r="E464" s="233" t="s">
        <v>1</v>
      </c>
      <c r="F464" s="234" t="s">
        <v>520</v>
      </c>
      <c r="G464" s="232"/>
      <c r="H464" s="233" t="s">
        <v>1</v>
      </c>
      <c r="I464" s="235"/>
      <c r="J464" s="232"/>
      <c r="K464" s="232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133</v>
      </c>
      <c r="AU464" s="240" t="s">
        <v>80</v>
      </c>
      <c r="AV464" s="13" t="s">
        <v>78</v>
      </c>
      <c r="AW464" s="13" t="s">
        <v>31</v>
      </c>
      <c r="AX464" s="13" t="s">
        <v>73</v>
      </c>
      <c r="AY464" s="240" t="s">
        <v>120</v>
      </c>
    </row>
    <row r="465" s="14" customFormat="1">
      <c r="A465" s="14"/>
      <c r="B465" s="241"/>
      <c r="C465" s="242"/>
      <c r="D465" s="224" t="s">
        <v>133</v>
      </c>
      <c r="E465" s="243" t="s">
        <v>1</v>
      </c>
      <c r="F465" s="244" t="s">
        <v>78</v>
      </c>
      <c r="G465" s="242"/>
      <c r="H465" s="245">
        <v>1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1" t="s">
        <v>133</v>
      </c>
      <c r="AU465" s="251" t="s">
        <v>80</v>
      </c>
      <c r="AV465" s="14" t="s">
        <v>80</v>
      </c>
      <c r="AW465" s="14" t="s">
        <v>31</v>
      </c>
      <c r="AX465" s="14" t="s">
        <v>73</v>
      </c>
      <c r="AY465" s="251" t="s">
        <v>120</v>
      </c>
    </row>
    <row r="466" s="15" customFormat="1">
      <c r="A466" s="15"/>
      <c r="B466" s="252"/>
      <c r="C466" s="253"/>
      <c r="D466" s="224" t="s">
        <v>133</v>
      </c>
      <c r="E466" s="254" t="s">
        <v>1</v>
      </c>
      <c r="F466" s="255" t="s">
        <v>136</v>
      </c>
      <c r="G466" s="253"/>
      <c r="H466" s="256">
        <v>1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2" t="s">
        <v>133</v>
      </c>
      <c r="AU466" s="262" t="s">
        <v>80</v>
      </c>
      <c r="AV466" s="15" t="s">
        <v>127</v>
      </c>
      <c r="AW466" s="15" t="s">
        <v>31</v>
      </c>
      <c r="AX466" s="15" t="s">
        <v>78</v>
      </c>
      <c r="AY466" s="262" t="s">
        <v>120</v>
      </c>
    </row>
    <row r="467" s="2" customFormat="1" ht="16.5" customHeight="1">
      <c r="A467" s="38"/>
      <c r="B467" s="39"/>
      <c r="C467" s="263" t="s">
        <v>521</v>
      </c>
      <c r="D467" s="263" t="s">
        <v>207</v>
      </c>
      <c r="E467" s="264" t="s">
        <v>522</v>
      </c>
      <c r="F467" s="265" t="s">
        <v>523</v>
      </c>
      <c r="G467" s="266" t="s">
        <v>435</v>
      </c>
      <c r="H467" s="267">
        <v>2</v>
      </c>
      <c r="I467" s="268"/>
      <c r="J467" s="269">
        <f>ROUND(I467*H467,2)</f>
        <v>0</v>
      </c>
      <c r="K467" s="265" t="s">
        <v>126</v>
      </c>
      <c r="L467" s="270"/>
      <c r="M467" s="271" t="s">
        <v>1</v>
      </c>
      <c r="N467" s="272" t="s">
        <v>38</v>
      </c>
      <c r="O467" s="91"/>
      <c r="P467" s="220">
        <f>O467*H467</f>
        <v>0</v>
      </c>
      <c r="Q467" s="220">
        <v>0.0025000000000000001</v>
      </c>
      <c r="R467" s="220">
        <f>Q467*H467</f>
        <v>0.0050000000000000001</v>
      </c>
      <c r="S467" s="220">
        <v>0</v>
      </c>
      <c r="T467" s="221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2" t="s">
        <v>191</v>
      </c>
      <c r="AT467" s="222" t="s">
        <v>207</v>
      </c>
      <c r="AU467" s="222" t="s">
        <v>80</v>
      </c>
      <c r="AY467" s="17" t="s">
        <v>120</v>
      </c>
      <c r="BE467" s="223">
        <f>IF(N467="základní",J467,0)</f>
        <v>0</v>
      </c>
      <c r="BF467" s="223">
        <f>IF(N467="snížená",J467,0)</f>
        <v>0</v>
      </c>
      <c r="BG467" s="223">
        <f>IF(N467="zákl. přenesená",J467,0)</f>
        <v>0</v>
      </c>
      <c r="BH467" s="223">
        <f>IF(N467="sníž. přenesená",J467,0)</f>
        <v>0</v>
      </c>
      <c r="BI467" s="223">
        <f>IF(N467="nulová",J467,0)</f>
        <v>0</v>
      </c>
      <c r="BJ467" s="17" t="s">
        <v>78</v>
      </c>
      <c r="BK467" s="223">
        <f>ROUND(I467*H467,2)</f>
        <v>0</v>
      </c>
      <c r="BL467" s="17" t="s">
        <v>127</v>
      </c>
      <c r="BM467" s="222" t="s">
        <v>524</v>
      </c>
    </row>
    <row r="468" s="2" customFormat="1">
      <c r="A468" s="38"/>
      <c r="B468" s="39"/>
      <c r="C468" s="40"/>
      <c r="D468" s="224" t="s">
        <v>129</v>
      </c>
      <c r="E468" s="40"/>
      <c r="F468" s="225" t="s">
        <v>523</v>
      </c>
      <c r="G468" s="40"/>
      <c r="H468" s="40"/>
      <c r="I468" s="226"/>
      <c r="J468" s="40"/>
      <c r="K468" s="40"/>
      <c r="L468" s="44"/>
      <c r="M468" s="227"/>
      <c r="N468" s="228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129</v>
      </c>
      <c r="AU468" s="17" t="s">
        <v>80</v>
      </c>
    </row>
    <row r="469" s="13" customFormat="1">
      <c r="A469" s="13"/>
      <c r="B469" s="231"/>
      <c r="C469" s="232"/>
      <c r="D469" s="224" t="s">
        <v>133</v>
      </c>
      <c r="E469" s="233" t="s">
        <v>1</v>
      </c>
      <c r="F469" s="234" t="s">
        <v>506</v>
      </c>
      <c r="G469" s="232"/>
      <c r="H469" s="233" t="s">
        <v>1</v>
      </c>
      <c r="I469" s="235"/>
      <c r="J469" s="232"/>
      <c r="K469" s="232"/>
      <c r="L469" s="236"/>
      <c r="M469" s="237"/>
      <c r="N469" s="238"/>
      <c r="O469" s="238"/>
      <c r="P469" s="238"/>
      <c r="Q469" s="238"/>
      <c r="R469" s="238"/>
      <c r="S469" s="238"/>
      <c r="T469" s="23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0" t="s">
        <v>133</v>
      </c>
      <c r="AU469" s="240" t="s">
        <v>80</v>
      </c>
      <c r="AV469" s="13" t="s">
        <v>78</v>
      </c>
      <c r="AW469" s="13" t="s">
        <v>31</v>
      </c>
      <c r="AX469" s="13" t="s">
        <v>73</v>
      </c>
      <c r="AY469" s="240" t="s">
        <v>120</v>
      </c>
    </row>
    <row r="470" s="14" customFormat="1">
      <c r="A470" s="14"/>
      <c r="B470" s="241"/>
      <c r="C470" s="242"/>
      <c r="D470" s="224" t="s">
        <v>133</v>
      </c>
      <c r="E470" s="243" t="s">
        <v>1</v>
      </c>
      <c r="F470" s="244" t="s">
        <v>80</v>
      </c>
      <c r="G470" s="242"/>
      <c r="H470" s="245">
        <v>2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1" t="s">
        <v>133</v>
      </c>
      <c r="AU470" s="251" t="s">
        <v>80</v>
      </c>
      <c r="AV470" s="14" t="s">
        <v>80</v>
      </c>
      <c r="AW470" s="14" t="s">
        <v>31</v>
      </c>
      <c r="AX470" s="14" t="s">
        <v>73</v>
      </c>
      <c r="AY470" s="251" t="s">
        <v>120</v>
      </c>
    </row>
    <row r="471" s="15" customFormat="1">
      <c r="A471" s="15"/>
      <c r="B471" s="252"/>
      <c r="C471" s="253"/>
      <c r="D471" s="224" t="s">
        <v>133</v>
      </c>
      <c r="E471" s="254" t="s">
        <v>1</v>
      </c>
      <c r="F471" s="255" t="s">
        <v>136</v>
      </c>
      <c r="G471" s="253"/>
      <c r="H471" s="256">
        <v>2</v>
      </c>
      <c r="I471" s="257"/>
      <c r="J471" s="253"/>
      <c r="K471" s="253"/>
      <c r="L471" s="258"/>
      <c r="M471" s="259"/>
      <c r="N471" s="260"/>
      <c r="O471" s="260"/>
      <c r="P471" s="260"/>
      <c r="Q471" s="260"/>
      <c r="R471" s="260"/>
      <c r="S471" s="260"/>
      <c r="T471" s="26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2" t="s">
        <v>133</v>
      </c>
      <c r="AU471" s="262" t="s">
        <v>80</v>
      </c>
      <c r="AV471" s="15" t="s">
        <v>127</v>
      </c>
      <c r="AW471" s="15" t="s">
        <v>31</v>
      </c>
      <c r="AX471" s="15" t="s">
        <v>78</v>
      </c>
      <c r="AY471" s="262" t="s">
        <v>120</v>
      </c>
    </row>
    <row r="472" s="2" customFormat="1" ht="24.15" customHeight="1">
      <c r="A472" s="38"/>
      <c r="B472" s="39"/>
      <c r="C472" s="211" t="s">
        <v>525</v>
      </c>
      <c r="D472" s="211" t="s">
        <v>122</v>
      </c>
      <c r="E472" s="212" t="s">
        <v>526</v>
      </c>
      <c r="F472" s="213" t="s">
        <v>527</v>
      </c>
      <c r="G472" s="214" t="s">
        <v>435</v>
      </c>
      <c r="H472" s="215">
        <v>9</v>
      </c>
      <c r="I472" s="216"/>
      <c r="J472" s="217">
        <f>ROUND(I472*H472,2)</f>
        <v>0</v>
      </c>
      <c r="K472" s="213" t="s">
        <v>126</v>
      </c>
      <c r="L472" s="44"/>
      <c r="M472" s="218" t="s">
        <v>1</v>
      </c>
      <c r="N472" s="219" t="s">
        <v>38</v>
      </c>
      <c r="O472" s="91"/>
      <c r="P472" s="220">
        <f>O472*H472</f>
        <v>0</v>
      </c>
      <c r="Q472" s="220">
        <v>0.11276</v>
      </c>
      <c r="R472" s="220">
        <f>Q472*H472</f>
        <v>1.01484</v>
      </c>
      <c r="S472" s="220">
        <v>0</v>
      </c>
      <c r="T472" s="22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2" t="s">
        <v>127</v>
      </c>
      <c r="AT472" s="222" t="s">
        <v>122</v>
      </c>
      <c r="AU472" s="222" t="s">
        <v>80</v>
      </c>
      <c r="AY472" s="17" t="s">
        <v>120</v>
      </c>
      <c r="BE472" s="223">
        <f>IF(N472="základní",J472,0)</f>
        <v>0</v>
      </c>
      <c r="BF472" s="223">
        <f>IF(N472="snížená",J472,0)</f>
        <v>0</v>
      </c>
      <c r="BG472" s="223">
        <f>IF(N472="zákl. přenesená",J472,0)</f>
        <v>0</v>
      </c>
      <c r="BH472" s="223">
        <f>IF(N472="sníž. přenesená",J472,0)</f>
        <v>0</v>
      </c>
      <c r="BI472" s="223">
        <f>IF(N472="nulová",J472,0)</f>
        <v>0</v>
      </c>
      <c r="BJ472" s="17" t="s">
        <v>78</v>
      </c>
      <c r="BK472" s="223">
        <f>ROUND(I472*H472,2)</f>
        <v>0</v>
      </c>
      <c r="BL472" s="17" t="s">
        <v>127</v>
      </c>
      <c r="BM472" s="222" t="s">
        <v>528</v>
      </c>
    </row>
    <row r="473" s="2" customFormat="1">
      <c r="A473" s="38"/>
      <c r="B473" s="39"/>
      <c r="C473" s="40"/>
      <c r="D473" s="224" t="s">
        <v>129</v>
      </c>
      <c r="E473" s="40"/>
      <c r="F473" s="225" t="s">
        <v>529</v>
      </c>
      <c r="G473" s="40"/>
      <c r="H473" s="40"/>
      <c r="I473" s="226"/>
      <c r="J473" s="40"/>
      <c r="K473" s="40"/>
      <c r="L473" s="44"/>
      <c r="M473" s="227"/>
      <c r="N473" s="228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129</v>
      </c>
      <c r="AU473" s="17" t="s">
        <v>80</v>
      </c>
    </row>
    <row r="474" s="2" customFormat="1">
      <c r="A474" s="38"/>
      <c r="B474" s="39"/>
      <c r="C474" s="40"/>
      <c r="D474" s="229" t="s">
        <v>131</v>
      </c>
      <c r="E474" s="40"/>
      <c r="F474" s="230" t="s">
        <v>530</v>
      </c>
      <c r="G474" s="40"/>
      <c r="H474" s="40"/>
      <c r="I474" s="226"/>
      <c r="J474" s="40"/>
      <c r="K474" s="40"/>
      <c r="L474" s="44"/>
      <c r="M474" s="227"/>
      <c r="N474" s="228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131</v>
      </c>
      <c r="AU474" s="17" t="s">
        <v>80</v>
      </c>
    </row>
    <row r="475" s="13" customFormat="1">
      <c r="A475" s="13"/>
      <c r="B475" s="231"/>
      <c r="C475" s="232"/>
      <c r="D475" s="224" t="s">
        <v>133</v>
      </c>
      <c r="E475" s="233" t="s">
        <v>1</v>
      </c>
      <c r="F475" s="234" t="s">
        <v>531</v>
      </c>
      <c r="G475" s="232"/>
      <c r="H475" s="233" t="s">
        <v>1</v>
      </c>
      <c r="I475" s="235"/>
      <c r="J475" s="232"/>
      <c r="K475" s="232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133</v>
      </c>
      <c r="AU475" s="240" t="s">
        <v>80</v>
      </c>
      <c r="AV475" s="13" t="s">
        <v>78</v>
      </c>
      <c r="AW475" s="13" t="s">
        <v>31</v>
      </c>
      <c r="AX475" s="13" t="s">
        <v>73</v>
      </c>
      <c r="AY475" s="240" t="s">
        <v>120</v>
      </c>
    </row>
    <row r="476" s="14" customFormat="1">
      <c r="A476" s="14"/>
      <c r="B476" s="241"/>
      <c r="C476" s="242"/>
      <c r="D476" s="224" t="s">
        <v>133</v>
      </c>
      <c r="E476" s="243" t="s">
        <v>1</v>
      </c>
      <c r="F476" s="244" t="s">
        <v>199</v>
      </c>
      <c r="G476" s="242"/>
      <c r="H476" s="245">
        <v>9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1" t="s">
        <v>133</v>
      </c>
      <c r="AU476" s="251" t="s">
        <v>80</v>
      </c>
      <c r="AV476" s="14" t="s">
        <v>80</v>
      </c>
      <c r="AW476" s="14" t="s">
        <v>31</v>
      </c>
      <c r="AX476" s="14" t="s">
        <v>73</v>
      </c>
      <c r="AY476" s="251" t="s">
        <v>120</v>
      </c>
    </row>
    <row r="477" s="15" customFormat="1">
      <c r="A477" s="15"/>
      <c r="B477" s="252"/>
      <c r="C477" s="253"/>
      <c r="D477" s="224" t="s">
        <v>133</v>
      </c>
      <c r="E477" s="254" t="s">
        <v>1</v>
      </c>
      <c r="F477" s="255" t="s">
        <v>136</v>
      </c>
      <c r="G477" s="253"/>
      <c r="H477" s="256">
        <v>9</v>
      </c>
      <c r="I477" s="257"/>
      <c r="J477" s="253"/>
      <c r="K477" s="253"/>
      <c r="L477" s="258"/>
      <c r="M477" s="259"/>
      <c r="N477" s="260"/>
      <c r="O477" s="260"/>
      <c r="P477" s="260"/>
      <c r="Q477" s="260"/>
      <c r="R477" s="260"/>
      <c r="S477" s="260"/>
      <c r="T477" s="26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2" t="s">
        <v>133</v>
      </c>
      <c r="AU477" s="262" t="s">
        <v>80</v>
      </c>
      <c r="AV477" s="15" t="s">
        <v>127</v>
      </c>
      <c r="AW477" s="15" t="s">
        <v>31</v>
      </c>
      <c r="AX477" s="15" t="s">
        <v>78</v>
      </c>
      <c r="AY477" s="262" t="s">
        <v>120</v>
      </c>
    </row>
    <row r="478" s="2" customFormat="1" ht="21.75" customHeight="1">
      <c r="A478" s="38"/>
      <c r="B478" s="39"/>
      <c r="C478" s="263" t="s">
        <v>532</v>
      </c>
      <c r="D478" s="263" t="s">
        <v>207</v>
      </c>
      <c r="E478" s="264" t="s">
        <v>533</v>
      </c>
      <c r="F478" s="265" t="s">
        <v>534</v>
      </c>
      <c r="G478" s="266" t="s">
        <v>435</v>
      </c>
      <c r="H478" s="267">
        <v>9</v>
      </c>
      <c r="I478" s="268"/>
      <c r="J478" s="269">
        <f>ROUND(I478*H478,2)</f>
        <v>0</v>
      </c>
      <c r="K478" s="265" t="s">
        <v>126</v>
      </c>
      <c r="L478" s="270"/>
      <c r="M478" s="271" t="s">
        <v>1</v>
      </c>
      <c r="N478" s="272" t="s">
        <v>38</v>
      </c>
      <c r="O478" s="91"/>
      <c r="P478" s="220">
        <f>O478*H478</f>
        <v>0</v>
      </c>
      <c r="Q478" s="220">
        <v>0.0064999999999999997</v>
      </c>
      <c r="R478" s="220">
        <f>Q478*H478</f>
        <v>0.058499999999999996</v>
      </c>
      <c r="S478" s="220">
        <v>0</v>
      </c>
      <c r="T478" s="221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2" t="s">
        <v>191</v>
      </c>
      <c r="AT478" s="222" t="s">
        <v>207</v>
      </c>
      <c r="AU478" s="222" t="s">
        <v>80</v>
      </c>
      <c r="AY478" s="17" t="s">
        <v>120</v>
      </c>
      <c r="BE478" s="223">
        <f>IF(N478="základní",J478,0)</f>
        <v>0</v>
      </c>
      <c r="BF478" s="223">
        <f>IF(N478="snížená",J478,0)</f>
        <v>0</v>
      </c>
      <c r="BG478" s="223">
        <f>IF(N478="zákl. přenesená",J478,0)</f>
        <v>0</v>
      </c>
      <c r="BH478" s="223">
        <f>IF(N478="sníž. přenesená",J478,0)</f>
        <v>0</v>
      </c>
      <c r="BI478" s="223">
        <f>IF(N478="nulová",J478,0)</f>
        <v>0</v>
      </c>
      <c r="BJ478" s="17" t="s">
        <v>78</v>
      </c>
      <c r="BK478" s="223">
        <f>ROUND(I478*H478,2)</f>
        <v>0</v>
      </c>
      <c r="BL478" s="17" t="s">
        <v>127</v>
      </c>
      <c r="BM478" s="222" t="s">
        <v>535</v>
      </c>
    </row>
    <row r="479" s="2" customFormat="1">
      <c r="A479" s="38"/>
      <c r="B479" s="39"/>
      <c r="C479" s="40"/>
      <c r="D479" s="224" t="s">
        <v>129</v>
      </c>
      <c r="E479" s="40"/>
      <c r="F479" s="225" t="s">
        <v>534</v>
      </c>
      <c r="G479" s="40"/>
      <c r="H479" s="40"/>
      <c r="I479" s="226"/>
      <c r="J479" s="40"/>
      <c r="K479" s="40"/>
      <c r="L479" s="44"/>
      <c r="M479" s="227"/>
      <c r="N479" s="228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129</v>
      </c>
      <c r="AU479" s="17" t="s">
        <v>80</v>
      </c>
    </row>
    <row r="480" s="2" customFormat="1" ht="16.5" customHeight="1">
      <c r="A480" s="38"/>
      <c r="B480" s="39"/>
      <c r="C480" s="263" t="s">
        <v>536</v>
      </c>
      <c r="D480" s="263" t="s">
        <v>207</v>
      </c>
      <c r="E480" s="264" t="s">
        <v>537</v>
      </c>
      <c r="F480" s="265" t="s">
        <v>538</v>
      </c>
      <c r="G480" s="266" t="s">
        <v>435</v>
      </c>
      <c r="H480" s="267">
        <v>9</v>
      </c>
      <c r="I480" s="268"/>
      <c r="J480" s="269">
        <f>ROUND(I480*H480,2)</f>
        <v>0</v>
      </c>
      <c r="K480" s="265" t="s">
        <v>126</v>
      </c>
      <c r="L480" s="270"/>
      <c r="M480" s="271" t="s">
        <v>1</v>
      </c>
      <c r="N480" s="272" t="s">
        <v>38</v>
      </c>
      <c r="O480" s="91"/>
      <c r="P480" s="220">
        <f>O480*H480</f>
        <v>0</v>
      </c>
      <c r="Q480" s="220">
        <v>0.0033</v>
      </c>
      <c r="R480" s="220">
        <f>Q480*H480</f>
        <v>0.029700000000000001</v>
      </c>
      <c r="S480" s="220">
        <v>0</v>
      </c>
      <c r="T480" s="221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2" t="s">
        <v>191</v>
      </c>
      <c r="AT480" s="222" t="s">
        <v>207</v>
      </c>
      <c r="AU480" s="222" t="s">
        <v>80</v>
      </c>
      <c r="AY480" s="17" t="s">
        <v>120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7" t="s">
        <v>78</v>
      </c>
      <c r="BK480" s="223">
        <f>ROUND(I480*H480,2)</f>
        <v>0</v>
      </c>
      <c r="BL480" s="17" t="s">
        <v>127</v>
      </c>
      <c r="BM480" s="222" t="s">
        <v>539</v>
      </c>
    </row>
    <row r="481" s="2" customFormat="1">
      <c r="A481" s="38"/>
      <c r="B481" s="39"/>
      <c r="C481" s="40"/>
      <c r="D481" s="224" t="s">
        <v>129</v>
      </c>
      <c r="E481" s="40"/>
      <c r="F481" s="225" t="s">
        <v>538</v>
      </c>
      <c r="G481" s="40"/>
      <c r="H481" s="40"/>
      <c r="I481" s="226"/>
      <c r="J481" s="40"/>
      <c r="K481" s="40"/>
      <c r="L481" s="44"/>
      <c r="M481" s="227"/>
      <c r="N481" s="228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129</v>
      </c>
      <c r="AU481" s="17" t="s">
        <v>80</v>
      </c>
    </row>
    <row r="482" s="2" customFormat="1" ht="16.5" customHeight="1">
      <c r="A482" s="38"/>
      <c r="B482" s="39"/>
      <c r="C482" s="263" t="s">
        <v>540</v>
      </c>
      <c r="D482" s="263" t="s">
        <v>207</v>
      </c>
      <c r="E482" s="264" t="s">
        <v>541</v>
      </c>
      <c r="F482" s="265" t="s">
        <v>542</v>
      </c>
      <c r="G482" s="266" t="s">
        <v>435</v>
      </c>
      <c r="H482" s="267">
        <v>9</v>
      </c>
      <c r="I482" s="268"/>
      <c r="J482" s="269">
        <f>ROUND(I482*H482,2)</f>
        <v>0</v>
      </c>
      <c r="K482" s="265" t="s">
        <v>126</v>
      </c>
      <c r="L482" s="270"/>
      <c r="M482" s="271" t="s">
        <v>1</v>
      </c>
      <c r="N482" s="272" t="s">
        <v>38</v>
      </c>
      <c r="O482" s="91"/>
      <c r="P482" s="220">
        <f>O482*H482</f>
        <v>0</v>
      </c>
      <c r="Q482" s="220">
        <v>0.00014999999999999999</v>
      </c>
      <c r="R482" s="220">
        <f>Q482*H482</f>
        <v>0.0013499999999999999</v>
      </c>
      <c r="S482" s="220">
        <v>0</v>
      </c>
      <c r="T482" s="221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2" t="s">
        <v>191</v>
      </c>
      <c r="AT482" s="222" t="s">
        <v>207</v>
      </c>
      <c r="AU482" s="222" t="s">
        <v>80</v>
      </c>
      <c r="AY482" s="17" t="s">
        <v>120</v>
      </c>
      <c r="BE482" s="223">
        <f>IF(N482="základní",J482,0)</f>
        <v>0</v>
      </c>
      <c r="BF482" s="223">
        <f>IF(N482="snížená",J482,0)</f>
        <v>0</v>
      </c>
      <c r="BG482" s="223">
        <f>IF(N482="zákl. přenesená",J482,0)</f>
        <v>0</v>
      </c>
      <c r="BH482" s="223">
        <f>IF(N482="sníž. přenesená",J482,0)</f>
        <v>0</v>
      </c>
      <c r="BI482" s="223">
        <f>IF(N482="nulová",J482,0)</f>
        <v>0</v>
      </c>
      <c r="BJ482" s="17" t="s">
        <v>78</v>
      </c>
      <c r="BK482" s="223">
        <f>ROUND(I482*H482,2)</f>
        <v>0</v>
      </c>
      <c r="BL482" s="17" t="s">
        <v>127</v>
      </c>
      <c r="BM482" s="222" t="s">
        <v>543</v>
      </c>
    </row>
    <row r="483" s="2" customFormat="1">
      <c r="A483" s="38"/>
      <c r="B483" s="39"/>
      <c r="C483" s="40"/>
      <c r="D483" s="224" t="s">
        <v>129</v>
      </c>
      <c r="E483" s="40"/>
      <c r="F483" s="225" t="s">
        <v>542</v>
      </c>
      <c r="G483" s="40"/>
      <c r="H483" s="40"/>
      <c r="I483" s="226"/>
      <c r="J483" s="40"/>
      <c r="K483" s="40"/>
      <c r="L483" s="44"/>
      <c r="M483" s="227"/>
      <c r="N483" s="228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129</v>
      </c>
      <c r="AU483" s="17" t="s">
        <v>80</v>
      </c>
    </row>
    <row r="484" s="2" customFormat="1" ht="16.5" customHeight="1">
      <c r="A484" s="38"/>
      <c r="B484" s="39"/>
      <c r="C484" s="263" t="s">
        <v>544</v>
      </c>
      <c r="D484" s="263" t="s">
        <v>207</v>
      </c>
      <c r="E484" s="264" t="s">
        <v>545</v>
      </c>
      <c r="F484" s="265" t="s">
        <v>546</v>
      </c>
      <c r="G484" s="266" t="s">
        <v>435</v>
      </c>
      <c r="H484" s="267">
        <v>10</v>
      </c>
      <c r="I484" s="268"/>
      <c r="J484" s="269">
        <f>ROUND(I484*H484,2)</f>
        <v>0</v>
      </c>
      <c r="K484" s="265" t="s">
        <v>126</v>
      </c>
      <c r="L484" s="270"/>
      <c r="M484" s="271" t="s">
        <v>1</v>
      </c>
      <c r="N484" s="272" t="s">
        <v>38</v>
      </c>
      <c r="O484" s="91"/>
      <c r="P484" s="220">
        <f>O484*H484</f>
        <v>0</v>
      </c>
      <c r="Q484" s="220">
        <v>0.00040000000000000002</v>
      </c>
      <c r="R484" s="220">
        <f>Q484*H484</f>
        <v>0.0040000000000000001</v>
      </c>
      <c r="S484" s="220">
        <v>0</v>
      </c>
      <c r="T484" s="221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2" t="s">
        <v>191</v>
      </c>
      <c r="AT484" s="222" t="s">
        <v>207</v>
      </c>
      <c r="AU484" s="222" t="s">
        <v>80</v>
      </c>
      <c r="AY484" s="17" t="s">
        <v>120</v>
      </c>
      <c r="BE484" s="223">
        <f>IF(N484="základní",J484,0)</f>
        <v>0</v>
      </c>
      <c r="BF484" s="223">
        <f>IF(N484="snížená",J484,0)</f>
        <v>0</v>
      </c>
      <c r="BG484" s="223">
        <f>IF(N484="zákl. přenesená",J484,0)</f>
        <v>0</v>
      </c>
      <c r="BH484" s="223">
        <f>IF(N484="sníž. přenesená",J484,0)</f>
        <v>0</v>
      </c>
      <c r="BI484" s="223">
        <f>IF(N484="nulová",J484,0)</f>
        <v>0</v>
      </c>
      <c r="BJ484" s="17" t="s">
        <v>78</v>
      </c>
      <c r="BK484" s="223">
        <f>ROUND(I484*H484,2)</f>
        <v>0</v>
      </c>
      <c r="BL484" s="17" t="s">
        <v>127</v>
      </c>
      <c r="BM484" s="222" t="s">
        <v>547</v>
      </c>
    </row>
    <row r="485" s="2" customFormat="1">
      <c r="A485" s="38"/>
      <c r="B485" s="39"/>
      <c r="C485" s="40"/>
      <c r="D485" s="224" t="s">
        <v>129</v>
      </c>
      <c r="E485" s="40"/>
      <c r="F485" s="225" t="s">
        <v>546</v>
      </c>
      <c r="G485" s="40"/>
      <c r="H485" s="40"/>
      <c r="I485" s="226"/>
      <c r="J485" s="40"/>
      <c r="K485" s="40"/>
      <c r="L485" s="44"/>
      <c r="M485" s="227"/>
      <c r="N485" s="228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129</v>
      </c>
      <c r="AU485" s="17" t="s">
        <v>80</v>
      </c>
    </row>
    <row r="486" s="2" customFormat="1" ht="24.15" customHeight="1">
      <c r="A486" s="38"/>
      <c r="B486" s="39"/>
      <c r="C486" s="211" t="s">
        <v>548</v>
      </c>
      <c r="D486" s="211" t="s">
        <v>122</v>
      </c>
      <c r="E486" s="212" t="s">
        <v>549</v>
      </c>
      <c r="F486" s="213" t="s">
        <v>550</v>
      </c>
      <c r="G486" s="214" t="s">
        <v>147</v>
      </c>
      <c r="H486" s="215">
        <v>301.25</v>
      </c>
      <c r="I486" s="216"/>
      <c r="J486" s="217">
        <f>ROUND(I486*H486,2)</f>
        <v>0</v>
      </c>
      <c r="K486" s="213" t="s">
        <v>126</v>
      </c>
      <c r="L486" s="44"/>
      <c r="M486" s="218" t="s">
        <v>1</v>
      </c>
      <c r="N486" s="219" t="s">
        <v>38</v>
      </c>
      <c r="O486" s="91"/>
      <c r="P486" s="220">
        <f>O486*H486</f>
        <v>0</v>
      </c>
      <c r="Q486" s="220">
        <v>0.00033</v>
      </c>
      <c r="R486" s="220">
        <f>Q486*H486</f>
        <v>0.099412500000000001</v>
      </c>
      <c r="S486" s="220">
        <v>0</v>
      </c>
      <c r="T486" s="221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2" t="s">
        <v>127</v>
      </c>
      <c r="AT486" s="222" t="s">
        <v>122</v>
      </c>
      <c r="AU486" s="222" t="s">
        <v>80</v>
      </c>
      <c r="AY486" s="17" t="s">
        <v>120</v>
      </c>
      <c r="BE486" s="223">
        <f>IF(N486="základní",J486,0)</f>
        <v>0</v>
      </c>
      <c r="BF486" s="223">
        <f>IF(N486="snížená",J486,0)</f>
        <v>0</v>
      </c>
      <c r="BG486" s="223">
        <f>IF(N486="zákl. přenesená",J486,0)</f>
        <v>0</v>
      </c>
      <c r="BH486" s="223">
        <f>IF(N486="sníž. přenesená",J486,0)</f>
        <v>0</v>
      </c>
      <c r="BI486" s="223">
        <f>IF(N486="nulová",J486,0)</f>
        <v>0</v>
      </c>
      <c r="BJ486" s="17" t="s">
        <v>78</v>
      </c>
      <c r="BK486" s="223">
        <f>ROUND(I486*H486,2)</f>
        <v>0</v>
      </c>
      <c r="BL486" s="17" t="s">
        <v>127</v>
      </c>
      <c r="BM486" s="222" t="s">
        <v>551</v>
      </c>
    </row>
    <row r="487" s="2" customFormat="1">
      <c r="A487" s="38"/>
      <c r="B487" s="39"/>
      <c r="C487" s="40"/>
      <c r="D487" s="224" t="s">
        <v>129</v>
      </c>
      <c r="E487" s="40"/>
      <c r="F487" s="225" t="s">
        <v>552</v>
      </c>
      <c r="G487" s="40"/>
      <c r="H487" s="40"/>
      <c r="I487" s="226"/>
      <c r="J487" s="40"/>
      <c r="K487" s="40"/>
      <c r="L487" s="44"/>
      <c r="M487" s="227"/>
      <c r="N487" s="228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129</v>
      </c>
      <c r="AU487" s="17" t="s">
        <v>80</v>
      </c>
    </row>
    <row r="488" s="2" customFormat="1">
      <c r="A488" s="38"/>
      <c r="B488" s="39"/>
      <c r="C488" s="40"/>
      <c r="D488" s="229" t="s">
        <v>131</v>
      </c>
      <c r="E488" s="40"/>
      <c r="F488" s="230" t="s">
        <v>553</v>
      </c>
      <c r="G488" s="40"/>
      <c r="H488" s="40"/>
      <c r="I488" s="226"/>
      <c r="J488" s="40"/>
      <c r="K488" s="40"/>
      <c r="L488" s="44"/>
      <c r="M488" s="227"/>
      <c r="N488" s="228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131</v>
      </c>
      <c r="AU488" s="17" t="s">
        <v>80</v>
      </c>
    </row>
    <row r="489" s="13" customFormat="1">
      <c r="A489" s="13"/>
      <c r="B489" s="231"/>
      <c r="C489" s="232"/>
      <c r="D489" s="224" t="s">
        <v>133</v>
      </c>
      <c r="E489" s="233" t="s">
        <v>1</v>
      </c>
      <c r="F489" s="234" t="s">
        <v>554</v>
      </c>
      <c r="G489" s="232"/>
      <c r="H489" s="233" t="s">
        <v>1</v>
      </c>
      <c r="I489" s="235"/>
      <c r="J489" s="232"/>
      <c r="K489" s="232"/>
      <c r="L489" s="236"/>
      <c r="M489" s="237"/>
      <c r="N489" s="238"/>
      <c r="O489" s="238"/>
      <c r="P489" s="238"/>
      <c r="Q489" s="238"/>
      <c r="R489" s="238"/>
      <c r="S489" s="238"/>
      <c r="T489" s="23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0" t="s">
        <v>133</v>
      </c>
      <c r="AU489" s="240" t="s">
        <v>80</v>
      </c>
      <c r="AV489" s="13" t="s">
        <v>78</v>
      </c>
      <c r="AW489" s="13" t="s">
        <v>31</v>
      </c>
      <c r="AX489" s="13" t="s">
        <v>73</v>
      </c>
      <c r="AY489" s="240" t="s">
        <v>120</v>
      </c>
    </row>
    <row r="490" s="14" customFormat="1">
      <c r="A490" s="14"/>
      <c r="B490" s="241"/>
      <c r="C490" s="242"/>
      <c r="D490" s="224" t="s">
        <v>133</v>
      </c>
      <c r="E490" s="243" t="s">
        <v>1</v>
      </c>
      <c r="F490" s="244" t="s">
        <v>555</v>
      </c>
      <c r="G490" s="242"/>
      <c r="H490" s="245">
        <v>148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133</v>
      </c>
      <c r="AU490" s="251" t="s">
        <v>80</v>
      </c>
      <c r="AV490" s="14" t="s">
        <v>80</v>
      </c>
      <c r="AW490" s="14" t="s">
        <v>31</v>
      </c>
      <c r="AX490" s="14" t="s">
        <v>73</v>
      </c>
      <c r="AY490" s="251" t="s">
        <v>120</v>
      </c>
    </row>
    <row r="491" s="13" customFormat="1">
      <c r="A491" s="13"/>
      <c r="B491" s="231"/>
      <c r="C491" s="232"/>
      <c r="D491" s="224" t="s">
        <v>133</v>
      </c>
      <c r="E491" s="233" t="s">
        <v>1</v>
      </c>
      <c r="F491" s="234" t="s">
        <v>267</v>
      </c>
      <c r="G491" s="232"/>
      <c r="H491" s="233" t="s">
        <v>1</v>
      </c>
      <c r="I491" s="235"/>
      <c r="J491" s="232"/>
      <c r="K491" s="232"/>
      <c r="L491" s="236"/>
      <c r="M491" s="237"/>
      <c r="N491" s="238"/>
      <c r="O491" s="238"/>
      <c r="P491" s="238"/>
      <c r="Q491" s="238"/>
      <c r="R491" s="238"/>
      <c r="S491" s="238"/>
      <c r="T491" s="23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0" t="s">
        <v>133</v>
      </c>
      <c r="AU491" s="240" t="s">
        <v>80</v>
      </c>
      <c r="AV491" s="13" t="s">
        <v>78</v>
      </c>
      <c r="AW491" s="13" t="s">
        <v>31</v>
      </c>
      <c r="AX491" s="13" t="s">
        <v>73</v>
      </c>
      <c r="AY491" s="240" t="s">
        <v>120</v>
      </c>
    </row>
    <row r="492" s="14" customFormat="1">
      <c r="A492" s="14"/>
      <c r="B492" s="241"/>
      <c r="C492" s="242"/>
      <c r="D492" s="224" t="s">
        <v>133</v>
      </c>
      <c r="E492" s="243" t="s">
        <v>1</v>
      </c>
      <c r="F492" s="244" t="s">
        <v>556</v>
      </c>
      <c r="G492" s="242"/>
      <c r="H492" s="245">
        <v>97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1" t="s">
        <v>133</v>
      </c>
      <c r="AU492" s="251" t="s">
        <v>80</v>
      </c>
      <c r="AV492" s="14" t="s">
        <v>80</v>
      </c>
      <c r="AW492" s="14" t="s">
        <v>31</v>
      </c>
      <c r="AX492" s="14" t="s">
        <v>73</v>
      </c>
      <c r="AY492" s="251" t="s">
        <v>120</v>
      </c>
    </row>
    <row r="493" s="13" customFormat="1">
      <c r="A493" s="13"/>
      <c r="B493" s="231"/>
      <c r="C493" s="232"/>
      <c r="D493" s="224" t="s">
        <v>133</v>
      </c>
      <c r="E493" s="233" t="s">
        <v>1</v>
      </c>
      <c r="F493" s="234" t="s">
        <v>557</v>
      </c>
      <c r="G493" s="232"/>
      <c r="H493" s="233" t="s">
        <v>1</v>
      </c>
      <c r="I493" s="235"/>
      <c r="J493" s="232"/>
      <c r="K493" s="232"/>
      <c r="L493" s="236"/>
      <c r="M493" s="237"/>
      <c r="N493" s="238"/>
      <c r="O493" s="238"/>
      <c r="P493" s="238"/>
      <c r="Q493" s="238"/>
      <c r="R493" s="238"/>
      <c r="S493" s="238"/>
      <c r="T493" s="23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0" t="s">
        <v>133</v>
      </c>
      <c r="AU493" s="240" t="s">
        <v>80</v>
      </c>
      <c r="AV493" s="13" t="s">
        <v>78</v>
      </c>
      <c r="AW493" s="13" t="s">
        <v>31</v>
      </c>
      <c r="AX493" s="13" t="s">
        <v>73</v>
      </c>
      <c r="AY493" s="240" t="s">
        <v>120</v>
      </c>
    </row>
    <row r="494" s="14" customFormat="1">
      <c r="A494" s="14"/>
      <c r="B494" s="241"/>
      <c r="C494" s="242"/>
      <c r="D494" s="224" t="s">
        <v>133</v>
      </c>
      <c r="E494" s="243" t="s">
        <v>1</v>
      </c>
      <c r="F494" s="244" t="s">
        <v>558</v>
      </c>
      <c r="G494" s="242"/>
      <c r="H494" s="245">
        <v>56.25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1" t="s">
        <v>133</v>
      </c>
      <c r="AU494" s="251" t="s">
        <v>80</v>
      </c>
      <c r="AV494" s="14" t="s">
        <v>80</v>
      </c>
      <c r="AW494" s="14" t="s">
        <v>31</v>
      </c>
      <c r="AX494" s="14" t="s">
        <v>73</v>
      </c>
      <c r="AY494" s="251" t="s">
        <v>120</v>
      </c>
    </row>
    <row r="495" s="15" customFormat="1">
      <c r="A495" s="15"/>
      <c r="B495" s="252"/>
      <c r="C495" s="253"/>
      <c r="D495" s="224" t="s">
        <v>133</v>
      </c>
      <c r="E495" s="254" t="s">
        <v>1</v>
      </c>
      <c r="F495" s="255" t="s">
        <v>136</v>
      </c>
      <c r="G495" s="253"/>
      <c r="H495" s="256">
        <v>301.25</v>
      </c>
      <c r="I495" s="257"/>
      <c r="J495" s="253"/>
      <c r="K495" s="253"/>
      <c r="L495" s="258"/>
      <c r="M495" s="259"/>
      <c r="N495" s="260"/>
      <c r="O495" s="260"/>
      <c r="P495" s="260"/>
      <c r="Q495" s="260"/>
      <c r="R495" s="260"/>
      <c r="S495" s="260"/>
      <c r="T495" s="26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2" t="s">
        <v>133</v>
      </c>
      <c r="AU495" s="262" t="s">
        <v>80</v>
      </c>
      <c r="AV495" s="15" t="s">
        <v>127</v>
      </c>
      <c r="AW495" s="15" t="s">
        <v>31</v>
      </c>
      <c r="AX495" s="15" t="s">
        <v>78</v>
      </c>
      <c r="AY495" s="262" t="s">
        <v>120</v>
      </c>
    </row>
    <row r="496" s="2" customFormat="1" ht="24.15" customHeight="1">
      <c r="A496" s="38"/>
      <c r="B496" s="39"/>
      <c r="C496" s="211" t="s">
        <v>559</v>
      </c>
      <c r="D496" s="211" t="s">
        <v>122</v>
      </c>
      <c r="E496" s="212" t="s">
        <v>560</v>
      </c>
      <c r="F496" s="213" t="s">
        <v>561</v>
      </c>
      <c r="G496" s="214" t="s">
        <v>125</v>
      </c>
      <c r="H496" s="215">
        <v>3</v>
      </c>
      <c r="I496" s="216"/>
      <c r="J496" s="217">
        <f>ROUND(I496*H496,2)</f>
        <v>0</v>
      </c>
      <c r="K496" s="213" t="s">
        <v>126</v>
      </c>
      <c r="L496" s="44"/>
      <c r="M496" s="218" t="s">
        <v>1</v>
      </c>
      <c r="N496" s="219" t="s">
        <v>38</v>
      </c>
      <c r="O496" s="91"/>
      <c r="P496" s="220">
        <f>O496*H496</f>
        <v>0</v>
      </c>
      <c r="Q496" s="220">
        <v>0.0025999999999999999</v>
      </c>
      <c r="R496" s="220">
        <f>Q496*H496</f>
        <v>0.0077999999999999996</v>
      </c>
      <c r="S496" s="220">
        <v>0</v>
      </c>
      <c r="T496" s="221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2" t="s">
        <v>127</v>
      </c>
      <c r="AT496" s="222" t="s">
        <v>122</v>
      </c>
      <c r="AU496" s="222" t="s">
        <v>80</v>
      </c>
      <c r="AY496" s="17" t="s">
        <v>120</v>
      </c>
      <c r="BE496" s="223">
        <f>IF(N496="základní",J496,0)</f>
        <v>0</v>
      </c>
      <c r="BF496" s="223">
        <f>IF(N496="snížená",J496,0)</f>
        <v>0</v>
      </c>
      <c r="BG496" s="223">
        <f>IF(N496="zákl. přenesená",J496,0)</f>
        <v>0</v>
      </c>
      <c r="BH496" s="223">
        <f>IF(N496="sníž. přenesená",J496,0)</f>
        <v>0</v>
      </c>
      <c r="BI496" s="223">
        <f>IF(N496="nulová",J496,0)</f>
        <v>0</v>
      </c>
      <c r="BJ496" s="17" t="s">
        <v>78</v>
      </c>
      <c r="BK496" s="223">
        <f>ROUND(I496*H496,2)</f>
        <v>0</v>
      </c>
      <c r="BL496" s="17" t="s">
        <v>127</v>
      </c>
      <c r="BM496" s="222" t="s">
        <v>562</v>
      </c>
    </row>
    <row r="497" s="2" customFormat="1">
      <c r="A497" s="38"/>
      <c r="B497" s="39"/>
      <c r="C497" s="40"/>
      <c r="D497" s="224" t="s">
        <v>129</v>
      </c>
      <c r="E497" s="40"/>
      <c r="F497" s="225" t="s">
        <v>563</v>
      </c>
      <c r="G497" s="40"/>
      <c r="H497" s="40"/>
      <c r="I497" s="226"/>
      <c r="J497" s="40"/>
      <c r="K497" s="40"/>
      <c r="L497" s="44"/>
      <c r="M497" s="227"/>
      <c r="N497" s="228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129</v>
      </c>
      <c r="AU497" s="17" t="s">
        <v>80</v>
      </c>
    </row>
    <row r="498" s="2" customFormat="1">
      <c r="A498" s="38"/>
      <c r="B498" s="39"/>
      <c r="C498" s="40"/>
      <c r="D498" s="229" t="s">
        <v>131</v>
      </c>
      <c r="E498" s="40"/>
      <c r="F498" s="230" t="s">
        <v>564</v>
      </c>
      <c r="G498" s="40"/>
      <c r="H498" s="40"/>
      <c r="I498" s="226"/>
      <c r="J498" s="40"/>
      <c r="K498" s="40"/>
      <c r="L498" s="44"/>
      <c r="M498" s="227"/>
      <c r="N498" s="228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131</v>
      </c>
      <c r="AU498" s="17" t="s">
        <v>80</v>
      </c>
    </row>
    <row r="499" s="13" customFormat="1">
      <c r="A499" s="13"/>
      <c r="B499" s="231"/>
      <c r="C499" s="232"/>
      <c r="D499" s="224" t="s">
        <v>133</v>
      </c>
      <c r="E499" s="233" t="s">
        <v>1</v>
      </c>
      <c r="F499" s="234" t="s">
        <v>565</v>
      </c>
      <c r="G499" s="232"/>
      <c r="H499" s="233" t="s">
        <v>1</v>
      </c>
      <c r="I499" s="235"/>
      <c r="J499" s="232"/>
      <c r="K499" s="232"/>
      <c r="L499" s="236"/>
      <c r="M499" s="237"/>
      <c r="N499" s="238"/>
      <c r="O499" s="238"/>
      <c r="P499" s="238"/>
      <c r="Q499" s="238"/>
      <c r="R499" s="238"/>
      <c r="S499" s="238"/>
      <c r="T499" s="23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0" t="s">
        <v>133</v>
      </c>
      <c r="AU499" s="240" t="s">
        <v>80</v>
      </c>
      <c r="AV499" s="13" t="s">
        <v>78</v>
      </c>
      <c r="AW499" s="13" t="s">
        <v>31</v>
      </c>
      <c r="AX499" s="13" t="s">
        <v>73</v>
      </c>
      <c r="AY499" s="240" t="s">
        <v>120</v>
      </c>
    </row>
    <row r="500" s="14" customFormat="1">
      <c r="A500" s="14"/>
      <c r="B500" s="241"/>
      <c r="C500" s="242"/>
      <c r="D500" s="224" t="s">
        <v>133</v>
      </c>
      <c r="E500" s="243" t="s">
        <v>1</v>
      </c>
      <c r="F500" s="244" t="s">
        <v>566</v>
      </c>
      <c r="G500" s="242"/>
      <c r="H500" s="245">
        <v>3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133</v>
      </c>
      <c r="AU500" s="251" t="s">
        <v>80</v>
      </c>
      <c r="AV500" s="14" t="s">
        <v>80</v>
      </c>
      <c r="AW500" s="14" t="s">
        <v>31</v>
      </c>
      <c r="AX500" s="14" t="s">
        <v>73</v>
      </c>
      <c r="AY500" s="251" t="s">
        <v>120</v>
      </c>
    </row>
    <row r="501" s="15" customFormat="1">
      <c r="A501" s="15"/>
      <c r="B501" s="252"/>
      <c r="C501" s="253"/>
      <c r="D501" s="224" t="s">
        <v>133</v>
      </c>
      <c r="E501" s="254" t="s">
        <v>1</v>
      </c>
      <c r="F501" s="255" t="s">
        <v>136</v>
      </c>
      <c r="G501" s="253"/>
      <c r="H501" s="256">
        <v>3</v>
      </c>
      <c r="I501" s="257"/>
      <c r="J501" s="253"/>
      <c r="K501" s="253"/>
      <c r="L501" s="258"/>
      <c r="M501" s="259"/>
      <c r="N501" s="260"/>
      <c r="O501" s="260"/>
      <c r="P501" s="260"/>
      <c r="Q501" s="260"/>
      <c r="R501" s="260"/>
      <c r="S501" s="260"/>
      <c r="T501" s="261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2" t="s">
        <v>133</v>
      </c>
      <c r="AU501" s="262" t="s">
        <v>80</v>
      </c>
      <c r="AV501" s="15" t="s">
        <v>127</v>
      </c>
      <c r="AW501" s="15" t="s">
        <v>31</v>
      </c>
      <c r="AX501" s="15" t="s">
        <v>78</v>
      </c>
      <c r="AY501" s="262" t="s">
        <v>120</v>
      </c>
    </row>
    <row r="502" s="2" customFormat="1" ht="24.15" customHeight="1">
      <c r="A502" s="38"/>
      <c r="B502" s="39"/>
      <c r="C502" s="211" t="s">
        <v>567</v>
      </c>
      <c r="D502" s="211" t="s">
        <v>122</v>
      </c>
      <c r="E502" s="212" t="s">
        <v>568</v>
      </c>
      <c r="F502" s="213" t="s">
        <v>569</v>
      </c>
      <c r="G502" s="214" t="s">
        <v>435</v>
      </c>
      <c r="H502" s="215">
        <v>24</v>
      </c>
      <c r="I502" s="216"/>
      <c r="J502" s="217">
        <f>ROUND(I502*H502,2)</f>
        <v>0</v>
      </c>
      <c r="K502" s="213" t="s">
        <v>126</v>
      </c>
      <c r="L502" s="44"/>
      <c r="M502" s="218" t="s">
        <v>1</v>
      </c>
      <c r="N502" s="219" t="s">
        <v>38</v>
      </c>
      <c r="O502" s="91"/>
      <c r="P502" s="220">
        <f>O502*H502</f>
        <v>0</v>
      </c>
      <c r="Q502" s="220">
        <v>0.00052999999999999998</v>
      </c>
      <c r="R502" s="220">
        <f>Q502*H502</f>
        <v>0.012719999999999999</v>
      </c>
      <c r="S502" s="220">
        <v>0</v>
      </c>
      <c r="T502" s="221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2" t="s">
        <v>127</v>
      </c>
      <c r="AT502" s="222" t="s">
        <v>122</v>
      </c>
      <c r="AU502" s="222" t="s">
        <v>80</v>
      </c>
      <c r="AY502" s="17" t="s">
        <v>120</v>
      </c>
      <c r="BE502" s="223">
        <f>IF(N502="základní",J502,0)</f>
        <v>0</v>
      </c>
      <c r="BF502" s="223">
        <f>IF(N502="snížená",J502,0)</f>
        <v>0</v>
      </c>
      <c r="BG502" s="223">
        <f>IF(N502="zákl. přenesená",J502,0)</f>
        <v>0</v>
      </c>
      <c r="BH502" s="223">
        <f>IF(N502="sníž. přenesená",J502,0)</f>
        <v>0</v>
      </c>
      <c r="BI502" s="223">
        <f>IF(N502="nulová",J502,0)</f>
        <v>0</v>
      </c>
      <c r="BJ502" s="17" t="s">
        <v>78</v>
      </c>
      <c r="BK502" s="223">
        <f>ROUND(I502*H502,2)</f>
        <v>0</v>
      </c>
      <c r="BL502" s="17" t="s">
        <v>127</v>
      </c>
      <c r="BM502" s="222" t="s">
        <v>570</v>
      </c>
    </row>
    <row r="503" s="2" customFormat="1">
      <c r="A503" s="38"/>
      <c r="B503" s="39"/>
      <c r="C503" s="40"/>
      <c r="D503" s="224" t="s">
        <v>129</v>
      </c>
      <c r="E503" s="40"/>
      <c r="F503" s="225" t="s">
        <v>571</v>
      </c>
      <c r="G503" s="40"/>
      <c r="H503" s="40"/>
      <c r="I503" s="226"/>
      <c r="J503" s="40"/>
      <c r="K503" s="40"/>
      <c r="L503" s="44"/>
      <c r="M503" s="227"/>
      <c r="N503" s="228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129</v>
      </c>
      <c r="AU503" s="17" t="s">
        <v>80</v>
      </c>
    </row>
    <row r="504" s="2" customFormat="1">
      <c r="A504" s="38"/>
      <c r="B504" s="39"/>
      <c r="C504" s="40"/>
      <c r="D504" s="229" t="s">
        <v>131</v>
      </c>
      <c r="E504" s="40"/>
      <c r="F504" s="230" t="s">
        <v>572</v>
      </c>
      <c r="G504" s="40"/>
      <c r="H504" s="40"/>
      <c r="I504" s="226"/>
      <c r="J504" s="40"/>
      <c r="K504" s="40"/>
      <c r="L504" s="44"/>
      <c r="M504" s="227"/>
      <c r="N504" s="228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131</v>
      </c>
      <c r="AU504" s="17" t="s">
        <v>80</v>
      </c>
    </row>
    <row r="505" s="13" customFormat="1">
      <c r="A505" s="13"/>
      <c r="B505" s="231"/>
      <c r="C505" s="232"/>
      <c r="D505" s="224" t="s">
        <v>133</v>
      </c>
      <c r="E505" s="233" t="s">
        <v>1</v>
      </c>
      <c r="F505" s="234" t="s">
        <v>554</v>
      </c>
      <c r="G505" s="232"/>
      <c r="H505" s="233" t="s">
        <v>1</v>
      </c>
      <c r="I505" s="235"/>
      <c r="J505" s="232"/>
      <c r="K505" s="232"/>
      <c r="L505" s="236"/>
      <c r="M505" s="237"/>
      <c r="N505" s="238"/>
      <c r="O505" s="238"/>
      <c r="P505" s="238"/>
      <c r="Q505" s="238"/>
      <c r="R505" s="238"/>
      <c r="S505" s="238"/>
      <c r="T505" s="23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0" t="s">
        <v>133</v>
      </c>
      <c r="AU505" s="240" t="s">
        <v>80</v>
      </c>
      <c r="AV505" s="13" t="s">
        <v>78</v>
      </c>
      <c r="AW505" s="13" t="s">
        <v>31</v>
      </c>
      <c r="AX505" s="13" t="s">
        <v>73</v>
      </c>
      <c r="AY505" s="240" t="s">
        <v>120</v>
      </c>
    </row>
    <row r="506" s="14" customFormat="1">
      <c r="A506" s="14"/>
      <c r="B506" s="241"/>
      <c r="C506" s="242"/>
      <c r="D506" s="224" t="s">
        <v>133</v>
      </c>
      <c r="E506" s="243" t="s">
        <v>1</v>
      </c>
      <c r="F506" s="244" t="s">
        <v>573</v>
      </c>
      <c r="G506" s="242"/>
      <c r="H506" s="245">
        <v>24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133</v>
      </c>
      <c r="AU506" s="251" t="s">
        <v>80</v>
      </c>
      <c r="AV506" s="14" t="s">
        <v>80</v>
      </c>
      <c r="AW506" s="14" t="s">
        <v>31</v>
      </c>
      <c r="AX506" s="14" t="s">
        <v>73</v>
      </c>
      <c r="AY506" s="251" t="s">
        <v>120</v>
      </c>
    </row>
    <row r="507" s="15" customFormat="1">
      <c r="A507" s="15"/>
      <c r="B507" s="252"/>
      <c r="C507" s="253"/>
      <c r="D507" s="224" t="s">
        <v>133</v>
      </c>
      <c r="E507" s="254" t="s">
        <v>1</v>
      </c>
      <c r="F507" s="255" t="s">
        <v>136</v>
      </c>
      <c r="G507" s="253"/>
      <c r="H507" s="256">
        <v>24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2" t="s">
        <v>133</v>
      </c>
      <c r="AU507" s="262" t="s">
        <v>80</v>
      </c>
      <c r="AV507" s="15" t="s">
        <v>127</v>
      </c>
      <c r="AW507" s="15" t="s">
        <v>31</v>
      </c>
      <c r="AX507" s="15" t="s">
        <v>78</v>
      </c>
      <c r="AY507" s="262" t="s">
        <v>120</v>
      </c>
    </row>
    <row r="508" s="2" customFormat="1" ht="33" customHeight="1">
      <c r="A508" s="38"/>
      <c r="B508" s="39"/>
      <c r="C508" s="211" t="s">
        <v>574</v>
      </c>
      <c r="D508" s="211" t="s">
        <v>122</v>
      </c>
      <c r="E508" s="212" t="s">
        <v>575</v>
      </c>
      <c r="F508" s="213" t="s">
        <v>576</v>
      </c>
      <c r="G508" s="214" t="s">
        <v>147</v>
      </c>
      <c r="H508" s="215">
        <v>559.20000000000005</v>
      </c>
      <c r="I508" s="216"/>
      <c r="J508" s="217">
        <f>ROUND(I508*H508,2)</f>
        <v>0</v>
      </c>
      <c r="K508" s="213" t="s">
        <v>126</v>
      </c>
      <c r="L508" s="44"/>
      <c r="M508" s="218" t="s">
        <v>1</v>
      </c>
      <c r="N508" s="219" t="s">
        <v>38</v>
      </c>
      <c r="O508" s="91"/>
      <c r="P508" s="220">
        <f>O508*H508</f>
        <v>0</v>
      </c>
      <c r="Q508" s="220">
        <v>0.15540000000000001</v>
      </c>
      <c r="R508" s="220">
        <f>Q508*H508</f>
        <v>86.899680000000018</v>
      </c>
      <c r="S508" s="220">
        <v>0</v>
      </c>
      <c r="T508" s="221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2" t="s">
        <v>127</v>
      </c>
      <c r="AT508" s="222" t="s">
        <v>122</v>
      </c>
      <c r="AU508" s="222" t="s">
        <v>80</v>
      </c>
      <c r="AY508" s="17" t="s">
        <v>120</v>
      </c>
      <c r="BE508" s="223">
        <f>IF(N508="základní",J508,0)</f>
        <v>0</v>
      </c>
      <c r="BF508" s="223">
        <f>IF(N508="snížená",J508,0)</f>
        <v>0</v>
      </c>
      <c r="BG508" s="223">
        <f>IF(N508="zákl. přenesená",J508,0)</f>
        <v>0</v>
      </c>
      <c r="BH508" s="223">
        <f>IF(N508="sníž. přenesená",J508,0)</f>
        <v>0</v>
      </c>
      <c r="BI508" s="223">
        <f>IF(N508="nulová",J508,0)</f>
        <v>0</v>
      </c>
      <c r="BJ508" s="17" t="s">
        <v>78</v>
      </c>
      <c r="BK508" s="223">
        <f>ROUND(I508*H508,2)</f>
        <v>0</v>
      </c>
      <c r="BL508" s="17" t="s">
        <v>127</v>
      </c>
      <c r="BM508" s="222" t="s">
        <v>577</v>
      </c>
    </row>
    <row r="509" s="2" customFormat="1">
      <c r="A509" s="38"/>
      <c r="B509" s="39"/>
      <c r="C509" s="40"/>
      <c r="D509" s="224" t="s">
        <v>129</v>
      </c>
      <c r="E509" s="40"/>
      <c r="F509" s="225" t="s">
        <v>578</v>
      </c>
      <c r="G509" s="40"/>
      <c r="H509" s="40"/>
      <c r="I509" s="226"/>
      <c r="J509" s="40"/>
      <c r="K509" s="40"/>
      <c r="L509" s="44"/>
      <c r="M509" s="227"/>
      <c r="N509" s="228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129</v>
      </c>
      <c r="AU509" s="17" t="s">
        <v>80</v>
      </c>
    </row>
    <row r="510" s="2" customFormat="1">
      <c r="A510" s="38"/>
      <c r="B510" s="39"/>
      <c r="C510" s="40"/>
      <c r="D510" s="229" t="s">
        <v>131</v>
      </c>
      <c r="E510" s="40"/>
      <c r="F510" s="230" t="s">
        <v>579</v>
      </c>
      <c r="G510" s="40"/>
      <c r="H510" s="40"/>
      <c r="I510" s="226"/>
      <c r="J510" s="40"/>
      <c r="K510" s="40"/>
      <c r="L510" s="44"/>
      <c r="M510" s="227"/>
      <c r="N510" s="228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131</v>
      </c>
      <c r="AU510" s="17" t="s">
        <v>80</v>
      </c>
    </row>
    <row r="511" s="13" customFormat="1">
      <c r="A511" s="13"/>
      <c r="B511" s="231"/>
      <c r="C511" s="232"/>
      <c r="D511" s="224" t="s">
        <v>133</v>
      </c>
      <c r="E511" s="233" t="s">
        <v>1</v>
      </c>
      <c r="F511" s="234" t="s">
        <v>580</v>
      </c>
      <c r="G511" s="232"/>
      <c r="H511" s="233" t="s">
        <v>1</v>
      </c>
      <c r="I511" s="235"/>
      <c r="J511" s="232"/>
      <c r="K511" s="232"/>
      <c r="L511" s="236"/>
      <c r="M511" s="237"/>
      <c r="N511" s="238"/>
      <c r="O511" s="238"/>
      <c r="P511" s="238"/>
      <c r="Q511" s="238"/>
      <c r="R511" s="238"/>
      <c r="S511" s="238"/>
      <c r="T511" s="23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0" t="s">
        <v>133</v>
      </c>
      <c r="AU511" s="240" t="s">
        <v>80</v>
      </c>
      <c r="AV511" s="13" t="s">
        <v>78</v>
      </c>
      <c r="AW511" s="13" t="s">
        <v>31</v>
      </c>
      <c r="AX511" s="13" t="s">
        <v>73</v>
      </c>
      <c r="AY511" s="240" t="s">
        <v>120</v>
      </c>
    </row>
    <row r="512" s="14" customFormat="1">
      <c r="A512" s="14"/>
      <c r="B512" s="241"/>
      <c r="C512" s="242"/>
      <c r="D512" s="224" t="s">
        <v>133</v>
      </c>
      <c r="E512" s="243" t="s">
        <v>1</v>
      </c>
      <c r="F512" s="244" t="s">
        <v>581</v>
      </c>
      <c r="G512" s="242"/>
      <c r="H512" s="245">
        <v>473.5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1" t="s">
        <v>133</v>
      </c>
      <c r="AU512" s="251" t="s">
        <v>80</v>
      </c>
      <c r="AV512" s="14" t="s">
        <v>80</v>
      </c>
      <c r="AW512" s="14" t="s">
        <v>31</v>
      </c>
      <c r="AX512" s="14" t="s">
        <v>73</v>
      </c>
      <c r="AY512" s="251" t="s">
        <v>120</v>
      </c>
    </row>
    <row r="513" s="13" customFormat="1">
      <c r="A513" s="13"/>
      <c r="B513" s="231"/>
      <c r="C513" s="232"/>
      <c r="D513" s="224" t="s">
        <v>133</v>
      </c>
      <c r="E513" s="233" t="s">
        <v>1</v>
      </c>
      <c r="F513" s="234" t="s">
        <v>582</v>
      </c>
      <c r="G513" s="232"/>
      <c r="H513" s="233" t="s">
        <v>1</v>
      </c>
      <c r="I513" s="235"/>
      <c r="J513" s="232"/>
      <c r="K513" s="232"/>
      <c r="L513" s="236"/>
      <c r="M513" s="237"/>
      <c r="N513" s="238"/>
      <c r="O513" s="238"/>
      <c r="P513" s="238"/>
      <c r="Q513" s="238"/>
      <c r="R513" s="238"/>
      <c r="S513" s="238"/>
      <c r="T513" s="23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0" t="s">
        <v>133</v>
      </c>
      <c r="AU513" s="240" t="s">
        <v>80</v>
      </c>
      <c r="AV513" s="13" t="s">
        <v>78</v>
      </c>
      <c r="AW513" s="13" t="s">
        <v>31</v>
      </c>
      <c r="AX513" s="13" t="s">
        <v>73</v>
      </c>
      <c r="AY513" s="240" t="s">
        <v>120</v>
      </c>
    </row>
    <row r="514" s="14" customFormat="1">
      <c r="A514" s="14"/>
      <c r="B514" s="241"/>
      <c r="C514" s="242"/>
      <c r="D514" s="224" t="s">
        <v>133</v>
      </c>
      <c r="E514" s="243" t="s">
        <v>1</v>
      </c>
      <c r="F514" s="244" t="s">
        <v>583</v>
      </c>
      <c r="G514" s="242"/>
      <c r="H514" s="245">
        <v>85.700000000000003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1" t="s">
        <v>133</v>
      </c>
      <c r="AU514" s="251" t="s">
        <v>80</v>
      </c>
      <c r="AV514" s="14" t="s">
        <v>80</v>
      </c>
      <c r="AW514" s="14" t="s">
        <v>31</v>
      </c>
      <c r="AX514" s="14" t="s">
        <v>73</v>
      </c>
      <c r="AY514" s="251" t="s">
        <v>120</v>
      </c>
    </row>
    <row r="515" s="15" customFormat="1">
      <c r="A515" s="15"/>
      <c r="B515" s="252"/>
      <c r="C515" s="253"/>
      <c r="D515" s="224" t="s">
        <v>133</v>
      </c>
      <c r="E515" s="254" t="s">
        <v>1</v>
      </c>
      <c r="F515" s="255" t="s">
        <v>136</v>
      </c>
      <c r="G515" s="253"/>
      <c r="H515" s="256">
        <v>559.20000000000005</v>
      </c>
      <c r="I515" s="257"/>
      <c r="J515" s="253"/>
      <c r="K515" s="253"/>
      <c r="L515" s="258"/>
      <c r="M515" s="259"/>
      <c r="N515" s="260"/>
      <c r="O515" s="260"/>
      <c r="P515" s="260"/>
      <c r="Q515" s="260"/>
      <c r="R515" s="260"/>
      <c r="S515" s="260"/>
      <c r="T515" s="261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2" t="s">
        <v>133</v>
      </c>
      <c r="AU515" s="262" t="s">
        <v>80</v>
      </c>
      <c r="AV515" s="15" t="s">
        <v>127</v>
      </c>
      <c r="AW515" s="15" t="s">
        <v>31</v>
      </c>
      <c r="AX515" s="15" t="s">
        <v>78</v>
      </c>
      <c r="AY515" s="262" t="s">
        <v>120</v>
      </c>
    </row>
    <row r="516" s="2" customFormat="1" ht="16.5" customHeight="1">
      <c r="A516" s="38"/>
      <c r="B516" s="39"/>
      <c r="C516" s="263" t="s">
        <v>584</v>
      </c>
      <c r="D516" s="263" t="s">
        <v>207</v>
      </c>
      <c r="E516" s="264" t="s">
        <v>585</v>
      </c>
      <c r="F516" s="265" t="s">
        <v>586</v>
      </c>
      <c r="G516" s="266" t="s">
        <v>147</v>
      </c>
      <c r="H516" s="267">
        <v>520.85000000000002</v>
      </c>
      <c r="I516" s="268"/>
      <c r="J516" s="269">
        <f>ROUND(I516*H516,2)</f>
        <v>0</v>
      </c>
      <c r="K516" s="265" t="s">
        <v>126</v>
      </c>
      <c r="L516" s="270"/>
      <c r="M516" s="271" t="s">
        <v>1</v>
      </c>
      <c r="N516" s="272" t="s">
        <v>38</v>
      </c>
      <c r="O516" s="91"/>
      <c r="P516" s="220">
        <f>O516*H516</f>
        <v>0</v>
      </c>
      <c r="Q516" s="220">
        <v>0.080000000000000002</v>
      </c>
      <c r="R516" s="220">
        <f>Q516*H516</f>
        <v>41.667999999999999</v>
      </c>
      <c r="S516" s="220">
        <v>0</v>
      </c>
      <c r="T516" s="221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2" t="s">
        <v>191</v>
      </c>
      <c r="AT516" s="222" t="s">
        <v>207</v>
      </c>
      <c r="AU516" s="222" t="s">
        <v>80</v>
      </c>
      <c r="AY516" s="17" t="s">
        <v>120</v>
      </c>
      <c r="BE516" s="223">
        <f>IF(N516="základní",J516,0)</f>
        <v>0</v>
      </c>
      <c r="BF516" s="223">
        <f>IF(N516="snížená",J516,0)</f>
        <v>0</v>
      </c>
      <c r="BG516" s="223">
        <f>IF(N516="zákl. přenesená",J516,0)</f>
        <v>0</v>
      </c>
      <c r="BH516" s="223">
        <f>IF(N516="sníž. přenesená",J516,0)</f>
        <v>0</v>
      </c>
      <c r="BI516" s="223">
        <f>IF(N516="nulová",J516,0)</f>
        <v>0</v>
      </c>
      <c r="BJ516" s="17" t="s">
        <v>78</v>
      </c>
      <c r="BK516" s="223">
        <f>ROUND(I516*H516,2)</f>
        <v>0</v>
      </c>
      <c r="BL516" s="17" t="s">
        <v>127</v>
      </c>
      <c r="BM516" s="222" t="s">
        <v>587</v>
      </c>
    </row>
    <row r="517" s="2" customFormat="1">
      <c r="A517" s="38"/>
      <c r="B517" s="39"/>
      <c r="C517" s="40"/>
      <c r="D517" s="224" t="s">
        <v>129</v>
      </c>
      <c r="E517" s="40"/>
      <c r="F517" s="225" t="s">
        <v>586</v>
      </c>
      <c r="G517" s="40"/>
      <c r="H517" s="40"/>
      <c r="I517" s="226"/>
      <c r="J517" s="40"/>
      <c r="K517" s="40"/>
      <c r="L517" s="44"/>
      <c r="M517" s="227"/>
      <c r="N517" s="228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129</v>
      </c>
      <c r="AU517" s="17" t="s">
        <v>80</v>
      </c>
    </row>
    <row r="518" s="14" customFormat="1">
      <c r="A518" s="14"/>
      <c r="B518" s="241"/>
      <c r="C518" s="242"/>
      <c r="D518" s="224" t="s">
        <v>133</v>
      </c>
      <c r="E518" s="242"/>
      <c r="F518" s="244" t="s">
        <v>588</v>
      </c>
      <c r="G518" s="242"/>
      <c r="H518" s="245">
        <v>520.85000000000002</v>
      </c>
      <c r="I518" s="246"/>
      <c r="J518" s="242"/>
      <c r="K518" s="242"/>
      <c r="L518" s="247"/>
      <c r="M518" s="248"/>
      <c r="N518" s="249"/>
      <c r="O518" s="249"/>
      <c r="P518" s="249"/>
      <c r="Q518" s="249"/>
      <c r="R518" s="249"/>
      <c r="S518" s="249"/>
      <c r="T518" s="25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1" t="s">
        <v>133</v>
      </c>
      <c r="AU518" s="251" t="s">
        <v>80</v>
      </c>
      <c r="AV518" s="14" t="s">
        <v>80</v>
      </c>
      <c r="AW518" s="14" t="s">
        <v>4</v>
      </c>
      <c r="AX518" s="14" t="s">
        <v>78</v>
      </c>
      <c r="AY518" s="251" t="s">
        <v>120</v>
      </c>
    </row>
    <row r="519" s="2" customFormat="1" ht="24.15" customHeight="1">
      <c r="A519" s="38"/>
      <c r="B519" s="39"/>
      <c r="C519" s="263" t="s">
        <v>589</v>
      </c>
      <c r="D519" s="263" t="s">
        <v>207</v>
      </c>
      <c r="E519" s="264" t="s">
        <v>590</v>
      </c>
      <c r="F519" s="265" t="s">
        <v>591</v>
      </c>
      <c r="G519" s="266" t="s">
        <v>147</v>
      </c>
      <c r="H519" s="267">
        <v>94.269999999999996</v>
      </c>
      <c r="I519" s="268"/>
      <c r="J519" s="269">
        <f>ROUND(I519*H519,2)</f>
        <v>0</v>
      </c>
      <c r="K519" s="265" t="s">
        <v>126</v>
      </c>
      <c r="L519" s="270"/>
      <c r="M519" s="271" t="s">
        <v>1</v>
      </c>
      <c r="N519" s="272" t="s">
        <v>38</v>
      </c>
      <c r="O519" s="91"/>
      <c r="P519" s="220">
        <f>O519*H519</f>
        <v>0</v>
      </c>
      <c r="Q519" s="220">
        <v>0.048300000000000003</v>
      </c>
      <c r="R519" s="220">
        <f>Q519*H519</f>
        <v>4.5532409999999999</v>
      </c>
      <c r="S519" s="220">
        <v>0</v>
      </c>
      <c r="T519" s="221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2" t="s">
        <v>191</v>
      </c>
      <c r="AT519" s="222" t="s">
        <v>207</v>
      </c>
      <c r="AU519" s="222" t="s">
        <v>80</v>
      </c>
      <c r="AY519" s="17" t="s">
        <v>120</v>
      </c>
      <c r="BE519" s="223">
        <f>IF(N519="základní",J519,0)</f>
        <v>0</v>
      </c>
      <c r="BF519" s="223">
        <f>IF(N519="snížená",J519,0)</f>
        <v>0</v>
      </c>
      <c r="BG519" s="223">
        <f>IF(N519="zákl. přenesená",J519,0)</f>
        <v>0</v>
      </c>
      <c r="BH519" s="223">
        <f>IF(N519="sníž. přenesená",J519,0)</f>
        <v>0</v>
      </c>
      <c r="BI519" s="223">
        <f>IF(N519="nulová",J519,0)</f>
        <v>0</v>
      </c>
      <c r="BJ519" s="17" t="s">
        <v>78</v>
      </c>
      <c r="BK519" s="223">
        <f>ROUND(I519*H519,2)</f>
        <v>0</v>
      </c>
      <c r="BL519" s="17" t="s">
        <v>127</v>
      </c>
      <c r="BM519" s="222" t="s">
        <v>592</v>
      </c>
    </row>
    <row r="520" s="2" customFormat="1">
      <c r="A520" s="38"/>
      <c r="B520" s="39"/>
      <c r="C520" s="40"/>
      <c r="D520" s="224" t="s">
        <v>129</v>
      </c>
      <c r="E520" s="40"/>
      <c r="F520" s="225" t="s">
        <v>591</v>
      </c>
      <c r="G520" s="40"/>
      <c r="H520" s="40"/>
      <c r="I520" s="226"/>
      <c r="J520" s="40"/>
      <c r="K520" s="40"/>
      <c r="L520" s="44"/>
      <c r="M520" s="227"/>
      <c r="N520" s="228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129</v>
      </c>
      <c r="AU520" s="17" t="s">
        <v>80</v>
      </c>
    </row>
    <row r="521" s="14" customFormat="1">
      <c r="A521" s="14"/>
      <c r="B521" s="241"/>
      <c r="C521" s="242"/>
      <c r="D521" s="224" t="s">
        <v>133</v>
      </c>
      <c r="E521" s="243" t="s">
        <v>1</v>
      </c>
      <c r="F521" s="244" t="s">
        <v>593</v>
      </c>
      <c r="G521" s="242"/>
      <c r="H521" s="245">
        <v>94.269999999999996</v>
      </c>
      <c r="I521" s="246"/>
      <c r="J521" s="242"/>
      <c r="K521" s="242"/>
      <c r="L521" s="247"/>
      <c r="M521" s="248"/>
      <c r="N521" s="249"/>
      <c r="O521" s="249"/>
      <c r="P521" s="249"/>
      <c r="Q521" s="249"/>
      <c r="R521" s="249"/>
      <c r="S521" s="249"/>
      <c r="T521" s="25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1" t="s">
        <v>133</v>
      </c>
      <c r="AU521" s="251" t="s">
        <v>80</v>
      </c>
      <c r="AV521" s="14" t="s">
        <v>80</v>
      </c>
      <c r="AW521" s="14" t="s">
        <v>31</v>
      </c>
      <c r="AX521" s="14" t="s">
        <v>73</v>
      </c>
      <c r="AY521" s="251" t="s">
        <v>120</v>
      </c>
    </row>
    <row r="522" s="15" customFormat="1">
      <c r="A522" s="15"/>
      <c r="B522" s="252"/>
      <c r="C522" s="253"/>
      <c r="D522" s="224" t="s">
        <v>133</v>
      </c>
      <c r="E522" s="254" t="s">
        <v>1</v>
      </c>
      <c r="F522" s="255" t="s">
        <v>136</v>
      </c>
      <c r="G522" s="253"/>
      <c r="H522" s="256">
        <v>94.269999999999996</v>
      </c>
      <c r="I522" s="257"/>
      <c r="J522" s="253"/>
      <c r="K522" s="253"/>
      <c r="L522" s="258"/>
      <c r="M522" s="259"/>
      <c r="N522" s="260"/>
      <c r="O522" s="260"/>
      <c r="P522" s="260"/>
      <c r="Q522" s="260"/>
      <c r="R522" s="260"/>
      <c r="S522" s="260"/>
      <c r="T522" s="26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2" t="s">
        <v>133</v>
      </c>
      <c r="AU522" s="262" t="s">
        <v>80</v>
      </c>
      <c r="AV522" s="15" t="s">
        <v>127</v>
      </c>
      <c r="AW522" s="15" t="s">
        <v>31</v>
      </c>
      <c r="AX522" s="15" t="s">
        <v>78</v>
      </c>
      <c r="AY522" s="262" t="s">
        <v>120</v>
      </c>
    </row>
    <row r="523" s="2" customFormat="1" ht="33" customHeight="1">
      <c r="A523" s="38"/>
      <c r="B523" s="39"/>
      <c r="C523" s="211" t="s">
        <v>594</v>
      </c>
      <c r="D523" s="211" t="s">
        <v>122</v>
      </c>
      <c r="E523" s="212" t="s">
        <v>595</v>
      </c>
      <c r="F523" s="213" t="s">
        <v>596</v>
      </c>
      <c r="G523" s="214" t="s">
        <v>147</v>
      </c>
      <c r="H523" s="215">
        <v>102.3</v>
      </c>
      <c r="I523" s="216"/>
      <c r="J523" s="217">
        <f>ROUND(I523*H523,2)</f>
        <v>0</v>
      </c>
      <c r="K523" s="213" t="s">
        <v>126</v>
      </c>
      <c r="L523" s="44"/>
      <c r="M523" s="218" t="s">
        <v>1</v>
      </c>
      <c r="N523" s="219" t="s">
        <v>38</v>
      </c>
      <c r="O523" s="91"/>
      <c r="P523" s="220">
        <f>O523*H523</f>
        <v>0</v>
      </c>
      <c r="Q523" s="220">
        <v>0.1295</v>
      </c>
      <c r="R523" s="220">
        <f>Q523*H523</f>
        <v>13.24785</v>
      </c>
      <c r="S523" s="220">
        <v>0</v>
      </c>
      <c r="T523" s="221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2" t="s">
        <v>127</v>
      </c>
      <c r="AT523" s="222" t="s">
        <v>122</v>
      </c>
      <c r="AU523" s="222" t="s">
        <v>80</v>
      </c>
      <c r="AY523" s="17" t="s">
        <v>120</v>
      </c>
      <c r="BE523" s="223">
        <f>IF(N523="základní",J523,0)</f>
        <v>0</v>
      </c>
      <c r="BF523" s="223">
        <f>IF(N523="snížená",J523,0)</f>
        <v>0</v>
      </c>
      <c r="BG523" s="223">
        <f>IF(N523="zákl. přenesená",J523,0)</f>
        <v>0</v>
      </c>
      <c r="BH523" s="223">
        <f>IF(N523="sníž. přenesená",J523,0)</f>
        <v>0</v>
      </c>
      <c r="BI523" s="223">
        <f>IF(N523="nulová",J523,0)</f>
        <v>0</v>
      </c>
      <c r="BJ523" s="17" t="s">
        <v>78</v>
      </c>
      <c r="BK523" s="223">
        <f>ROUND(I523*H523,2)</f>
        <v>0</v>
      </c>
      <c r="BL523" s="17" t="s">
        <v>127</v>
      </c>
      <c r="BM523" s="222" t="s">
        <v>597</v>
      </c>
    </row>
    <row r="524" s="2" customFormat="1">
      <c r="A524" s="38"/>
      <c r="B524" s="39"/>
      <c r="C524" s="40"/>
      <c r="D524" s="224" t="s">
        <v>129</v>
      </c>
      <c r="E524" s="40"/>
      <c r="F524" s="225" t="s">
        <v>598</v>
      </c>
      <c r="G524" s="40"/>
      <c r="H524" s="40"/>
      <c r="I524" s="226"/>
      <c r="J524" s="40"/>
      <c r="K524" s="40"/>
      <c r="L524" s="44"/>
      <c r="M524" s="227"/>
      <c r="N524" s="228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129</v>
      </c>
      <c r="AU524" s="17" t="s">
        <v>80</v>
      </c>
    </row>
    <row r="525" s="2" customFormat="1">
      <c r="A525" s="38"/>
      <c r="B525" s="39"/>
      <c r="C525" s="40"/>
      <c r="D525" s="229" t="s">
        <v>131</v>
      </c>
      <c r="E525" s="40"/>
      <c r="F525" s="230" t="s">
        <v>599</v>
      </c>
      <c r="G525" s="40"/>
      <c r="H525" s="40"/>
      <c r="I525" s="226"/>
      <c r="J525" s="40"/>
      <c r="K525" s="40"/>
      <c r="L525" s="44"/>
      <c r="M525" s="227"/>
      <c r="N525" s="228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131</v>
      </c>
      <c r="AU525" s="17" t="s">
        <v>80</v>
      </c>
    </row>
    <row r="526" s="13" customFormat="1">
      <c r="A526" s="13"/>
      <c r="B526" s="231"/>
      <c r="C526" s="232"/>
      <c r="D526" s="224" t="s">
        <v>133</v>
      </c>
      <c r="E526" s="233" t="s">
        <v>1</v>
      </c>
      <c r="F526" s="234" t="s">
        <v>600</v>
      </c>
      <c r="G526" s="232"/>
      <c r="H526" s="233" t="s">
        <v>1</v>
      </c>
      <c r="I526" s="235"/>
      <c r="J526" s="232"/>
      <c r="K526" s="232"/>
      <c r="L526" s="236"/>
      <c r="M526" s="237"/>
      <c r="N526" s="238"/>
      <c r="O526" s="238"/>
      <c r="P526" s="238"/>
      <c r="Q526" s="238"/>
      <c r="R526" s="238"/>
      <c r="S526" s="238"/>
      <c r="T526" s="23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0" t="s">
        <v>133</v>
      </c>
      <c r="AU526" s="240" t="s">
        <v>80</v>
      </c>
      <c r="AV526" s="13" t="s">
        <v>78</v>
      </c>
      <c r="AW526" s="13" t="s">
        <v>31</v>
      </c>
      <c r="AX526" s="13" t="s">
        <v>73</v>
      </c>
      <c r="AY526" s="240" t="s">
        <v>120</v>
      </c>
    </row>
    <row r="527" s="14" customFormat="1">
      <c r="A527" s="14"/>
      <c r="B527" s="241"/>
      <c r="C527" s="242"/>
      <c r="D527" s="224" t="s">
        <v>133</v>
      </c>
      <c r="E527" s="243" t="s">
        <v>1</v>
      </c>
      <c r="F527" s="244" t="s">
        <v>601</v>
      </c>
      <c r="G527" s="242"/>
      <c r="H527" s="245">
        <v>102.3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1" t="s">
        <v>133</v>
      </c>
      <c r="AU527" s="251" t="s">
        <v>80</v>
      </c>
      <c r="AV527" s="14" t="s">
        <v>80</v>
      </c>
      <c r="AW527" s="14" t="s">
        <v>31</v>
      </c>
      <c r="AX527" s="14" t="s">
        <v>73</v>
      </c>
      <c r="AY527" s="251" t="s">
        <v>120</v>
      </c>
    </row>
    <row r="528" s="15" customFormat="1">
      <c r="A528" s="15"/>
      <c r="B528" s="252"/>
      <c r="C528" s="253"/>
      <c r="D528" s="224" t="s">
        <v>133</v>
      </c>
      <c r="E528" s="254" t="s">
        <v>1</v>
      </c>
      <c r="F528" s="255" t="s">
        <v>136</v>
      </c>
      <c r="G528" s="253"/>
      <c r="H528" s="256">
        <v>102.3</v>
      </c>
      <c r="I528" s="257"/>
      <c r="J528" s="253"/>
      <c r="K528" s="253"/>
      <c r="L528" s="258"/>
      <c r="M528" s="259"/>
      <c r="N528" s="260"/>
      <c r="O528" s="260"/>
      <c r="P528" s="260"/>
      <c r="Q528" s="260"/>
      <c r="R528" s="260"/>
      <c r="S528" s="260"/>
      <c r="T528" s="26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2" t="s">
        <v>133</v>
      </c>
      <c r="AU528" s="262" t="s">
        <v>80</v>
      </c>
      <c r="AV528" s="15" t="s">
        <v>127</v>
      </c>
      <c r="AW528" s="15" t="s">
        <v>31</v>
      </c>
      <c r="AX528" s="15" t="s">
        <v>78</v>
      </c>
      <c r="AY528" s="262" t="s">
        <v>120</v>
      </c>
    </row>
    <row r="529" s="2" customFormat="1" ht="16.5" customHeight="1">
      <c r="A529" s="38"/>
      <c r="B529" s="39"/>
      <c r="C529" s="263" t="s">
        <v>602</v>
      </c>
      <c r="D529" s="263" t="s">
        <v>207</v>
      </c>
      <c r="E529" s="264" t="s">
        <v>603</v>
      </c>
      <c r="F529" s="265" t="s">
        <v>604</v>
      </c>
      <c r="G529" s="266" t="s">
        <v>147</v>
      </c>
      <c r="H529" s="267">
        <v>112.53</v>
      </c>
      <c r="I529" s="268"/>
      <c r="J529" s="269">
        <f>ROUND(I529*H529,2)</f>
        <v>0</v>
      </c>
      <c r="K529" s="265" t="s">
        <v>126</v>
      </c>
      <c r="L529" s="270"/>
      <c r="M529" s="271" t="s">
        <v>1</v>
      </c>
      <c r="N529" s="272" t="s">
        <v>38</v>
      </c>
      <c r="O529" s="91"/>
      <c r="P529" s="220">
        <f>O529*H529</f>
        <v>0</v>
      </c>
      <c r="Q529" s="220">
        <v>0.044999999999999998</v>
      </c>
      <c r="R529" s="220">
        <f>Q529*H529</f>
        <v>5.0638499999999995</v>
      </c>
      <c r="S529" s="220">
        <v>0</v>
      </c>
      <c r="T529" s="221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2" t="s">
        <v>191</v>
      </c>
      <c r="AT529" s="222" t="s">
        <v>207</v>
      </c>
      <c r="AU529" s="222" t="s">
        <v>80</v>
      </c>
      <c r="AY529" s="17" t="s">
        <v>120</v>
      </c>
      <c r="BE529" s="223">
        <f>IF(N529="základní",J529,0)</f>
        <v>0</v>
      </c>
      <c r="BF529" s="223">
        <f>IF(N529="snížená",J529,0)</f>
        <v>0</v>
      </c>
      <c r="BG529" s="223">
        <f>IF(N529="zákl. přenesená",J529,0)</f>
        <v>0</v>
      </c>
      <c r="BH529" s="223">
        <f>IF(N529="sníž. přenesená",J529,0)</f>
        <v>0</v>
      </c>
      <c r="BI529" s="223">
        <f>IF(N529="nulová",J529,0)</f>
        <v>0</v>
      </c>
      <c r="BJ529" s="17" t="s">
        <v>78</v>
      </c>
      <c r="BK529" s="223">
        <f>ROUND(I529*H529,2)</f>
        <v>0</v>
      </c>
      <c r="BL529" s="17" t="s">
        <v>127</v>
      </c>
      <c r="BM529" s="222" t="s">
        <v>605</v>
      </c>
    </row>
    <row r="530" s="2" customFormat="1">
      <c r="A530" s="38"/>
      <c r="B530" s="39"/>
      <c r="C530" s="40"/>
      <c r="D530" s="224" t="s">
        <v>129</v>
      </c>
      <c r="E530" s="40"/>
      <c r="F530" s="225" t="s">
        <v>604</v>
      </c>
      <c r="G530" s="40"/>
      <c r="H530" s="40"/>
      <c r="I530" s="226"/>
      <c r="J530" s="40"/>
      <c r="K530" s="40"/>
      <c r="L530" s="44"/>
      <c r="M530" s="227"/>
      <c r="N530" s="228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129</v>
      </c>
      <c r="AU530" s="17" t="s">
        <v>80</v>
      </c>
    </row>
    <row r="531" s="14" customFormat="1">
      <c r="A531" s="14"/>
      <c r="B531" s="241"/>
      <c r="C531" s="242"/>
      <c r="D531" s="224" t="s">
        <v>133</v>
      </c>
      <c r="E531" s="242"/>
      <c r="F531" s="244" t="s">
        <v>606</v>
      </c>
      <c r="G531" s="242"/>
      <c r="H531" s="245">
        <v>112.53</v>
      </c>
      <c r="I531" s="246"/>
      <c r="J531" s="242"/>
      <c r="K531" s="242"/>
      <c r="L531" s="247"/>
      <c r="M531" s="248"/>
      <c r="N531" s="249"/>
      <c r="O531" s="249"/>
      <c r="P531" s="249"/>
      <c r="Q531" s="249"/>
      <c r="R531" s="249"/>
      <c r="S531" s="249"/>
      <c r="T531" s="25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1" t="s">
        <v>133</v>
      </c>
      <c r="AU531" s="251" t="s">
        <v>80</v>
      </c>
      <c r="AV531" s="14" t="s">
        <v>80</v>
      </c>
      <c r="AW531" s="14" t="s">
        <v>4</v>
      </c>
      <c r="AX531" s="14" t="s">
        <v>78</v>
      </c>
      <c r="AY531" s="251" t="s">
        <v>120</v>
      </c>
    </row>
    <row r="532" s="2" customFormat="1" ht="24.15" customHeight="1">
      <c r="A532" s="38"/>
      <c r="B532" s="39"/>
      <c r="C532" s="211" t="s">
        <v>607</v>
      </c>
      <c r="D532" s="211" t="s">
        <v>122</v>
      </c>
      <c r="E532" s="212" t="s">
        <v>608</v>
      </c>
      <c r="F532" s="213" t="s">
        <v>609</v>
      </c>
      <c r="G532" s="214" t="s">
        <v>147</v>
      </c>
      <c r="H532" s="215">
        <v>27.5</v>
      </c>
      <c r="I532" s="216"/>
      <c r="J532" s="217">
        <f>ROUND(I532*H532,2)</f>
        <v>0</v>
      </c>
      <c r="K532" s="213" t="s">
        <v>126</v>
      </c>
      <c r="L532" s="44"/>
      <c r="M532" s="218" t="s">
        <v>1</v>
      </c>
      <c r="N532" s="219" t="s">
        <v>38</v>
      </c>
      <c r="O532" s="91"/>
      <c r="P532" s="220">
        <f>O532*H532</f>
        <v>0</v>
      </c>
      <c r="Q532" s="220">
        <v>0.14066999999999999</v>
      </c>
      <c r="R532" s="220">
        <f>Q532*H532</f>
        <v>3.8684249999999998</v>
      </c>
      <c r="S532" s="220">
        <v>0</v>
      </c>
      <c r="T532" s="221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2" t="s">
        <v>127</v>
      </c>
      <c r="AT532" s="222" t="s">
        <v>122</v>
      </c>
      <c r="AU532" s="222" t="s">
        <v>80</v>
      </c>
      <c r="AY532" s="17" t="s">
        <v>120</v>
      </c>
      <c r="BE532" s="223">
        <f>IF(N532="základní",J532,0)</f>
        <v>0</v>
      </c>
      <c r="BF532" s="223">
        <f>IF(N532="snížená",J532,0)</f>
        <v>0</v>
      </c>
      <c r="BG532" s="223">
        <f>IF(N532="zákl. přenesená",J532,0)</f>
        <v>0</v>
      </c>
      <c r="BH532" s="223">
        <f>IF(N532="sníž. přenesená",J532,0)</f>
        <v>0</v>
      </c>
      <c r="BI532" s="223">
        <f>IF(N532="nulová",J532,0)</f>
        <v>0</v>
      </c>
      <c r="BJ532" s="17" t="s">
        <v>78</v>
      </c>
      <c r="BK532" s="223">
        <f>ROUND(I532*H532,2)</f>
        <v>0</v>
      </c>
      <c r="BL532" s="17" t="s">
        <v>127</v>
      </c>
      <c r="BM532" s="222" t="s">
        <v>610</v>
      </c>
    </row>
    <row r="533" s="2" customFormat="1">
      <c r="A533" s="38"/>
      <c r="B533" s="39"/>
      <c r="C533" s="40"/>
      <c r="D533" s="224" t="s">
        <v>129</v>
      </c>
      <c r="E533" s="40"/>
      <c r="F533" s="225" t="s">
        <v>611</v>
      </c>
      <c r="G533" s="40"/>
      <c r="H533" s="40"/>
      <c r="I533" s="226"/>
      <c r="J533" s="40"/>
      <c r="K533" s="40"/>
      <c r="L533" s="44"/>
      <c r="M533" s="227"/>
      <c r="N533" s="228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129</v>
      </c>
      <c r="AU533" s="17" t="s">
        <v>80</v>
      </c>
    </row>
    <row r="534" s="2" customFormat="1">
      <c r="A534" s="38"/>
      <c r="B534" s="39"/>
      <c r="C534" s="40"/>
      <c r="D534" s="229" t="s">
        <v>131</v>
      </c>
      <c r="E534" s="40"/>
      <c r="F534" s="230" t="s">
        <v>612</v>
      </c>
      <c r="G534" s="40"/>
      <c r="H534" s="40"/>
      <c r="I534" s="226"/>
      <c r="J534" s="40"/>
      <c r="K534" s="40"/>
      <c r="L534" s="44"/>
      <c r="M534" s="227"/>
      <c r="N534" s="228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131</v>
      </c>
      <c r="AU534" s="17" t="s">
        <v>80</v>
      </c>
    </row>
    <row r="535" s="13" customFormat="1">
      <c r="A535" s="13"/>
      <c r="B535" s="231"/>
      <c r="C535" s="232"/>
      <c r="D535" s="224" t="s">
        <v>133</v>
      </c>
      <c r="E535" s="233" t="s">
        <v>1</v>
      </c>
      <c r="F535" s="234" t="s">
        <v>613</v>
      </c>
      <c r="G535" s="232"/>
      <c r="H535" s="233" t="s">
        <v>1</v>
      </c>
      <c r="I535" s="235"/>
      <c r="J535" s="232"/>
      <c r="K535" s="232"/>
      <c r="L535" s="236"/>
      <c r="M535" s="237"/>
      <c r="N535" s="238"/>
      <c r="O535" s="238"/>
      <c r="P535" s="238"/>
      <c r="Q535" s="238"/>
      <c r="R535" s="238"/>
      <c r="S535" s="238"/>
      <c r="T535" s="23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0" t="s">
        <v>133</v>
      </c>
      <c r="AU535" s="240" t="s">
        <v>80</v>
      </c>
      <c r="AV535" s="13" t="s">
        <v>78</v>
      </c>
      <c r="AW535" s="13" t="s">
        <v>31</v>
      </c>
      <c r="AX535" s="13" t="s">
        <v>73</v>
      </c>
      <c r="AY535" s="240" t="s">
        <v>120</v>
      </c>
    </row>
    <row r="536" s="14" customFormat="1">
      <c r="A536" s="14"/>
      <c r="B536" s="241"/>
      <c r="C536" s="242"/>
      <c r="D536" s="224" t="s">
        <v>133</v>
      </c>
      <c r="E536" s="243" t="s">
        <v>1</v>
      </c>
      <c r="F536" s="244" t="s">
        <v>614</v>
      </c>
      <c r="G536" s="242"/>
      <c r="H536" s="245">
        <v>27.5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1" t="s">
        <v>133</v>
      </c>
      <c r="AU536" s="251" t="s">
        <v>80</v>
      </c>
      <c r="AV536" s="14" t="s">
        <v>80</v>
      </c>
      <c r="AW536" s="14" t="s">
        <v>31</v>
      </c>
      <c r="AX536" s="14" t="s">
        <v>73</v>
      </c>
      <c r="AY536" s="251" t="s">
        <v>120</v>
      </c>
    </row>
    <row r="537" s="15" customFormat="1">
      <c r="A537" s="15"/>
      <c r="B537" s="252"/>
      <c r="C537" s="253"/>
      <c r="D537" s="224" t="s">
        <v>133</v>
      </c>
      <c r="E537" s="254" t="s">
        <v>1</v>
      </c>
      <c r="F537" s="255" t="s">
        <v>136</v>
      </c>
      <c r="G537" s="253"/>
      <c r="H537" s="256">
        <v>27.5</v>
      </c>
      <c r="I537" s="257"/>
      <c r="J537" s="253"/>
      <c r="K537" s="253"/>
      <c r="L537" s="258"/>
      <c r="M537" s="259"/>
      <c r="N537" s="260"/>
      <c r="O537" s="260"/>
      <c r="P537" s="260"/>
      <c r="Q537" s="260"/>
      <c r="R537" s="260"/>
      <c r="S537" s="260"/>
      <c r="T537" s="261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2" t="s">
        <v>133</v>
      </c>
      <c r="AU537" s="262" t="s">
        <v>80</v>
      </c>
      <c r="AV537" s="15" t="s">
        <v>127</v>
      </c>
      <c r="AW537" s="15" t="s">
        <v>31</v>
      </c>
      <c r="AX537" s="15" t="s">
        <v>78</v>
      </c>
      <c r="AY537" s="262" t="s">
        <v>120</v>
      </c>
    </row>
    <row r="538" s="2" customFormat="1" ht="16.5" customHeight="1">
      <c r="A538" s="38"/>
      <c r="B538" s="39"/>
      <c r="C538" s="263" t="s">
        <v>615</v>
      </c>
      <c r="D538" s="263" t="s">
        <v>207</v>
      </c>
      <c r="E538" s="264" t="s">
        <v>616</v>
      </c>
      <c r="F538" s="265" t="s">
        <v>617</v>
      </c>
      <c r="G538" s="266" t="s">
        <v>147</v>
      </c>
      <c r="H538" s="267">
        <v>30.25</v>
      </c>
      <c r="I538" s="268"/>
      <c r="J538" s="269">
        <f>ROUND(I538*H538,2)</f>
        <v>0</v>
      </c>
      <c r="K538" s="265" t="s">
        <v>126</v>
      </c>
      <c r="L538" s="270"/>
      <c r="M538" s="271" t="s">
        <v>1</v>
      </c>
      <c r="N538" s="272" t="s">
        <v>38</v>
      </c>
      <c r="O538" s="91"/>
      <c r="P538" s="220">
        <f>O538*H538</f>
        <v>0</v>
      </c>
      <c r="Q538" s="220">
        <v>0.104</v>
      </c>
      <c r="R538" s="220">
        <f>Q538*H538</f>
        <v>3.1459999999999999</v>
      </c>
      <c r="S538" s="220">
        <v>0</v>
      </c>
      <c r="T538" s="221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2" t="s">
        <v>191</v>
      </c>
      <c r="AT538" s="222" t="s">
        <v>207</v>
      </c>
      <c r="AU538" s="222" t="s">
        <v>80</v>
      </c>
      <c r="AY538" s="17" t="s">
        <v>120</v>
      </c>
      <c r="BE538" s="223">
        <f>IF(N538="základní",J538,0)</f>
        <v>0</v>
      </c>
      <c r="BF538" s="223">
        <f>IF(N538="snížená",J538,0)</f>
        <v>0</v>
      </c>
      <c r="BG538" s="223">
        <f>IF(N538="zákl. přenesená",J538,0)</f>
        <v>0</v>
      </c>
      <c r="BH538" s="223">
        <f>IF(N538="sníž. přenesená",J538,0)</f>
        <v>0</v>
      </c>
      <c r="BI538" s="223">
        <f>IF(N538="nulová",J538,0)</f>
        <v>0</v>
      </c>
      <c r="BJ538" s="17" t="s">
        <v>78</v>
      </c>
      <c r="BK538" s="223">
        <f>ROUND(I538*H538,2)</f>
        <v>0</v>
      </c>
      <c r="BL538" s="17" t="s">
        <v>127</v>
      </c>
      <c r="BM538" s="222" t="s">
        <v>618</v>
      </c>
    </row>
    <row r="539" s="2" customFormat="1">
      <c r="A539" s="38"/>
      <c r="B539" s="39"/>
      <c r="C539" s="40"/>
      <c r="D539" s="224" t="s">
        <v>129</v>
      </c>
      <c r="E539" s="40"/>
      <c r="F539" s="225" t="s">
        <v>617</v>
      </c>
      <c r="G539" s="40"/>
      <c r="H539" s="40"/>
      <c r="I539" s="226"/>
      <c r="J539" s="40"/>
      <c r="K539" s="40"/>
      <c r="L539" s="44"/>
      <c r="M539" s="227"/>
      <c r="N539" s="228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129</v>
      </c>
      <c r="AU539" s="17" t="s">
        <v>80</v>
      </c>
    </row>
    <row r="540" s="14" customFormat="1">
      <c r="A540" s="14"/>
      <c r="B540" s="241"/>
      <c r="C540" s="242"/>
      <c r="D540" s="224" t="s">
        <v>133</v>
      </c>
      <c r="E540" s="242"/>
      <c r="F540" s="244" t="s">
        <v>619</v>
      </c>
      <c r="G540" s="242"/>
      <c r="H540" s="245">
        <v>30.25</v>
      </c>
      <c r="I540" s="246"/>
      <c r="J540" s="242"/>
      <c r="K540" s="242"/>
      <c r="L540" s="247"/>
      <c r="M540" s="248"/>
      <c r="N540" s="249"/>
      <c r="O540" s="249"/>
      <c r="P540" s="249"/>
      <c r="Q540" s="249"/>
      <c r="R540" s="249"/>
      <c r="S540" s="249"/>
      <c r="T540" s="25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1" t="s">
        <v>133</v>
      </c>
      <c r="AU540" s="251" t="s">
        <v>80</v>
      </c>
      <c r="AV540" s="14" t="s">
        <v>80</v>
      </c>
      <c r="AW540" s="14" t="s">
        <v>4</v>
      </c>
      <c r="AX540" s="14" t="s">
        <v>78</v>
      </c>
      <c r="AY540" s="251" t="s">
        <v>120</v>
      </c>
    </row>
    <row r="541" s="2" customFormat="1" ht="24.15" customHeight="1">
      <c r="A541" s="38"/>
      <c r="B541" s="39"/>
      <c r="C541" s="211" t="s">
        <v>620</v>
      </c>
      <c r="D541" s="211" t="s">
        <v>122</v>
      </c>
      <c r="E541" s="212" t="s">
        <v>621</v>
      </c>
      <c r="F541" s="213" t="s">
        <v>622</v>
      </c>
      <c r="G541" s="214" t="s">
        <v>147</v>
      </c>
      <c r="H541" s="215">
        <v>24</v>
      </c>
      <c r="I541" s="216"/>
      <c r="J541" s="217">
        <f>ROUND(I541*H541,2)</f>
        <v>0</v>
      </c>
      <c r="K541" s="213" t="s">
        <v>126</v>
      </c>
      <c r="L541" s="44"/>
      <c r="M541" s="218" t="s">
        <v>1</v>
      </c>
      <c r="N541" s="219" t="s">
        <v>38</v>
      </c>
      <c r="O541" s="91"/>
      <c r="P541" s="220">
        <f>O541*H541</f>
        <v>0</v>
      </c>
      <c r="Q541" s="220">
        <v>0.34612999999999999</v>
      </c>
      <c r="R541" s="220">
        <f>Q541*H541</f>
        <v>8.3071199999999994</v>
      </c>
      <c r="S541" s="220">
        <v>0</v>
      </c>
      <c r="T541" s="221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2" t="s">
        <v>127</v>
      </c>
      <c r="AT541" s="222" t="s">
        <v>122</v>
      </c>
      <c r="AU541" s="222" t="s">
        <v>80</v>
      </c>
      <c r="AY541" s="17" t="s">
        <v>120</v>
      </c>
      <c r="BE541" s="223">
        <f>IF(N541="základní",J541,0)</f>
        <v>0</v>
      </c>
      <c r="BF541" s="223">
        <f>IF(N541="snížená",J541,0)</f>
        <v>0</v>
      </c>
      <c r="BG541" s="223">
        <f>IF(N541="zákl. přenesená",J541,0)</f>
        <v>0</v>
      </c>
      <c r="BH541" s="223">
        <f>IF(N541="sníž. přenesená",J541,0)</f>
        <v>0</v>
      </c>
      <c r="BI541" s="223">
        <f>IF(N541="nulová",J541,0)</f>
        <v>0</v>
      </c>
      <c r="BJ541" s="17" t="s">
        <v>78</v>
      </c>
      <c r="BK541" s="223">
        <f>ROUND(I541*H541,2)</f>
        <v>0</v>
      </c>
      <c r="BL541" s="17" t="s">
        <v>127</v>
      </c>
      <c r="BM541" s="222" t="s">
        <v>623</v>
      </c>
    </row>
    <row r="542" s="2" customFormat="1">
      <c r="A542" s="38"/>
      <c r="B542" s="39"/>
      <c r="C542" s="40"/>
      <c r="D542" s="224" t="s">
        <v>129</v>
      </c>
      <c r="E542" s="40"/>
      <c r="F542" s="225" t="s">
        <v>624</v>
      </c>
      <c r="G542" s="40"/>
      <c r="H542" s="40"/>
      <c r="I542" s="226"/>
      <c r="J542" s="40"/>
      <c r="K542" s="40"/>
      <c r="L542" s="44"/>
      <c r="M542" s="227"/>
      <c r="N542" s="228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129</v>
      </c>
      <c r="AU542" s="17" t="s">
        <v>80</v>
      </c>
    </row>
    <row r="543" s="2" customFormat="1">
      <c r="A543" s="38"/>
      <c r="B543" s="39"/>
      <c r="C543" s="40"/>
      <c r="D543" s="229" t="s">
        <v>131</v>
      </c>
      <c r="E543" s="40"/>
      <c r="F543" s="230" t="s">
        <v>625</v>
      </c>
      <c r="G543" s="40"/>
      <c r="H543" s="40"/>
      <c r="I543" s="226"/>
      <c r="J543" s="40"/>
      <c r="K543" s="40"/>
      <c r="L543" s="44"/>
      <c r="M543" s="227"/>
      <c r="N543" s="228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131</v>
      </c>
      <c r="AU543" s="17" t="s">
        <v>80</v>
      </c>
    </row>
    <row r="544" s="13" customFormat="1">
      <c r="A544" s="13"/>
      <c r="B544" s="231"/>
      <c r="C544" s="232"/>
      <c r="D544" s="224" t="s">
        <v>133</v>
      </c>
      <c r="E544" s="233" t="s">
        <v>1</v>
      </c>
      <c r="F544" s="234" t="s">
        <v>626</v>
      </c>
      <c r="G544" s="232"/>
      <c r="H544" s="233" t="s">
        <v>1</v>
      </c>
      <c r="I544" s="235"/>
      <c r="J544" s="232"/>
      <c r="K544" s="232"/>
      <c r="L544" s="236"/>
      <c r="M544" s="237"/>
      <c r="N544" s="238"/>
      <c r="O544" s="238"/>
      <c r="P544" s="238"/>
      <c r="Q544" s="238"/>
      <c r="R544" s="238"/>
      <c r="S544" s="238"/>
      <c r="T544" s="23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0" t="s">
        <v>133</v>
      </c>
      <c r="AU544" s="240" t="s">
        <v>80</v>
      </c>
      <c r="AV544" s="13" t="s">
        <v>78</v>
      </c>
      <c r="AW544" s="13" t="s">
        <v>31</v>
      </c>
      <c r="AX544" s="13" t="s">
        <v>73</v>
      </c>
      <c r="AY544" s="240" t="s">
        <v>120</v>
      </c>
    </row>
    <row r="545" s="14" customFormat="1">
      <c r="A545" s="14"/>
      <c r="B545" s="241"/>
      <c r="C545" s="242"/>
      <c r="D545" s="224" t="s">
        <v>133</v>
      </c>
      <c r="E545" s="243" t="s">
        <v>1</v>
      </c>
      <c r="F545" s="244" t="s">
        <v>627</v>
      </c>
      <c r="G545" s="242"/>
      <c r="H545" s="245">
        <v>24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1" t="s">
        <v>133</v>
      </c>
      <c r="AU545" s="251" t="s">
        <v>80</v>
      </c>
      <c r="AV545" s="14" t="s">
        <v>80</v>
      </c>
      <c r="AW545" s="14" t="s">
        <v>31</v>
      </c>
      <c r="AX545" s="14" t="s">
        <v>73</v>
      </c>
      <c r="AY545" s="251" t="s">
        <v>120</v>
      </c>
    </row>
    <row r="546" s="15" customFormat="1">
      <c r="A546" s="15"/>
      <c r="B546" s="252"/>
      <c r="C546" s="253"/>
      <c r="D546" s="224" t="s">
        <v>133</v>
      </c>
      <c r="E546" s="254" t="s">
        <v>1</v>
      </c>
      <c r="F546" s="255" t="s">
        <v>136</v>
      </c>
      <c r="G546" s="253"/>
      <c r="H546" s="256">
        <v>24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2" t="s">
        <v>133</v>
      </c>
      <c r="AU546" s="262" t="s">
        <v>80</v>
      </c>
      <c r="AV546" s="15" t="s">
        <v>127</v>
      </c>
      <c r="AW546" s="15" t="s">
        <v>31</v>
      </c>
      <c r="AX546" s="15" t="s">
        <v>78</v>
      </c>
      <c r="AY546" s="262" t="s">
        <v>120</v>
      </c>
    </row>
    <row r="547" s="2" customFormat="1" ht="24.15" customHeight="1">
      <c r="A547" s="38"/>
      <c r="B547" s="39"/>
      <c r="C547" s="263" t="s">
        <v>628</v>
      </c>
      <c r="D547" s="263" t="s">
        <v>207</v>
      </c>
      <c r="E547" s="264" t="s">
        <v>629</v>
      </c>
      <c r="F547" s="265" t="s">
        <v>630</v>
      </c>
      <c r="G547" s="266" t="s">
        <v>147</v>
      </c>
      <c r="H547" s="267">
        <v>26.399999999999999</v>
      </c>
      <c r="I547" s="268"/>
      <c r="J547" s="269">
        <f>ROUND(I547*H547,2)</f>
        <v>0</v>
      </c>
      <c r="K547" s="265" t="s">
        <v>126</v>
      </c>
      <c r="L547" s="270"/>
      <c r="M547" s="271" t="s">
        <v>1</v>
      </c>
      <c r="N547" s="272" t="s">
        <v>38</v>
      </c>
      <c r="O547" s="91"/>
      <c r="P547" s="220">
        <f>O547*H547</f>
        <v>0</v>
      </c>
      <c r="Q547" s="220">
        <v>0.23499999999999999</v>
      </c>
      <c r="R547" s="220">
        <f>Q547*H547</f>
        <v>6.2039999999999997</v>
      </c>
      <c r="S547" s="220">
        <v>0</v>
      </c>
      <c r="T547" s="221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2" t="s">
        <v>191</v>
      </c>
      <c r="AT547" s="222" t="s">
        <v>207</v>
      </c>
      <c r="AU547" s="222" t="s">
        <v>80</v>
      </c>
      <c r="AY547" s="17" t="s">
        <v>120</v>
      </c>
      <c r="BE547" s="223">
        <f>IF(N547="základní",J547,0)</f>
        <v>0</v>
      </c>
      <c r="BF547" s="223">
        <f>IF(N547="snížená",J547,0)</f>
        <v>0</v>
      </c>
      <c r="BG547" s="223">
        <f>IF(N547="zákl. přenesená",J547,0)</f>
        <v>0</v>
      </c>
      <c r="BH547" s="223">
        <f>IF(N547="sníž. přenesená",J547,0)</f>
        <v>0</v>
      </c>
      <c r="BI547" s="223">
        <f>IF(N547="nulová",J547,0)</f>
        <v>0</v>
      </c>
      <c r="BJ547" s="17" t="s">
        <v>78</v>
      </c>
      <c r="BK547" s="223">
        <f>ROUND(I547*H547,2)</f>
        <v>0</v>
      </c>
      <c r="BL547" s="17" t="s">
        <v>127</v>
      </c>
      <c r="BM547" s="222" t="s">
        <v>631</v>
      </c>
    </row>
    <row r="548" s="2" customFormat="1">
      <c r="A548" s="38"/>
      <c r="B548" s="39"/>
      <c r="C548" s="40"/>
      <c r="D548" s="224" t="s">
        <v>129</v>
      </c>
      <c r="E548" s="40"/>
      <c r="F548" s="225" t="s">
        <v>630</v>
      </c>
      <c r="G548" s="40"/>
      <c r="H548" s="40"/>
      <c r="I548" s="226"/>
      <c r="J548" s="40"/>
      <c r="K548" s="40"/>
      <c r="L548" s="44"/>
      <c r="M548" s="227"/>
      <c r="N548" s="228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129</v>
      </c>
      <c r="AU548" s="17" t="s">
        <v>80</v>
      </c>
    </row>
    <row r="549" s="14" customFormat="1">
      <c r="A549" s="14"/>
      <c r="B549" s="241"/>
      <c r="C549" s="242"/>
      <c r="D549" s="224" t="s">
        <v>133</v>
      </c>
      <c r="E549" s="242"/>
      <c r="F549" s="244" t="s">
        <v>632</v>
      </c>
      <c r="G549" s="242"/>
      <c r="H549" s="245">
        <v>26.399999999999999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1" t="s">
        <v>133</v>
      </c>
      <c r="AU549" s="251" t="s">
        <v>80</v>
      </c>
      <c r="AV549" s="14" t="s">
        <v>80</v>
      </c>
      <c r="AW549" s="14" t="s">
        <v>4</v>
      </c>
      <c r="AX549" s="14" t="s">
        <v>78</v>
      </c>
      <c r="AY549" s="251" t="s">
        <v>120</v>
      </c>
    </row>
    <row r="550" s="2" customFormat="1" ht="24.15" customHeight="1">
      <c r="A550" s="38"/>
      <c r="B550" s="39"/>
      <c r="C550" s="211" t="s">
        <v>633</v>
      </c>
      <c r="D550" s="211" t="s">
        <v>122</v>
      </c>
      <c r="E550" s="212" t="s">
        <v>634</v>
      </c>
      <c r="F550" s="213" t="s">
        <v>635</v>
      </c>
      <c r="G550" s="214" t="s">
        <v>155</v>
      </c>
      <c r="H550" s="215">
        <v>34.704999999999998</v>
      </c>
      <c r="I550" s="216"/>
      <c r="J550" s="217">
        <f>ROUND(I550*H550,2)</f>
        <v>0</v>
      </c>
      <c r="K550" s="213" t="s">
        <v>126</v>
      </c>
      <c r="L550" s="44"/>
      <c r="M550" s="218" t="s">
        <v>1</v>
      </c>
      <c r="N550" s="219" t="s">
        <v>38</v>
      </c>
      <c r="O550" s="91"/>
      <c r="P550" s="220">
        <f>O550*H550</f>
        <v>0</v>
      </c>
      <c r="Q550" s="220">
        <v>2.2563399999999998</v>
      </c>
      <c r="R550" s="220">
        <f>Q550*H550</f>
        <v>78.30627969999999</v>
      </c>
      <c r="S550" s="220">
        <v>0</v>
      </c>
      <c r="T550" s="221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2" t="s">
        <v>127</v>
      </c>
      <c r="AT550" s="222" t="s">
        <v>122</v>
      </c>
      <c r="AU550" s="222" t="s">
        <v>80</v>
      </c>
      <c r="AY550" s="17" t="s">
        <v>120</v>
      </c>
      <c r="BE550" s="223">
        <f>IF(N550="základní",J550,0)</f>
        <v>0</v>
      </c>
      <c r="BF550" s="223">
        <f>IF(N550="snížená",J550,0)</f>
        <v>0</v>
      </c>
      <c r="BG550" s="223">
        <f>IF(N550="zákl. přenesená",J550,0)</f>
        <v>0</v>
      </c>
      <c r="BH550" s="223">
        <f>IF(N550="sníž. přenesená",J550,0)</f>
        <v>0</v>
      </c>
      <c r="BI550" s="223">
        <f>IF(N550="nulová",J550,0)</f>
        <v>0</v>
      </c>
      <c r="BJ550" s="17" t="s">
        <v>78</v>
      </c>
      <c r="BK550" s="223">
        <f>ROUND(I550*H550,2)</f>
        <v>0</v>
      </c>
      <c r="BL550" s="17" t="s">
        <v>127</v>
      </c>
      <c r="BM550" s="222" t="s">
        <v>636</v>
      </c>
    </row>
    <row r="551" s="2" customFormat="1">
      <c r="A551" s="38"/>
      <c r="B551" s="39"/>
      <c r="C551" s="40"/>
      <c r="D551" s="224" t="s">
        <v>129</v>
      </c>
      <c r="E551" s="40"/>
      <c r="F551" s="225" t="s">
        <v>635</v>
      </c>
      <c r="G551" s="40"/>
      <c r="H551" s="40"/>
      <c r="I551" s="226"/>
      <c r="J551" s="40"/>
      <c r="K551" s="40"/>
      <c r="L551" s="44"/>
      <c r="M551" s="227"/>
      <c r="N551" s="228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129</v>
      </c>
      <c r="AU551" s="17" t="s">
        <v>80</v>
      </c>
    </row>
    <row r="552" s="2" customFormat="1">
      <c r="A552" s="38"/>
      <c r="B552" s="39"/>
      <c r="C552" s="40"/>
      <c r="D552" s="229" t="s">
        <v>131</v>
      </c>
      <c r="E552" s="40"/>
      <c r="F552" s="230" t="s">
        <v>637</v>
      </c>
      <c r="G552" s="40"/>
      <c r="H552" s="40"/>
      <c r="I552" s="226"/>
      <c r="J552" s="40"/>
      <c r="K552" s="40"/>
      <c r="L552" s="44"/>
      <c r="M552" s="227"/>
      <c r="N552" s="228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131</v>
      </c>
      <c r="AU552" s="17" t="s">
        <v>80</v>
      </c>
    </row>
    <row r="553" s="13" customFormat="1">
      <c r="A553" s="13"/>
      <c r="B553" s="231"/>
      <c r="C553" s="232"/>
      <c r="D553" s="224" t="s">
        <v>133</v>
      </c>
      <c r="E553" s="233" t="s">
        <v>1</v>
      </c>
      <c r="F553" s="234" t="s">
        <v>638</v>
      </c>
      <c r="G553" s="232"/>
      <c r="H553" s="233" t="s">
        <v>1</v>
      </c>
      <c r="I553" s="235"/>
      <c r="J553" s="232"/>
      <c r="K553" s="232"/>
      <c r="L553" s="236"/>
      <c r="M553" s="237"/>
      <c r="N553" s="238"/>
      <c r="O553" s="238"/>
      <c r="P553" s="238"/>
      <c r="Q553" s="238"/>
      <c r="R553" s="238"/>
      <c r="S553" s="238"/>
      <c r="T553" s="23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0" t="s">
        <v>133</v>
      </c>
      <c r="AU553" s="240" t="s">
        <v>80</v>
      </c>
      <c r="AV553" s="13" t="s">
        <v>78</v>
      </c>
      <c r="AW553" s="13" t="s">
        <v>31</v>
      </c>
      <c r="AX553" s="13" t="s">
        <v>73</v>
      </c>
      <c r="AY553" s="240" t="s">
        <v>120</v>
      </c>
    </row>
    <row r="554" s="14" customFormat="1">
      <c r="A554" s="14"/>
      <c r="B554" s="241"/>
      <c r="C554" s="242"/>
      <c r="D554" s="224" t="s">
        <v>133</v>
      </c>
      <c r="E554" s="243" t="s">
        <v>1</v>
      </c>
      <c r="F554" s="244" t="s">
        <v>639</v>
      </c>
      <c r="G554" s="242"/>
      <c r="H554" s="245">
        <v>27.960000000000001</v>
      </c>
      <c r="I554" s="246"/>
      <c r="J554" s="242"/>
      <c r="K554" s="242"/>
      <c r="L554" s="247"/>
      <c r="M554" s="248"/>
      <c r="N554" s="249"/>
      <c r="O554" s="249"/>
      <c r="P554" s="249"/>
      <c r="Q554" s="249"/>
      <c r="R554" s="249"/>
      <c r="S554" s="249"/>
      <c r="T554" s="25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1" t="s">
        <v>133</v>
      </c>
      <c r="AU554" s="251" t="s">
        <v>80</v>
      </c>
      <c r="AV554" s="14" t="s">
        <v>80</v>
      </c>
      <c r="AW554" s="14" t="s">
        <v>31</v>
      </c>
      <c r="AX554" s="14" t="s">
        <v>73</v>
      </c>
      <c r="AY554" s="251" t="s">
        <v>120</v>
      </c>
    </row>
    <row r="555" s="14" customFormat="1">
      <c r="A555" s="14"/>
      <c r="B555" s="241"/>
      <c r="C555" s="242"/>
      <c r="D555" s="224" t="s">
        <v>133</v>
      </c>
      <c r="E555" s="243" t="s">
        <v>1</v>
      </c>
      <c r="F555" s="244" t="s">
        <v>640</v>
      </c>
      <c r="G555" s="242"/>
      <c r="H555" s="245">
        <v>3.8700000000000001</v>
      </c>
      <c r="I555" s="246"/>
      <c r="J555" s="242"/>
      <c r="K555" s="242"/>
      <c r="L555" s="247"/>
      <c r="M555" s="248"/>
      <c r="N555" s="249"/>
      <c r="O555" s="249"/>
      <c r="P555" s="249"/>
      <c r="Q555" s="249"/>
      <c r="R555" s="249"/>
      <c r="S555" s="249"/>
      <c r="T555" s="25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1" t="s">
        <v>133</v>
      </c>
      <c r="AU555" s="251" t="s">
        <v>80</v>
      </c>
      <c r="AV555" s="14" t="s">
        <v>80</v>
      </c>
      <c r="AW555" s="14" t="s">
        <v>31</v>
      </c>
      <c r="AX555" s="14" t="s">
        <v>73</v>
      </c>
      <c r="AY555" s="251" t="s">
        <v>120</v>
      </c>
    </row>
    <row r="556" s="14" customFormat="1">
      <c r="A556" s="14"/>
      <c r="B556" s="241"/>
      <c r="C556" s="242"/>
      <c r="D556" s="224" t="s">
        <v>133</v>
      </c>
      <c r="E556" s="243" t="s">
        <v>1</v>
      </c>
      <c r="F556" s="244" t="s">
        <v>641</v>
      </c>
      <c r="G556" s="242"/>
      <c r="H556" s="245">
        <v>1.375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1" t="s">
        <v>133</v>
      </c>
      <c r="AU556" s="251" t="s">
        <v>80</v>
      </c>
      <c r="AV556" s="14" t="s">
        <v>80</v>
      </c>
      <c r="AW556" s="14" t="s">
        <v>31</v>
      </c>
      <c r="AX556" s="14" t="s">
        <v>73</v>
      </c>
      <c r="AY556" s="251" t="s">
        <v>120</v>
      </c>
    </row>
    <row r="557" s="14" customFormat="1">
      <c r="A557" s="14"/>
      <c r="B557" s="241"/>
      <c r="C557" s="242"/>
      <c r="D557" s="224" t="s">
        <v>133</v>
      </c>
      <c r="E557" s="243" t="s">
        <v>1</v>
      </c>
      <c r="F557" s="244" t="s">
        <v>642</v>
      </c>
      <c r="G557" s="242"/>
      <c r="H557" s="245">
        <v>1.5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1" t="s">
        <v>133</v>
      </c>
      <c r="AU557" s="251" t="s">
        <v>80</v>
      </c>
      <c r="AV557" s="14" t="s">
        <v>80</v>
      </c>
      <c r="AW557" s="14" t="s">
        <v>31</v>
      </c>
      <c r="AX557" s="14" t="s">
        <v>73</v>
      </c>
      <c r="AY557" s="251" t="s">
        <v>120</v>
      </c>
    </row>
    <row r="558" s="15" customFormat="1">
      <c r="A558" s="15"/>
      <c r="B558" s="252"/>
      <c r="C558" s="253"/>
      <c r="D558" s="224" t="s">
        <v>133</v>
      </c>
      <c r="E558" s="254" t="s">
        <v>1</v>
      </c>
      <c r="F558" s="255" t="s">
        <v>136</v>
      </c>
      <c r="G558" s="253"/>
      <c r="H558" s="256">
        <v>34.704999999999998</v>
      </c>
      <c r="I558" s="257"/>
      <c r="J558" s="253"/>
      <c r="K558" s="253"/>
      <c r="L558" s="258"/>
      <c r="M558" s="259"/>
      <c r="N558" s="260"/>
      <c r="O558" s="260"/>
      <c r="P558" s="260"/>
      <c r="Q558" s="260"/>
      <c r="R558" s="260"/>
      <c r="S558" s="260"/>
      <c r="T558" s="261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2" t="s">
        <v>133</v>
      </c>
      <c r="AU558" s="262" t="s">
        <v>80</v>
      </c>
      <c r="AV558" s="15" t="s">
        <v>127</v>
      </c>
      <c r="AW558" s="15" t="s">
        <v>31</v>
      </c>
      <c r="AX558" s="15" t="s">
        <v>78</v>
      </c>
      <c r="AY558" s="262" t="s">
        <v>120</v>
      </c>
    </row>
    <row r="559" s="2" customFormat="1" ht="24.15" customHeight="1">
      <c r="A559" s="38"/>
      <c r="B559" s="39"/>
      <c r="C559" s="211" t="s">
        <v>643</v>
      </c>
      <c r="D559" s="211" t="s">
        <v>122</v>
      </c>
      <c r="E559" s="212" t="s">
        <v>644</v>
      </c>
      <c r="F559" s="213" t="s">
        <v>645</v>
      </c>
      <c r="G559" s="214" t="s">
        <v>125</v>
      </c>
      <c r="H559" s="215">
        <v>205</v>
      </c>
      <c r="I559" s="216"/>
      <c r="J559" s="217">
        <f>ROUND(I559*H559,2)</f>
        <v>0</v>
      </c>
      <c r="K559" s="213" t="s">
        <v>1</v>
      </c>
      <c r="L559" s="44"/>
      <c r="M559" s="218" t="s">
        <v>1</v>
      </c>
      <c r="N559" s="219" t="s">
        <v>38</v>
      </c>
      <c r="O559" s="91"/>
      <c r="P559" s="220">
        <f>O559*H559</f>
        <v>0</v>
      </c>
      <c r="Q559" s="220">
        <v>0.00124</v>
      </c>
      <c r="R559" s="220">
        <f>Q559*H559</f>
        <v>0.25419999999999998</v>
      </c>
      <c r="S559" s="220">
        <v>0</v>
      </c>
      <c r="T559" s="221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2" t="s">
        <v>127</v>
      </c>
      <c r="AT559" s="222" t="s">
        <v>122</v>
      </c>
      <c r="AU559" s="222" t="s">
        <v>80</v>
      </c>
      <c r="AY559" s="17" t="s">
        <v>120</v>
      </c>
      <c r="BE559" s="223">
        <f>IF(N559="základní",J559,0)</f>
        <v>0</v>
      </c>
      <c r="BF559" s="223">
        <f>IF(N559="snížená",J559,0)</f>
        <v>0</v>
      </c>
      <c r="BG559" s="223">
        <f>IF(N559="zákl. přenesená",J559,0)</f>
        <v>0</v>
      </c>
      <c r="BH559" s="223">
        <f>IF(N559="sníž. přenesená",J559,0)</f>
        <v>0</v>
      </c>
      <c r="BI559" s="223">
        <f>IF(N559="nulová",J559,0)</f>
        <v>0</v>
      </c>
      <c r="BJ559" s="17" t="s">
        <v>78</v>
      </c>
      <c r="BK559" s="223">
        <f>ROUND(I559*H559,2)</f>
        <v>0</v>
      </c>
      <c r="BL559" s="17" t="s">
        <v>127</v>
      </c>
      <c r="BM559" s="222" t="s">
        <v>646</v>
      </c>
    </row>
    <row r="560" s="2" customFormat="1">
      <c r="A560" s="38"/>
      <c r="B560" s="39"/>
      <c r="C560" s="40"/>
      <c r="D560" s="224" t="s">
        <v>129</v>
      </c>
      <c r="E560" s="40"/>
      <c r="F560" s="225" t="s">
        <v>645</v>
      </c>
      <c r="G560" s="40"/>
      <c r="H560" s="40"/>
      <c r="I560" s="226"/>
      <c r="J560" s="40"/>
      <c r="K560" s="40"/>
      <c r="L560" s="44"/>
      <c r="M560" s="227"/>
      <c r="N560" s="228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129</v>
      </c>
      <c r="AU560" s="17" t="s">
        <v>80</v>
      </c>
    </row>
    <row r="561" s="13" customFormat="1">
      <c r="A561" s="13"/>
      <c r="B561" s="231"/>
      <c r="C561" s="232"/>
      <c r="D561" s="224" t="s">
        <v>133</v>
      </c>
      <c r="E561" s="233" t="s">
        <v>1</v>
      </c>
      <c r="F561" s="234" t="s">
        <v>647</v>
      </c>
      <c r="G561" s="232"/>
      <c r="H561" s="233" t="s">
        <v>1</v>
      </c>
      <c r="I561" s="235"/>
      <c r="J561" s="232"/>
      <c r="K561" s="232"/>
      <c r="L561" s="236"/>
      <c r="M561" s="237"/>
      <c r="N561" s="238"/>
      <c r="O561" s="238"/>
      <c r="P561" s="238"/>
      <c r="Q561" s="238"/>
      <c r="R561" s="238"/>
      <c r="S561" s="238"/>
      <c r="T561" s="23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0" t="s">
        <v>133</v>
      </c>
      <c r="AU561" s="240" t="s">
        <v>80</v>
      </c>
      <c r="AV561" s="13" t="s">
        <v>78</v>
      </c>
      <c r="AW561" s="13" t="s">
        <v>31</v>
      </c>
      <c r="AX561" s="13" t="s">
        <v>73</v>
      </c>
      <c r="AY561" s="240" t="s">
        <v>120</v>
      </c>
    </row>
    <row r="562" s="14" customFormat="1">
      <c r="A562" s="14"/>
      <c r="B562" s="241"/>
      <c r="C562" s="242"/>
      <c r="D562" s="224" t="s">
        <v>133</v>
      </c>
      <c r="E562" s="243" t="s">
        <v>1</v>
      </c>
      <c r="F562" s="244" t="s">
        <v>268</v>
      </c>
      <c r="G562" s="242"/>
      <c r="H562" s="245">
        <v>205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1" t="s">
        <v>133</v>
      </c>
      <c r="AU562" s="251" t="s">
        <v>80</v>
      </c>
      <c r="AV562" s="14" t="s">
        <v>80</v>
      </c>
      <c r="AW562" s="14" t="s">
        <v>31</v>
      </c>
      <c r="AX562" s="14" t="s">
        <v>73</v>
      </c>
      <c r="AY562" s="251" t="s">
        <v>120</v>
      </c>
    </row>
    <row r="563" s="15" customFormat="1">
      <c r="A563" s="15"/>
      <c r="B563" s="252"/>
      <c r="C563" s="253"/>
      <c r="D563" s="224" t="s">
        <v>133</v>
      </c>
      <c r="E563" s="254" t="s">
        <v>1</v>
      </c>
      <c r="F563" s="255" t="s">
        <v>136</v>
      </c>
      <c r="G563" s="253"/>
      <c r="H563" s="256">
        <v>205</v>
      </c>
      <c r="I563" s="257"/>
      <c r="J563" s="253"/>
      <c r="K563" s="253"/>
      <c r="L563" s="258"/>
      <c r="M563" s="259"/>
      <c r="N563" s="260"/>
      <c r="O563" s="260"/>
      <c r="P563" s="260"/>
      <c r="Q563" s="260"/>
      <c r="R563" s="260"/>
      <c r="S563" s="260"/>
      <c r="T563" s="261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2" t="s">
        <v>133</v>
      </c>
      <c r="AU563" s="262" t="s">
        <v>80</v>
      </c>
      <c r="AV563" s="15" t="s">
        <v>127</v>
      </c>
      <c r="AW563" s="15" t="s">
        <v>31</v>
      </c>
      <c r="AX563" s="15" t="s">
        <v>78</v>
      </c>
      <c r="AY563" s="262" t="s">
        <v>120</v>
      </c>
    </row>
    <row r="564" s="2" customFormat="1" ht="24.15" customHeight="1">
      <c r="A564" s="38"/>
      <c r="B564" s="39"/>
      <c r="C564" s="211" t="s">
        <v>648</v>
      </c>
      <c r="D564" s="211" t="s">
        <v>122</v>
      </c>
      <c r="E564" s="212" t="s">
        <v>649</v>
      </c>
      <c r="F564" s="213" t="s">
        <v>650</v>
      </c>
      <c r="G564" s="214" t="s">
        <v>147</v>
      </c>
      <c r="H564" s="215">
        <v>40</v>
      </c>
      <c r="I564" s="216"/>
      <c r="J564" s="217">
        <f>ROUND(I564*H564,2)</f>
        <v>0</v>
      </c>
      <c r="K564" s="213" t="s">
        <v>126</v>
      </c>
      <c r="L564" s="44"/>
      <c r="M564" s="218" t="s">
        <v>1</v>
      </c>
      <c r="N564" s="219" t="s">
        <v>38</v>
      </c>
      <c r="O564" s="91"/>
      <c r="P564" s="220">
        <f>O564*H564</f>
        <v>0</v>
      </c>
      <c r="Q564" s="220">
        <v>0</v>
      </c>
      <c r="R564" s="220">
        <f>Q564*H564</f>
        <v>0</v>
      </c>
      <c r="S564" s="220">
        <v>0</v>
      </c>
      <c r="T564" s="221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2" t="s">
        <v>127</v>
      </c>
      <c r="AT564" s="222" t="s">
        <v>122</v>
      </c>
      <c r="AU564" s="222" t="s">
        <v>80</v>
      </c>
      <c r="AY564" s="17" t="s">
        <v>120</v>
      </c>
      <c r="BE564" s="223">
        <f>IF(N564="základní",J564,0)</f>
        <v>0</v>
      </c>
      <c r="BF564" s="223">
        <f>IF(N564="snížená",J564,0)</f>
        <v>0</v>
      </c>
      <c r="BG564" s="223">
        <f>IF(N564="zákl. přenesená",J564,0)</f>
        <v>0</v>
      </c>
      <c r="BH564" s="223">
        <f>IF(N564="sníž. přenesená",J564,0)</f>
        <v>0</v>
      </c>
      <c r="BI564" s="223">
        <f>IF(N564="nulová",J564,0)</f>
        <v>0</v>
      </c>
      <c r="BJ564" s="17" t="s">
        <v>78</v>
      </c>
      <c r="BK564" s="223">
        <f>ROUND(I564*H564,2)</f>
        <v>0</v>
      </c>
      <c r="BL564" s="17" t="s">
        <v>127</v>
      </c>
      <c r="BM564" s="222" t="s">
        <v>651</v>
      </c>
    </row>
    <row r="565" s="2" customFormat="1">
      <c r="A565" s="38"/>
      <c r="B565" s="39"/>
      <c r="C565" s="40"/>
      <c r="D565" s="224" t="s">
        <v>129</v>
      </c>
      <c r="E565" s="40"/>
      <c r="F565" s="225" t="s">
        <v>652</v>
      </c>
      <c r="G565" s="40"/>
      <c r="H565" s="40"/>
      <c r="I565" s="226"/>
      <c r="J565" s="40"/>
      <c r="K565" s="40"/>
      <c r="L565" s="44"/>
      <c r="M565" s="227"/>
      <c r="N565" s="228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129</v>
      </c>
      <c r="AU565" s="17" t="s">
        <v>80</v>
      </c>
    </row>
    <row r="566" s="2" customFormat="1">
      <c r="A566" s="38"/>
      <c r="B566" s="39"/>
      <c r="C566" s="40"/>
      <c r="D566" s="229" t="s">
        <v>131</v>
      </c>
      <c r="E566" s="40"/>
      <c r="F566" s="230" t="s">
        <v>653</v>
      </c>
      <c r="G566" s="40"/>
      <c r="H566" s="40"/>
      <c r="I566" s="226"/>
      <c r="J566" s="40"/>
      <c r="K566" s="40"/>
      <c r="L566" s="44"/>
      <c r="M566" s="227"/>
      <c r="N566" s="228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131</v>
      </c>
      <c r="AU566" s="17" t="s">
        <v>80</v>
      </c>
    </row>
    <row r="567" s="13" customFormat="1">
      <c r="A567" s="13"/>
      <c r="B567" s="231"/>
      <c r="C567" s="232"/>
      <c r="D567" s="224" t="s">
        <v>133</v>
      </c>
      <c r="E567" s="233" t="s">
        <v>1</v>
      </c>
      <c r="F567" s="234" t="s">
        <v>654</v>
      </c>
      <c r="G567" s="232"/>
      <c r="H567" s="233" t="s">
        <v>1</v>
      </c>
      <c r="I567" s="235"/>
      <c r="J567" s="232"/>
      <c r="K567" s="232"/>
      <c r="L567" s="236"/>
      <c r="M567" s="237"/>
      <c r="N567" s="238"/>
      <c r="O567" s="238"/>
      <c r="P567" s="238"/>
      <c r="Q567" s="238"/>
      <c r="R567" s="238"/>
      <c r="S567" s="238"/>
      <c r="T567" s="23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0" t="s">
        <v>133</v>
      </c>
      <c r="AU567" s="240" t="s">
        <v>80</v>
      </c>
      <c r="AV567" s="13" t="s">
        <v>78</v>
      </c>
      <c r="AW567" s="13" t="s">
        <v>31</v>
      </c>
      <c r="AX567" s="13" t="s">
        <v>73</v>
      </c>
      <c r="AY567" s="240" t="s">
        <v>120</v>
      </c>
    </row>
    <row r="568" s="14" customFormat="1">
      <c r="A568" s="14"/>
      <c r="B568" s="241"/>
      <c r="C568" s="242"/>
      <c r="D568" s="224" t="s">
        <v>133</v>
      </c>
      <c r="E568" s="243" t="s">
        <v>1</v>
      </c>
      <c r="F568" s="244" t="s">
        <v>655</v>
      </c>
      <c r="G568" s="242"/>
      <c r="H568" s="245">
        <v>40</v>
      </c>
      <c r="I568" s="246"/>
      <c r="J568" s="242"/>
      <c r="K568" s="242"/>
      <c r="L568" s="247"/>
      <c r="M568" s="248"/>
      <c r="N568" s="249"/>
      <c r="O568" s="249"/>
      <c r="P568" s="249"/>
      <c r="Q568" s="249"/>
      <c r="R568" s="249"/>
      <c r="S568" s="249"/>
      <c r="T568" s="25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1" t="s">
        <v>133</v>
      </c>
      <c r="AU568" s="251" t="s">
        <v>80</v>
      </c>
      <c r="AV568" s="14" t="s">
        <v>80</v>
      </c>
      <c r="AW568" s="14" t="s">
        <v>31</v>
      </c>
      <c r="AX568" s="14" t="s">
        <v>73</v>
      </c>
      <c r="AY568" s="251" t="s">
        <v>120</v>
      </c>
    </row>
    <row r="569" s="15" customFormat="1">
      <c r="A569" s="15"/>
      <c r="B569" s="252"/>
      <c r="C569" s="253"/>
      <c r="D569" s="224" t="s">
        <v>133</v>
      </c>
      <c r="E569" s="254" t="s">
        <v>1</v>
      </c>
      <c r="F569" s="255" t="s">
        <v>136</v>
      </c>
      <c r="G569" s="253"/>
      <c r="H569" s="256">
        <v>40</v>
      </c>
      <c r="I569" s="257"/>
      <c r="J569" s="253"/>
      <c r="K569" s="253"/>
      <c r="L569" s="258"/>
      <c r="M569" s="259"/>
      <c r="N569" s="260"/>
      <c r="O569" s="260"/>
      <c r="P569" s="260"/>
      <c r="Q569" s="260"/>
      <c r="R569" s="260"/>
      <c r="S569" s="260"/>
      <c r="T569" s="26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2" t="s">
        <v>133</v>
      </c>
      <c r="AU569" s="262" t="s">
        <v>80</v>
      </c>
      <c r="AV569" s="15" t="s">
        <v>127</v>
      </c>
      <c r="AW569" s="15" t="s">
        <v>31</v>
      </c>
      <c r="AX569" s="15" t="s">
        <v>78</v>
      </c>
      <c r="AY569" s="262" t="s">
        <v>120</v>
      </c>
    </row>
    <row r="570" s="2" customFormat="1" ht="24.15" customHeight="1">
      <c r="A570" s="38"/>
      <c r="B570" s="39"/>
      <c r="C570" s="211" t="s">
        <v>656</v>
      </c>
      <c r="D570" s="211" t="s">
        <v>122</v>
      </c>
      <c r="E570" s="212" t="s">
        <v>657</v>
      </c>
      <c r="F570" s="213" t="s">
        <v>658</v>
      </c>
      <c r="G570" s="214" t="s">
        <v>435</v>
      </c>
      <c r="H570" s="215">
        <v>4</v>
      </c>
      <c r="I570" s="216"/>
      <c r="J570" s="217">
        <f>ROUND(I570*H570,2)</f>
        <v>0</v>
      </c>
      <c r="K570" s="213" t="s">
        <v>126</v>
      </c>
      <c r="L570" s="44"/>
      <c r="M570" s="218" t="s">
        <v>1</v>
      </c>
      <c r="N570" s="219" t="s">
        <v>38</v>
      </c>
      <c r="O570" s="91"/>
      <c r="P570" s="220">
        <f>O570*H570</f>
        <v>0</v>
      </c>
      <c r="Q570" s="220">
        <v>0</v>
      </c>
      <c r="R570" s="220">
        <f>Q570*H570</f>
        <v>0</v>
      </c>
      <c r="S570" s="220">
        <v>0.082000000000000003</v>
      </c>
      <c r="T570" s="221">
        <f>S570*H570</f>
        <v>0.32800000000000001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2" t="s">
        <v>127</v>
      </c>
      <c r="AT570" s="222" t="s">
        <v>122</v>
      </c>
      <c r="AU570" s="222" t="s">
        <v>80</v>
      </c>
      <c r="AY570" s="17" t="s">
        <v>120</v>
      </c>
      <c r="BE570" s="223">
        <f>IF(N570="základní",J570,0)</f>
        <v>0</v>
      </c>
      <c r="BF570" s="223">
        <f>IF(N570="snížená",J570,0)</f>
        <v>0</v>
      </c>
      <c r="BG570" s="223">
        <f>IF(N570="zákl. přenesená",J570,0)</f>
        <v>0</v>
      </c>
      <c r="BH570" s="223">
        <f>IF(N570="sníž. přenesená",J570,0)</f>
        <v>0</v>
      </c>
      <c r="BI570" s="223">
        <f>IF(N570="nulová",J570,0)</f>
        <v>0</v>
      </c>
      <c r="BJ570" s="17" t="s">
        <v>78</v>
      </c>
      <c r="BK570" s="223">
        <f>ROUND(I570*H570,2)</f>
        <v>0</v>
      </c>
      <c r="BL570" s="17" t="s">
        <v>127</v>
      </c>
      <c r="BM570" s="222" t="s">
        <v>659</v>
      </c>
    </row>
    <row r="571" s="2" customFormat="1">
      <c r="A571" s="38"/>
      <c r="B571" s="39"/>
      <c r="C571" s="40"/>
      <c r="D571" s="224" t="s">
        <v>129</v>
      </c>
      <c r="E571" s="40"/>
      <c r="F571" s="225" t="s">
        <v>660</v>
      </c>
      <c r="G571" s="40"/>
      <c r="H571" s="40"/>
      <c r="I571" s="226"/>
      <c r="J571" s="40"/>
      <c r="K571" s="40"/>
      <c r="L571" s="44"/>
      <c r="M571" s="227"/>
      <c r="N571" s="228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129</v>
      </c>
      <c r="AU571" s="17" t="s">
        <v>80</v>
      </c>
    </row>
    <row r="572" s="2" customFormat="1">
      <c r="A572" s="38"/>
      <c r="B572" s="39"/>
      <c r="C572" s="40"/>
      <c r="D572" s="229" t="s">
        <v>131</v>
      </c>
      <c r="E572" s="40"/>
      <c r="F572" s="230" t="s">
        <v>661</v>
      </c>
      <c r="G572" s="40"/>
      <c r="H572" s="40"/>
      <c r="I572" s="226"/>
      <c r="J572" s="40"/>
      <c r="K572" s="40"/>
      <c r="L572" s="44"/>
      <c r="M572" s="227"/>
      <c r="N572" s="228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131</v>
      </c>
      <c r="AU572" s="17" t="s">
        <v>80</v>
      </c>
    </row>
    <row r="573" s="13" customFormat="1">
      <c r="A573" s="13"/>
      <c r="B573" s="231"/>
      <c r="C573" s="232"/>
      <c r="D573" s="224" t="s">
        <v>133</v>
      </c>
      <c r="E573" s="233" t="s">
        <v>1</v>
      </c>
      <c r="F573" s="234" t="s">
        <v>662</v>
      </c>
      <c r="G573" s="232"/>
      <c r="H573" s="233" t="s">
        <v>1</v>
      </c>
      <c r="I573" s="235"/>
      <c r="J573" s="232"/>
      <c r="K573" s="232"/>
      <c r="L573" s="236"/>
      <c r="M573" s="237"/>
      <c r="N573" s="238"/>
      <c r="O573" s="238"/>
      <c r="P573" s="238"/>
      <c r="Q573" s="238"/>
      <c r="R573" s="238"/>
      <c r="S573" s="238"/>
      <c r="T573" s="23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0" t="s">
        <v>133</v>
      </c>
      <c r="AU573" s="240" t="s">
        <v>80</v>
      </c>
      <c r="AV573" s="13" t="s">
        <v>78</v>
      </c>
      <c r="AW573" s="13" t="s">
        <v>31</v>
      </c>
      <c r="AX573" s="13" t="s">
        <v>73</v>
      </c>
      <c r="AY573" s="240" t="s">
        <v>120</v>
      </c>
    </row>
    <row r="574" s="14" customFormat="1">
      <c r="A574" s="14"/>
      <c r="B574" s="241"/>
      <c r="C574" s="242"/>
      <c r="D574" s="224" t="s">
        <v>133</v>
      </c>
      <c r="E574" s="243" t="s">
        <v>1</v>
      </c>
      <c r="F574" s="244" t="s">
        <v>663</v>
      </c>
      <c r="G574" s="242"/>
      <c r="H574" s="245">
        <v>4</v>
      </c>
      <c r="I574" s="246"/>
      <c r="J574" s="242"/>
      <c r="K574" s="242"/>
      <c r="L574" s="247"/>
      <c r="M574" s="248"/>
      <c r="N574" s="249"/>
      <c r="O574" s="249"/>
      <c r="P574" s="249"/>
      <c r="Q574" s="249"/>
      <c r="R574" s="249"/>
      <c r="S574" s="249"/>
      <c r="T574" s="25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1" t="s">
        <v>133</v>
      </c>
      <c r="AU574" s="251" t="s">
        <v>80</v>
      </c>
      <c r="AV574" s="14" t="s">
        <v>80</v>
      </c>
      <c r="AW574" s="14" t="s">
        <v>31</v>
      </c>
      <c r="AX574" s="14" t="s">
        <v>73</v>
      </c>
      <c r="AY574" s="251" t="s">
        <v>120</v>
      </c>
    </row>
    <row r="575" s="15" customFormat="1">
      <c r="A575" s="15"/>
      <c r="B575" s="252"/>
      <c r="C575" s="253"/>
      <c r="D575" s="224" t="s">
        <v>133</v>
      </c>
      <c r="E575" s="254" t="s">
        <v>1</v>
      </c>
      <c r="F575" s="255" t="s">
        <v>136</v>
      </c>
      <c r="G575" s="253"/>
      <c r="H575" s="256">
        <v>4</v>
      </c>
      <c r="I575" s="257"/>
      <c r="J575" s="253"/>
      <c r="K575" s="253"/>
      <c r="L575" s="258"/>
      <c r="M575" s="259"/>
      <c r="N575" s="260"/>
      <c r="O575" s="260"/>
      <c r="P575" s="260"/>
      <c r="Q575" s="260"/>
      <c r="R575" s="260"/>
      <c r="S575" s="260"/>
      <c r="T575" s="261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2" t="s">
        <v>133</v>
      </c>
      <c r="AU575" s="262" t="s">
        <v>80</v>
      </c>
      <c r="AV575" s="15" t="s">
        <v>127</v>
      </c>
      <c r="AW575" s="15" t="s">
        <v>31</v>
      </c>
      <c r="AX575" s="15" t="s">
        <v>78</v>
      </c>
      <c r="AY575" s="262" t="s">
        <v>120</v>
      </c>
    </row>
    <row r="576" s="12" customFormat="1" ht="22.8" customHeight="1">
      <c r="A576" s="12"/>
      <c r="B576" s="195"/>
      <c r="C576" s="196"/>
      <c r="D576" s="197" t="s">
        <v>72</v>
      </c>
      <c r="E576" s="209" t="s">
        <v>664</v>
      </c>
      <c r="F576" s="209" t="s">
        <v>665</v>
      </c>
      <c r="G576" s="196"/>
      <c r="H576" s="196"/>
      <c r="I576" s="199"/>
      <c r="J576" s="210">
        <f>BK576</f>
        <v>0</v>
      </c>
      <c r="K576" s="196"/>
      <c r="L576" s="201"/>
      <c r="M576" s="202"/>
      <c r="N576" s="203"/>
      <c r="O576" s="203"/>
      <c r="P576" s="204">
        <f>SUM(P577:P610)</f>
        <v>0</v>
      </c>
      <c r="Q576" s="203"/>
      <c r="R576" s="204">
        <f>SUM(R577:R610)</f>
        <v>0</v>
      </c>
      <c r="S576" s="203"/>
      <c r="T576" s="205">
        <f>SUM(T577:T610)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06" t="s">
        <v>78</v>
      </c>
      <c r="AT576" s="207" t="s">
        <v>72</v>
      </c>
      <c r="AU576" s="207" t="s">
        <v>78</v>
      </c>
      <c r="AY576" s="206" t="s">
        <v>120</v>
      </c>
      <c r="BK576" s="208">
        <f>SUM(BK577:BK610)</f>
        <v>0</v>
      </c>
    </row>
    <row r="577" s="2" customFormat="1" ht="21.75" customHeight="1">
      <c r="A577" s="38"/>
      <c r="B577" s="39"/>
      <c r="C577" s="211" t="s">
        <v>666</v>
      </c>
      <c r="D577" s="211" t="s">
        <v>122</v>
      </c>
      <c r="E577" s="212" t="s">
        <v>667</v>
      </c>
      <c r="F577" s="213" t="s">
        <v>668</v>
      </c>
      <c r="G577" s="214" t="s">
        <v>210</v>
      </c>
      <c r="H577" s="215">
        <v>873.17399999999998</v>
      </c>
      <c r="I577" s="216"/>
      <c r="J577" s="217">
        <f>ROUND(I577*H577,2)</f>
        <v>0</v>
      </c>
      <c r="K577" s="213" t="s">
        <v>126</v>
      </c>
      <c r="L577" s="44"/>
      <c r="M577" s="218" t="s">
        <v>1</v>
      </c>
      <c r="N577" s="219" t="s">
        <v>38</v>
      </c>
      <c r="O577" s="91"/>
      <c r="P577" s="220">
        <f>O577*H577</f>
        <v>0</v>
      </c>
      <c r="Q577" s="220">
        <v>0</v>
      </c>
      <c r="R577" s="220">
        <f>Q577*H577</f>
        <v>0</v>
      </c>
      <c r="S577" s="220">
        <v>0</v>
      </c>
      <c r="T577" s="221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2" t="s">
        <v>127</v>
      </c>
      <c r="AT577" s="222" t="s">
        <v>122</v>
      </c>
      <c r="AU577" s="222" t="s">
        <v>80</v>
      </c>
      <c r="AY577" s="17" t="s">
        <v>120</v>
      </c>
      <c r="BE577" s="223">
        <f>IF(N577="základní",J577,0)</f>
        <v>0</v>
      </c>
      <c r="BF577" s="223">
        <f>IF(N577="snížená",J577,0)</f>
        <v>0</v>
      </c>
      <c r="BG577" s="223">
        <f>IF(N577="zákl. přenesená",J577,0)</f>
        <v>0</v>
      </c>
      <c r="BH577" s="223">
        <f>IF(N577="sníž. přenesená",J577,0)</f>
        <v>0</v>
      </c>
      <c r="BI577" s="223">
        <f>IF(N577="nulová",J577,0)</f>
        <v>0</v>
      </c>
      <c r="BJ577" s="17" t="s">
        <v>78</v>
      </c>
      <c r="BK577" s="223">
        <f>ROUND(I577*H577,2)</f>
        <v>0</v>
      </c>
      <c r="BL577" s="17" t="s">
        <v>127</v>
      </c>
      <c r="BM577" s="222" t="s">
        <v>669</v>
      </c>
    </row>
    <row r="578" s="2" customFormat="1">
      <c r="A578" s="38"/>
      <c r="B578" s="39"/>
      <c r="C578" s="40"/>
      <c r="D578" s="224" t="s">
        <v>129</v>
      </c>
      <c r="E578" s="40"/>
      <c r="F578" s="225" t="s">
        <v>670</v>
      </c>
      <c r="G578" s="40"/>
      <c r="H578" s="40"/>
      <c r="I578" s="226"/>
      <c r="J578" s="40"/>
      <c r="K578" s="40"/>
      <c r="L578" s="44"/>
      <c r="M578" s="227"/>
      <c r="N578" s="228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129</v>
      </c>
      <c r="AU578" s="17" t="s">
        <v>80</v>
      </c>
    </row>
    <row r="579" s="2" customFormat="1">
      <c r="A579" s="38"/>
      <c r="B579" s="39"/>
      <c r="C579" s="40"/>
      <c r="D579" s="229" t="s">
        <v>131</v>
      </c>
      <c r="E579" s="40"/>
      <c r="F579" s="230" t="s">
        <v>671</v>
      </c>
      <c r="G579" s="40"/>
      <c r="H579" s="40"/>
      <c r="I579" s="226"/>
      <c r="J579" s="40"/>
      <c r="K579" s="40"/>
      <c r="L579" s="44"/>
      <c r="M579" s="227"/>
      <c r="N579" s="228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131</v>
      </c>
      <c r="AU579" s="17" t="s">
        <v>80</v>
      </c>
    </row>
    <row r="580" s="2" customFormat="1" ht="24.15" customHeight="1">
      <c r="A580" s="38"/>
      <c r="B580" s="39"/>
      <c r="C580" s="211" t="s">
        <v>672</v>
      </c>
      <c r="D580" s="211" t="s">
        <v>122</v>
      </c>
      <c r="E580" s="212" t="s">
        <v>673</v>
      </c>
      <c r="F580" s="213" t="s">
        <v>674</v>
      </c>
      <c r="G580" s="214" t="s">
        <v>210</v>
      </c>
      <c r="H580" s="215">
        <v>13097.610000000001</v>
      </c>
      <c r="I580" s="216"/>
      <c r="J580" s="217">
        <f>ROUND(I580*H580,2)</f>
        <v>0</v>
      </c>
      <c r="K580" s="213" t="s">
        <v>126</v>
      </c>
      <c r="L580" s="44"/>
      <c r="M580" s="218" t="s">
        <v>1</v>
      </c>
      <c r="N580" s="219" t="s">
        <v>38</v>
      </c>
      <c r="O580" s="91"/>
      <c r="P580" s="220">
        <f>O580*H580</f>
        <v>0</v>
      </c>
      <c r="Q580" s="220">
        <v>0</v>
      </c>
      <c r="R580" s="220">
        <f>Q580*H580</f>
        <v>0</v>
      </c>
      <c r="S580" s="220">
        <v>0</v>
      </c>
      <c r="T580" s="221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2" t="s">
        <v>127</v>
      </c>
      <c r="AT580" s="222" t="s">
        <v>122</v>
      </c>
      <c r="AU580" s="222" t="s">
        <v>80</v>
      </c>
      <c r="AY580" s="17" t="s">
        <v>120</v>
      </c>
      <c r="BE580" s="223">
        <f>IF(N580="základní",J580,0)</f>
        <v>0</v>
      </c>
      <c r="BF580" s="223">
        <f>IF(N580="snížená",J580,0)</f>
        <v>0</v>
      </c>
      <c r="BG580" s="223">
        <f>IF(N580="zákl. přenesená",J580,0)</f>
        <v>0</v>
      </c>
      <c r="BH580" s="223">
        <f>IF(N580="sníž. přenesená",J580,0)</f>
        <v>0</v>
      </c>
      <c r="BI580" s="223">
        <f>IF(N580="nulová",J580,0)</f>
        <v>0</v>
      </c>
      <c r="BJ580" s="17" t="s">
        <v>78</v>
      </c>
      <c r="BK580" s="223">
        <f>ROUND(I580*H580,2)</f>
        <v>0</v>
      </c>
      <c r="BL580" s="17" t="s">
        <v>127</v>
      </c>
      <c r="BM580" s="222" t="s">
        <v>675</v>
      </c>
    </row>
    <row r="581" s="2" customFormat="1">
      <c r="A581" s="38"/>
      <c r="B581" s="39"/>
      <c r="C581" s="40"/>
      <c r="D581" s="224" t="s">
        <v>129</v>
      </c>
      <c r="E581" s="40"/>
      <c r="F581" s="225" t="s">
        <v>676</v>
      </c>
      <c r="G581" s="40"/>
      <c r="H581" s="40"/>
      <c r="I581" s="226"/>
      <c r="J581" s="40"/>
      <c r="K581" s="40"/>
      <c r="L581" s="44"/>
      <c r="M581" s="227"/>
      <c r="N581" s="228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129</v>
      </c>
      <c r="AU581" s="17" t="s">
        <v>80</v>
      </c>
    </row>
    <row r="582" s="2" customFormat="1">
      <c r="A582" s="38"/>
      <c r="B582" s="39"/>
      <c r="C582" s="40"/>
      <c r="D582" s="229" t="s">
        <v>131</v>
      </c>
      <c r="E582" s="40"/>
      <c r="F582" s="230" t="s">
        <v>677</v>
      </c>
      <c r="G582" s="40"/>
      <c r="H582" s="40"/>
      <c r="I582" s="226"/>
      <c r="J582" s="40"/>
      <c r="K582" s="40"/>
      <c r="L582" s="44"/>
      <c r="M582" s="227"/>
      <c r="N582" s="228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131</v>
      </c>
      <c r="AU582" s="17" t="s">
        <v>80</v>
      </c>
    </row>
    <row r="583" s="14" customFormat="1">
      <c r="A583" s="14"/>
      <c r="B583" s="241"/>
      <c r="C583" s="242"/>
      <c r="D583" s="224" t="s">
        <v>133</v>
      </c>
      <c r="E583" s="242"/>
      <c r="F583" s="244" t="s">
        <v>678</v>
      </c>
      <c r="G583" s="242"/>
      <c r="H583" s="245">
        <v>13097.610000000001</v>
      </c>
      <c r="I583" s="246"/>
      <c r="J583" s="242"/>
      <c r="K583" s="242"/>
      <c r="L583" s="247"/>
      <c r="M583" s="248"/>
      <c r="N583" s="249"/>
      <c r="O583" s="249"/>
      <c r="P583" s="249"/>
      <c r="Q583" s="249"/>
      <c r="R583" s="249"/>
      <c r="S583" s="249"/>
      <c r="T583" s="25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1" t="s">
        <v>133</v>
      </c>
      <c r="AU583" s="251" t="s">
        <v>80</v>
      </c>
      <c r="AV583" s="14" t="s">
        <v>80</v>
      </c>
      <c r="AW583" s="14" t="s">
        <v>4</v>
      </c>
      <c r="AX583" s="14" t="s">
        <v>78</v>
      </c>
      <c r="AY583" s="251" t="s">
        <v>120</v>
      </c>
    </row>
    <row r="584" s="2" customFormat="1" ht="24.15" customHeight="1">
      <c r="A584" s="38"/>
      <c r="B584" s="39"/>
      <c r="C584" s="211" t="s">
        <v>679</v>
      </c>
      <c r="D584" s="211" t="s">
        <v>122</v>
      </c>
      <c r="E584" s="212" t="s">
        <v>680</v>
      </c>
      <c r="F584" s="213" t="s">
        <v>681</v>
      </c>
      <c r="G584" s="214" t="s">
        <v>210</v>
      </c>
      <c r="H584" s="215">
        <v>873.17399999999998</v>
      </c>
      <c r="I584" s="216"/>
      <c r="J584" s="217">
        <f>ROUND(I584*H584,2)</f>
        <v>0</v>
      </c>
      <c r="K584" s="213" t="s">
        <v>126</v>
      </c>
      <c r="L584" s="44"/>
      <c r="M584" s="218" t="s">
        <v>1</v>
      </c>
      <c r="N584" s="219" t="s">
        <v>38</v>
      </c>
      <c r="O584" s="91"/>
      <c r="P584" s="220">
        <f>O584*H584</f>
        <v>0</v>
      </c>
      <c r="Q584" s="220">
        <v>0</v>
      </c>
      <c r="R584" s="220">
        <f>Q584*H584</f>
        <v>0</v>
      </c>
      <c r="S584" s="220">
        <v>0</v>
      </c>
      <c r="T584" s="221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2" t="s">
        <v>127</v>
      </c>
      <c r="AT584" s="222" t="s">
        <v>122</v>
      </c>
      <c r="AU584" s="222" t="s">
        <v>80</v>
      </c>
      <c r="AY584" s="17" t="s">
        <v>120</v>
      </c>
      <c r="BE584" s="223">
        <f>IF(N584="základní",J584,0)</f>
        <v>0</v>
      </c>
      <c r="BF584" s="223">
        <f>IF(N584="snížená",J584,0)</f>
        <v>0</v>
      </c>
      <c r="BG584" s="223">
        <f>IF(N584="zákl. přenesená",J584,0)</f>
        <v>0</v>
      </c>
      <c r="BH584" s="223">
        <f>IF(N584="sníž. přenesená",J584,0)</f>
        <v>0</v>
      </c>
      <c r="BI584" s="223">
        <f>IF(N584="nulová",J584,0)</f>
        <v>0</v>
      </c>
      <c r="BJ584" s="17" t="s">
        <v>78</v>
      </c>
      <c r="BK584" s="223">
        <f>ROUND(I584*H584,2)</f>
        <v>0</v>
      </c>
      <c r="BL584" s="17" t="s">
        <v>127</v>
      </c>
      <c r="BM584" s="222" t="s">
        <v>682</v>
      </c>
    </row>
    <row r="585" s="2" customFormat="1">
      <c r="A585" s="38"/>
      <c r="B585" s="39"/>
      <c r="C585" s="40"/>
      <c r="D585" s="224" t="s">
        <v>129</v>
      </c>
      <c r="E585" s="40"/>
      <c r="F585" s="225" t="s">
        <v>683</v>
      </c>
      <c r="G585" s="40"/>
      <c r="H585" s="40"/>
      <c r="I585" s="226"/>
      <c r="J585" s="40"/>
      <c r="K585" s="40"/>
      <c r="L585" s="44"/>
      <c r="M585" s="227"/>
      <c r="N585" s="228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129</v>
      </c>
      <c r="AU585" s="17" t="s">
        <v>80</v>
      </c>
    </row>
    <row r="586" s="2" customFormat="1">
      <c r="A586" s="38"/>
      <c r="B586" s="39"/>
      <c r="C586" s="40"/>
      <c r="D586" s="229" t="s">
        <v>131</v>
      </c>
      <c r="E586" s="40"/>
      <c r="F586" s="230" t="s">
        <v>684</v>
      </c>
      <c r="G586" s="40"/>
      <c r="H586" s="40"/>
      <c r="I586" s="226"/>
      <c r="J586" s="40"/>
      <c r="K586" s="40"/>
      <c r="L586" s="44"/>
      <c r="M586" s="227"/>
      <c r="N586" s="228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131</v>
      </c>
      <c r="AU586" s="17" t="s">
        <v>80</v>
      </c>
    </row>
    <row r="587" s="2" customFormat="1" ht="33" customHeight="1">
      <c r="A587" s="38"/>
      <c r="B587" s="39"/>
      <c r="C587" s="211" t="s">
        <v>685</v>
      </c>
      <c r="D587" s="211" t="s">
        <v>122</v>
      </c>
      <c r="E587" s="212" t="s">
        <v>686</v>
      </c>
      <c r="F587" s="213" t="s">
        <v>687</v>
      </c>
      <c r="G587" s="214" t="s">
        <v>210</v>
      </c>
      <c r="H587" s="215">
        <v>359.39400000000001</v>
      </c>
      <c r="I587" s="216"/>
      <c r="J587" s="217">
        <f>ROUND(I587*H587,2)</f>
        <v>0</v>
      </c>
      <c r="K587" s="213" t="s">
        <v>126</v>
      </c>
      <c r="L587" s="44"/>
      <c r="M587" s="218" t="s">
        <v>1</v>
      </c>
      <c r="N587" s="219" t="s">
        <v>38</v>
      </c>
      <c r="O587" s="91"/>
      <c r="P587" s="220">
        <f>O587*H587</f>
        <v>0</v>
      </c>
      <c r="Q587" s="220">
        <v>0</v>
      </c>
      <c r="R587" s="220">
        <f>Q587*H587</f>
        <v>0</v>
      </c>
      <c r="S587" s="220">
        <v>0</v>
      </c>
      <c r="T587" s="221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2" t="s">
        <v>127</v>
      </c>
      <c r="AT587" s="222" t="s">
        <v>122</v>
      </c>
      <c r="AU587" s="222" t="s">
        <v>80</v>
      </c>
      <c r="AY587" s="17" t="s">
        <v>120</v>
      </c>
      <c r="BE587" s="223">
        <f>IF(N587="základní",J587,0)</f>
        <v>0</v>
      </c>
      <c r="BF587" s="223">
        <f>IF(N587="snížená",J587,0)</f>
        <v>0</v>
      </c>
      <c r="BG587" s="223">
        <f>IF(N587="zákl. přenesená",J587,0)</f>
        <v>0</v>
      </c>
      <c r="BH587" s="223">
        <f>IF(N587="sníž. přenesená",J587,0)</f>
        <v>0</v>
      </c>
      <c r="BI587" s="223">
        <f>IF(N587="nulová",J587,0)</f>
        <v>0</v>
      </c>
      <c r="BJ587" s="17" t="s">
        <v>78</v>
      </c>
      <c r="BK587" s="223">
        <f>ROUND(I587*H587,2)</f>
        <v>0</v>
      </c>
      <c r="BL587" s="17" t="s">
        <v>127</v>
      </c>
      <c r="BM587" s="222" t="s">
        <v>688</v>
      </c>
    </row>
    <row r="588" s="2" customFormat="1">
      <c r="A588" s="38"/>
      <c r="B588" s="39"/>
      <c r="C588" s="40"/>
      <c r="D588" s="224" t="s">
        <v>129</v>
      </c>
      <c r="E588" s="40"/>
      <c r="F588" s="225" t="s">
        <v>689</v>
      </c>
      <c r="G588" s="40"/>
      <c r="H588" s="40"/>
      <c r="I588" s="226"/>
      <c r="J588" s="40"/>
      <c r="K588" s="40"/>
      <c r="L588" s="44"/>
      <c r="M588" s="227"/>
      <c r="N588" s="228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129</v>
      </c>
      <c r="AU588" s="17" t="s">
        <v>80</v>
      </c>
    </row>
    <row r="589" s="2" customFormat="1">
      <c r="A589" s="38"/>
      <c r="B589" s="39"/>
      <c r="C589" s="40"/>
      <c r="D589" s="229" t="s">
        <v>131</v>
      </c>
      <c r="E589" s="40"/>
      <c r="F589" s="230" t="s">
        <v>690</v>
      </c>
      <c r="G589" s="40"/>
      <c r="H589" s="40"/>
      <c r="I589" s="226"/>
      <c r="J589" s="40"/>
      <c r="K589" s="40"/>
      <c r="L589" s="44"/>
      <c r="M589" s="227"/>
      <c r="N589" s="228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131</v>
      </c>
      <c r="AU589" s="17" t="s">
        <v>80</v>
      </c>
    </row>
    <row r="590" s="13" customFormat="1">
      <c r="A590" s="13"/>
      <c r="B590" s="231"/>
      <c r="C590" s="232"/>
      <c r="D590" s="224" t="s">
        <v>133</v>
      </c>
      <c r="E590" s="233" t="s">
        <v>1</v>
      </c>
      <c r="F590" s="234" t="s">
        <v>219</v>
      </c>
      <c r="G590" s="232"/>
      <c r="H590" s="233" t="s">
        <v>1</v>
      </c>
      <c r="I590" s="235"/>
      <c r="J590" s="232"/>
      <c r="K590" s="232"/>
      <c r="L590" s="236"/>
      <c r="M590" s="237"/>
      <c r="N590" s="238"/>
      <c r="O590" s="238"/>
      <c r="P590" s="238"/>
      <c r="Q590" s="238"/>
      <c r="R590" s="238"/>
      <c r="S590" s="238"/>
      <c r="T590" s="23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0" t="s">
        <v>133</v>
      </c>
      <c r="AU590" s="240" t="s">
        <v>80</v>
      </c>
      <c r="AV590" s="13" t="s">
        <v>78</v>
      </c>
      <c r="AW590" s="13" t="s">
        <v>31</v>
      </c>
      <c r="AX590" s="13" t="s">
        <v>73</v>
      </c>
      <c r="AY590" s="240" t="s">
        <v>120</v>
      </c>
    </row>
    <row r="591" s="14" customFormat="1">
      <c r="A591" s="14"/>
      <c r="B591" s="241"/>
      <c r="C591" s="242"/>
      <c r="D591" s="224" t="s">
        <v>133</v>
      </c>
      <c r="E591" s="243" t="s">
        <v>1</v>
      </c>
      <c r="F591" s="244" t="s">
        <v>691</v>
      </c>
      <c r="G591" s="242"/>
      <c r="H591" s="245">
        <v>359.39400000000001</v>
      </c>
      <c r="I591" s="246"/>
      <c r="J591" s="242"/>
      <c r="K591" s="242"/>
      <c r="L591" s="247"/>
      <c r="M591" s="248"/>
      <c r="N591" s="249"/>
      <c r="O591" s="249"/>
      <c r="P591" s="249"/>
      <c r="Q591" s="249"/>
      <c r="R591" s="249"/>
      <c r="S591" s="249"/>
      <c r="T591" s="25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1" t="s">
        <v>133</v>
      </c>
      <c r="AU591" s="251" t="s">
        <v>80</v>
      </c>
      <c r="AV591" s="14" t="s">
        <v>80</v>
      </c>
      <c r="AW591" s="14" t="s">
        <v>31</v>
      </c>
      <c r="AX591" s="14" t="s">
        <v>73</v>
      </c>
      <c r="AY591" s="251" t="s">
        <v>120</v>
      </c>
    </row>
    <row r="592" s="15" customFormat="1">
      <c r="A592" s="15"/>
      <c r="B592" s="252"/>
      <c r="C592" s="253"/>
      <c r="D592" s="224" t="s">
        <v>133</v>
      </c>
      <c r="E592" s="254" t="s">
        <v>1</v>
      </c>
      <c r="F592" s="255" t="s">
        <v>136</v>
      </c>
      <c r="G592" s="253"/>
      <c r="H592" s="256">
        <v>359.39400000000001</v>
      </c>
      <c r="I592" s="257"/>
      <c r="J592" s="253"/>
      <c r="K592" s="253"/>
      <c r="L592" s="258"/>
      <c r="M592" s="259"/>
      <c r="N592" s="260"/>
      <c r="O592" s="260"/>
      <c r="P592" s="260"/>
      <c r="Q592" s="260"/>
      <c r="R592" s="260"/>
      <c r="S592" s="260"/>
      <c r="T592" s="261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2" t="s">
        <v>133</v>
      </c>
      <c r="AU592" s="262" t="s">
        <v>80</v>
      </c>
      <c r="AV592" s="15" t="s">
        <v>127</v>
      </c>
      <c r="AW592" s="15" t="s">
        <v>31</v>
      </c>
      <c r="AX592" s="15" t="s">
        <v>78</v>
      </c>
      <c r="AY592" s="262" t="s">
        <v>120</v>
      </c>
    </row>
    <row r="593" s="2" customFormat="1" ht="33" customHeight="1">
      <c r="A593" s="38"/>
      <c r="B593" s="39"/>
      <c r="C593" s="211" t="s">
        <v>692</v>
      </c>
      <c r="D593" s="211" t="s">
        <v>122</v>
      </c>
      <c r="E593" s="212" t="s">
        <v>693</v>
      </c>
      <c r="F593" s="213" t="s">
        <v>694</v>
      </c>
      <c r="G593" s="214" t="s">
        <v>210</v>
      </c>
      <c r="H593" s="215">
        <v>154.036</v>
      </c>
      <c r="I593" s="216"/>
      <c r="J593" s="217">
        <f>ROUND(I593*H593,2)</f>
        <v>0</v>
      </c>
      <c r="K593" s="213" t="s">
        <v>126</v>
      </c>
      <c r="L593" s="44"/>
      <c r="M593" s="218" t="s">
        <v>1</v>
      </c>
      <c r="N593" s="219" t="s">
        <v>38</v>
      </c>
      <c r="O593" s="91"/>
      <c r="P593" s="220">
        <f>O593*H593</f>
        <v>0</v>
      </c>
      <c r="Q593" s="220">
        <v>0</v>
      </c>
      <c r="R593" s="220">
        <f>Q593*H593</f>
        <v>0</v>
      </c>
      <c r="S593" s="220">
        <v>0</v>
      </c>
      <c r="T593" s="221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2" t="s">
        <v>127</v>
      </c>
      <c r="AT593" s="222" t="s">
        <v>122</v>
      </c>
      <c r="AU593" s="222" t="s">
        <v>80</v>
      </c>
      <c r="AY593" s="17" t="s">
        <v>120</v>
      </c>
      <c r="BE593" s="223">
        <f>IF(N593="základní",J593,0)</f>
        <v>0</v>
      </c>
      <c r="BF593" s="223">
        <f>IF(N593="snížená",J593,0)</f>
        <v>0</v>
      </c>
      <c r="BG593" s="223">
        <f>IF(N593="zákl. přenesená",J593,0)</f>
        <v>0</v>
      </c>
      <c r="BH593" s="223">
        <f>IF(N593="sníž. přenesená",J593,0)</f>
        <v>0</v>
      </c>
      <c r="BI593" s="223">
        <f>IF(N593="nulová",J593,0)</f>
        <v>0</v>
      </c>
      <c r="BJ593" s="17" t="s">
        <v>78</v>
      </c>
      <c r="BK593" s="223">
        <f>ROUND(I593*H593,2)</f>
        <v>0</v>
      </c>
      <c r="BL593" s="17" t="s">
        <v>127</v>
      </c>
      <c r="BM593" s="222" t="s">
        <v>695</v>
      </c>
    </row>
    <row r="594" s="2" customFormat="1">
      <c r="A594" s="38"/>
      <c r="B594" s="39"/>
      <c r="C594" s="40"/>
      <c r="D594" s="224" t="s">
        <v>129</v>
      </c>
      <c r="E594" s="40"/>
      <c r="F594" s="225" t="s">
        <v>696</v>
      </c>
      <c r="G594" s="40"/>
      <c r="H594" s="40"/>
      <c r="I594" s="226"/>
      <c r="J594" s="40"/>
      <c r="K594" s="40"/>
      <c r="L594" s="44"/>
      <c r="M594" s="227"/>
      <c r="N594" s="228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129</v>
      </c>
      <c r="AU594" s="17" t="s">
        <v>80</v>
      </c>
    </row>
    <row r="595" s="2" customFormat="1">
      <c r="A595" s="38"/>
      <c r="B595" s="39"/>
      <c r="C595" s="40"/>
      <c r="D595" s="229" t="s">
        <v>131</v>
      </c>
      <c r="E595" s="40"/>
      <c r="F595" s="230" t="s">
        <v>697</v>
      </c>
      <c r="G595" s="40"/>
      <c r="H595" s="40"/>
      <c r="I595" s="226"/>
      <c r="J595" s="40"/>
      <c r="K595" s="40"/>
      <c r="L595" s="44"/>
      <c r="M595" s="227"/>
      <c r="N595" s="228"/>
      <c r="O595" s="91"/>
      <c r="P595" s="91"/>
      <c r="Q595" s="91"/>
      <c r="R595" s="91"/>
      <c r="S595" s="91"/>
      <c r="T595" s="92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131</v>
      </c>
      <c r="AU595" s="17" t="s">
        <v>80</v>
      </c>
    </row>
    <row r="596" s="13" customFormat="1">
      <c r="A596" s="13"/>
      <c r="B596" s="231"/>
      <c r="C596" s="232"/>
      <c r="D596" s="224" t="s">
        <v>133</v>
      </c>
      <c r="E596" s="233" t="s">
        <v>1</v>
      </c>
      <c r="F596" s="234" t="s">
        <v>219</v>
      </c>
      <c r="G596" s="232"/>
      <c r="H596" s="233" t="s">
        <v>1</v>
      </c>
      <c r="I596" s="235"/>
      <c r="J596" s="232"/>
      <c r="K596" s="232"/>
      <c r="L596" s="236"/>
      <c r="M596" s="237"/>
      <c r="N596" s="238"/>
      <c r="O596" s="238"/>
      <c r="P596" s="238"/>
      <c r="Q596" s="238"/>
      <c r="R596" s="238"/>
      <c r="S596" s="238"/>
      <c r="T596" s="23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0" t="s">
        <v>133</v>
      </c>
      <c r="AU596" s="240" t="s">
        <v>80</v>
      </c>
      <c r="AV596" s="13" t="s">
        <v>78</v>
      </c>
      <c r="AW596" s="13" t="s">
        <v>31</v>
      </c>
      <c r="AX596" s="13" t="s">
        <v>73</v>
      </c>
      <c r="AY596" s="240" t="s">
        <v>120</v>
      </c>
    </row>
    <row r="597" s="14" customFormat="1">
      <c r="A597" s="14"/>
      <c r="B597" s="241"/>
      <c r="C597" s="242"/>
      <c r="D597" s="224" t="s">
        <v>133</v>
      </c>
      <c r="E597" s="243" t="s">
        <v>1</v>
      </c>
      <c r="F597" s="244" t="s">
        <v>698</v>
      </c>
      <c r="G597" s="242"/>
      <c r="H597" s="245">
        <v>154.03559999999999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1" t="s">
        <v>133</v>
      </c>
      <c r="AU597" s="251" t="s">
        <v>80</v>
      </c>
      <c r="AV597" s="14" t="s">
        <v>80</v>
      </c>
      <c r="AW597" s="14" t="s">
        <v>31</v>
      </c>
      <c r="AX597" s="14" t="s">
        <v>73</v>
      </c>
      <c r="AY597" s="251" t="s">
        <v>120</v>
      </c>
    </row>
    <row r="598" s="15" customFormat="1">
      <c r="A598" s="15"/>
      <c r="B598" s="252"/>
      <c r="C598" s="253"/>
      <c r="D598" s="224" t="s">
        <v>133</v>
      </c>
      <c r="E598" s="254" t="s">
        <v>1</v>
      </c>
      <c r="F598" s="255" t="s">
        <v>136</v>
      </c>
      <c r="G598" s="253"/>
      <c r="H598" s="256">
        <v>154.03559999999999</v>
      </c>
      <c r="I598" s="257"/>
      <c r="J598" s="253"/>
      <c r="K598" s="253"/>
      <c r="L598" s="258"/>
      <c r="M598" s="259"/>
      <c r="N598" s="260"/>
      <c r="O598" s="260"/>
      <c r="P598" s="260"/>
      <c r="Q598" s="260"/>
      <c r="R598" s="260"/>
      <c r="S598" s="260"/>
      <c r="T598" s="261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2" t="s">
        <v>133</v>
      </c>
      <c r="AU598" s="262" t="s">
        <v>80</v>
      </c>
      <c r="AV598" s="15" t="s">
        <v>127</v>
      </c>
      <c r="AW598" s="15" t="s">
        <v>31</v>
      </c>
      <c r="AX598" s="15" t="s">
        <v>78</v>
      </c>
      <c r="AY598" s="262" t="s">
        <v>120</v>
      </c>
    </row>
    <row r="599" s="2" customFormat="1" ht="37.8" customHeight="1">
      <c r="A599" s="38"/>
      <c r="B599" s="39"/>
      <c r="C599" s="211" t="s">
        <v>699</v>
      </c>
      <c r="D599" s="211" t="s">
        <v>122</v>
      </c>
      <c r="E599" s="212" t="s">
        <v>700</v>
      </c>
      <c r="F599" s="213" t="s">
        <v>701</v>
      </c>
      <c r="G599" s="214" t="s">
        <v>210</v>
      </c>
      <c r="H599" s="215">
        <v>359.39400000000001</v>
      </c>
      <c r="I599" s="216"/>
      <c r="J599" s="217">
        <f>ROUND(I599*H599,2)</f>
        <v>0</v>
      </c>
      <c r="K599" s="213" t="s">
        <v>126</v>
      </c>
      <c r="L599" s="44"/>
      <c r="M599" s="218" t="s">
        <v>1</v>
      </c>
      <c r="N599" s="219" t="s">
        <v>38</v>
      </c>
      <c r="O599" s="91"/>
      <c r="P599" s="220">
        <f>O599*H599</f>
        <v>0</v>
      </c>
      <c r="Q599" s="220">
        <v>0</v>
      </c>
      <c r="R599" s="220">
        <f>Q599*H599</f>
        <v>0</v>
      </c>
      <c r="S599" s="220">
        <v>0</v>
      </c>
      <c r="T599" s="221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2" t="s">
        <v>127</v>
      </c>
      <c r="AT599" s="222" t="s">
        <v>122</v>
      </c>
      <c r="AU599" s="222" t="s">
        <v>80</v>
      </c>
      <c r="AY599" s="17" t="s">
        <v>120</v>
      </c>
      <c r="BE599" s="223">
        <f>IF(N599="základní",J599,0)</f>
        <v>0</v>
      </c>
      <c r="BF599" s="223">
        <f>IF(N599="snížená",J599,0)</f>
        <v>0</v>
      </c>
      <c r="BG599" s="223">
        <f>IF(N599="zákl. přenesená",J599,0)</f>
        <v>0</v>
      </c>
      <c r="BH599" s="223">
        <f>IF(N599="sníž. přenesená",J599,0)</f>
        <v>0</v>
      </c>
      <c r="BI599" s="223">
        <f>IF(N599="nulová",J599,0)</f>
        <v>0</v>
      </c>
      <c r="BJ599" s="17" t="s">
        <v>78</v>
      </c>
      <c r="BK599" s="223">
        <f>ROUND(I599*H599,2)</f>
        <v>0</v>
      </c>
      <c r="BL599" s="17" t="s">
        <v>127</v>
      </c>
      <c r="BM599" s="222" t="s">
        <v>702</v>
      </c>
    </row>
    <row r="600" s="2" customFormat="1">
      <c r="A600" s="38"/>
      <c r="B600" s="39"/>
      <c r="C600" s="40"/>
      <c r="D600" s="224" t="s">
        <v>129</v>
      </c>
      <c r="E600" s="40"/>
      <c r="F600" s="225" t="s">
        <v>703</v>
      </c>
      <c r="G600" s="40"/>
      <c r="H600" s="40"/>
      <c r="I600" s="226"/>
      <c r="J600" s="40"/>
      <c r="K600" s="40"/>
      <c r="L600" s="44"/>
      <c r="M600" s="227"/>
      <c r="N600" s="228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129</v>
      </c>
      <c r="AU600" s="17" t="s">
        <v>80</v>
      </c>
    </row>
    <row r="601" s="2" customFormat="1">
      <c r="A601" s="38"/>
      <c r="B601" s="39"/>
      <c r="C601" s="40"/>
      <c r="D601" s="229" t="s">
        <v>131</v>
      </c>
      <c r="E601" s="40"/>
      <c r="F601" s="230" t="s">
        <v>704</v>
      </c>
      <c r="G601" s="40"/>
      <c r="H601" s="40"/>
      <c r="I601" s="226"/>
      <c r="J601" s="40"/>
      <c r="K601" s="40"/>
      <c r="L601" s="44"/>
      <c r="M601" s="227"/>
      <c r="N601" s="228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131</v>
      </c>
      <c r="AU601" s="17" t="s">
        <v>80</v>
      </c>
    </row>
    <row r="602" s="13" customFormat="1">
      <c r="A602" s="13"/>
      <c r="B602" s="231"/>
      <c r="C602" s="232"/>
      <c r="D602" s="224" t="s">
        <v>133</v>
      </c>
      <c r="E602" s="233" t="s">
        <v>1</v>
      </c>
      <c r="F602" s="234" t="s">
        <v>226</v>
      </c>
      <c r="G602" s="232"/>
      <c r="H602" s="233" t="s">
        <v>1</v>
      </c>
      <c r="I602" s="235"/>
      <c r="J602" s="232"/>
      <c r="K602" s="232"/>
      <c r="L602" s="236"/>
      <c r="M602" s="237"/>
      <c r="N602" s="238"/>
      <c r="O602" s="238"/>
      <c r="P602" s="238"/>
      <c r="Q602" s="238"/>
      <c r="R602" s="238"/>
      <c r="S602" s="238"/>
      <c r="T602" s="239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0" t="s">
        <v>133</v>
      </c>
      <c r="AU602" s="240" t="s">
        <v>80</v>
      </c>
      <c r="AV602" s="13" t="s">
        <v>78</v>
      </c>
      <c r="AW602" s="13" t="s">
        <v>31</v>
      </c>
      <c r="AX602" s="13" t="s">
        <v>73</v>
      </c>
      <c r="AY602" s="240" t="s">
        <v>120</v>
      </c>
    </row>
    <row r="603" s="14" customFormat="1">
      <c r="A603" s="14"/>
      <c r="B603" s="241"/>
      <c r="C603" s="242"/>
      <c r="D603" s="224" t="s">
        <v>133</v>
      </c>
      <c r="E603" s="243" t="s">
        <v>1</v>
      </c>
      <c r="F603" s="244" t="s">
        <v>691</v>
      </c>
      <c r="G603" s="242"/>
      <c r="H603" s="245">
        <v>359.39400000000001</v>
      </c>
      <c r="I603" s="246"/>
      <c r="J603" s="242"/>
      <c r="K603" s="242"/>
      <c r="L603" s="247"/>
      <c r="M603" s="248"/>
      <c r="N603" s="249"/>
      <c r="O603" s="249"/>
      <c r="P603" s="249"/>
      <c r="Q603" s="249"/>
      <c r="R603" s="249"/>
      <c r="S603" s="249"/>
      <c r="T603" s="25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1" t="s">
        <v>133</v>
      </c>
      <c r="AU603" s="251" t="s">
        <v>80</v>
      </c>
      <c r="AV603" s="14" t="s">
        <v>80</v>
      </c>
      <c r="AW603" s="14" t="s">
        <v>31</v>
      </c>
      <c r="AX603" s="14" t="s">
        <v>73</v>
      </c>
      <c r="AY603" s="251" t="s">
        <v>120</v>
      </c>
    </row>
    <row r="604" s="15" customFormat="1">
      <c r="A604" s="15"/>
      <c r="B604" s="252"/>
      <c r="C604" s="253"/>
      <c r="D604" s="224" t="s">
        <v>133</v>
      </c>
      <c r="E604" s="254" t="s">
        <v>1</v>
      </c>
      <c r="F604" s="255" t="s">
        <v>136</v>
      </c>
      <c r="G604" s="253"/>
      <c r="H604" s="256">
        <v>359.39400000000001</v>
      </c>
      <c r="I604" s="257"/>
      <c r="J604" s="253"/>
      <c r="K604" s="253"/>
      <c r="L604" s="258"/>
      <c r="M604" s="259"/>
      <c r="N604" s="260"/>
      <c r="O604" s="260"/>
      <c r="P604" s="260"/>
      <c r="Q604" s="260"/>
      <c r="R604" s="260"/>
      <c r="S604" s="260"/>
      <c r="T604" s="261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2" t="s">
        <v>133</v>
      </c>
      <c r="AU604" s="262" t="s">
        <v>80</v>
      </c>
      <c r="AV604" s="15" t="s">
        <v>127</v>
      </c>
      <c r="AW604" s="15" t="s">
        <v>31</v>
      </c>
      <c r="AX604" s="15" t="s">
        <v>78</v>
      </c>
      <c r="AY604" s="262" t="s">
        <v>120</v>
      </c>
    </row>
    <row r="605" s="2" customFormat="1" ht="44.25" customHeight="1">
      <c r="A605" s="38"/>
      <c r="B605" s="39"/>
      <c r="C605" s="211" t="s">
        <v>705</v>
      </c>
      <c r="D605" s="211" t="s">
        <v>122</v>
      </c>
      <c r="E605" s="212" t="s">
        <v>706</v>
      </c>
      <c r="F605" s="213" t="s">
        <v>707</v>
      </c>
      <c r="G605" s="214" t="s">
        <v>210</v>
      </c>
      <c r="H605" s="215">
        <v>359.416</v>
      </c>
      <c r="I605" s="216"/>
      <c r="J605" s="217">
        <f>ROUND(I605*H605,2)</f>
        <v>0</v>
      </c>
      <c r="K605" s="213" t="s">
        <v>126</v>
      </c>
      <c r="L605" s="44"/>
      <c r="M605" s="218" t="s">
        <v>1</v>
      </c>
      <c r="N605" s="219" t="s">
        <v>38</v>
      </c>
      <c r="O605" s="91"/>
      <c r="P605" s="220">
        <f>O605*H605</f>
        <v>0</v>
      </c>
      <c r="Q605" s="220">
        <v>0</v>
      </c>
      <c r="R605" s="220">
        <f>Q605*H605</f>
        <v>0</v>
      </c>
      <c r="S605" s="220">
        <v>0</v>
      </c>
      <c r="T605" s="221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2" t="s">
        <v>127</v>
      </c>
      <c r="AT605" s="222" t="s">
        <v>122</v>
      </c>
      <c r="AU605" s="222" t="s">
        <v>80</v>
      </c>
      <c r="AY605" s="17" t="s">
        <v>120</v>
      </c>
      <c r="BE605" s="223">
        <f>IF(N605="základní",J605,0)</f>
        <v>0</v>
      </c>
      <c r="BF605" s="223">
        <f>IF(N605="snížená",J605,0)</f>
        <v>0</v>
      </c>
      <c r="BG605" s="223">
        <f>IF(N605="zákl. přenesená",J605,0)</f>
        <v>0</v>
      </c>
      <c r="BH605" s="223">
        <f>IF(N605="sníž. přenesená",J605,0)</f>
        <v>0</v>
      </c>
      <c r="BI605" s="223">
        <f>IF(N605="nulová",J605,0)</f>
        <v>0</v>
      </c>
      <c r="BJ605" s="17" t="s">
        <v>78</v>
      </c>
      <c r="BK605" s="223">
        <f>ROUND(I605*H605,2)</f>
        <v>0</v>
      </c>
      <c r="BL605" s="17" t="s">
        <v>127</v>
      </c>
      <c r="BM605" s="222" t="s">
        <v>708</v>
      </c>
    </row>
    <row r="606" s="2" customFormat="1">
      <c r="A606" s="38"/>
      <c r="B606" s="39"/>
      <c r="C606" s="40"/>
      <c r="D606" s="224" t="s">
        <v>129</v>
      </c>
      <c r="E606" s="40"/>
      <c r="F606" s="225" t="s">
        <v>709</v>
      </c>
      <c r="G606" s="40"/>
      <c r="H606" s="40"/>
      <c r="I606" s="226"/>
      <c r="J606" s="40"/>
      <c r="K606" s="40"/>
      <c r="L606" s="44"/>
      <c r="M606" s="227"/>
      <c r="N606" s="228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129</v>
      </c>
      <c r="AU606" s="17" t="s">
        <v>80</v>
      </c>
    </row>
    <row r="607" s="2" customFormat="1">
      <c r="A607" s="38"/>
      <c r="B607" s="39"/>
      <c r="C607" s="40"/>
      <c r="D607" s="229" t="s">
        <v>131</v>
      </c>
      <c r="E607" s="40"/>
      <c r="F607" s="230" t="s">
        <v>710</v>
      </c>
      <c r="G607" s="40"/>
      <c r="H607" s="40"/>
      <c r="I607" s="226"/>
      <c r="J607" s="40"/>
      <c r="K607" s="40"/>
      <c r="L607" s="44"/>
      <c r="M607" s="227"/>
      <c r="N607" s="228"/>
      <c r="O607" s="91"/>
      <c r="P607" s="91"/>
      <c r="Q607" s="91"/>
      <c r="R607" s="91"/>
      <c r="S607" s="91"/>
      <c r="T607" s="92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131</v>
      </c>
      <c r="AU607" s="17" t="s">
        <v>80</v>
      </c>
    </row>
    <row r="608" s="13" customFormat="1">
      <c r="A608" s="13"/>
      <c r="B608" s="231"/>
      <c r="C608" s="232"/>
      <c r="D608" s="224" t="s">
        <v>133</v>
      </c>
      <c r="E608" s="233" t="s">
        <v>1</v>
      </c>
      <c r="F608" s="234" t="s">
        <v>226</v>
      </c>
      <c r="G608" s="232"/>
      <c r="H608" s="233" t="s">
        <v>1</v>
      </c>
      <c r="I608" s="235"/>
      <c r="J608" s="232"/>
      <c r="K608" s="232"/>
      <c r="L608" s="236"/>
      <c r="M608" s="237"/>
      <c r="N608" s="238"/>
      <c r="O608" s="238"/>
      <c r="P608" s="238"/>
      <c r="Q608" s="238"/>
      <c r="R608" s="238"/>
      <c r="S608" s="238"/>
      <c r="T608" s="23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0" t="s">
        <v>133</v>
      </c>
      <c r="AU608" s="240" t="s">
        <v>80</v>
      </c>
      <c r="AV608" s="13" t="s">
        <v>78</v>
      </c>
      <c r="AW608" s="13" t="s">
        <v>31</v>
      </c>
      <c r="AX608" s="13" t="s">
        <v>73</v>
      </c>
      <c r="AY608" s="240" t="s">
        <v>120</v>
      </c>
    </row>
    <row r="609" s="14" customFormat="1">
      <c r="A609" s="14"/>
      <c r="B609" s="241"/>
      <c r="C609" s="242"/>
      <c r="D609" s="224" t="s">
        <v>133</v>
      </c>
      <c r="E609" s="243" t="s">
        <v>1</v>
      </c>
      <c r="F609" s="244" t="s">
        <v>711</v>
      </c>
      <c r="G609" s="242"/>
      <c r="H609" s="245">
        <v>359.41640000000001</v>
      </c>
      <c r="I609" s="246"/>
      <c r="J609" s="242"/>
      <c r="K609" s="242"/>
      <c r="L609" s="247"/>
      <c r="M609" s="248"/>
      <c r="N609" s="249"/>
      <c r="O609" s="249"/>
      <c r="P609" s="249"/>
      <c r="Q609" s="249"/>
      <c r="R609" s="249"/>
      <c r="S609" s="249"/>
      <c r="T609" s="25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1" t="s">
        <v>133</v>
      </c>
      <c r="AU609" s="251" t="s">
        <v>80</v>
      </c>
      <c r="AV609" s="14" t="s">
        <v>80</v>
      </c>
      <c r="AW609" s="14" t="s">
        <v>31</v>
      </c>
      <c r="AX609" s="14" t="s">
        <v>73</v>
      </c>
      <c r="AY609" s="251" t="s">
        <v>120</v>
      </c>
    </row>
    <row r="610" s="15" customFormat="1">
      <c r="A610" s="15"/>
      <c r="B610" s="252"/>
      <c r="C610" s="253"/>
      <c r="D610" s="224" t="s">
        <v>133</v>
      </c>
      <c r="E610" s="254" t="s">
        <v>1</v>
      </c>
      <c r="F610" s="255" t="s">
        <v>136</v>
      </c>
      <c r="G610" s="253"/>
      <c r="H610" s="256">
        <v>359.41640000000001</v>
      </c>
      <c r="I610" s="257"/>
      <c r="J610" s="253"/>
      <c r="K610" s="253"/>
      <c r="L610" s="258"/>
      <c r="M610" s="259"/>
      <c r="N610" s="260"/>
      <c r="O610" s="260"/>
      <c r="P610" s="260"/>
      <c r="Q610" s="260"/>
      <c r="R610" s="260"/>
      <c r="S610" s="260"/>
      <c r="T610" s="261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2" t="s">
        <v>133</v>
      </c>
      <c r="AU610" s="262" t="s">
        <v>80</v>
      </c>
      <c r="AV610" s="15" t="s">
        <v>127</v>
      </c>
      <c r="AW610" s="15" t="s">
        <v>31</v>
      </c>
      <c r="AX610" s="15" t="s">
        <v>78</v>
      </c>
      <c r="AY610" s="262" t="s">
        <v>120</v>
      </c>
    </row>
    <row r="611" s="12" customFormat="1" ht="22.8" customHeight="1">
      <c r="A611" s="12"/>
      <c r="B611" s="195"/>
      <c r="C611" s="196"/>
      <c r="D611" s="197" t="s">
        <v>72</v>
      </c>
      <c r="E611" s="209" t="s">
        <v>712</v>
      </c>
      <c r="F611" s="209" t="s">
        <v>713</v>
      </c>
      <c r="G611" s="196"/>
      <c r="H611" s="196"/>
      <c r="I611" s="199"/>
      <c r="J611" s="210">
        <f>BK611</f>
        <v>0</v>
      </c>
      <c r="K611" s="196"/>
      <c r="L611" s="201"/>
      <c r="M611" s="202"/>
      <c r="N611" s="203"/>
      <c r="O611" s="203"/>
      <c r="P611" s="204">
        <f>SUM(P612:P614)</f>
        <v>0</v>
      </c>
      <c r="Q611" s="203"/>
      <c r="R611" s="204">
        <f>SUM(R612:R614)</f>
        <v>0</v>
      </c>
      <c r="S611" s="203"/>
      <c r="T611" s="205">
        <f>SUM(T612:T614)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06" t="s">
        <v>78</v>
      </c>
      <c r="AT611" s="207" t="s">
        <v>72</v>
      </c>
      <c r="AU611" s="207" t="s">
        <v>78</v>
      </c>
      <c r="AY611" s="206" t="s">
        <v>120</v>
      </c>
      <c r="BK611" s="208">
        <f>SUM(BK612:BK614)</f>
        <v>0</v>
      </c>
    </row>
    <row r="612" s="2" customFormat="1" ht="33" customHeight="1">
      <c r="A612" s="38"/>
      <c r="B612" s="39"/>
      <c r="C612" s="211" t="s">
        <v>714</v>
      </c>
      <c r="D612" s="211" t="s">
        <v>122</v>
      </c>
      <c r="E612" s="212" t="s">
        <v>715</v>
      </c>
      <c r="F612" s="213" t="s">
        <v>716</v>
      </c>
      <c r="G612" s="214" t="s">
        <v>210</v>
      </c>
      <c r="H612" s="215">
        <v>476.791</v>
      </c>
      <c r="I612" s="216"/>
      <c r="J612" s="217">
        <f>ROUND(I612*H612,2)</f>
        <v>0</v>
      </c>
      <c r="K612" s="213" t="s">
        <v>126</v>
      </c>
      <c r="L612" s="44"/>
      <c r="M612" s="218" t="s">
        <v>1</v>
      </c>
      <c r="N612" s="219" t="s">
        <v>38</v>
      </c>
      <c r="O612" s="91"/>
      <c r="P612" s="220">
        <f>O612*H612</f>
        <v>0</v>
      </c>
      <c r="Q612" s="220">
        <v>0</v>
      </c>
      <c r="R612" s="220">
        <f>Q612*H612</f>
        <v>0</v>
      </c>
      <c r="S612" s="220">
        <v>0</v>
      </c>
      <c r="T612" s="221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2" t="s">
        <v>127</v>
      </c>
      <c r="AT612" s="222" t="s">
        <v>122</v>
      </c>
      <c r="AU612" s="222" t="s">
        <v>80</v>
      </c>
      <c r="AY612" s="17" t="s">
        <v>120</v>
      </c>
      <c r="BE612" s="223">
        <f>IF(N612="základní",J612,0)</f>
        <v>0</v>
      </c>
      <c r="BF612" s="223">
        <f>IF(N612="snížená",J612,0)</f>
        <v>0</v>
      </c>
      <c r="BG612" s="223">
        <f>IF(N612="zákl. přenesená",J612,0)</f>
        <v>0</v>
      </c>
      <c r="BH612" s="223">
        <f>IF(N612="sníž. přenesená",J612,0)</f>
        <v>0</v>
      </c>
      <c r="BI612" s="223">
        <f>IF(N612="nulová",J612,0)</f>
        <v>0</v>
      </c>
      <c r="BJ612" s="17" t="s">
        <v>78</v>
      </c>
      <c r="BK612" s="223">
        <f>ROUND(I612*H612,2)</f>
        <v>0</v>
      </c>
      <c r="BL612" s="17" t="s">
        <v>127</v>
      </c>
      <c r="BM612" s="222" t="s">
        <v>717</v>
      </c>
    </row>
    <row r="613" s="2" customFormat="1">
      <c r="A613" s="38"/>
      <c r="B613" s="39"/>
      <c r="C613" s="40"/>
      <c r="D613" s="224" t="s">
        <v>129</v>
      </c>
      <c r="E613" s="40"/>
      <c r="F613" s="225" t="s">
        <v>718</v>
      </c>
      <c r="G613" s="40"/>
      <c r="H613" s="40"/>
      <c r="I613" s="226"/>
      <c r="J613" s="40"/>
      <c r="K613" s="40"/>
      <c r="L613" s="44"/>
      <c r="M613" s="227"/>
      <c r="N613" s="228"/>
      <c r="O613" s="91"/>
      <c r="P613" s="91"/>
      <c r="Q613" s="91"/>
      <c r="R613" s="91"/>
      <c r="S613" s="91"/>
      <c r="T613" s="92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129</v>
      </c>
      <c r="AU613" s="17" t="s">
        <v>80</v>
      </c>
    </row>
    <row r="614" s="2" customFormat="1">
      <c r="A614" s="38"/>
      <c r="B614" s="39"/>
      <c r="C614" s="40"/>
      <c r="D614" s="229" t="s">
        <v>131</v>
      </c>
      <c r="E614" s="40"/>
      <c r="F614" s="230" t="s">
        <v>719</v>
      </c>
      <c r="G614" s="40"/>
      <c r="H614" s="40"/>
      <c r="I614" s="226"/>
      <c r="J614" s="40"/>
      <c r="K614" s="40"/>
      <c r="L614" s="44"/>
      <c r="M614" s="227"/>
      <c r="N614" s="228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131</v>
      </c>
      <c r="AU614" s="17" t="s">
        <v>80</v>
      </c>
    </row>
    <row r="615" s="12" customFormat="1" ht="25.92" customHeight="1">
      <c r="A615" s="12"/>
      <c r="B615" s="195"/>
      <c r="C615" s="196"/>
      <c r="D615" s="197" t="s">
        <v>72</v>
      </c>
      <c r="E615" s="198" t="s">
        <v>720</v>
      </c>
      <c r="F615" s="198" t="s">
        <v>721</v>
      </c>
      <c r="G615" s="196"/>
      <c r="H615" s="196"/>
      <c r="I615" s="199"/>
      <c r="J615" s="200">
        <f>BK615</f>
        <v>0</v>
      </c>
      <c r="K615" s="196"/>
      <c r="L615" s="201"/>
      <c r="M615" s="202"/>
      <c r="N615" s="203"/>
      <c r="O615" s="203"/>
      <c r="P615" s="204">
        <f>P616</f>
        <v>0</v>
      </c>
      <c r="Q615" s="203"/>
      <c r="R615" s="204">
        <f>R616</f>
        <v>0</v>
      </c>
      <c r="S615" s="203"/>
      <c r="T615" s="205">
        <f>T616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6" t="s">
        <v>80</v>
      </c>
      <c r="AT615" s="207" t="s">
        <v>72</v>
      </c>
      <c r="AU615" s="207" t="s">
        <v>73</v>
      </c>
      <c r="AY615" s="206" t="s">
        <v>120</v>
      </c>
      <c r="BK615" s="208">
        <f>BK616</f>
        <v>0</v>
      </c>
    </row>
    <row r="616" s="12" customFormat="1" ht="22.8" customHeight="1">
      <c r="A616" s="12"/>
      <c r="B616" s="195"/>
      <c r="C616" s="196"/>
      <c r="D616" s="197" t="s">
        <v>72</v>
      </c>
      <c r="E616" s="209" t="s">
        <v>722</v>
      </c>
      <c r="F616" s="209" t="s">
        <v>723</v>
      </c>
      <c r="G616" s="196"/>
      <c r="H616" s="196"/>
      <c r="I616" s="199"/>
      <c r="J616" s="210">
        <f>BK616</f>
        <v>0</v>
      </c>
      <c r="K616" s="196"/>
      <c r="L616" s="201"/>
      <c r="M616" s="202"/>
      <c r="N616" s="203"/>
      <c r="O616" s="203"/>
      <c r="P616" s="204">
        <f>SUM(P617:P618)</f>
        <v>0</v>
      </c>
      <c r="Q616" s="203"/>
      <c r="R616" s="204">
        <f>SUM(R617:R618)</f>
        <v>0</v>
      </c>
      <c r="S616" s="203"/>
      <c r="T616" s="205">
        <f>SUM(T617:T618)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6" t="s">
        <v>80</v>
      </c>
      <c r="AT616" s="207" t="s">
        <v>72</v>
      </c>
      <c r="AU616" s="207" t="s">
        <v>78</v>
      </c>
      <c r="AY616" s="206" t="s">
        <v>120</v>
      </c>
      <c r="BK616" s="208">
        <f>SUM(BK617:BK618)</f>
        <v>0</v>
      </c>
    </row>
    <row r="617" s="2" customFormat="1" ht="16.5" customHeight="1">
      <c r="A617" s="38"/>
      <c r="B617" s="39"/>
      <c r="C617" s="211" t="s">
        <v>724</v>
      </c>
      <c r="D617" s="211" t="s">
        <v>122</v>
      </c>
      <c r="E617" s="212" t="s">
        <v>725</v>
      </c>
      <c r="F617" s="213" t="s">
        <v>726</v>
      </c>
      <c r="G617" s="214" t="s">
        <v>147</v>
      </c>
      <c r="H617" s="215">
        <v>16</v>
      </c>
      <c r="I617" s="216"/>
      <c r="J617" s="217">
        <f>ROUND(I617*H617,2)</f>
        <v>0</v>
      </c>
      <c r="K617" s="213" t="s">
        <v>1</v>
      </c>
      <c r="L617" s="44"/>
      <c r="M617" s="218" t="s">
        <v>1</v>
      </c>
      <c r="N617" s="219" t="s">
        <v>38</v>
      </c>
      <c r="O617" s="91"/>
      <c r="P617" s="220">
        <f>O617*H617</f>
        <v>0</v>
      </c>
      <c r="Q617" s="220">
        <v>0</v>
      </c>
      <c r="R617" s="220">
        <f>Q617*H617</f>
        <v>0</v>
      </c>
      <c r="S617" s="220">
        <v>0</v>
      </c>
      <c r="T617" s="221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2" t="s">
        <v>251</v>
      </c>
      <c r="AT617" s="222" t="s">
        <v>122</v>
      </c>
      <c r="AU617" s="222" t="s">
        <v>80</v>
      </c>
      <c r="AY617" s="17" t="s">
        <v>120</v>
      </c>
      <c r="BE617" s="223">
        <f>IF(N617="základní",J617,0)</f>
        <v>0</v>
      </c>
      <c r="BF617" s="223">
        <f>IF(N617="snížená",J617,0)</f>
        <v>0</v>
      </c>
      <c r="BG617" s="223">
        <f>IF(N617="zákl. přenesená",J617,0)</f>
        <v>0</v>
      </c>
      <c r="BH617" s="223">
        <f>IF(N617="sníž. přenesená",J617,0)</f>
        <v>0</v>
      </c>
      <c r="BI617" s="223">
        <f>IF(N617="nulová",J617,0)</f>
        <v>0</v>
      </c>
      <c r="BJ617" s="17" t="s">
        <v>78</v>
      </c>
      <c r="BK617" s="223">
        <f>ROUND(I617*H617,2)</f>
        <v>0</v>
      </c>
      <c r="BL617" s="17" t="s">
        <v>251</v>
      </c>
      <c r="BM617" s="222" t="s">
        <v>727</v>
      </c>
    </row>
    <row r="618" s="2" customFormat="1">
      <c r="A618" s="38"/>
      <c r="B618" s="39"/>
      <c r="C618" s="40"/>
      <c r="D618" s="224" t="s">
        <v>129</v>
      </c>
      <c r="E618" s="40"/>
      <c r="F618" s="225" t="s">
        <v>726</v>
      </c>
      <c r="G618" s="40"/>
      <c r="H618" s="40"/>
      <c r="I618" s="226"/>
      <c r="J618" s="40"/>
      <c r="K618" s="40"/>
      <c r="L618" s="44"/>
      <c r="M618" s="227"/>
      <c r="N618" s="228"/>
      <c r="O618" s="91"/>
      <c r="P618" s="91"/>
      <c r="Q618" s="91"/>
      <c r="R618" s="91"/>
      <c r="S618" s="91"/>
      <c r="T618" s="92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129</v>
      </c>
      <c r="AU618" s="17" t="s">
        <v>80</v>
      </c>
    </row>
    <row r="619" s="12" customFormat="1" ht="25.92" customHeight="1">
      <c r="A619" s="12"/>
      <c r="B619" s="195"/>
      <c r="C619" s="196"/>
      <c r="D619" s="197" t="s">
        <v>72</v>
      </c>
      <c r="E619" s="198" t="s">
        <v>207</v>
      </c>
      <c r="F619" s="198" t="s">
        <v>728</v>
      </c>
      <c r="G619" s="196"/>
      <c r="H619" s="196"/>
      <c r="I619" s="199"/>
      <c r="J619" s="200">
        <f>BK619</f>
        <v>0</v>
      </c>
      <c r="K619" s="196"/>
      <c r="L619" s="201"/>
      <c r="M619" s="202"/>
      <c r="N619" s="203"/>
      <c r="O619" s="203"/>
      <c r="P619" s="204">
        <f>P620</f>
        <v>0</v>
      </c>
      <c r="Q619" s="203"/>
      <c r="R619" s="204">
        <f>R620</f>
        <v>2.1505407999999999</v>
      </c>
      <c r="S619" s="203"/>
      <c r="T619" s="205">
        <f>T620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6" t="s">
        <v>144</v>
      </c>
      <c r="AT619" s="207" t="s">
        <v>72</v>
      </c>
      <c r="AU619" s="207" t="s">
        <v>73</v>
      </c>
      <c r="AY619" s="206" t="s">
        <v>120</v>
      </c>
      <c r="BK619" s="208">
        <f>BK620</f>
        <v>0</v>
      </c>
    </row>
    <row r="620" s="12" customFormat="1" ht="22.8" customHeight="1">
      <c r="A620" s="12"/>
      <c r="B620" s="195"/>
      <c r="C620" s="196"/>
      <c r="D620" s="197" t="s">
        <v>72</v>
      </c>
      <c r="E620" s="209" t="s">
        <v>729</v>
      </c>
      <c r="F620" s="209" t="s">
        <v>730</v>
      </c>
      <c r="G620" s="196"/>
      <c r="H620" s="196"/>
      <c r="I620" s="199"/>
      <c r="J620" s="210">
        <f>BK620</f>
        <v>0</v>
      </c>
      <c r="K620" s="196"/>
      <c r="L620" s="201"/>
      <c r="M620" s="202"/>
      <c r="N620" s="203"/>
      <c r="O620" s="203"/>
      <c r="P620" s="204">
        <f>SUM(P621:P641)</f>
        <v>0</v>
      </c>
      <c r="Q620" s="203"/>
      <c r="R620" s="204">
        <f>SUM(R621:R641)</f>
        <v>2.1505407999999999</v>
      </c>
      <c r="S620" s="203"/>
      <c r="T620" s="205">
        <f>SUM(T621:T641)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6" t="s">
        <v>144</v>
      </c>
      <c r="AT620" s="207" t="s">
        <v>72</v>
      </c>
      <c r="AU620" s="207" t="s">
        <v>78</v>
      </c>
      <c r="AY620" s="206" t="s">
        <v>120</v>
      </c>
      <c r="BK620" s="208">
        <f>SUM(BK621:BK641)</f>
        <v>0</v>
      </c>
    </row>
    <row r="621" s="2" customFormat="1" ht="24.15" customHeight="1">
      <c r="A621" s="38"/>
      <c r="B621" s="39"/>
      <c r="C621" s="211" t="s">
        <v>731</v>
      </c>
      <c r="D621" s="211" t="s">
        <v>122</v>
      </c>
      <c r="E621" s="212" t="s">
        <v>732</v>
      </c>
      <c r="F621" s="213" t="s">
        <v>733</v>
      </c>
      <c r="G621" s="214" t="s">
        <v>734</v>
      </c>
      <c r="H621" s="215">
        <v>0.016</v>
      </c>
      <c r="I621" s="216"/>
      <c r="J621" s="217">
        <f>ROUND(I621*H621,2)</f>
        <v>0</v>
      </c>
      <c r="K621" s="213" t="s">
        <v>126</v>
      </c>
      <c r="L621" s="44"/>
      <c r="M621" s="218" t="s">
        <v>1</v>
      </c>
      <c r="N621" s="219" t="s">
        <v>38</v>
      </c>
      <c r="O621" s="91"/>
      <c r="P621" s="220">
        <f>O621*H621</f>
        <v>0</v>
      </c>
      <c r="Q621" s="220">
        <v>0.0088000000000000005</v>
      </c>
      <c r="R621" s="220">
        <f>Q621*H621</f>
        <v>0.00014080000000000001</v>
      </c>
      <c r="S621" s="220">
        <v>0</v>
      </c>
      <c r="T621" s="221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2" t="s">
        <v>559</v>
      </c>
      <c r="AT621" s="222" t="s">
        <v>122</v>
      </c>
      <c r="AU621" s="222" t="s">
        <v>80</v>
      </c>
      <c r="AY621" s="17" t="s">
        <v>120</v>
      </c>
      <c r="BE621" s="223">
        <f>IF(N621="základní",J621,0)</f>
        <v>0</v>
      </c>
      <c r="BF621" s="223">
        <f>IF(N621="snížená",J621,0)</f>
        <v>0</v>
      </c>
      <c r="BG621" s="223">
        <f>IF(N621="zákl. přenesená",J621,0)</f>
        <v>0</v>
      </c>
      <c r="BH621" s="223">
        <f>IF(N621="sníž. přenesená",J621,0)</f>
        <v>0</v>
      </c>
      <c r="BI621" s="223">
        <f>IF(N621="nulová",J621,0)</f>
        <v>0</v>
      </c>
      <c r="BJ621" s="17" t="s">
        <v>78</v>
      </c>
      <c r="BK621" s="223">
        <f>ROUND(I621*H621,2)</f>
        <v>0</v>
      </c>
      <c r="BL621" s="17" t="s">
        <v>559</v>
      </c>
      <c r="BM621" s="222" t="s">
        <v>735</v>
      </c>
    </row>
    <row r="622" s="2" customFormat="1">
      <c r="A622" s="38"/>
      <c r="B622" s="39"/>
      <c r="C622" s="40"/>
      <c r="D622" s="224" t="s">
        <v>129</v>
      </c>
      <c r="E622" s="40"/>
      <c r="F622" s="225" t="s">
        <v>736</v>
      </c>
      <c r="G622" s="40"/>
      <c r="H622" s="40"/>
      <c r="I622" s="226"/>
      <c r="J622" s="40"/>
      <c r="K622" s="40"/>
      <c r="L622" s="44"/>
      <c r="M622" s="227"/>
      <c r="N622" s="228"/>
      <c r="O622" s="91"/>
      <c r="P622" s="91"/>
      <c r="Q622" s="91"/>
      <c r="R622" s="91"/>
      <c r="S622" s="91"/>
      <c r="T622" s="92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129</v>
      </c>
      <c r="AU622" s="17" t="s">
        <v>80</v>
      </c>
    </row>
    <row r="623" s="2" customFormat="1">
      <c r="A623" s="38"/>
      <c r="B623" s="39"/>
      <c r="C623" s="40"/>
      <c r="D623" s="229" t="s">
        <v>131</v>
      </c>
      <c r="E623" s="40"/>
      <c r="F623" s="230" t="s">
        <v>737</v>
      </c>
      <c r="G623" s="40"/>
      <c r="H623" s="40"/>
      <c r="I623" s="226"/>
      <c r="J623" s="40"/>
      <c r="K623" s="40"/>
      <c r="L623" s="44"/>
      <c r="M623" s="227"/>
      <c r="N623" s="228"/>
      <c r="O623" s="91"/>
      <c r="P623" s="91"/>
      <c r="Q623" s="91"/>
      <c r="R623" s="91"/>
      <c r="S623" s="91"/>
      <c r="T623" s="92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131</v>
      </c>
      <c r="AU623" s="17" t="s">
        <v>80</v>
      </c>
    </row>
    <row r="624" s="13" customFormat="1">
      <c r="A624" s="13"/>
      <c r="B624" s="231"/>
      <c r="C624" s="232"/>
      <c r="D624" s="224" t="s">
        <v>133</v>
      </c>
      <c r="E624" s="233" t="s">
        <v>1</v>
      </c>
      <c r="F624" s="234" t="s">
        <v>738</v>
      </c>
      <c r="G624" s="232"/>
      <c r="H624" s="233" t="s">
        <v>1</v>
      </c>
      <c r="I624" s="235"/>
      <c r="J624" s="232"/>
      <c r="K624" s="232"/>
      <c r="L624" s="236"/>
      <c r="M624" s="237"/>
      <c r="N624" s="238"/>
      <c r="O624" s="238"/>
      <c r="P624" s="238"/>
      <c r="Q624" s="238"/>
      <c r="R624" s="238"/>
      <c r="S624" s="238"/>
      <c r="T624" s="23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0" t="s">
        <v>133</v>
      </c>
      <c r="AU624" s="240" t="s">
        <v>80</v>
      </c>
      <c r="AV624" s="13" t="s">
        <v>78</v>
      </c>
      <c r="AW624" s="13" t="s">
        <v>31</v>
      </c>
      <c r="AX624" s="13" t="s">
        <v>73</v>
      </c>
      <c r="AY624" s="240" t="s">
        <v>120</v>
      </c>
    </row>
    <row r="625" s="14" customFormat="1">
      <c r="A625" s="14"/>
      <c r="B625" s="241"/>
      <c r="C625" s="242"/>
      <c r="D625" s="224" t="s">
        <v>133</v>
      </c>
      <c r="E625" s="243" t="s">
        <v>1</v>
      </c>
      <c r="F625" s="244" t="s">
        <v>739</v>
      </c>
      <c r="G625" s="242"/>
      <c r="H625" s="245">
        <v>0.016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1" t="s">
        <v>133</v>
      </c>
      <c r="AU625" s="251" t="s">
        <v>80</v>
      </c>
      <c r="AV625" s="14" t="s">
        <v>80</v>
      </c>
      <c r="AW625" s="14" t="s">
        <v>31</v>
      </c>
      <c r="AX625" s="14" t="s">
        <v>73</v>
      </c>
      <c r="AY625" s="251" t="s">
        <v>120</v>
      </c>
    </row>
    <row r="626" s="15" customFormat="1">
      <c r="A626" s="15"/>
      <c r="B626" s="252"/>
      <c r="C626" s="253"/>
      <c r="D626" s="224" t="s">
        <v>133</v>
      </c>
      <c r="E626" s="254" t="s">
        <v>1</v>
      </c>
      <c r="F626" s="255" t="s">
        <v>136</v>
      </c>
      <c r="G626" s="253"/>
      <c r="H626" s="256">
        <v>0.016</v>
      </c>
      <c r="I626" s="257"/>
      <c r="J626" s="253"/>
      <c r="K626" s="253"/>
      <c r="L626" s="258"/>
      <c r="M626" s="259"/>
      <c r="N626" s="260"/>
      <c r="O626" s="260"/>
      <c r="P626" s="260"/>
      <c r="Q626" s="260"/>
      <c r="R626" s="260"/>
      <c r="S626" s="260"/>
      <c r="T626" s="261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2" t="s">
        <v>133</v>
      </c>
      <c r="AU626" s="262" t="s">
        <v>80</v>
      </c>
      <c r="AV626" s="15" t="s">
        <v>127</v>
      </c>
      <c r="AW626" s="15" t="s">
        <v>31</v>
      </c>
      <c r="AX626" s="15" t="s">
        <v>78</v>
      </c>
      <c r="AY626" s="262" t="s">
        <v>120</v>
      </c>
    </row>
    <row r="627" s="2" customFormat="1" ht="24.15" customHeight="1">
      <c r="A627" s="38"/>
      <c r="B627" s="39"/>
      <c r="C627" s="211" t="s">
        <v>740</v>
      </c>
      <c r="D627" s="211" t="s">
        <v>122</v>
      </c>
      <c r="E627" s="212" t="s">
        <v>741</v>
      </c>
      <c r="F627" s="213" t="s">
        <v>742</v>
      </c>
      <c r="G627" s="214" t="s">
        <v>147</v>
      </c>
      <c r="H627" s="215">
        <v>16</v>
      </c>
      <c r="I627" s="216"/>
      <c r="J627" s="217">
        <f>ROUND(I627*H627,2)</f>
        <v>0</v>
      </c>
      <c r="K627" s="213" t="s">
        <v>126</v>
      </c>
      <c r="L627" s="44"/>
      <c r="M627" s="218" t="s">
        <v>1</v>
      </c>
      <c r="N627" s="219" t="s">
        <v>38</v>
      </c>
      <c r="O627" s="91"/>
      <c r="P627" s="220">
        <f>O627*H627</f>
        <v>0</v>
      </c>
      <c r="Q627" s="220">
        <v>0</v>
      </c>
      <c r="R627" s="220">
        <f>Q627*H627</f>
        <v>0</v>
      </c>
      <c r="S627" s="220">
        <v>0</v>
      </c>
      <c r="T627" s="221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2" t="s">
        <v>559</v>
      </c>
      <c r="AT627" s="222" t="s">
        <v>122</v>
      </c>
      <c r="AU627" s="222" t="s">
        <v>80</v>
      </c>
      <c r="AY627" s="17" t="s">
        <v>120</v>
      </c>
      <c r="BE627" s="223">
        <f>IF(N627="základní",J627,0)</f>
        <v>0</v>
      </c>
      <c r="BF627" s="223">
        <f>IF(N627="snížená",J627,0)</f>
        <v>0</v>
      </c>
      <c r="BG627" s="223">
        <f>IF(N627="zákl. přenesená",J627,0)</f>
        <v>0</v>
      </c>
      <c r="BH627" s="223">
        <f>IF(N627="sníž. přenesená",J627,0)</f>
        <v>0</v>
      </c>
      <c r="BI627" s="223">
        <f>IF(N627="nulová",J627,0)</f>
        <v>0</v>
      </c>
      <c r="BJ627" s="17" t="s">
        <v>78</v>
      </c>
      <c r="BK627" s="223">
        <f>ROUND(I627*H627,2)</f>
        <v>0</v>
      </c>
      <c r="BL627" s="17" t="s">
        <v>559</v>
      </c>
      <c r="BM627" s="222" t="s">
        <v>743</v>
      </c>
    </row>
    <row r="628" s="2" customFormat="1">
      <c r="A628" s="38"/>
      <c r="B628" s="39"/>
      <c r="C628" s="40"/>
      <c r="D628" s="224" t="s">
        <v>129</v>
      </c>
      <c r="E628" s="40"/>
      <c r="F628" s="225" t="s">
        <v>744</v>
      </c>
      <c r="G628" s="40"/>
      <c r="H628" s="40"/>
      <c r="I628" s="226"/>
      <c r="J628" s="40"/>
      <c r="K628" s="40"/>
      <c r="L628" s="44"/>
      <c r="M628" s="227"/>
      <c r="N628" s="228"/>
      <c r="O628" s="91"/>
      <c r="P628" s="91"/>
      <c r="Q628" s="91"/>
      <c r="R628" s="91"/>
      <c r="S628" s="91"/>
      <c r="T628" s="92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129</v>
      </c>
      <c r="AU628" s="17" t="s">
        <v>80</v>
      </c>
    </row>
    <row r="629" s="2" customFormat="1">
      <c r="A629" s="38"/>
      <c r="B629" s="39"/>
      <c r="C629" s="40"/>
      <c r="D629" s="229" t="s">
        <v>131</v>
      </c>
      <c r="E629" s="40"/>
      <c r="F629" s="230" t="s">
        <v>745</v>
      </c>
      <c r="G629" s="40"/>
      <c r="H629" s="40"/>
      <c r="I629" s="226"/>
      <c r="J629" s="40"/>
      <c r="K629" s="40"/>
      <c r="L629" s="44"/>
      <c r="M629" s="227"/>
      <c r="N629" s="228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131</v>
      </c>
      <c r="AU629" s="17" t="s">
        <v>80</v>
      </c>
    </row>
    <row r="630" s="13" customFormat="1">
      <c r="A630" s="13"/>
      <c r="B630" s="231"/>
      <c r="C630" s="232"/>
      <c r="D630" s="224" t="s">
        <v>133</v>
      </c>
      <c r="E630" s="233" t="s">
        <v>1</v>
      </c>
      <c r="F630" s="234" t="s">
        <v>412</v>
      </c>
      <c r="G630" s="232"/>
      <c r="H630" s="233" t="s">
        <v>1</v>
      </c>
      <c r="I630" s="235"/>
      <c r="J630" s="232"/>
      <c r="K630" s="232"/>
      <c r="L630" s="236"/>
      <c r="M630" s="237"/>
      <c r="N630" s="238"/>
      <c r="O630" s="238"/>
      <c r="P630" s="238"/>
      <c r="Q630" s="238"/>
      <c r="R630" s="238"/>
      <c r="S630" s="238"/>
      <c r="T630" s="23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0" t="s">
        <v>133</v>
      </c>
      <c r="AU630" s="240" t="s">
        <v>80</v>
      </c>
      <c r="AV630" s="13" t="s">
        <v>78</v>
      </c>
      <c r="AW630" s="13" t="s">
        <v>31</v>
      </c>
      <c r="AX630" s="13" t="s">
        <v>73</v>
      </c>
      <c r="AY630" s="240" t="s">
        <v>120</v>
      </c>
    </row>
    <row r="631" s="14" customFormat="1">
      <c r="A631" s="14"/>
      <c r="B631" s="241"/>
      <c r="C631" s="242"/>
      <c r="D631" s="224" t="s">
        <v>133</v>
      </c>
      <c r="E631" s="243" t="s">
        <v>1</v>
      </c>
      <c r="F631" s="244" t="s">
        <v>746</v>
      </c>
      <c r="G631" s="242"/>
      <c r="H631" s="245">
        <v>16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133</v>
      </c>
      <c r="AU631" s="251" t="s">
        <v>80</v>
      </c>
      <c r="AV631" s="14" t="s">
        <v>80</v>
      </c>
      <c r="AW631" s="14" t="s">
        <v>31</v>
      </c>
      <c r="AX631" s="14" t="s">
        <v>73</v>
      </c>
      <c r="AY631" s="251" t="s">
        <v>120</v>
      </c>
    </row>
    <row r="632" s="15" customFormat="1">
      <c r="A632" s="15"/>
      <c r="B632" s="252"/>
      <c r="C632" s="253"/>
      <c r="D632" s="224" t="s">
        <v>133</v>
      </c>
      <c r="E632" s="254" t="s">
        <v>1</v>
      </c>
      <c r="F632" s="255" t="s">
        <v>136</v>
      </c>
      <c r="G632" s="253"/>
      <c r="H632" s="256">
        <v>16</v>
      </c>
      <c r="I632" s="257"/>
      <c r="J632" s="253"/>
      <c r="K632" s="253"/>
      <c r="L632" s="258"/>
      <c r="M632" s="259"/>
      <c r="N632" s="260"/>
      <c r="O632" s="260"/>
      <c r="P632" s="260"/>
      <c r="Q632" s="260"/>
      <c r="R632" s="260"/>
      <c r="S632" s="260"/>
      <c r="T632" s="261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2" t="s">
        <v>133</v>
      </c>
      <c r="AU632" s="262" t="s">
        <v>80</v>
      </c>
      <c r="AV632" s="15" t="s">
        <v>127</v>
      </c>
      <c r="AW632" s="15" t="s">
        <v>31</v>
      </c>
      <c r="AX632" s="15" t="s">
        <v>78</v>
      </c>
      <c r="AY632" s="262" t="s">
        <v>120</v>
      </c>
    </row>
    <row r="633" s="2" customFormat="1" ht="24.15" customHeight="1">
      <c r="A633" s="38"/>
      <c r="B633" s="39"/>
      <c r="C633" s="211" t="s">
        <v>747</v>
      </c>
      <c r="D633" s="211" t="s">
        <v>122</v>
      </c>
      <c r="E633" s="212" t="s">
        <v>748</v>
      </c>
      <c r="F633" s="213" t="s">
        <v>749</v>
      </c>
      <c r="G633" s="214" t="s">
        <v>147</v>
      </c>
      <c r="H633" s="215">
        <v>16</v>
      </c>
      <c r="I633" s="216"/>
      <c r="J633" s="217">
        <f>ROUND(I633*H633,2)</f>
        <v>0</v>
      </c>
      <c r="K633" s="213" t="s">
        <v>126</v>
      </c>
      <c r="L633" s="44"/>
      <c r="M633" s="218" t="s">
        <v>1</v>
      </c>
      <c r="N633" s="219" t="s">
        <v>38</v>
      </c>
      <c r="O633" s="91"/>
      <c r="P633" s="220">
        <f>O633*H633</f>
        <v>0</v>
      </c>
      <c r="Q633" s="220">
        <v>0</v>
      </c>
      <c r="R633" s="220">
        <f>Q633*H633</f>
        <v>0</v>
      </c>
      <c r="S633" s="220">
        <v>0</v>
      </c>
      <c r="T633" s="221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2" t="s">
        <v>559</v>
      </c>
      <c r="AT633" s="222" t="s">
        <v>122</v>
      </c>
      <c r="AU633" s="222" t="s">
        <v>80</v>
      </c>
      <c r="AY633" s="17" t="s">
        <v>120</v>
      </c>
      <c r="BE633" s="223">
        <f>IF(N633="základní",J633,0)</f>
        <v>0</v>
      </c>
      <c r="BF633" s="223">
        <f>IF(N633="snížená",J633,0)</f>
        <v>0</v>
      </c>
      <c r="BG633" s="223">
        <f>IF(N633="zákl. přenesená",J633,0)</f>
        <v>0</v>
      </c>
      <c r="BH633" s="223">
        <f>IF(N633="sníž. přenesená",J633,0)</f>
        <v>0</v>
      </c>
      <c r="BI633" s="223">
        <f>IF(N633="nulová",J633,0)</f>
        <v>0</v>
      </c>
      <c r="BJ633" s="17" t="s">
        <v>78</v>
      </c>
      <c r="BK633" s="223">
        <f>ROUND(I633*H633,2)</f>
        <v>0</v>
      </c>
      <c r="BL633" s="17" t="s">
        <v>559</v>
      </c>
      <c r="BM633" s="222" t="s">
        <v>750</v>
      </c>
    </row>
    <row r="634" s="2" customFormat="1">
      <c r="A634" s="38"/>
      <c r="B634" s="39"/>
      <c r="C634" s="40"/>
      <c r="D634" s="224" t="s">
        <v>129</v>
      </c>
      <c r="E634" s="40"/>
      <c r="F634" s="225" t="s">
        <v>751</v>
      </c>
      <c r="G634" s="40"/>
      <c r="H634" s="40"/>
      <c r="I634" s="226"/>
      <c r="J634" s="40"/>
      <c r="K634" s="40"/>
      <c r="L634" s="44"/>
      <c r="M634" s="227"/>
      <c r="N634" s="228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129</v>
      </c>
      <c r="AU634" s="17" t="s">
        <v>80</v>
      </c>
    </row>
    <row r="635" s="2" customFormat="1">
      <c r="A635" s="38"/>
      <c r="B635" s="39"/>
      <c r="C635" s="40"/>
      <c r="D635" s="229" t="s">
        <v>131</v>
      </c>
      <c r="E635" s="40"/>
      <c r="F635" s="230" t="s">
        <v>752</v>
      </c>
      <c r="G635" s="40"/>
      <c r="H635" s="40"/>
      <c r="I635" s="226"/>
      <c r="J635" s="40"/>
      <c r="K635" s="40"/>
      <c r="L635" s="44"/>
      <c r="M635" s="227"/>
      <c r="N635" s="228"/>
      <c r="O635" s="91"/>
      <c r="P635" s="91"/>
      <c r="Q635" s="91"/>
      <c r="R635" s="91"/>
      <c r="S635" s="91"/>
      <c r="T635" s="92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131</v>
      </c>
      <c r="AU635" s="17" t="s">
        <v>80</v>
      </c>
    </row>
    <row r="636" s="2" customFormat="1" ht="24.15" customHeight="1">
      <c r="A636" s="38"/>
      <c r="B636" s="39"/>
      <c r="C636" s="211" t="s">
        <v>753</v>
      </c>
      <c r="D636" s="211" t="s">
        <v>122</v>
      </c>
      <c r="E636" s="212" t="s">
        <v>754</v>
      </c>
      <c r="F636" s="213" t="s">
        <v>755</v>
      </c>
      <c r="G636" s="214" t="s">
        <v>147</v>
      </c>
      <c r="H636" s="215">
        <v>16</v>
      </c>
      <c r="I636" s="216"/>
      <c r="J636" s="217">
        <f>ROUND(I636*H636,2)</f>
        <v>0</v>
      </c>
      <c r="K636" s="213" t="s">
        <v>126</v>
      </c>
      <c r="L636" s="44"/>
      <c r="M636" s="218" t="s">
        <v>1</v>
      </c>
      <c r="N636" s="219" t="s">
        <v>38</v>
      </c>
      <c r="O636" s="91"/>
      <c r="P636" s="220">
        <f>O636*H636</f>
        <v>0</v>
      </c>
      <c r="Q636" s="220">
        <v>0</v>
      </c>
      <c r="R636" s="220">
        <f>Q636*H636</f>
        <v>0</v>
      </c>
      <c r="S636" s="220">
        <v>0</v>
      </c>
      <c r="T636" s="221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2" t="s">
        <v>559</v>
      </c>
      <c r="AT636" s="222" t="s">
        <v>122</v>
      </c>
      <c r="AU636" s="222" t="s">
        <v>80</v>
      </c>
      <c r="AY636" s="17" t="s">
        <v>120</v>
      </c>
      <c r="BE636" s="223">
        <f>IF(N636="základní",J636,0)</f>
        <v>0</v>
      </c>
      <c r="BF636" s="223">
        <f>IF(N636="snížená",J636,0)</f>
        <v>0</v>
      </c>
      <c r="BG636" s="223">
        <f>IF(N636="zákl. přenesená",J636,0)</f>
        <v>0</v>
      </c>
      <c r="BH636" s="223">
        <f>IF(N636="sníž. přenesená",J636,0)</f>
        <v>0</v>
      </c>
      <c r="BI636" s="223">
        <f>IF(N636="nulová",J636,0)</f>
        <v>0</v>
      </c>
      <c r="BJ636" s="17" t="s">
        <v>78</v>
      </c>
      <c r="BK636" s="223">
        <f>ROUND(I636*H636,2)</f>
        <v>0</v>
      </c>
      <c r="BL636" s="17" t="s">
        <v>559</v>
      </c>
      <c r="BM636" s="222" t="s">
        <v>756</v>
      </c>
    </row>
    <row r="637" s="2" customFormat="1">
      <c r="A637" s="38"/>
      <c r="B637" s="39"/>
      <c r="C637" s="40"/>
      <c r="D637" s="224" t="s">
        <v>129</v>
      </c>
      <c r="E637" s="40"/>
      <c r="F637" s="225" t="s">
        <v>757</v>
      </c>
      <c r="G637" s="40"/>
      <c r="H637" s="40"/>
      <c r="I637" s="226"/>
      <c r="J637" s="40"/>
      <c r="K637" s="40"/>
      <c r="L637" s="44"/>
      <c r="M637" s="227"/>
      <c r="N637" s="228"/>
      <c r="O637" s="91"/>
      <c r="P637" s="91"/>
      <c r="Q637" s="91"/>
      <c r="R637" s="91"/>
      <c r="S637" s="91"/>
      <c r="T637" s="92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129</v>
      </c>
      <c r="AU637" s="17" t="s">
        <v>80</v>
      </c>
    </row>
    <row r="638" s="2" customFormat="1">
      <c r="A638" s="38"/>
      <c r="B638" s="39"/>
      <c r="C638" s="40"/>
      <c r="D638" s="229" t="s">
        <v>131</v>
      </c>
      <c r="E638" s="40"/>
      <c r="F638" s="230" t="s">
        <v>758</v>
      </c>
      <c r="G638" s="40"/>
      <c r="H638" s="40"/>
      <c r="I638" s="226"/>
      <c r="J638" s="40"/>
      <c r="K638" s="40"/>
      <c r="L638" s="44"/>
      <c r="M638" s="227"/>
      <c r="N638" s="228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131</v>
      </c>
      <c r="AU638" s="17" t="s">
        <v>80</v>
      </c>
    </row>
    <row r="639" s="2" customFormat="1" ht="16.5" customHeight="1">
      <c r="A639" s="38"/>
      <c r="B639" s="39"/>
      <c r="C639" s="263" t="s">
        <v>759</v>
      </c>
      <c r="D639" s="263" t="s">
        <v>207</v>
      </c>
      <c r="E639" s="264" t="s">
        <v>760</v>
      </c>
      <c r="F639" s="265" t="s">
        <v>761</v>
      </c>
      <c r="G639" s="266" t="s">
        <v>147</v>
      </c>
      <c r="H639" s="267">
        <v>96</v>
      </c>
      <c r="I639" s="268"/>
      <c r="J639" s="269">
        <f>ROUND(I639*H639,2)</f>
        <v>0</v>
      </c>
      <c r="K639" s="265" t="s">
        <v>126</v>
      </c>
      <c r="L639" s="270"/>
      <c r="M639" s="271" t="s">
        <v>1</v>
      </c>
      <c r="N639" s="272" t="s">
        <v>38</v>
      </c>
      <c r="O639" s="91"/>
      <c r="P639" s="220">
        <f>O639*H639</f>
        <v>0</v>
      </c>
      <c r="Q639" s="220">
        <v>0.0224</v>
      </c>
      <c r="R639" s="220">
        <f>Q639*H639</f>
        <v>2.1503999999999999</v>
      </c>
      <c r="S639" s="220">
        <v>0</v>
      </c>
      <c r="T639" s="221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2" t="s">
        <v>762</v>
      </c>
      <c r="AT639" s="222" t="s">
        <v>207</v>
      </c>
      <c r="AU639" s="222" t="s">
        <v>80</v>
      </c>
      <c r="AY639" s="17" t="s">
        <v>120</v>
      </c>
      <c r="BE639" s="223">
        <f>IF(N639="základní",J639,0)</f>
        <v>0</v>
      </c>
      <c r="BF639" s="223">
        <f>IF(N639="snížená",J639,0)</f>
        <v>0</v>
      </c>
      <c r="BG639" s="223">
        <f>IF(N639="zákl. přenesená",J639,0)</f>
        <v>0</v>
      </c>
      <c r="BH639" s="223">
        <f>IF(N639="sníž. přenesená",J639,0)</f>
        <v>0</v>
      </c>
      <c r="BI639" s="223">
        <f>IF(N639="nulová",J639,0)</f>
        <v>0</v>
      </c>
      <c r="BJ639" s="17" t="s">
        <v>78</v>
      </c>
      <c r="BK639" s="223">
        <f>ROUND(I639*H639,2)</f>
        <v>0</v>
      </c>
      <c r="BL639" s="17" t="s">
        <v>762</v>
      </c>
      <c r="BM639" s="222" t="s">
        <v>763</v>
      </c>
    </row>
    <row r="640" s="2" customFormat="1">
      <c r="A640" s="38"/>
      <c r="B640" s="39"/>
      <c r="C640" s="40"/>
      <c r="D640" s="224" t="s">
        <v>129</v>
      </c>
      <c r="E640" s="40"/>
      <c r="F640" s="225" t="s">
        <v>761</v>
      </c>
      <c r="G640" s="40"/>
      <c r="H640" s="40"/>
      <c r="I640" s="226"/>
      <c r="J640" s="40"/>
      <c r="K640" s="40"/>
      <c r="L640" s="44"/>
      <c r="M640" s="227"/>
      <c r="N640" s="228"/>
      <c r="O640" s="91"/>
      <c r="P640" s="91"/>
      <c r="Q640" s="91"/>
      <c r="R640" s="91"/>
      <c r="S640" s="91"/>
      <c r="T640" s="92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T640" s="17" t="s">
        <v>129</v>
      </c>
      <c r="AU640" s="17" t="s">
        <v>80</v>
      </c>
    </row>
    <row r="641" s="14" customFormat="1">
      <c r="A641" s="14"/>
      <c r="B641" s="241"/>
      <c r="C641" s="242"/>
      <c r="D641" s="224" t="s">
        <v>133</v>
      </c>
      <c r="E641" s="242"/>
      <c r="F641" s="244" t="s">
        <v>764</v>
      </c>
      <c r="G641" s="242"/>
      <c r="H641" s="245">
        <v>96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1" t="s">
        <v>133</v>
      </c>
      <c r="AU641" s="251" t="s">
        <v>80</v>
      </c>
      <c r="AV641" s="14" t="s">
        <v>80</v>
      </c>
      <c r="AW641" s="14" t="s">
        <v>4</v>
      </c>
      <c r="AX641" s="14" t="s">
        <v>78</v>
      </c>
      <c r="AY641" s="251" t="s">
        <v>120</v>
      </c>
    </row>
    <row r="642" s="12" customFormat="1" ht="25.92" customHeight="1">
      <c r="A642" s="12"/>
      <c r="B642" s="195"/>
      <c r="C642" s="196"/>
      <c r="D642" s="197" t="s">
        <v>72</v>
      </c>
      <c r="E642" s="198" t="s">
        <v>765</v>
      </c>
      <c r="F642" s="198" t="s">
        <v>766</v>
      </c>
      <c r="G642" s="196"/>
      <c r="H642" s="196"/>
      <c r="I642" s="199"/>
      <c r="J642" s="200">
        <f>BK642</f>
        <v>0</v>
      </c>
      <c r="K642" s="196"/>
      <c r="L642" s="201"/>
      <c r="M642" s="202"/>
      <c r="N642" s="203"/>
      <c r="O642" s="203"/>
      <c r="P642" s="204">
        <f>P643+SUM(P644:P651)+P661+P664+P670+P679</f>
        <v>0</v>
      </c>
      <c r="Q642" s="203"/>
      <c r="R642" s="204">
        <f>R643+SUM(R644:R651)+R661+R664+R670+R679</f>
        <v>0</v>
      </c>
      <c r="S642" s="203"/>
      <c r="T642" s="205">
        <f>T643+SUM(T644:T651)+T661+T664+T670+T679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06" t="s">
        <v>167</v>
      </c>
      <c r="AT642" s="207" t="s">
        <v>72</v>
      </c>
      <c r="AU642" s="207" t="s">
        <v>73</v>
      </c>
      <c r="AY642" s="206" t="s">
        <v>120</v>
      </c>
      <c r="BK642" s="208">
        <f>BK643+SUM(BK644:BK651)+BK661+BK664+BK670+BK679</f>
        <v>0</v>
      </c>
    </row>
    <row r="643" s="2" customFormat="1" ht="16.5" customHeight="1">
      <c r="A643" s="38"/>
      <c r="B643" s="39"/>
      <c r="C643" s="211" t="s">
        <v>767</v>
      </c>
      <c r="D643" s="211" t="s">
        <v>122</v>
      </c>
      <c r="E643" s="212" t="s">
        <v>768</v>
      </c>
      <c r="F643" s="213" t="s">
        <v>769</v>
      </c>
      <c r="G643" s="214" t="s">
        <v>770</v>
      </c>
      <c r="H643" s="215">
        <v>1</v>
      </c>
      <c r="I643" s="216"/>
      <c r="J643" s="217">
        <f>ROUND(I643*H643,2)</f>
        <v>0</v>
      </c>
      <c r="K643" s="213" t="s">
        <v>1</v>
      </c>
      <c r="L643" s="44"/>
      <c r="M643" s="218" t="s">
        <v>1</v>
      </c>
      <c r="N643" s="219" t="s">
        <v>38</v>
      </c>
      <c r="O643" s="91"/>
      <c r="P643" s="220">
        <f>O643*H643</f>
        <v>0</v>
      </c>
      <c r="Q643" s="220">
        <v>0</v>
      </c>
      <c r="R643" s="220">
        <f>Q643*H643</f>
        <v>0</v>
      </c>
      <c r="S643" s="220">
        <v>0</v>
      </c>
      <c r="T643" s="221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2" t="s">
        <v>127</v>
      </c>
      <c r="AT643" s="222" t="s">
        <v>122</v>
      </c>
      <c r="AU643" s="222" t="s">
        <v>78</v>
      </c>
      <c r="AY643" s="17" t="s">
        <v>120</v>
      </c>
      <c r="BE643" s="223">
        <f>IF(N643="základní",J643,0)</f>
        <v>0</v>
      </c>
      <c r="BF643" s="223">
        <f>IF(N643="snížená",J643,0)</f>
        <v>0</v>
      </c>
      <c r="BG643" s="223">
        <f>IF(N643="zákl. přenesená",J643,0)</f>
        <v>0</v>
      </c>
      <c r="BH643" s="223">
        <f>IF(N643="sníž. přenesená",J643,0)</f>
        <v>0</v>
      </c>
      <c r="BI643" s="223">
        <f>IF(N643="nulová",J643,0)</f>
        <v>0</v>
      </c>
      <c r="BJ643" s="17" t="s">
        <v>78</v>
      </c>
      <c r="BK643" s="223">
        <f>ROUND(I643*H643,2)</f>
        <v>0</v>
      </c>
      <c r="BL643" s="17" t="s">
        <v>127</v>
      </c>
      <c r="BM643" s="222" t="s">
        <v>771</v>
      </c>
    </row>
    <row r="644" s="2" customFormat="1">
      <c r="A644" s="38"/>
      <c r="B644" s="39"/>
      <c r="C644" s="40"/>
      <c r="D644" s="224" t="s">
        <v>129</v>
      </c>
      <c r="E644" s="40"/>
      <c r="F644" s="225" t="s">
        <v>769</v>
      </c>
      <c r="G644" s="40"/>
      <c r="H644" s="40"/>
      <c r="I644" s="226"/>
      <c r="J644" s="40"/>
      <c r="K644" s="40"/>
      <c r="L644" s="44"/>
      <c r="M644" s="227"/>
      <c r="N644" s="228"/>
      <c r="O644" s="91"/>
      <c r="P644" s="91"/>
      <c r="Q644" s="91"/>
      <c r="R644" s="91"/>
      <c r="S644" s="91"/>
      <c r="T644" s="92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17" t="s">
        <v>129</v>
      </c>
      <c r="AU644" s="17" t="s">
        <v>78</v>
      </c>
    </row>
    <row r="645" s="2" customFormat="1" ht="16.5" customHeight="1">
      <c r="A645" s="38"/>
      <c r="B645" s="39"/>
      <c r="C645" s="211" t="s">
        <v>772</v>
      </c>
      <c r="D645" s="211" t="s">
        <v>122</v>
      </c>
      <c r="E645" s="212" t="s">
        <v>773</v>
      </c>
      <c r="F645" s="213" t="s">
        <v>774</v>
      </c>
      <c r="G645" s="214" t="s">
        <v>770</v>
      </c>
      <c r="H645" s="215">
        <v>1</v>
      </c>
      <c r="I645" s="216"/>
      <c r="J645" s="217">
        <f>ROUND(I645*H645,2)</f>
        <v>0</v>
      </c>
      <c r="K645" s="213" t="s">
        <v>1</v>
      </c>
      <c r="L645" s="44"/>
      <c r="M645" s="218" t="s">
        <v>1</v>
      </c>
      <c r="N645" s="219" t="s">
        <v>38</v>
      </c>
      <c r="O645" s="91"/>
      <c r="P645" s="220">
        <f>O645*H645</f>
        <v>0</v>
      </c>
      <c r="Q645" s="220">
        <v>0</v>
      </c>
      <c r="R645" s="220">
        <f>Q645*H645</f>
        <v>0</v>
      </c>
      <c r="S645" s="220">
        <v>0</v>
      </c>
      <c r="T645" s="221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2" t="s">
        <v>127</v>
      </c>
      <c r="AT645" s="222" t="s">
        <v>122</v>
      </c>
      <c r="AU645" s="222" t="s">
        <v>78</v>
      </c>
      <c r="AY645" s="17" t="s">
        <v>120</v>
      </c>
      <c r="BE645" s="223">
        <f>IF(N645="základní",J645,0)</f>
        <v>0</v>
      </c>
      <c r="BF645" s="223">
        <f>IF(N645="snížená",J645,0)</f>
        <v>0</v>
      </c>
      <c r="BG645" s="223">
        <f>IF(N645="zákl. přenesená",J645,0)</f>
        <v>0</v>
      </c>
      <c r="BH645" s="223">
        <f>IF(N645="sníž. přenesená",J645,0)</f>
        <v>0</v>
      </c>
      <c r="BI645" s="223">
        <f>IF(N645="nulová",J645,0)</f>
        <v>0</v>
      </c>
      <c r="BJ645" s="17" t="s">
        <v>78</v>
      </c>
      <c r="BK645" s="223">
        <f>ROUND(I645*H645,2)</f>
        <v>0</v>
      </c>
      <c r="BL645" s="17" t="s">
        <v>127</v>
      </c>
      <c r="BM645" s="222" t="s">
        <v>775</v>
      </c>
    </row>
    <row r="646" s="2" customFormat="1">
      <c r="A646" s="38"/>
      <c r="B646" s="39"/>
      <c r="C646" s="40"/>
      <c r="D646" s="224" t="s">
        <v>129</v>
      </c>
      <c r="E646" s="40"/>
      <c r="F646" s="225" t="s">
        <v>774</v>
      </c>
      <c r="G646" s="40"/>
      <c r="H646" s="40"/>
      <c r="I646" s="226"/>
      <c r="J646" s="40"/>
      <c r="K646" s="40"/>
      <c r="L646" s="44"/>
      <c r="M646" s="227"/>
      <c r="N646" s="228"/>
      <c r="O646" s="91"/>
      <c r="P646" s="91"/>
      <c r="Q646" s="91"/>
      <c r="R646" s="91"/>
      <c r="S646" s="91"/>
      <c r="T646" s="92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129</v>
      </c>
      <c r="AU646" s="17" t="s">
        <v>78</v>
      </c>
    </row>
    <row r="647" s="2" customFormat="1" ht="16.5" customHeight="1">
      <c r="A647" s="38"/>
      <c r="B647" s="39"/>
      <c r="C647" s="211" t="s">
        <v>776</v>
      </c>
      <c r="D647" s="211" t="s">
        <v>122</v>
      </c>
      <c r="E647" s="212" t="s">
        <v>777</v>
      </c>
      <c r="F647" s="213" t="s">
        <v>778</v>
      </c>
      <c r="G647" s="214" t="s">
        <v>770</v>
      </c>
      <c r="H647" s="215">
        <v>1</v>
      </c>
      <c r="I647" s="216"/>
      <c r="J647" s="217">
        <f>ROUND(I647*H647,2)</f>
        <v>0</v>
      </c>
      <c r="K647" s="213" t="s">
        <v>1</v>
      </c>
      <c r="L647" s="44"/>
      <c r="M647" s="218" t="s">
        <v>1</v>
      </c>
      <c r="N647" s="219" t="s">
        <v>38</v>
      </c>
      <c r="O647" s="91"/>
      <c r="P647" s="220">
        <f>O647*H647</f>
        <v>0</v>
      </c>
      <c r="Q647" s="220">
        <v>0</v>
      </c>
      <c r="R647" s="220">
        <f>Q647*H647</f>
        <v>0</v>
      </c>
      <c r="S647" s="220">
        <v>0</v>
      </c>
      <c r="T647" s="221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2" t="s">
        <v>127</v>
      </c>
      <c r="AT647" s="222" t="s">
        <v>122</v>
      </c>
      <c r="AU647" s="222" t="s">
        <v>78</v>
      </c>
      <c r="AY647" s="17" t="s">
        <v>120</v>
      </c>
      <c r="BE647" s="223">
        <f>IF(N647="základní",J647,0)</f>
        <v>0</v>
      </c>
      <c r="BF647" s="223">
        <f>IF(N647="snížená",J647,0)</f>
        <v>0</v>
      </c>
      <c r="BG647" s="223">
        <f>IF(N647="zákl. přenesená",J647,0)</f>
        <v>0</v>
      </c>
      <c r="BH647" s="223">
        <f>IF(N647="sníž. přenesená",J647,0)</f>
        <v>0</v>
      </c>
      <c r="BI647" s="223">
        <f>IF(N647="nulová",J647,0)</f>
        <v>0</v>
      </c>
      <c r="BJ647" s="17" t="s">
        <v>78</v>
      </c>
      <c r="BK647" s="223">
        <f>ROUND(I647*H647,2)</f>
        <v>0</v>
      </c>
      <c r="BL647" s="17" t="s">
        <v>127</v>
      </c>
      <c r="BM647" s="222" t="s">
        <v>779</v>
      </c>
    </row>
    <row r="648" s="2" customFormat="1">
      <c r="A648" s="38"/>
      <c r="B648" s="39"/>
      <c r="C648" s="40"/>
      <c r="D648" s="224" t="s">
        <v>129</v>
      </c>
      <c r="E648" s="40"/>
      <c r="F648" s="225" t="s">
        <v>778</v>
      </c>
      <c r="G648" s="40"/>
      <c r="H648" s="40"/>
      <c r="I648" s="226"/>
      <c r="J648" s="40"/>
      <c r="K648" s="40"/>
      <c r="L648" s="44"/>
      <c r="M648" s="227"/>
      <c r="N648" s="228"/>
      <c r="O648" s="91"/>
      <c r="P648" s="91"/>
      <c r="Q648" s="91"/>
      <c r="R648" s="91"/>
      <c r="S648" s="91"/>
      <c r="T648" s="92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129</v>
      </c>
      <c r="AU648" s="17" t="s">
        <v>78</v>
      </c>
    </row>
    <row r="649" s="2" customFormat="1" ht="24.15" customHeight="1">
      <c r="A649" s="38"/>
      <c r="B649" s="39"/>
      <c r="C649" s="211" t="s">
        <v>780</v>
      </c>
      <c r="D649" s="211" t="s">
        <v>122</v>
      </c>
      <c r="E649" s="212" t="s">
        <v>781</v>
      </c>
      <c r="F649" s="213" t="s">
        <v>782</v>
      </c>
      <c r="G649" s="214" t="s">
        <v>770</v>
      </c>
      <c r="H649" s="215">
        <v>1</v>
      </c>
      <c r="I649" s="216"/>
      <c r="J649" s="217">
        <f>ROUND(I649*H649,2)</f>
        <v>0</v>
      </c>
      <c r="K649" s="213" t="s">
        <v>1</v>
      </c>
      <c r="L649" s="44"/>
      <c r="M649" s="218" t="s">
        <v>1</v>
      </c>
      <c r="N649" s="219" t="s">
        <v>38</v>
      </c>
      <c r="O649" s="91"/>
      <c r="P649" s="220">
        <f>O649*H649</f>
        <v>0</v>
      </c>
      <c r="Q649" s="220">
        <v>0</v>
      </c>
      <c r="R649" s="220">
        <f>Q649*H649</f>
        <v>0</v>
      </c>
      <c r="S649" s="220">
        <v>0</v>
      </c>
      <c r="T649" s="221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2" t="s">
        <v>127</v>
      </c>
      <c r="AT649" s="222" t="s">
        <v>122</v>
      </c>
      <c r="AU649" s="222" t="s">
        <v>78</v>
      </c>
      <c r="AY649" s="17" t="s">
        <v>120</v>
      </c>
      <c r="BE649" s="223">
        <f>IF(N649="základní",J649,0)</f>
        <v>0</v>
      </c>
      <c r="BF649" s="223">
        <f>IF(N649="snížená",J649,0)</f>
        <v>0</v>
      </c>
      <c r="BG649" s="223">
        <f>IF(N649="zákl. přenesená",J649,0)</f>
        <v>0</v>
      </c>
      <c r="BH649" s="223">
        <f>IF(N649="sníž. přenesená",J649,0)</f>
        <v>0</v>
      </c>
      <c r="BI649" s="223">
        <f>IF(N649="nulová",J649,0)</f>
        <v>0</v>
      </c>
      <c r="BJ649" s="17" t="s">
        <v>78</v>
      </c>
      <c r="BK649" s="223">
        <f>ROUND(I649*H649,2)</f>
        <v>0</v>
      </c>
      <c r="BL649" s="17" t="s">
        <v>127</v>
      </c>
      <c r="BM649" s="222" t="s">
        <v>783</v>
      </c>
    </row>
    <row r="650" s="2" customFormat="1">
      <c r="A650" s="38"/>
      <c r="B650" s="39"/>
      <c r="C650" s="40"/>
      <c r="D650" s="224" t="s">
        <v>129</v>
      </c>
      <c r="E650" s="40"/>
      <c r="F650" s="225" t="s">
        <v>784</v>
      </c>
      <c r="G650" s="40"/>
      <c r="H650" s="40"/>
      <c r="I650" s="226"/>
      <c r="J650" s="40"/>
      <c r="K650" s="40"/>
      <c r="L650" s="44"/>
      <c r="M650" s="227"/>
      <c r="N650" s="228"/>
      <c r="O650" s="91"/>
      <c r="P650" s="91"/>
      <c r="Q650" s="91"/>
      <c r="R650" s="91"/>
      <c r="S650" s="91"/>
      <c r="T650" s="92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129</v>
      </c>
      <c r="AU650" s="17" t="s">
        <v>78</v>
      </c>
    </row>
    <row r="651" s="12" customFormat="1" ht="22.8" customHeight="1">
      <c r="A651" s="12"/>
      <c r="B651" s="195"/>
      <c r="C651" s="196"/>
      <c r="D651" s="197" t="s">
        <v>72</v>
      </c>
      <c r="E651" s="209" t="s">
        <v>785</v>
      </c>
      <c r="F651" s="209" t="s">
        <v>786</v>
      </c>
      <c r="G651" s="196"/>
      <c r="H651" s="196"/>
      <c r="I651" s="199"/>
      <c r="J651" s="210">
        <f>BK651</f>
        <v>0</v>
      </c>
      <c r="K651" s="196"/>
      <c r="L651" s="201"/>
      <c r="M651" s="202"/>
      <c r="N651" s="203"/>
      <c r="O651" s="203"/>
      <c r="P651" s="204">
        <f>SUM(P652:P660)</f>
        <v>0</v>
      </c>
      <c r="Q651" s="203"/>
      <c r="R651" s="204">
        <f>SUM(R652:R660)</f>
        <v>0</v>
      </c>
      <c r="S651" s="203"/>
      <c r="T651" s="205">
        <f>SUM(T652:T660)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6" t="s">
        <v>167</v>
      </c>
      <c r="AT651" s="207" t="s">
        <v>72</v>
      </c>
      <c r="AU651" s="207" t="s">
        <v>78</v>
      </c>
      <c r="AY651" s="206" t="s">
        <v>120</v>
      </c>
      <c r="BK651" s="208">
        <f>SUM(BK652:BK660)</f>
        <v>0</v>
      </c>
    </row>
    <row r="652" s="2" customFormat="1" ht="16.5" customHeight="1">
      <c r="A652" s="38"/>
      <c r="B652" s="39"/>
      <c r="C652" s="211" t="s">
        <v>787</v>
      </c>
      <c r="D652" s="211" t="s">
        <v>122</v>
      </c>
      <c r="E652" s="212" t="s">
        <v>788</v>
      </c>
      <c r="F652" s="213" t="s">
        <v>789</v>
      </c>
      <c r="G652" s="214" t="s">
        <v>770</v>
      </c>
      <c r="H652" s="215">
        <v>1</v>
      </c>
      <c r="I652" s="216"/>
      <c r="J652" s="217">
        <f>ROUND(I652*H652,2)</f>
        <v>0</v>
      </c>
      <c r="K652" s="213" t="s">
        <v>790</v>
      </c>
      <c r="L652" s="44"/>
      <c r="M652" s="218" t="s">
        <v>1</v>
      </c>
      <c r="N652" s="219" t="s">
        <v>38</v>
      </c>
      <c r="O652" s="91"/>
      <c r="P652" s="220">
        <f>O652*H652</f>
        <v>0</v>
      </c>
      <c r="Q652" s="220">
        <v>0</v>
      </c>
      <c r="R652" s="220">
        <f>Q652*H652</f>
        <v>0</v>
      </c>
      <c r="S652" s="220">
        <v>0</v>
      </c>
      <c r="T652" s="221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2" t="s">
        <v>791</v>
      </c>
      <c r="AT652" s="222" t="s">
        <v>122</v>
      </c>
      <c r="AU652" s="222" t="s">
        <v>80</v>
      </c>
      <c r="AY652" s="17" t="s">
        <v>120</v>
      </c>
      <c r="BE652" s="223">
        <f>IF(N652="základní",J652,0)</f>
        <v>0</v>
      </c>
      <c r="BF652" s="223">
        <f>IF(N652="snížená",J652,0)</f>
        <v>0</v>
      </c>
      <c r="BG652" s="223">
        <f>IF(N652="zákl. přenesená",J652,0)</f>
        <v>0</v>
      </c>
      <c r="BH652" s="223">
        <f>IF(N652="sníž. přenesená",J652,0)</f>
        <v>0</v>
      </c>
      <c r="BI652" s="223">
        <f>IF(N652="nulová",J652,0)</f>
        <v>0</v>
      </c>
      <c r="BJ652" s="17" t="s">
        <v>78</v>
      </c>
      <c r="BK652" s="223">
        <f>ROUND(I652*H652,2)</f>
        <v>0</v>
      </c>
      <c r="BL652" s="17" t="s">
        <v>791</v>
      </c>
      <c r="BM652" s="222" t="s">
        <v>792</v>
      </c>
    </row>
    <row r="653" s="2" customFormat="1">
      <c r="A653" s="38"/>
      <c r="B653" s="39"/>
      <c r="C653" s="40"/>
      <c r="D653" s="224" t="s">
        <v>129</v>
      </c>
      <c r="E653" s="40"/>
      <c r="F653" s="225" t="s">
        <v>789</v>
      </c>
      <c r="G653" s="40"/>
      <c r="H653" s="40"/>
      <c r="I653" s="226"/>
      <c r="J653" s="40"/>
      <c r="K653" s="40"/>
      <c r="L653" s="44"/>
      <c r="M653" s="227"/>
      <c r="N653" s="228"/>
      <c r="O653" s="91"/>
      <c r="P653" s="91"/>
      <c r="Q653" s="91"/>
      <c r="R653" s="91"/>
      <c r="S653" s="91"/>
      <c r="T653" s="92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7" t="s">
        <v>129</v>
      </c>
      <c r="AU653" s="17" t="s">
        <v>80</v>
      </c>
    </row>
    <row r="654" s="13" customFormat="1">
      <c r="A654" s="13"/>
      <c r="B654" s="231"/>
      <c r="C654" s="232"/>
      <c r="D654" s="224" t="s">
        <v>133</v>
      </c>
      <c r="E654" s="233" t="s">
        <v>1</v>
      </c>
      <c r="F654" s="234" t="s">
        <v>793</v>
      </c>
      <c r="G654" s="232"/>
      <c r="H654" s="233" t="s">
        <v>1</v>
      </c>
      <c r="I654" s="235"/>
      <c r="J654" s="232"/>
      <c r="K654" s="232"/>
      <c r="L654" s="236"/>
      <c r="M654" s="237"/>
      <c r="N654" s="238"/>
      <c r="O654" s="238"/>
      <c r="P654" s="238"/>
      <c r="Q654" s="238"/>
      <c r="R654" s="238"/>
      <c r="S654" s="238"/>
      <c r="T654" s="239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0" t="s">
        <v>133</v>
      </c>
      <c r="AU654" s="240" t="s">
        <v>80</v>
      </c>
      <c r="AV654" s="13" t="s">
        <v>78</v>
      </c>
      <c r="AW654" s="13" t="s">
        <v>31</v>
      </c>
      <c r="AX654" s="13" t="s">
        <v>73</v>
      </c>
      <c r="AY654" s="240" t="s">
        <v>120</v>
      </c>
    </row>
    <row r="655" s="13" customFormat="1">
      <c r="A655" s="13"/>
      <c r="B655" s="231"/>
      <c r="C655" s="232"/>
      <c r="D655" s="224" t="s">
        <v>133</v>
      </c>
      <c r="E655" s="233" t="s">
        <v>1</v>
      </c>
      <c r="F655" s="234" t="s">
        <v>794</v>
      </c>
      <c r="G655" s="232"/>
      <c r="H655" s="233" t="s">
        <v>1</v>
      </c>
      <c r="I655" s="235"/>
      <c r="J655" s="232"/>
      <c r="K655" s="232"/>
      <c r="L655" s="236"/>
      <c r="M655" s="237"/>
      <c r="N655" s="238"/>
      <c r="O655" s="238"/>
      <c r="P655" s="238"/>
      <c r="Q655" s="238"/>
      <c r="R655" s="238"/>
      <c r="S655" s="238"/>
      <c r="T655" s="23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0" t="s">
        <v>133</v>
      </c>
      <c r="AU655" s="240" t="s">
        <v>80</v>
      </c>
      <c r="AV655" s="13" t="s">
        <v>78</v>
      </c>
      <c r="AW655" s="13" t="s">
        <v>31</v>
      </c>
      <c r="AX655" s="13" t="s">
        <v>73</v>
      </c>
      <c r="AY655" s="240" t="s">
        <v>120</v>
      </c>
    </row>
    <row r="656" s="14" customFormat="1">
      <c r="A656" s="14"/>
      <c r="B656" s="241"/>
      <c r="C656" s="242"/>
      <c r="D656" s="224" t="s">
        <v>133</v>
      </c>
      <c r="E656" s="243" t="s">
        <v>1</v>
      </c>
      <c r="F656" s="244" t="s">
        <v>78</v>
      </c>
      <c r="G656" s="242"/>
      <c r="H656" s="245">
        <v>1</v>
      </c>
      <c r="I656" s="246"/>
      <c r="J656" s="242"/>
      <c r="K656" s="242"/>
      <c r="L656" s="247"/>
      <c r="M656" s="248"/>
      <c r="N656" s="249"/>
      <c r="O656" s="249"/>
      <c r="P656" s="249"/>
      <c r="Q656" s="249"/>
      <c r="R656" s="249"/>
      <c r="S656" s="249"/>
      <c r="T656" s="25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1" t="s">
        <v>133</v>
      </c>
      <c r="AU656" s="251" t="s">
        <v>80</v>
      </c>
      <c r="AV656" s="14" t="s">
        <v>80</v>
      </c>
      <c r="AW656" s="14" t="s">
        <v>31</v>
      </c>
      <c r="AX656" s="14" t="s">
        <v>73</v>
      </c>
      <c r="AY656" s="251" t="s">
        <v>120</v>
      </c>
    </row>
    <row r="657" s="15" customFormat="1">
      <c r="A657" s="15"/>
      <c r="B657" s="252"/>
      <c r="C657" s="253"/>
      <c r="D657" s="224" t="s">
        <v>133</v>
      </c>
      <c r="E657" s="254" t="s">
        <v>1</v>
      </c>
      <c r="F657" s="255" t="s">
        <v>136</v>
      </c>
      <c r="G657" s="253"/>
      <c r="H657" s="256">
        <v>1</v>
      </c>
      <c r="I657" s="257"/>
      <c r="J657" s="253"/>
      <c r="K657" s="253"/>
      <c r="L657" s="258"/>
      <c r="M657" s="259"/>
      <c r="N657" s="260"/>
      <c r="O657" s="260"/>
      <c r="P657" s="260"/>
      <c r="Q657" s="260"/>
      <c r="R657" s="260"/>
      <c r="S657" s="260"/>
      <c r="T657" s="261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2" t="s">
        <v>133</v>
      </c>
      <c r="AU657" s="262" t="s">
        <v>80</v>
      </c>
      <c r="AV657" s="15" t="s">
        <v>127</v>
      </c>
      <c r="AW657" s="15" t="s">
        <v>31</v>
      </c>
      <c r="AX657" s="15" t="s">
        <v>78</v>
      </c>
      <c r="AY657" s="262" t="s">
        <v>120</v>
      </c>
    </row>
    <row r="658" s="2" customFormat="1" ht="16.5" customHeight="1">
      <c r="A658" s="38"/>
      <c r="B658" s="39"/>
      <c r="C658" s="211" t="s">
        <v>795</v>
      </c>
      <c r="D658" s="211" t="s">
        <v>122</v>
      </c>
      <c r="E658" s="212" t="s">
        <v>796</v>
      </c>
      <c r="F658" s="213" t="s">
        <v>797</v>
      </c>
      <c r="G658" s="214" t="s">
        <v>770</v>
      </c>
      <c r="H658" s="215">
        <v>1</v>
      </c>
      <c r="I658" s="216"/>
      <c r="J658" s="217">
        <f>ROUND(I658*H658,2)</f>
        <v>0</v>
      </c>
      <c r="K658" s="213" t="s">
        <v>798</v>
      </c>
      <c r="L658" s="44"/>
      <c r="M658" s="218" t="s">
        <v>1</v>
      </c>
      <c r="N658" s="219" t="s">
        <v>38</v>
      </c>
      <c r="O658" s="91"/>
      <c r="P658" s="220">
        <f>O658*H658</f>
        <v>0</v>
      </c>
      <c r="Q658" s="220">
        <v>0</v>
      </c>
      <c r="R658" s="220">
        <f>Q658*H658</f>
        <v>0</v>
      </c>
      <c r="S658" s="220">
        <v>0</v>
      </c>
      <c r="T658" s="221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2" t="s">
        <v>791</v>
      </c>
      <c r="AT658" s="222" t="s">
        <v>122</v>
      </c>
      <c r="AU658" s="222" t="s">
        <v>80</v>
      </c>
      <c r="AY658" s="17" t="s">
        <v>120</v>
      </c>
      <c r="BE658" s="223">
        <f>IF(N658="základní",J658,0)</f>
        <v>0</v>
      </c>
      <c r="BF658" s="223">
        <f>IF(N658="snížená",J658,0)</f>
        <v>0</v>
      </c>
      <c r="BG658" s="223">
        <f>IF(N658="zákl. přenesená",J658,0)</f>
        <v>0</v>
      </c>
      <c r="BH658" s="223">
        <f>IF(N658="sníž. přenesená",J658,0)</f>
        <v>0</v>
      </c>
      <c r="BI658" s="223">
        <f>IF(N658="nulová",J658,0)</f>
        <v>0</v>
      </c>
      <c r="BJ658" s="17" t="s">
        <v>78</v>
      </c>
      <c r="BK658" s="223">
        <f>ROUND(I658*H658,2)</f>
        <v>0</v>
      </c>
      <c r="BL658" s="17" t="s">
        <v>791</v>
      </c>
      <c r="BM658" s="222" t="s">
        <v>799</v>
      </c>
    </row>
    <row r="659" s="2" customFormat="1">
      <c r="A659" s="38"/>
      <c r="B659" s="39"/>
      <c r="C659" s="40"/>
      <c r="D659" s="224" t="s">
        <v>129</v>
      </c>
      <c r="E659" s="40"/>
      <c r="F659" s="225" t="s">
        <v>797</v>
      </c>
      <c r="G659" s="40"/>
      <c r="H659" s="40"/>
      <c r="I659" s="226"/>
      <c r="J659" s="40"/>
      <c r="K659" s="40"/>
      <c r="L659" s="44"/>
      <c r="M659" s="227"/>
      <c r="N659" s="228"/>
      <c r="O659" s="91"/>
      <c r="P659" s="91"/>
      <c r="Q659" s="91"/>
      <c r="R659" s="91"/>
      <c r="S659" s="91"/>
      <c r="T659" s="92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129</v>
      </c>
      <c r="AU659" s="17" t="s">
        <v>80</v>
      </c>
    </row>
    <row r="660" s="2" customFormat="1">
      <c r="A660" s="38"/>
      <c r="B660" s="39"/>
      <c r="C660" s="40"/>
      <c r="D660" s="229" t="s">
        <v>131</v>
      </c>
      <c r="E660" s="40"/>
      <c r="F660" s="230" t="s">
        <v>800</v>
      </c>
      <c r="G660" s="40"/>
      <c r="H660" s="40"/>
      <c r="I660" s="226"/>
      <c r="J660" s="40"/>
      <c r="K660" s="40"/>
      <c r="L660" s="44"/>
      <c r="M660" s="227"/>
      <c r="N660" s="228"/>
      <c r="O660" s="91"/>
      <c r="P660" s="91"/>
      <c r="Q660" s="91"/>
      <c r="R660" s="91"/>
      <c r="S660" s="91"/>
      <c r="T660" s="92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131</v>
      </c>
      <c r="AU660" s="17" t="s">
        <v>80</v>
      </c>
    </row>
    <row r="661" s="12" customFormat="1" ht="22.8" customHeight="1">
      <c r="A661" s="12"/>
      <c r="B661" s="195"/>
      <c r="C661" s="196"/>
      <c r="D661" s="197" t="s">
        <v>72</v>
      </c>
      <c r="E661" s="209" t="s">
        <v>801</v>
      </c>
      <c r="F661" s="209" t="s">
        <v>802</v>
      </c>
      <c r="G661" s="196"/>
      <c r="H661" s="196"/>
      <c r="I661" s="199"/>
      <c r="J661" s="210">
        <f>BK661</f>
        <v>0</v>
      </c>
      <c r="K661" s="196"/>
      <c r="L661" s="201"/>
      <c r="M661" s="202"/>
      <c r="N661" s="203"/>
      <c r="O661" s="203"/>
      <c r="P661" s="204">
        <f>SUM(P662:P663)</f>
        <v>0</v>
      </c>
      <c r="Q661" s="203"/>
      <c r="R661" s="204">
        <f>SUM(R662:R663)</f>
        <v>0</v>
      </c>
      <c r="S661" s="203"/>
      <c r="T661" s="205">
        <f>SUM(T662:T663)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06" t="s">
        <v>167</v>
      </c>
      <c r="AT661" s="207" t="s">
        <v>72</v>
      </c>
      <c r="AU661" s="207" t="s">
        <v>78</v>
      </c>
      <c r="AY661" s="206" t="s">
        <v>120</v>
      </c>
      <c r="BK661" s="208">
        <f>SUM(BK662:BK663)</f>
        <v>0</v>
      </c>
    </row>
    <row r="662" s="2" customFormat="1" ht="16.5" customHeight="1">
      <c r="A662" s="38"/>
      <c r="B662" s="39"/>
      <c r="C662" s="211" t="s">
        <v>803</v>
      </c>
      <c r="D662" s="211" t="s">
        <v>122</v>
      </c>
      <c r="E662" s="212" t="s">
        <v>804</v>
      </c>
      <c r="F662" s="213" t="s">
        <v>805</v>
      </c>
      <c r="G662" s="214" t="s">
        <v>806</v>
      </c>
      <c r="H662" s="215">
        <v>2</v>
      </c>
      <c r="I662" s="216"/>
      <c r="J662" s="217">
        <f>ROUND(I662*H662,2)</f>
        <v>0</v>
      </c>
      <c r="K662" s="213" t="s">
        <v>1</v>
      </c>
      <c r="L662" s="44"/>
      <c r="M662" s="218" t="s">
        <v>1</v>
      </c>
      <c r="N662" s="219" t="s">
        <v>38</v>
      </c>
      <c r="O662" s="91"/>
      <c r="P662" s="220">
        <f>O662*H662</f>
        <v>0</v>
      </c>
      <c r="Q662" s="220">
        <v>0</v>
      </c>
      <c r="R662" s="220">
        <f>Q662*H662</f>
        <v>0</v>
      </c>
      <c r="S662" s="220">
        <v>0</v>
      </c>
      <c r="T662" s="221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2" t="s">
        <v>127</v>
      </c>
      <c r="AT662" s="222" t="s">
        <v>122</v>
      </c>
      <c r="AU662" s="222" t="s">
        <v>80</v>
      </c>
      <c r="AY662" s="17" t="s">
        <v>120</v>
      </c>
      <c r="BE662" s="223">
        <f>IF(N662="základní",J662,0)</f>
        <v>0</v>
      </c>
      <c r="BF662" s="223">
        <f>IF(N662="snížená",J662,0)</f>
        <v>0</v>
      </c>
      <c r="BG662" s="223">
        <f>IF(N662="zákl. přenesená",J662,0)</f>
        <v>0</v>
      </c>
      <c r="BH662" s="223">
        <f>IF(N662="sníž. přenesená",J662,0)</f>
        <v>0</v>
      </c>
      <c r="BI662" s="223">
        <f>IF(N662="nulová",J662,0)</f>
        <v>0</v>
      </c>
      <c r="BJ662" s="17" t="s">
        <v>78</v>
      </c>
      <c r="BK662" s="223">
        <f>ROUND(I662*H662,2)</f>
        <v>0</v>
      </c>
      <c r="BL662" s="17" t="s">
        <v>127</v>
      </c>
      <c r="BM662" s="222" t="s">
        <v>807</v>
      </c>
    </row>
    <row r="663" s="2" customFormat="1">
      <c r="A663" s="38"/>
      <c r="B663" s="39"/>
      <c r="C663" s="40"/>
      <c r="D663" s="224" t="s">
        <v>129</v>
      </c>
      <c r="E663" s="40"/>
      <c r="F663" s="225" t="s">
        <v>805</v>
      </c>
      <c r="G663" s="40"/>
      <c r="H663" s="40"/>
      <c r="I663" s="226"/>
      <c r="J663" s="40"/>
      <c r="K663" s="40"/>
      <c r="L663" s="44"/>
      <c r="M663" s="227"/>
      <c r="N663" s="228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129</v>
      </c>
      <c r="AU663" s="17" t="s">
        <v>80</v>
      </c>
    </row>
    <row r="664" s="12" customFormat="1" ht="22.8" customHeight="1">
      <c r="A664" s="12"/>
      <c r="B664" s="195"/>
      <c r="C664" s="196"/>
      <c r="D664" s="197" t="s">
        <v>72</v>
      </c>
      <c r="E664" s="209" t="s">
        <v>808</v>
      </c>
      <c r="F664" s="209" t="s">
        <v>809</v>
      </c>
      <c r="G664" s="196"/>
      <c r="H664" s="196"/>
      <c r="I664" s="199"/>
      <c r="J664" s="210">
        <f>BK664</f>
        <v>0</v>
      </c>
      <c r="K664" s="196"/>
      <c r="L664" s="201"/>
      <c r="M664" s="202"/>
      <c r="N664" s="203"/>
      <c r="O664" s="203"/>
      <c r="P664" s="204">
        <f>SUM(P665:P669)</f>
        <v>0</v>
      </c>
      <c r="Q664" s="203"/>
      <c r="R664" s="204">
        <f>SUM(R665:R669)</f>
        <v>0</v>
      </c>
      <c r="S664" s="203"/>
      <c r="T664" s="205">
        <f>SUM(T665:T669)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06" t="s">
        <v>167</v>
      </c>
      <c r="AT664" s="207" t="s">
        <v>72</v>
      </c>
      <c r="AU664" s="207" t="s">
        <v>78</v>
      </c>
      <c r="AY664" s="206" t="s">
        <v>120</v>
      </c>
      <c r="BK664" s="208">
        <f>SUM(BK665:BK669)</f>
        <v>0</v>
      </c>
    </row>
    <row r="665" s="2" customFormat="1" ht="16.5" customHeight="1">
      <c r="A665" s="38"/>
      <c r="B665" s="39"/>
      <c r="C665" s="211" t="s">
        <v>810</v>
      </c>
      <c r="D665" s="211" t="s">
        <v>122</v>
      </c>
      <c r="E665" s="212" t="s">
        <v>811</v>
      </c>
      <c r="F665" s="213" t="s">
        <v>812</v>
      </c>
      <c r="G665" s="214" t="s">
        <v>813</v>
      </c>
      <c r="H665" s="215">
        <v>25</v>
      </c>
      <c r="I665" s="216"/>
      <c r="J665" s="217">
        <f>ROUND(I665*H665,2)</f>
        <v>0</v>
      </c>
      <c r="K665" s="213" t="s">
        <v>814</v>
      </c>
      <c r="L665" s="44"/>
      <c r="M665" s="218" t="s">
        <v>1</v>
      </c>
      <c r="N665" s="219" t="s">
        <v>38</v>
      </c>
      <c r="O665" s="91"/>
      <c r="P665" s="220">
        <f>O665*H665</f>
        <v>0</v>
      </c>
      <c r="Q665" s="220">
        <v>0</v>
      </c>
      <c r="R665" s="220">
        <f>Q665*H665</f>
        <v>0</v>
      </c>
      <c r="S665" s="220">
        <v>0</v>
      </c>
      <c r="T665" s="221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2" t="s">
        <v>791</v>
      </c>
      <c r="AT665" s="222" t="s">
        <v>122</v>
      </c>
      <c r="AU665" s="222" t="s">
        <v>80</v>
      </c>
      <c r="AY665" s="17" t="s">
        <v>120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17" t="s">
        <v>78</v>
      </c>
      <c r="BK665" s="223">
        <f>ROUND(I665*H665,2)</f>
        <v>0</v>
      </c>
      <c r="BL665" s="17" t="s">
        <v>791</v>
      </c>
      <c r="BM665" s="222" t="s">
        <v>815</v>
      </c>
    </row>
    <row r="666" s="2" customFormat="1">
      <c r="A666" s="38"/>
      <c r="B666" s="39"/>
      <c r="C666" s="40"/>
      <c r="D666" s="224" t="s">
        <v>129</v>
      </c>
      <c r="E666" s="40"/>
      <c r="F666" s="225" t="s">
        <v>812</v>
      </c>
      <c r="G666" s="40"/>
      <c r="H666" s="40"/>
      <c r="I666" s="226"/>
      <c r="J666" s="40"/>
      <c r="K666" s="40"/>
      <c r="L666" s="44"/>
      <c r="M666" s="227"/>
      <c r="N666" s="228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129</v>
      </c>
      <c r="AU666" s="17" t="s">
        <v>80</v>
      </c>
    </row>
    <row r="667" s="2" customFormat="1">
      <c r="A667" s="38"/>
      <c r="B667" s="39"/>
      <c r="C667" s="40"/>
      <c r="D667" s="229" t="s">
        <v>131</v>
      </c>
      <c r="E667" s="40"/>
      <c r="F667" s="230" t="s">
        <v>816</v>
      </c>
      <c r="G667" s="40"/>
      <c r="H667" s="40"/>
      <c r="I667" s="226"/>
      <c r="J667" s="40"/>
      <c r="K667" s="40"/>
      <c r="L667" s="44"/>
      <c r="M667" s="227"/>
      <c r="N667" s="228"/>
      <c r="O667" s="91"/>
      <c r="P667" s="91"/>
      <c r="Q667" s="91"/>
      <c r="R667" s="91"/>
      <c r="S667" s="91"/>
      <c r="T667" s="92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131</v>
      </c>
      <c r="AU667" s="17" t="s">
        <v>80</v>
      </c>
    </row>
    <row r="668" s="2" customFormat="1" ht="16.5" customHeight="1">
      <c r="A668" s="38"/>
      <c r="B668" s="39"/>
      <c r="C668" s="211" t="s">
        <v>817</v>
      </c>
      <c r="D668" s="211" t="s">
        <v>122</v>
      </c>
      <c r="E668" s="212" t="s">
        <v>818</v>
      </c>
      <c r="F668" s="213" t="s">
        <v>819</v>
      </c>
      <c r="G668" s="214" t="s">
        <v>806</v>
      </c>
      <c r="H668" s="215">
        <v>1</v>
      </c>
      <c r="I668" s="216"/>
      <c r="J668" s="217">
        <f>ROUND(I668*H668,2)</f>
        <v>0</v>
      </c>
      <c r="K668" s="213" t="s">
        <v>1</v>
      </c>
      <c r="L668" s="44"/>
      <c r="M668" s="218" t="s">
        <v>1</v>
      </c>
      <c r="N668" s="219" t="s">
        <v>38</v>
      </c>
      <c r="O668" s="91"/>
      <c r="P668" s="220">
        <f>O668*H668</f>
        <v>0</v>
      </c>
      <c r="Q668" s="220">
        <v>0</v>
      </c>
      <c r="R668" s="220">
        <f>Q668*H668</f>
        <v>0</v>
      </c>
      <c r="S668" s="220">
        <v>0</v>
      </c>
      <c r="T668" s="221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2" t="s">
        <v>127</v>
      </c>
      <c r="AT668" s="222" t="s">
        <v>122</v>
      </c>
      <c r="AU668" s="222" t="s">
        <v>80</v>
      </c>
      <c r="AY668" s="17" t="s">
        <v>120</v>
      </c>
      <c r="BE668" s="223">
        <f>IF(N668="základní",J668,0)</f>
        <v>0</v>
      </c>
      <c r="BF668" s="223">
        <f>IF(N668="snížená",J668,0)</f>
        <v>0</v>
      </c>
      <c r="BG668" s="223">
        <f>IF(N668="zákl. přenesená",J668,0)</f>
        <v>0</v>
      </c>
      <c r="BH668" s="223">
        <f>IF(N668="sníž. přenesená",J668,0)</f>
        <v>0</v>
      </c>
      <c r="BI668" s="223">
        <f>IF(N668="nulová",J668,0)</f>
        <v>0</v>
      </c>
      <c r="BJ668" s="17" t="s">
        <v>78</v>
      </c>
      <c r="BK668" s="223">
        <f>ROUND(I668*H668,2)</f>
        <v>0</v>
      </c>
      <c r="BL668" s="17" t="s">
        <v>127</v>
      </c>
      <c r="BM668" s="222" t="s">
        <v>820</v>
      </c>
    </row>
    <row r="669" s="2" customFormat="1">
      <c r="A669" s="38"/>
      <c r="B669" s="39"/>
      <c r="C669" s="40"/>
      <c r="D669" s="224" t="s">
        <v>129</v>
      </c>
      <c r="E669" s="40"/>
      <c r="F669" s="225" t="s">
        <v>819</v>
      </c>
      <c r="G669" s="40"/>
      <c r="H669" s="40"/>
      <c r="I669" s="226"/>
      <c r="J669" s="40"/>
      <c r="K669" s="40"/>
      <c r="L669" s="44"/>
      <c r="M669" s="227"/>
      <c r="N669" s="228"/>
      <c r="O669" s="91"/>
      <c r="P669" s="91"/>
      <c r="Q669" s="91"/>
      <c r="R669" s="91"/>
      <c r="S669" s="91"/>
      <c r="T669" s="92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129</v>
      </c>
      <c r="AU669" s="17" t="s">
        <v>80</v>
      </c>
    </row>
    <row r="670" s="12" customFormat="1" ht="22.8" customHeight="1">
      <c r="A670" s="12"/>
      <c r="B670" s="195"/>
      <c r="C670" s="196"/>
      <c r="D670" s="197" t="s">
        <v>72</v>
      </c>
      <c r="E670" s="209" t="s">
        <v>821</v>
      </c>
      <c r="F670" s="209" t="s">
        <v>822</v>
      </c>
      <c r="G670" s="196"/>
      <c r="H670" s="196"/>
      <c r="I670" s="199"/>
      <c r="J670" s="210">
        <f>BK670</f>
        <v>0</v>
      </c>
      <c r="K670" s="196"/>
      <c r="L670" s="201"/>
      <c r="M670" s="202"/>
      <c r="N670" s="203"/>
      <c r="O670" s="203"/>
      <c r="P670" s="204">
        <f>SUM(P671:P678)</f>
        <v>0</v>
      </c>
      <c r="Q670" s="203"/>
      <c r="R670" s="204">
        <f>SUM(R671:R678)</f>
        <v>0</v>
      </c>
      <c r="S670" s="203"/>
      <c r="T670" s="205">
        <f>SUM(T671:T678)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6" t="s">
        <v>167</v>
      </c>
      <c r="AT670" s="207" t="s">
        <v>72</v>
      </c>
      <c r="AU670" s="207" t="s">
        <v>78</v>
      </c>
      <c r="AY670" s="206" t="s">
        <v>120</v>
      </c>
      <c r="BK670" s="208">
        <f>SUM(BK671:BK678)</f>
        <v>0</v>
      </c>
    </row>
    <row r="671" s="2" customFormat="1" ht="16.5" customHeight="1">
      <c r="A671" s="38"/>
      <c r="B671" s="39"/>
      <c r="C671" s="211" t="s">
        <v>823</v>
      </c>
      <c r="D671" s="211" t="s">
        <v>122</v>
      </c>
      <c r="E671" s="212" t="s">
        <v>824</v>
      </c>
      <c r="F671" s="213" t="s">
        <v>825</v>
      </c>
      <c r="G671" s="214" t="s">
        <v>813</v>
      </c>
      <c r="H671" s="215">
        <v>1</v>
      </c>
      <c r="I671" s="216"/>
      <c r="J671" s="217">
        <f>ROUND(I671*H671,2)</f>
        <v>0</v>
      </c>
      <c r="K671" s="213" t="s">
        <v>1</v>
      </c>
      <c r="L671" s="44"/>
      <c r="M671" s="218" t="s">
        <v>1</v>
      </c>
      <c r="N671" s="219" t="s">
        <v>38</v>
      </c>
      <c r="O671" s="91"/>
      <c r="P671" s="220">
        <f>O671*H671</f>
        <v>0</v>
      </c>
      <c r="Q671" s="220">
        <v>0</v>
      </c>
      <c r="R671" s="220">
        <f>Q671*H671</f>
        <v>0</v>
      </c>
      <c r="S671" s="220">
        <v>0</v>
      </c>
      <c r="T671" s="221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2" t="s">
        <v>127</v>
      </c>
      <c r="AT671" s="222" t="s">
        <v>122</v>
      </c>
      <c r="AU671" s="222" t="s">
        <v>80</v>
      </c>
      <c r="AY671" s="17" t="s">
        <v>120</v>
      </c>
      <c r="BE671" s="223">
        <f>IF(N671="základní",J671,0)</f>
        <v>0</v>
      </c>
      <c r="BF671" s="223">
        <f>IF(N671="snížená",J671,0)</f>
        <v>0</v>
      </c>
      <c r="BG671" s="223">
        <f>IF(N671="zákl. přenesená",J671,0)</f>
        <v>0</v>
      </c>
      <c r="BH671" s="223">
        <f>IF(N671="sníž. přenesená",J671,0)</f>
        <v>0</v>
      </c>
      <c r="BI671" s="223">
        <f>IF(N671="nulová",J671,0)</f>
        <v>0</v>
      </c>
      <c r="BJ671" s="17" t="s">
        <v>78</v>
      </c>
      <c r="BK671" s="223">
        <f>ROUND(I671*H671,2)</f>
        <v>0</v>
      </c>
      <c r="BL671" s="17" t="s">
        <v>127</v>
      </c>
      <c r="BM671" s="222" t="s">
        <v>826</v>
      </c>
    </row>
    <row r="672" s="2" customFormat="1">
      <c r="A672" s="38"/>
      <c r="B672" s="39"/>
      <c r="C672" s="40"/>
      <c r="D672" s="224" t="s">
        <v>129</v>
      </c>
      <c r="E672" s="40"/>
      <c r="F672" s="225" t="s">
        <v>825</v>
      </c>
      <c r="G672" s="40"/>
      <c r="H672" s="40"/>
      <c r="I672" s="226"/>
      <c r="J672" s="40"/>
      <c r="K672" s="40"/>
      <c r="L672" s="44"/>
      <c r="M672" s="227"/>
      <c r="N672" s="228"/>
      <c r="O672" s="91"/>
      <c r="P672" s="91"/>
      <c r="Q672" s="91"/>
      <c r="R672" s="91"/>
      <c r="S672" s="91"/>
      <c r="T672" s="92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129</v>
      </c>
      <c r="AU672" s="17" t="s">
        <v>80</v>
      </c>
    </row>
    <row r="673" s="13" customFormat="1">
      <c r="A673" s="13"/>
      <c r="B673" s="231"/>
      <c r="C673" s="232"/>
      <c r="D673" s="224" t="s">
        <v>133</v>
      </c>
      <c r="E673" s="233" t="s">
        <v>1</v>
      </c>
      <c r="F673" s="234" t="s">
        <v>827</v>
      </c>
      <c r="G673" s="232"/>
      <c r="H673" s="233" t="s">
        <v>1</v>
      </c>
      <c r="I673" s="235"/>
      <c r="J673" s="232"/>
      <c r="K673" s="232"/>
      <c r="L673" s="236"/>
      <c r="M673" s="237"/>
      <c r="N673" s="238"/>
      <c r="O673" s="238"/>
      <c r="P673" s="238"/>
      <c r="Q673" s="238"/>
      <c r="R673" s="238"/>
      <c r="S673" s="238"/>
      <c r="T673" s="23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0" t="s">
        <v>133</v>
      </c>
      <c r="AU673" s="240" t="s">
        <v>80</v>
      </c>
      <c r="AV673" s="13" t="s">
        <v>78</v>
      </c>
      <c r="AW673" s="13" t="s">
        <v>31</v>
      </c>
      <c r="AX673" s="13" t="s">
        <v>73</v>
      </c>
      <c r="AY673" s="240" t="s">
        <v>120</v>
      </c>
    </row>
    <row r="674" s="13" customFormat="1">
      <c r="A674" s="13"/>
      <c r="B674" s="231"/>
      <c r="C674" s="232"/>
      <c r="D674" s="224" t="s">
        <v>133</v>
      </c>
      <c r="E674" s="233" t="s">
        <v>1</v>
      </c>
      <c r="F674" s="234" t="s">
        <v>828</v>
      </c>
      <c r="G674" s="232"/>
      <c r="H674" s="233" t="s">
        <v>1</v>
      </c>
      <c r="I674" s="235"/>
      <c r="J674" s="232"/>
      <c r="K674" s="232"/>
      <c r="L674" s="236"/>
      <c r="M674" s="237"/>
      <c r="N674" s="238"/>
      <c r="O674" s="238"/>
      <c r="P674" s="238"/>
      <c r="Q674" s="238"/>
      <c r="R674" s="238"/>
      <c r="S674" s="238"/>
      <c r="T674" s="23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0" t="s">
        <v>133</v>
      </c>
      <c r="AU674" s="240" t="s">
        <v>80</v>
      </c>
      <c r="AV674" s="13" t="s">
        <v>78</v>
      </c>
      <c r="AW674" s="13" t="s">
        <v>31</v>
      </c>
      <c r="AX674" s="13" t="s">
        <v>73</v>
      </c>
      <c r="AY674" s="240" t="s">
        <v>120</v>
      </c>
    </row>
    <row r="675" s="14" customFormat="1">
      <c r="A675" s="14"/>
      <c r="B675" s="241"/>
      <c r="C675" s="242"/>
      <c r="D675" s="224" t="s">
        <v>133</v>
      </c>
      <c r="E675" s="243" t="s">
        <v>1</v>
      </c>
      <c r="F675" s="244" t="s">
        <v>78</v>
      </c>
      <c r="G675" s="242"/>
      <c r="H675" s="245">
        <v>1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133</v>
      </c>
      <c r="AU675" s="251" t="s">
        <v>80</v>
      </c>
      <c r="AV675" s="14" t="s">
        <v>80</v>
      </c>
      <c r="AW675" s="14" t="s">
        <v>31</v>
      </c>
      <c r="AX675" s="14" t="s">
        <v>73</v>
      </c>
      <c r="AY675" s="251" t="s">
        <v>120</v>
      </c>
    </row>
    <row r="676" s="15" customFormat="1">
      <c r="A676" s="15"/>
      <c r="B676" s="252"/>
      <c r="C676" s="253"/>
      <c r="D676" s="224" t="s">
        <v>133</v>
      </c>
      <c r="E676" s="254" t="s">
        <v>1</v>
      </c>
      <c r="F676" s="255" t="s">
        <v>136</v>
      </c>
      <c r="G676" s="253"/>
      <c r="H676" s="256">
        <v>1</v>
      </c>
      <c r="I676" s="257"/>
      <c r="J676" s="253"/>
      <c r="K676" s="253"/>
      <c r="L676" s="258"/>
      <c r="M676" s="259"/>
      <c r="N676" s="260"/>
      <c r="O676" s="260"/>
      <c r="P676" s="260"/>
      <c r="Q676" s="260"/>
      <c r="R676" s="260"/>
      <c r="S676" s="260"/>
      <c r="T676" s="261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2" t="s">
        <v>133</v>
      </c>
      <c r="AU676" s="262" t="s">
        <v>80</v>
      </c>
      <c r="AV676" s="15" t="s">
        <v>127</v>
      </c>
      <c r="AW676" s="15" t="s">
        <v>31</v>
      </c>
      <c r="AX676" s="15" t="s">
        <v>78</v>
      </c>
      <c r="AY676" s="262" t="s">
        <v>120</v>
      </c>
    </row>
    <row r="677" s="2" customFormat="1" ht="16.5" customHeight="1">
      <c r="A677" s="38"/>
      <c r="B677" s="39"/>
      <c r="C677" s="211" t="s">
        <v>829</v>
      </c>
      <c r="D677" s="211" t="s">
        <v>122</v>
      </c>
      <c r="E677" s="212" t="s">
        <v>830</v>
      </c>
      <c r="F677" s="213" t="s">
        <v>831</v>
      </c>
      <c r="G677" s="214" t="s">
        <v>806</v>
      </c>
      <c r="H677" s="215">
        <v>2</v>
      </c>
      <c r="I677" s="216"/>
      <c r="J677" s="217">
        <f>ROUND(I677*H677,2)</f>
        <v>0</v>
      </c>
      <c r="K677" s="213" t="s">
        <v>1</v>
      </c>
      <c r="L677" s="44"/>
      <c r="M677" s="218" t="s">
        <v>1</v>
      </c>
      <c r="N677" s="219" t="s">
        <v>38</v>
      </c>
      <c r="O677" s="91"/>
      <c r="P677" s="220">
        <f>O677*H677</f>
        <v>0</v>
      </c>
      <c r="Q677" s="220">
        <v>0</v>
      </c>
      <c r="R677" s="220">
        <f>Q677*H677</f>
        <v>0</v>
      </c>
      <c r="S677" s="220">
        <v>0</v>
      </c>
      <c r="T677" s="221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2" t="s">
        <v>127</v>
      </c>
      <c r="AT677" s="222" t="s">
        <v>122</v>
      </c>
      <c r="AU677" s="222" t="s">
        <v>80</v>
      </c>
      <c r="AY677" s="17" t="s">
        <v>120</v>
      </c>
      <c r="BE677" s="223">
        <f>IF(N677="základní",J677,0)</f>
        <v>0</v>
      </c>
      <c r="BF677" s="223">
        <f>IF(N677="snížená",J677,0)</f>
        <v>0</v>
      </c>
      <c r="BG677" s="223">
        <f>IF(N677="zákl. přenesená",J677,0)</f>
        <v>0</v>
      </c>
      <c r="BH677" s="223">
        <f>IF(N677="sníž. přenesená",J677,0)</f>
        <v>0</v>
      </c>
      <c r="BI677" s="223">
        <f>IF(N677="nulová",J677,0)</f>
        <v>0</v>
      </c>
      <c r="BJ677" s="17" t="s">
        <v>78</v>
      </c>
      <c r="BK677" s="223">
        <f>ROUND(I677*H677,2)</f>
        <v>0</v>
      </c>
      <c r="BL677" s="17" t="s">
        <v>127</v>
      </c>
      <c r="BM677" s="222" t="s">
        <v>832</v>
      </c>
    </row>
    <row r="678" s="2" customFormat="1">
      <c r="A678" s="38"/>
      <c r="B678" s="39"/>
      <c r="C678" s="40"/>
      <c r="D678" s="224" t="s">
        <v>129</v>
      </c>
      <c r="E678" s="40"/>
      <c r="F678" s="225" t="s">
        <v>831</v>
      </c>
      <c r="G678" s="40"/>
      <c r="H678" s="40"/>
      <c r="I678" s="226"/>
      <c r="J678" s="40"/>
      <c r="K678" s="40"/>
      <c r="L678" s="44"/>
      <c r="M678" s="227"/>
      <c r="N678" s="228"/>
      <c r="O678" s="91"/>
      <c r="P678" s="91"/>
      <c r="Q678" s="91"/>
      <c r="R678" s="91"/>
      <c r="S678" s="91"/>
      <c r="T678" s="92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129</v>
      </c>
      <c r="AU678" s="17" t="s">
        <v>80</v>
      </c>
    </row>
    <row r="679" s="12" customFormat="1" ht="22.8" customHeight="1">
      <c r="A679" s="12"/>
      <c r="B679" s="195"/>
      <c r="C679" s="196"/>
      <c r="D679" s="197" t="s">
        <v>72</v>
      </c>
      <c r="E679" s="209" t="s">
        <v>833</v>
      </c>
      <c r="F679" s="209" t="s">
        <v>822</v>
      </c>
      <c r="G679" s="196"/>
      <c r="H679" s="196"/>
      <c r="I679" s="199"/>
      <c r="J679" s="210">
        <f>BK679</f>
        <v>0</v>
      </c>
      <c r="K679" s="196"/>
      <c r="L679" s="201"/>
      <c r="M679" s="202"/>
      <c r="N679" s="203"/>
      <c r="O679" s="203"/>
      <c r="P679" s="204">
        <f>SUM(P680:P687)</f>
        <v>0</v>
      </c>
      <c r="Q679" s="203"/>
      <c r="R679" s="204">
        <f>SUM(R680:R687)</f>
        <v>0</v>
      </c>
      <c r="S679" s="203"/>
      <c r="T679" s="205">
        <f>SUM(T680:T687)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6" t="s">
        <v>167</v>
      </c>
      <c r="AT679" s="207" t="s">
        <v>72</v>
      </c>
      <c r="AU679" s="207" t="s">
        <v>78</v>
      </c>
      <c r="AY679" s="206" t="s">
        <v>120</v>
      </c>
      <c r="BK679" s="208">
        <f>SUM(BK680:BK687)</f>
        <v>0</v>
      </c>
    </row>
    <row r="680" s="2" customFormat="1" ht="16.5" customHeight="1">
      <c r="A680" s="38"/>
      <c r="B680" s="39"/>
      <c r="C680" s="211" t="s">
        <v>834</v>
      </c>
      <c r="D680" s="211" t="s">
        <v>122</v>
      </c>
      <c r="E680" s="212" t="s">
        <v>835</v>
      </c>
      <c r="F680" s="213" t="s">
        <v>836</v>
      </c>
      <c r="G680" s="214" t="s">
        <v>476</v>
      </c>
      <c r="H680" s="215">
        <v>8</v>
      </c>
      <c r="I680" s="216"/>
      <c r="J680" s="217">
        <f>ROUND(I680*H680,2)</f>
        <v>0</v>
      </c>
      <c r="K680" s="213" t="s">
        <v>798</v>
      </c>
      <c r="L680" s="44"/>
      <c r="M680" s="218" t="s">
        <v>1</v>
      </c>
      <c r="N680" s="219" t="s">
        <v>38</v>
      </c>
      <c r="O680" s="91"/>
      <c r="P680" s="220">
        <f>O680*H680</f>
        <v>0</v>
      </c>
      <c r="Q680" s="220">
        <v>0</v>
      </c>
      <c r="R680" s="220">
        <f>Q680*H680</f>
        <v>0</v>
      </c>
      <c r="S680" s="220">
        <v>0</v>
      </c>
      <c r="T680" s="221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2" t="s">
        <v>791</v>
      </c>
      <c r="AT680" s="222" t="s">
        <v>122</v>
      </c>
      <c r="AU680" s="222" t="s">
        <v>80</v>
      </c>
      <c r="AY680" s="17" t="s">
        <v>120</v>
      </c>
      <c r="BE680" s="223">
        <f>IF(N680="základní",J680,0)</f>
        <v>0</v>
      </c>
      <c r="BF680" s="223">
        <f>IF(N680="snížená",J680,0)</f>
        <v>0</v>
      </c>
      <c r="BG680" s="223">
        <f>IF(N680="zákl. přenesená",J680,0)</f>
        <v>0</v>
      </c>
      <c r="BH680" s="223">
        <f>IF(N680="sníž. přenesená",J680,0)</f>
        <v>0</v>
      </c>
      <c r="BI680" s="223">
        <f>IF(N680="nulová",J680,0)</f>
        <v>0</v>
      </c>
      <c r="BJ680" s="17" t="s">
        <v>78</v>
      </c>
      <c r="BK680" s="223">
        <f>ROUND(I680*H680,2)</f>
        <v>0</v>
      </c>
      <c r="BL680" s="17" t="s">
        <v>791</v>
      </c>
      <c r="BM680" s="222" t="s">
        <v>837</v>
      </c>
    </row>
    <row r="681" s="2" customFormat="1">
      <c r="A681" s="38"/>
      <c r="B681" s="39"/>
      <c r="C681" s="40"/>
      <c r="D681" s="224" t="s">
        <v>129</v>
      </c>
      <c r="E681" s="40"/>
      <c r="F681" s="225" t="s">
        <v>836</v>
      </c>
      <c r="G681" s="40"/>
      <c r="H681" s="40"/>
      <c r="I681" s="226"/>
      <c r="J681" s="40"/>
      <c r="K681" s="40"/>
      <c r="L681" s="44"/>
      <c r="M681" s="227"/>
      <c r="N681" s="228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129</v>
      </c>
      <c r="AU681" s="17" t="s">
        <v>80</v>
      </c>
    </row>
    <row r="682" s="2" customFormat="1">
      <c r="A682" s="38"/>
      <c r="B682" s="39"/>
      <c r="C682" s="40"/>
      <c r="D682" s="229" t="s">
        <v>131</v>
      </c>
      <c r="E682" s="40"/>
      <c r="F682" s="230" t="s">
        <v>838</v>
      </c>
      <c r="G682" s="40"/>
      <c r="H682" s="40"/>
      <c r="I682" s="226"/>
      <c r="J682" s="40"/>
      <c r="K682" s="40"/>
      <c r="L682" s="44"/>
      <c r="M682" s="227"/>
      <c r="N682" s="228"/>
      <c r="O682" s="91"/>
      <c r="P682" s="91"/>
      <c r="Q682" s="91"/>
      <c r="R682" s="91"/>
      <c r="S682" s="91"/>
      <c r="T682" s="92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131</v>
      </c>
      <c r="AU682" s="17" t="s">
        <v>80</v>
      </c>
    </row>
    <row r="683" s="14" customFormat="1">
      <c r="A683" s="14"/>
      <c r="B683" s="241"/>
      <c r="C683" s="242"/>
      <c r="D683" s="224" t="s">
        <v>133</v>
      </c>
      <c r="E683" s="243" t="s">
        <v>1</v>
      </c>
      <c r="F683" s="244" t="s">
        <v>191</v>
      </c>
      <c r="G683" s="242"/>
      <c r="H683" s="245">
        <v>8</v>
      </c>
      <c r="I683" s="246"/>
      <c r="J683" s="242"/>
      <c r="K683" s="242"/>
      <c r="L683" s="247"/>
      <c r="M683" s="248"/>
      <c r="N683" s="249"/>
      <c r="O683" s="249"/>
      <c r="P683" s="249"/>
      <c r="Q683" s="249"/>
      <c r="R683" s="249"/>
      <c r="S683" s="249"/>
      <c r="T683" s="25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1" t="s">
        <v>133</v>
      </c>
      <c r="AU683" s="251" t="s">
        <v>80</v>
      </c>
      <c r="AV683" s="14" t="s">
        <v>80</v>
      </c>
      <c r="AW683" s="14" t="s">
        <v>31</v>
      </c>
      <c r="AX683" s="14" t="s">
        <v>73</v>
      </c>
      <c r="AY683" s="251" t="s">
        <v>120</v>
      </c>
    </row>
    <row r="684" s="15" customFormat="1">
      <c r="A684" s="15"/>
      <c r="B684" s="252"/>
      <c r="C684" s="253"/>
      <c r="D684" s="224" t="s">
        <v>133</v>
      </c>
      <c r="E684" s="254" t="s">
        <v>1</v>
      </c>
      <c r="F684" s="255" t="s">
        <v>136</v>
      </c>
      <c r="G684" s="253"/>
      <c r="H684" s="256">
        <v>8</v>
      </c>
      <c r="I684" s="257"/>
      <c r="J684" s="253"/>
      <c r="K684" s="253"/>
      <c r="L684" s="258"/>
      <c r="M684" s="259"/>
      <c r="N684" s="260"/>
      <c r="O684" s="260"/>
      <c r="P684" s="260"/>
      <c r="Q684" s="260"/>
      <c r="R684" s="260"/>
      <c r="S684" s="260"/>
      <c r="T684" s="26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2" t="s">
        <v>133</v>
      </c>
      <c r="AU684" s="262" t="s">
        <v>80</v>
      </c>
      <c r="AV684" s="15" t="s">
        <v>127</v>
      </c>
      <c r="AW684" s="15" t="s">
        <v>31</v>
      </c>
      <c r="AX684" s="15" t="s">
        <v>78</v>
      </c>
      <c r="AY684" s="262" t="s">
        <v>120</v>
      </c>
    </row>
    <row r="685" s="2" customFormat="1" ht="16.5" customHeight="1">
      <c r="A685" s="38"/>
      <c r="B685" s="39"/>
      <c r="C685" s="211" t="s">
        <v>839</v>
      </c>
      <c r="D685" s="211" t="s">
        <v>122</v>
      </c>
      <c r="E685" s="212" t="s">
        <v>840</v>
      </c>
      <c r="F685" s="213" t="s">
        <v>841</v>
      </c>
      <c r="G685" s="214" t="s">
        <v>806</v>
      </c>
      <c r="H685" s="215">
        <v>2</v>
      </c>
      <c r="I685" s="216"/>
      <c r="J685" s="217">
        <f>ROUND(I685*H685,2)</f>
        <v>0</v>
      </c>
      <c r="K685" s="213" t="s">
        <v>814</v>
      </c>
      <c r="L685" s="44"/>
      <c r="M685" s="218" t="s">
        <v>1</v>
      </c>
      <c r="N685" s="219" t="s">
        <v>38</v>
      </c>
      <c r="O685" s="91"/>
      <c r="P685" s="220">
        <f>O685*H685</f>
        <v>0</v>
      </c>
      <c r="Q685" s="220">
        <v>0</v>
      </c>
      <c r="R685" s="220">
        <f>Q685*H685</f>
        <v>0</v>
      </c>
      <c r="S685" s="220">
        <v>0</v>
      </c>
      <c r="T685" s="221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2" t="s">
        <v>791</v>
      </c>
      <c r="AT685" s="222" t="s">
        <v>122</v>
      </c>
      <c r="AU685" s="222" t="s">
        <v>80</v>
      </c>
      <c r="AY685" s="17" t="s">
        <v>120</v>
      </c>
      <c r="BE685" s="223">
        <f>IF(N685="základní",J685,0)</f>
        <v>0</v>
      </c>
      <c r="BF685" s="223">
        <f>IF(N685="snížená",J685,0)</f>
        <v>0</v>
      </c>
      <c r="BG685" s="223">
        <f>IF(N685="zákl. přenesená",J685,0)</f>
        <v>0</v>
      </c>
      <c r="BH685" s="223">
        <f>IF(N685="sníž. přenesená",J685,0)</f>
        <v>0</v>
      </c>
      <c r="BI685" s="223">
        <f>IF(N685="nulová",J685,0)</f>
        <v>0</v>
      </c>
      <c r="BJ685" s="17" t="s">
        <v>78</v>
      </c>
      <c r="BK685" s="223">
        <f>ROUND(I685*H685,2)</f>
        <v>0</v>
      </c>
      <c r="BL685" s="17" t="s">
        <v>791</v>
      </c>
      <c r="BM685" s="222" t="s">
        <v>842</v>
      </c>
    </row>
    <row r="686" s="2" customFormat="1">
      <c r="A686" s="38"/>
      <c r="B686" s="39"/>
      <c r="C686" s="40"/>
      <c r="D686" s="224" t="s">
        <v>129</v>
      </c>
      <c r="E686" s="40"/>
      <c r="F686" s="225" t="s">
        <v>841</v>
      </c>
      <c r="G686" s="40"/>
      <c r="H686" s="40"/>
      <c r="I686" s="226"/>
      <c r="J686" s="40"/>
      <c r="K686" s="40"/>
      <c r="L686" s="44"/>
      <c r="M686" s="227"/>
      <c r="N686" s="228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129</v>
      </c>
      <c r="AU686" s="17" t="s">
        <v>80</v>
      </c>
    </row>
    <row r="687" s="2" customFormat="1">
      <c r="A687" s="38"/>
      <c r="B687" s="39"/>
      <c r="C687" s="40"/>
      <c r="D687" s="229" t="s">
        <v>131</v>
      </c>
      <c r="E687" s="40"/>
      <c r="F687" s="230" t="s">
        <v>843</v>
      </c>
      <c r="G687" s="40"/>
      <c r="H687" s="40"/>
      <c r="I687" s="226"/>
      <c r="J687" s="40"/>
      <c r="K687" s="40"/>
      <c r="L687" s="44"/>
      <c r="M687" s="273"/>
      <c r="N687" s="274"/>
      <c r="O687" s="275"/>
      <c r="P687" s="275"/>
      <c r="Q687" s="275"/>
      <c r="R687" s="275"/>
      <c r="S687" s="275"/>
      <c r="T687" s="276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131</v>
      </c>
      <c r="AU687" s="17" t="s">
        <v>80</v>
      </c>
    </row>
    <row r="688" s="2" customFormat="1" ht="6.96" customHeight="1">
      <c r="A688" s="38"/>
      <c r="B688" s="66"/>
      <c r="C688" s="67"/>
      <c r="D688" s="67"/>
      <c r="E688" s="67"/>
      <c r="F688" s="67"/>
      <c r="G688" s="67"/>
      <c r="H688" s="67"/>
      <c r="I688" s="67"/>
      <c r="J688" s="67"/>
      <c r="K688" s="67"/>
      <c r="L688" s="44"/>
      <c r="M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</row>
  </sheetData>
  <sheetProtection sheet="1" autoFilter="0" formatColumns="0" formatRows="0" objects="1" scenarios="1" spinCount="100000" saltValue="FbsniVJ3xd2bpmYxv2iYFRJx0/esMZtaLfVKs7gBqUjPLEQQ2t5/mlJIrSZlh12Hdq2i15/A/GxgpqHdM4GoWQ==" hashValue="2xcHfR8WJ0TAjGHcuwmAnQsAE46QGXaSRp7/WnDPxZGcN6+1c4SJpKZIDdDEqMn5Aveq6lmXudVoekx9H1ScoA==" algorithmName="SHA-512" password="CC35"/>
  <autoFilter ref="C129:K687"/>
  <mergeCells count="6">
    <mergeCell ref="E7:H7"/>
    <mergeCell ref="E16:H16"/>
    <mergeCell ref="E25:H25"/>
    <mergeCell ref="E85:H85"/>
    <mergeCell ref="E122:H122"/>
    <mergeCell ref="L2:V2"/>
  </mergeCells>
  <hyperlinks>
    <hyperlink ref="F135" r:id="rId1" display="https://podminky.urs.cz/item/CS_URS_2024_02/113106142"/>
    <hyperlink ref="F141" r:id="rId2" display="https://podminky.urs.cz/item/CS_URS_2024_02/113154548"/>
    <hyperlink ref="F147" r:id="rId3" display="https://podminky.urs.cz/item/CS_URS_2024_02/113201112"/>
    <hyperlink ref="F153" r:id="rId4" display="https://podminky.urs.cz/item/CS_URS_2024_02/122251106"/>
    <hyperlink ref="F165" r:id="rId5" display="https://podminky.urs.cz/item/CS_URS_2024_02/133251101"/>
    <hyperlink ref="F171" r:id="rId6" display="https://podminky.urs.cz/item/CS_URS_2024_02/162351104"/>
    <hyperlink ref="F177" r:id="rId7" display="https://podminky.urs.cz/item/CS_URS_2024_02/162751117"/>
    <hyperlink ref="F183" r:id="rId8" display="https://podminky.urs.cz/item/CS_URS_2024_02/162751119"/>
    <hyperlink ref="F189" r:id="rId9" display="https://podminky.urs.cz/item/CS_URS_2024_02/167151101"/>
    <hyperlink ref="F199" r:id="rId10" display="https://podminky.urs.cz/item/CS_URS_2024_02/171201221"/>
    <hyperlink ref="F205" r:id="rId11" display="https://podminky.urs.cz/item/CS_URS_2024_02/171201231"/>
    <hyperlink ref="F211" r:id="rId12" display="https://podminky.urs.cz/item/CS_URS_2024_02/171251201"/>
    <hyperlink ref="F216" r:id="rId13" display="https://podminky.urs.cz/item/CS_URS_2024_02/181311103"/>
    <hyperlink ref="F222" r:id="rId14" display="https://podminky.urs.cz/item/CS_URS_2024_02/181411131"/>
    <hyperlink ref="F233" r:id="rId15" display="https://podminky.urs.cz/item/CS_URS_2024_02/181951112"/>
    <hyperlink ref="F244" r:id="rId16" display="https://podminky.urs.cz/item/CS_URS_2024_02/275313711"/>
    <hyperlink ref="F253" r:id="rId17" display="https://podminky.urs.cz/item/CS_URS_2024_02/564760111"/>
    <hyperlink ref="F259" r:id="rId18" display="https://podminky.urs.cz/item/CS_URS_2024_02/564861011"/>
    <hyperlink ref="F265" r:id="rId19" display="https://podminky.urs.cz/item/CS_URS_2024_02/564861111"/>
    <hyperlink ref="F271" r:id="rId20" display="https://podminky.urs.cz/item/CS_URS_2024_02/564871111"/>
    <hyperlink ref="F277" r:id="rId21" display="https://podminky.urs.cz/item/CS_URS_2024_02/565155111"/>
    <hyperlink ref="F283" r:id="rId22" display="https://podminky.urs.cz/item/CS_URS_2024_02/567121114"/>
    <hyperlink ref="F289" r:id="rId23" display="https://podminky.urs.cz/item/CS_URS_2024_02/567142111"/>
    <hyperlink ref="F295" r:id="rId24" display="https://podminky.urs.cz/item/CS_URS_2024_02/573111113"/>
    <hyperlink ref="F301" r:id="rId25" display="https://podminky.urs.cz/item/CS_URS_2024_02/573211108"/>
    <hyperlink ref="F307" r:id="rId26" display="https://podminky.urs.cz/item/CS_URS_2024_02/577134111"/>
    <hyperlink ref="F313" r:id="rId27" display="https://podminky.urs.cz/item/CS_URS_2024_02/591111111"/>
    <hyperlink ref="F332" r:id="rId28" display="https://podminky.urs.cz/item/CS_URS_2024_02/596211131"/>
    <hyperlink ref="F361" r:id="rId29" display="https://podminky.urs.cz/item/CS_URS_2024_02/871264201"/>
    <hyperlink ref="F370" r:id="rId30" display="https://podminky.urs.cz/item/CS_URS_2024_02/871313121"/>
    <hyperlink ref="F379" r:id="rId31" display="https://podminky.urs.cz/item/CS_URS_2024_02/877310310"/>
    <hyperlink ref="F389" r:id="rId32" display="https://podminky.urs.cz/item/CS_URS_2024_02/895941301"/>
    <hyperlink ref="F395" r:id="rId33" display="https://podminky.urs.cz/item/CS_URS_2024_02/895941313"/>
    <hyperlink ref="F401" r:id="rId34" display="https://podminky.urs.cz/item/CS_URS_2024_02/895941322"/>
    <hyperlink ref="F407" r:id="rId35" display="https://podminky.urs.cz/item/CS_URS_2024_02/899204112"/>
    <hyperlink ref="F416" r:id="rId36" display="https://podminky.urs.cz/item/CS_URS_2024_02/911121111"/>
    <hyperlink ref="F427" r:id="rId37" display="https://podminky.urs.cz/item/CS_URS_2024_02/914111111"/>
    <hyperlink ref="F474" r:id="rId38" display="https://podminky.urs.cz/item/CS_URS_2024_02/914511113"/>
    <hyperlink ref="F488" r:id="rId39" display="https://podminky.urs.cz/item/CS_URS_2024_02/915211112"/>
    <hyperlink ref="F498" r:id="rId40" display="https://podminky.urs.cz/item/CS_URS_2024_02/915231112"/>
    <hyperlink ref="F504" r:id="rId41" display="https://podminky.urs.cz/item/CS_URS_2024_02/915351111"/>
    <hyperlink ref="F510" r:id="rId42" display="https://podminky.urs.cz/item/CS_URS_2024_02/916131213"/>
    <hyperlink ref="F525" r:id="rId43" display="https://podminky.urs.cz/item/CS_URS_2024_02/916231213"/>
    <hyperlink ref="F534" r:id="rId44" display="https://podminky.urs.cz/item/CS_URS_2024_02/916241213"/>
    <hyperlink ref="F543" r:id="rId45" display="https://podminky.urs.cz/item/CS_URS_2024_02/916431112"/>
    <hyperlink ref="F552" r:id="rId46" display="https://podminky.urs.cz/item/CS_URS_2024_02/916991121"/>
    <hyperlink ref="F566" r:id="rId47" display="https://podminky.urs.cz/item/CS_URS_2024_02/919735112"/>
    <hyperlink ref="F572" r:id="rId48" display="https://podminky.urs.cz/item/CS_URS_2024_02/966006132"/>
    <hyperlink ref="F579" r:id="rId49" display="https://podminky.urs.cz/item/CS_URS_2024_02/997221551"/>
    <hyperlink ref="F582" r:id="rId50" display="https://podminky.urs.cz/item/CS_URS_2024_02/997221559"/>
    <hyperlink ref="F586" r:id="rId51" display="https://podminky.urs.cz/item/CS_URS_2024_02/997221611"/>
    <hyperlink ref="F589" r:id="rId52" display="https://podminky.urs.cz/item/CS_URS_2024_02/997221615"/>
    <hyperlink ref="F595" r:id="rId53" display="https://podminky.urs.cz/item/CS_URS_2024_02/997221645"/>
    <hyperlink ref="F601" r:id="rId54" display="https://podminky.urs.cz/item/CS_URS_2024_02/997221861"/>
    <hyperlink ref="F607" r:id="rId55" display="https://podminky.urs.cz/item/CS_URS_2024_02/997221875"/>
    <hyperlink ref="F614" r:id="rId56" display="https://podminky.urs.cz/item/CS_URS_2024_02/998225111"/>
    <hyperlink ref="F623" r:id="rId57" display="https://podminky.urs.cz/item/CS_URS_2024_02/460010024"/>
    <hyperlink ref="F629" r:id="rId58" display="https://podminky.urs.cz/item/CS_URS_2024_02/460161282"/>
    <hyperlink ref="F635" r:id="rId59" display="https://podminky.urs.cz/item/CS_URS_2024_02/460431292"/>
    <hyperlink ref="F638" r:id="rId60" display="https://podminky.urs.cz/item/CS_URS_2024_02/460661313"/>
    <hyperlink ref="F660" r:id="rId61" display="https://podminky.urs.cz/item/CS_URS_2022_02/013254000"/>
    <hyperlink ref="F667" r:id="rId62" display="https://podminky.urs.cz/item/CS_URS_2024_01/043154000"/>
    <hyperlink ref="F682" r:id="rId63" display="https://podminky.urs.cz/item/CS_URS_2022_02/091002000"/>
    <hyperlink ref="F687" r:id="rId64" display="https://podminky.urs.cz/item/CS_URS_2024_01/094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BAZANT-PC\František Bažant</dc:creator>
  <cp:lastModifiedBy>BAZANT-PC\František Bažant</cp:lastModifiedBy>
  <dcterms:created xsi:type="dcterms:W3CDTF">2025-03-31T11:09:36Z</dcterms:created>
  <dcterms:modified xsi:type="dcterms:W3CDTF">2025-03-31T11:09:39Z</dcterms:modified>
</cp:coreProperties>
</file>