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0 - Pozemní komunikace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100 - Pozemní komunikace'!$C$90:$K$546</definedName>
    <definedName name="_xlnm.Print_Area" localSheetId="1">'SO 100 - Pozemní komunikace'!$C$4:$J$39,'SO 100 - Pozemní komunikace'!$C$45:$J$72,'SO 100 - Pozemní komunikace'!$C$78:$K$546</definedName>
    <definedName name="_xlnm.Print_Titles" localSheetId="1">'SO 100 - Pozemní komunikace'!$90:$90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544"/>
  <c r="BH544"/>
  <c r="BG544"/>
  <c r="BF544"/>
  <c r="T544"/>
  <c r="R544"/>
  <c r="P544"/>
  <c r="BI540"/>
  <c r="BH540"/>
  <c r="BG540"/>
  <c r="BF540"/>
  <c r="T540"/>
  <c r="R540"/>
  <c r="P540"/>
  <c r="BI537"/>
  <c r="BH537"/>
  <c r="BG537"/>
  <c r="BF537"/>
  <c r="T537"/>
  <c r="R537"/>
  <c r="P537"/>
  <c r="BI533"/>
  <c r="BH533"/>
  <c r="BG533"/>
  <c r="BF533"/>
  <c r="T533"/>
  <c r="R533"/>
  <c r="P533"/>
  <c r="BI529"/>
  <c r="BH529"/>
  <c r="BG529"/>
  <c r="BF529"/>
  <c r="T529"/>
  <c r="R529"/>
  <c r="P529"/>
  <c r="BI524"/>
  <c r="BH524"/>
  <c r="BG524"/>
  <c r="BF524"/>
  <c r="T524"/>
  <c r="R524"/>
  <c r="P524"/>
  <c r="BI520"/>
  <c r="BH520"/>
  <c r="BG520"/>
  <c r="BF520"/>
  <c r="T520"/>
  <c r="R520"/>
  <c r="P520"/>
  <c r="BI516"/>
  <c r="BH516"/>
  <c r="BG516"/>
  <c r="BF516"/>
  <c r="T516"/>
  <c r="R516"/>
  <c r="P516"/>
  <c r="BI512"/>
  <c r="BH512"/>
  <c r="BG512"/>
  <c r="BF512"/>
  <c r="T512"/>
  <c r="R512"/>
  <c r="P512"/>
  <c r="BI508"/>
  <c r="BH508"/>
  <c r="BG508"/>
  <c r="BF508"/>
  <c r="T508"/>
  <c r="R508"/>
  <c r="P508"/>
  <c r="BI504"/>
  <c r="BH504"/>
  <c r="BG504"/>
  <c r="BF504"/>
  <c r="T504"/>
  <c r="R504"/>
  <c r="P504"/>
  <c r="BI500"/>
  <c r="BH500"/>
  <c r="BG500"/>
  <c r="BF500"/>
  <c r="T500"/>
  <c r="R500"/>
  <c r="P500"/>
  <c r="BI496"/>
  <c r="BH496"/>
  <c r="BG496"/>
  <c r="BF496"/>
  <c r="T496"/>
  <c r="R496"/>
  <c r="P496"/>
  <c r="BI491"/>
  <c r="BH491"/>
  <c r="BG491"/>
  <c r="BF491"/>
  <c r="T491"/>
  <c r="T490"/>
  <c r="R491"/>
  <c r="R490"/>
  <c r="P491"/>
  <c r="P490"/>
  <c r="BI484"/>
  <c r="BH484"/>
  <c r="BG484"/>
  <c r="BF484"/>
  <c r="T484"/>
  <c r="R484"/>
  <c r="P484"/>
  <c r="BI479"/>
  <c r="BH479"/>
  <c r="BG479"/>
  <c r="BF479"/>
  <c r="T479"/>
  <c r="R479"/>
  <c r="P479"/>
  <c r="BI474"/>
  <c r="BH474"/>
  <c r="BG474"/>
  <c r="BF474"/>
  <c r="T474"/>
  <c r="R474"/>
  <c r="P474"/>
  <c r="BI470"/>
  <c r="BH470"/>
  <c r="BG470"/>
  <c r="BF470"/>
  <c r="T470"/>
  <c r="R470"/>
  <c r="P470"/>
  <c r="BI462"/>
  <c r="BH462"/>
  <c r="BG462"/>
  <c r="BF462"/>
  <c r="T462"/>
  <c r="R462"/>
  <c r="P462"/>
  <c r="BI455"/>
  <c r="BH455"/>
  <c r="BG455"/>
  <c r="BF455"/>
  <c r="T455"/>
  <c r="R455"/>
  <c r="P455"/>
  <c r="BI447"/>
  <c r="BH447"/>
  <c r="BG447"/>
  <c r="BF447"/>
  <c r="T447"/>
  <c r="R447"/>
  <c r="P447"/>
  <c r="BI440"/>
  <c r="BH440"/>
  <c r="BG440"/>
  <c r="BF440"/>
  <c r="T440"/>
  <c r="R440"/>
  <c r="P440"/>
  <c r="BI436"/>
  <c r="BH436"/>
  <c r="BG436"/>
  <c r="BF436"/>
  <c r="T436"/>
  <c r="R436"/>
  <c r="P436"/>
  <c r="BI431"/>
  <c r="BH431"/>
  <c r="BG431"/>
  <c r="BF431"/>
  <c r="T431"/>
  <c r="R431"/>
  <c r="P431"/>
  <c r="BI427"/>
  <c r="BH427"/>
  <c r="BG427"/>
  <c r="BF427"/>
  <c r="T427"/>
  <c r="R427"/>
  <c r="P427"/>
  <c r="BI421"/>
  <c r="BH421"/>
  <c r="BG421"/>
  <c r="BF421"/>
  <c r="T421"/>
  <c r="R421"/>
  <c r="P421"/>
  <c r="BI416"/>
  <c r="BH416"/>
  <c r="BG416"/>
  <c r="BF416"/>
  <c r="T416"/>
  <c r="R416"/>
  <c r="P416"/>
  <c r="BI411"/>
  <c r="BH411"/>
  <c r="BG411"/>
  <c r="BF411"/>
  <c r="T411"/>
  <c r="R411"/>
  <c r="P411"/>
  <c r="BI406"/>
  <c r="BH406"/>
  <c r="BG406"/>
  <c r="BF406"/>
  <c r="T406"/>
  <c r="R406"/>
  <c r="P406"/>
  <c r="BI402"/>
  <c r="BH402"/>
  <c r="BG402"/>
  <c r="BF402"/>
  <c r="T402"/>
  <c r="R402"/>
  <c r="P402"/>
  <c r="BI397"/>
  <c r="BH397"/>
  <c r="BG397"/>
  <c r="BF397"/>
  <c r="T397"/>
  <c r="R397"/>
  <c r="P397"/>
  <c r="BI393"/>
  <c r="BH393"/>
  <c r="BG393"/>
  <c r="BF393"/>
  <c r="T393"/>
  <c r="R393"/>
  <c r="P393"/>
  <c r="BI388"/>
  <c r="BH388"/>
  <c r="BG388"/>
  <c r="BF388"/>
  <c r="T388"/>
  <c r="R388"/>
  <c r="P388"/>
  <c r="BI381"/>
  <c r="BH381"/>
  <c r="BG381"/>
  <c r="BF381"/>
  <c r="T381"/>
  <c r="R381"/>
  <c r="P381"/>
  <c r="BI375"/>
  <c r="BH375"/>
  <c r="BG375"/>
  <c r="BF375"/>
  <c r="T375"/>
  <c r="R375"/>
  <c r="P375"/>
  <c r="BI370"/>
  <c r="BH370"/>
  <c r="BG370"/>
  <c r="BF370"/>
  <c r="T370"/>
  <c r="R370"/>
  <c r="P370"/>
  <c r="BI366"/>
  <c r="BH366"/>
  <c r="BG366"/>
  <c r="BF366"/>
  <c r="T366"/>
  <c r="R366"/>
  <c r="P366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2"/>
  <c r="BH342"/>
  <c r="BG342"/>
  <c r="BF342"/>
  <c r="T342"/>
  <c r="R342"/>
  <c r="P342"/>
  <c r="BI338"/>
  <c r="BH338"/>
  <c r="BG338"/>
  <c r="BF338"/>
  <c r="T338"/>
  <c r="R338"/>
  <c r="P338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1"/>
  <c r="BH311"/>
  <c r="BG311"/>
  <c r="BF311"/>
  <c r="T311"/>
  <c r="R311"/>
  <c r="P311"/>
  <c r="BI306"/>
  <c r="BH306"/>
  <c r="BG306"/>
  <c r="BF306"/>
  <c r="T306"/>
  <c r="R306"/>
  <c r="P306"/>
  <c r="BI301"/>
  <c r="BH301"/>
  <c r="BG301"/>
  <c r="BF301"/>
  <c r="T301"/>
  <c r="R301"/>
  <c r="P301"/>
  <c r="BI295"/>
  <c r="BH295"/>
  <c r="BG295"/>
  <c r="BF295"/>
  <c r="T295"/>
  <c r="R295"/>
  <c r="P295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1"/>
  <c r="BH251"/>
  <c r="BG251"/>
  <c r="BF251"/>
  <c r="T251"/>
  <c r="R251"/>
  <c r="P251"/>
  <c r="BI247"/>
  <c r="BH247"/>
  <c r="BG247"/>
  <c r="BF247"/>
  <c r="T247"/>
  <c r="R247"/>
  <c r="P24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3"/>
  <c r="BH203"/>
  <c r="BG203"/>
  <c r="BF203"/>
  <c r="T203"/>
  <c r="R203"/>
  <c r="P203"/>
  <c r="BI198"/>
  <c r="BH198"/>
  <c r="BG198"/>
  <c r="BF198"/>
  <c r="T198"/>
  <c r="R198"/>
  <c r="P198"/>
  <c r="BI192"/>
  <c r="BH192"/>
  <c r="BG192"/>
  <c r="BF192"/>
  <c r="T192"/>
  <c r="R192"/>
  <c r="P192"/>
  <c r="BI188"/>
  <c r="BH188"/>
  <c r="BG188"/>
  <c r="BF188"/>
  <c r="T188"/>
  <c r="R188"/>
  <c r="P188"/>
  <c r="BI183"/>
  <c r="BH183"/>
  <c r="BG183"/>
  <c r="BF183"/>
  <c r="T183"/>
  <c r="R183"/>
  <c r="P183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1"/>
  <c r="BH161"/>
  <c r="BG161"/>
  <c r="BF161"/>
  <c r="T161"/>
  <c r="R161"/>
  <c r="P161"/>
  <c r="BI155"/>
  <c r="BH155"/>
  <c r="BG155"/>
  <c r="BF155"/>
  <c r="T155"/>
  <c r="R155"/>
  <c r="P155"/>
  <c r="BI151"/>
  <c r="BH151"/>
  <c r="BG151"/>
  <c r="BF151"/>
  <c r="T151"/>
  <c r="R151"/>
  <c r="P151"/>
  <c r="BI145"/>
  <c r="BH145"/>
  <c r="BG145"/>
  <c r="BF145"/>
  <c r="T145"/>
  <c r="R145"/>
  <c r="P145"/>
  <c r="BI139"/>
  <c r="BH139"/>
  <c r="BG139"/>
  <c r="BF139"/>
  <c r="T139"/>
  <c r="R139"/>
  <c r="P139"/>
  <c r="BI134"/>
  <c r="BH134"/>
  <c r="BG134"/>
  <c r="BF134"/>
  <c r="T134"/>
  <c r="R134"/>
  <c r="P134"/>
  <c r="BI126"/>
  <c r="BH126"/>
  <c r="BG126"/>
  <c r="BF126"/>
  <c r="T126"/>
  <c r="R126"/>
  <c r="P126"/>
  <c r="BI120"/>
  <c r="BH120"/>
  <c r="BG120"/>
  <c r="BF120"/>
  <c r="T120"/>
  <c r="R120"/>
  <c r="P120"/>
  <c r="BI116"/>
  <c r="BH116"/>
  <c r="BG116"/>
  <c r="BF116"/>
  <c r="T116"/>
  <c r="R116"/>
  <c r="P116"/>
  <c r="BI110"/>
  <c r="BH110"/>
  <c r="BG110"/>
  <c r="BF110"/>
  <c r="T110"/>
  <c r="R110"/>
  <c r="P110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J87"/>
  <c r="F87"/>
  <c r="F85"/>
  <c r="E83"/>
  <c r="J54"/>
  <c r="F54"/>
  <c r="F52"/>
  <c r="E50"/>
  <c r="J24"/>
  <c r="E24"/>
  <c r="J55"/>
  <c r="J23"/>
  <c r="J18"/>
  <c r="E18"/>
  <c r="F55"/>
  <c r="J17"/>
  <c r="J12"/>
  <c r="J52"/>
  <c r="E7"/>
  <c r="E81"/>
  <c i="1" r="L50"/>
  <c r="AM50"/>
  <c r="AM49"/>
  <c r="L49"/>
  <c r="AM47"/>
  <c r="L47"/>
  <c r="L45"/>
  <c r="L44"/>
  <c i="2" r="BK544"/>
  <c r="BK183"/>
  <c r="J455"/>
  <c r="BK203"/>
  <c r="BK321"/>
  <c r="BK317"/>
  <c r="J151"/>
  <c r="J168"/>
  <c r="BK411"/>
  <c r="BK375"/>
  <c r="BK306"/>
  <c r="BK393"/>
  <c r="J268"/>
  <c r="J533"/>
  <c r="BK470"/>
  <c r="J155"/>
  <c r="J351"/>
  <c r="BK126"/>
  <c r="J233"/>
  <c r="BK406"/>
  <c r="BK533"/>
  <c r="J247"/>
  <c r="J421"/>
  <c r="J436"/>
  <c r="J321"/>
  <c r="J212"/>
  <c r="J388"/>
  <c r="BK155"/>
  <c r="BK134"/>
  <c r="J512"/>
  <c r="BK496"/>
  <c r="BK537"/>
  <c r="J411"/>
  <c r="BK440"/>
  <c r="BK504"/>
  <c r="J529"/>
  <c r="J325"/>
  <c r="BK333"/>
  <c r="J474"/>
  <c r="J221"/>
  <c r="J280"/>
  <c r="BK540"/>
  <c r="J381"/>
  <c r="J544"/>
  <c r="BK110"/>
  <c r="J431"/>
  <c r="J406"/>
  <c r="BK479"/>
  <c r="BK484"/>
  <c r="BK173"/>
  <c r="BK516"/>
  <c r="J192"/>
  <c r="BK351"/>
  <c r="J516"/>
  <c r="BK342"/>
  <c r="BK355"/>
  <c r="J440"/>
  <c r="BK99"/>
  <c r="J183"/>
  <c r="BK311"/>
  <c r="BK436"/>
  <c r="BK512"/>
  <c r="J338"/>
  <c r="BK116"/>
  <c r="BK151"/>
  <c r="BK247"/>
  <c r="BK388"/>
  <c r="J520"/>
  <c r="J496"/>
  <c r="BK381"/>
  <c r="BK427"/>
  <c r="J203"/>
  <c r="J402"/>
  <c r="BK272"/>
  <c r="J500"/>
  <c r="J311"/>
  <c r="J217"/>
  <c r="J416"/>
  <c r="BK192"/>
  <c r="J225"/>
  <c r="J295"/>
  <c r="BK416"/>
  <c r="J145"/>
  <c r="J375"/>
  <c r="BK402"/>
  <c r="J347"/>
  <c r="J188"/>
  <c r="J104"/>
  <c r="BK338"/>
  <c r="J524"/>
  <c r="J173"/>
  <c r="BK520"/>
  <c r="BK233"/>
  <c r="J134"/>
  <c r="BK161"/>
  <c r="BK225"/>
  <c r="J393"/>
  <c r="J540"/>
  <c r="BK280"/>
  <c r="BK295"/>
  <c r="BK500"/>
  <c r="BK325"/>
  <c r="J484"/>
  <c r="J94"/>
  <c r="J508"/>
  <c r="J479"/>
  <c r="BK198"/>
  <c r="J178"/>
  <c r="BK366"/>
  <c r="BK139"/>
  <c r="BK221"/>
  <c r="J397"/>
  <c r="BK462"/>
  <c r="BK524"/>
  <c r="J355"/>
  <c r="BK217"/>
  <c r="J139"/>
  <c r="J370"/>
  <c r="BK209"/>
  <c r="J301"/>
  <c r="BK104"/>
  <c r="J537"/>
  <c r="BK474"/>
  <c r="BK212"/>
  <c r="BK347"/>
  <c r="J342"/>
  <c r="BK229"/>
  <c r="BK455"/>
  <c r="BK431"/>
  <c r="J120"/>
  <c r="BK397"/>
  <c r="BK370"/>
  <c r="BK529"/>
  <c r="J126"/>
  <c r="BK188"/>
  <c r="J462"/>
  <c r="J209"/>
  <c r="J333"/>
  <c r="BK276"/>
  <c r="J317"/>
  <c r="J229"/>
  <c i="1" r="AS54"/>
  <c i="2" r="BK251"/>
  <c r="BK301"/>
  <c r="J504"/>
  <c r="BK268"/>
  <c r="J329"/>
  <c r="BK120"/>
  <c r="BK168"/>
  <c r="J161"/>
  <c r="BK508"/>
  <c r="BK329"/>
  <c r="J264"/>
  <c r="BK145"/>
  <c r="J366"/>
  <c r="J110"/>
  <c r="BK447"/>
  <c r="J427"/>
  <c r="BK94"/>
  <c r="J306"/>
  <c r="BK359"/>
  <c r="J272"/>
  <c r="J99"/>
  <c r="J251"/>
  <c r="J447"/>
  <c r="J470"/>
  <c r="BK491"/>
  <c r="J276"/>
  <c r="J198"/>
  <c r="BK178"/>
  <c r="J491"/>
  <c r="J359"/>
  <c r="J116"/>
  <c r="BK421"/>
  <c r="BK264"/>
  <c l="1" r="T93"/>
  <c r="R374"/>
  <c r="R228"/>
  <c r="R115"/>
  <c r="BK435"/>
  <c r="J435"/>
  <c r="J66"/>
  <c r="BK495"/>
  <c r="J495"/>
  <c r="J69"/>
  <c r="P495"/>
  <c r="P93"/>
  <c r="BK374"/>
  <c r="J374"/>
  <c r="J65"/>
  <c r="R495"/>
  <c r="T495"/>
  <c r="T115"/>
  <c r="P435"/>
  <c r="BK528"/>
  <c r="J528"/>
  <c r="J70"/>
  <c r="BK115"/>
  <c r="J115"/>
  <c r="J62"/>
  <c r="T202"/>
  <c r="P528"/>
  <c r="R93"/>
  <c r="R202"/>
  <c r="T528"/>
  <c r="P374"/>
  <c r="P228"/>
  <c r="BK539"/>
  <c r="J539"/>
  <c r="J71"/>
  <c r="P202"/>
  <c r="R528"/>
  <c r="BK202"/>
  <c r="J202"/>
  <c r="J63"/>
  <c r="T435"/>
  <c r="P539"/>
  <c r="P115"/>
  <c r="R435"/>
  <c r="R539"/>
  <c r="BK93"/>
  <c r="T374"/>
  <c r="T228"/>
  <c r="T539"/>
  <c r="BE126"/>
  <c r="BE155"/>
  <c r="BE168"/>
  <c r="BE233"/>
  <c r="BE268"/>
  <c r="BE321"/>
  <c r="BE329"/>
  <c r="BE338"/>
  <c r="BE359"/>
  <c r="BK490"/>
  <c r="J490"/>
  <c r="J67"/>
  <c r="BE116"/>
  <c r="BE351"/>
  <c r="BE381"/>
  <c r="BE411"/>
  <c r="BE416"/>
  <c r="BE440"/>
  <c r="BE470"/>
  <c r="E48"/>
  <c r="F88"/>
  <c r="BE120"/>
  <c r="BE247"/>
  <c r="BE375"/>
  <c r="BE479"/>
  <c r="BE540"/>
  <c r="J85"/>
  <c r="BE251"/>
  <c r="BE272"/>
  <c r="BE366"/>
  <c r="BE139"/>
  <c r="BE221"/>
  <c r="BE325"/>
  <c r="J88"/>
  <c r="BE151"/>
  <c r="BE229"/>
  <c r="BE295"/>
  <c r="BE311"/>
  <c r="BE370"/>
  <c r="BE406"/>
  <c r="BE516"/>
  <c r="BE533"/>
  <c r="BE544"/>
  <c r="BE397"/>
  <c r="BE537"/>
  <c r="BE94"/>
  <c r="BE173"/>
  <c r="BE183"/>
  <c r="BE212"/>
  <c r="BE388"/>
  <c r="BE427"/>
  <c r="BE431"/>
  <c r="BE504"/>
  <c r="BE508"/>
  <c r="BE512"/>
  <c r="BE524"/>
  <c r="BE188"/>
  <c r="BE198"/>
  <c r="BE264"/>
  <c r="BE421"/>
  <c r="BE520"/>
  <c r="BE104"/>
  <c r="BE203"/>
  <c r="BE347"/>
  <c r="BK228"/>
  <c r="J228"/>
  <c r="J64"/>
  <c r="BE217"/>
  <c r="BE333"/>
  <c r="BE134"/>
  <c r="BE225"/>
  <c r="BE317"/>
  <c r="BE355"/>
  <c r="BE393"/>
  <c r="BE474"/>
  <c r="BE496"/>
  <c r="BE529"/>
  <c r="BE110"/>
  <c r="BE145"/>
  <c r="BE161"/>
  <c r="BE178"/>
  <c r="BE192"/>
  <c r="BE209"/>
  <c r="BE276"/>
  <c r="BE301"/>
  <c r="BE306"/>
  <c r="BE342"/>
  <c r="BE99"/>
  <c r="BE402"/>
  <c r="BE436"/>
  <c r="BE447"/>
  <c r="BE462"/>
  <c r="BE484"/>
  <c r="BE491"/>
  <c r="BE280"/>
  <c r="BE455"/>
  <c r="BE500"/>
  <c r="F34"/>
  <c i="1" r="BA55"/>
  <c r="BA54"/>
  <c r="AW54"/>
  <c r="AK30"/>
  <c i="2" r="F35"/>
  <c i="1" r="BB55"/>
  <c r="BB54"/>
  <c r="W31"/>
  <c i="2" r="F36"/>
  <c i="1" r="BC55"/>
  <c r="BC54"/>
  <c r="AY54"/>
  <c i="2" r="F37"/>
  <c i="1" r="BD55"/>
  <c r="BD54"/>
  <c r="W33"/>
  <c i="2" r="J34"/>
  <c i="1" r="AW55"/>
  <c i="2" l="1" r="P494"/>
  <c r="BK92"/>
  <c r="J92"/>
  <c r="J60"/>
  <c r="R494"/>
  <c r="P92"/>
  <c r="P91"/>
  <c i="1" r="AU55"/>
  <c i="2" r="R92"/>
  <c r="R91"/>
  <c r="T494"/>
  <c r="T92"/>
  <c r="T91"/>
  <c r="BK494"/>
  <c r="J494"/>
  <c r="J68"/>
  <c r="J93"/>
  <c r="J61"/>
  <c i="1" r="AU54"/>
  <c r="W30"/>
  <c r="W32"/>
  <c r="AX54"/>
  <c i="2" r="F33"/>
  <c i="1" r="AZ55"/>
  <c r="AZ54"/>
  <c r="W29"/>
  <c i="2" r="J33"/>
  <c i="1" r="AV55"/>
  <c r="AT55"/>
  <c i="2" l="1" r="BK91"/>
  <c r="J91"/>
  <c r="J59"/>
  <c i="1" r="AV54"/>
  <c r="AK29"/>
  <c i="2" l="1" r="J30"/>
  <c i="1" r="AG55"/>
  <c r="AG54"/>
  <c r="AK26"/>
  <c r="AK35"/>
  <c r="AT54"/>
  <c l="1" r="AN55"/>
  <c r="AN54"/>
  <c i="2" r="J3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<sst xmlns="http://schemas.openxmlformats.org/spreadsheetml/2006/main">
  <si>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</si>
  <si>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</si>
  <si>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</si>
  <si>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</si>
  <si>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</si>
  <si>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{b0047529-981b-4865-ac85-b0b109d19add}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</si>
  <si>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</si>
  <si>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</si>
  <si>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</si>
  <si>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</si>
  <si>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</si>
  <si>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</si>
  <si>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</si>
  <si>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</si>
  <si>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059-1-25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</si>
  <si>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</si>
  <si>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</si>
  <si>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25PP1002-02(01) - Rekonstrukce komunikace ul. Vladimirská, Louny</t>
  </si>
  <si>
    <t>KSO:</t>
  </si>
  <si>
    <t>822 2</t>
  </si>
  <si>
    <t>CC-CZ:</t>
  </si>
  <si>
    <t>2112</t>
  </si>
  <si>
    <t>Místo:</t>
  </si>
  <si>
    <t>Louny</t>
  </si>
  <si>
    <t>Datum:</t>
  </si>
  <si>
    <t>22. 3. 2026</t>
  </si>
  <si>
    <t>Zadavatel:</t>
  </si>
  <si>
    <t>IČ:</t>
  </si>
  <si>
    <t>00265209</t>
  </si>
  <si>
    <t>Město Louny</t>
  </si>
  <si>
    <t>DIČ:</t>
  </si>
  <si>
    <t>CZ00265209</t>
  </si>
  <si>
    <t>Účastník:</t>
  </si>
  <si>
    <t>Vyplň údaj</t>
  </si>
  <si>
    <t>Projektant:</t>
  </si>
  <si>
    <t>09323988</t>
  </si>
  <si>
    <t>Pavepro s.r.o.</t>
  </si>
  <si>
    <t>CZ09323988</t>
  </si>
  <si>
    <t>True</t>
  </si>
  <si>
    <t>Zpracovatel:</t>
  </si>
  <si>
    <t/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</si>
  <si>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</si>
  <si>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</si>
  <si>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„25PP1002-02(01) - Rekonstrukce komunikace ul. Vladimirská, Louny“.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stavby._x000d_
Součástí zadávací dokumentace je "Dopravně inženýrské opatření", které předpokládá etapizaci stavby. Součástí všech položek musí být veškeré náklady na etapizaci stavby, včetně například násobného nasazení mechanizace a změny dopravního značení staveniště.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</si>
  <si>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</si>
  <si>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</si>
  <si>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</si>
  <si>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</si>
  <si>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</si>
  <si>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</si>
  <si>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</si>
  <si>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</si>
  <si>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</si>
  <si>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</si>
  <si>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</si>
  <si>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</si>
  <si>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</si>
  <si>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</si>
  <si>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</si>
  <si>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</si>
  <si>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</si>
  <si>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</si>
  <si>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</si>
  <si>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</si>
  <si>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</si>
  <si>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</si>
  <si>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</si>
  <si>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</si>
  <si>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</si>
  <si>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</si>
  <si>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</si>
  <si>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</si>
  <si>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</si>
  <si>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</si>
  <si>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</si>
  <si>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</si>
  <si>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</si>
  <si>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</si>
  <si>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</si>
  <si>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</si>
  <si>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</si>
  <si>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</si>
  <si>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</si>
  <si>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100</t>
  </si>
  <si>
    <t>Pozemní komunikace</t>
  </si>
  <si>
    <t>ING</t>
  </si>
  <si>
    <t>1</t>
  </si>
  <si>
    <t>{5d71899d-e5ad-42f2-aade-b9eb5572e77e}</t>
  </si>
  <si>
    <t>2</t>
  </si>
  <si>
    <t>KRYCÍ LIST SOUPISU PRACÍ</t>
  </si>
  <si>
    <t>Objekt:</t>
  </si>
  <si>
    <t>SO 100 - Pozemní komunikace</t>
  </si>
  <si>
    <t>211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</si>
  <si>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</si>
  <si>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</si>
  <si>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</si>
  <si>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</si>
  <si>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</si>
  <si>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</si>
  <si>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</si>
  <si>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</si>
  <si>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</si>
  <si>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</si>
  <si>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</si>
  <si>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</si>
  <si>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</si>
  <si>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</si>
  <si>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</si>
  <si>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</si>
  <si>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</si>
  <si>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</si>
  <si>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</si>
  <si>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</si>
  <si>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</si>
  <si>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</si>
  <si>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</si>
  <si>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</si>
  <si>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</si>
  <si>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</si>
  <si>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</si>
  <si>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</si>
  <si>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</si>
  <si>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</si>
  <si>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</si>
  <si>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</si>
  <si>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</si>
  <si>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</si>
  <si>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132151251</t>
  </si>
  <si>
    <t>Hloubení rýh nezapažených š do 2000 mm v hornině třídy těžitelnosti I skupiny 1 a 2 objem do 20 m3 strojně</t>
  </si>
  <si>
    <t>m3</t>
  </si>
  <si>
    <t>CS ÚRS 2026 01</t>
  </si>
  <si>
    <t>4</t>
  </si>
  <si>
    <t>686948226</t>
  </si>
  <si>
    <t>PP</t>
  </si>
  <si>
    <t>Hloubení nezapažených rýh šířky přes 800 do 2 000 mm strojně s urovnáním dna do předepsaného profilu a spádu v hornině třídy těžitelnosti I skupiny 1 a 2 do 20 m3</t>
  </si>
  <si>
    <t>Online PSC</t>
  </si>
  <si>
    <t>https://podminky.urs.cz/item/CS_URS_2026_01/132151251</t>
  </si>
  <si>
    <t>P</t>
  </si>
  <si>
    <t>Poznámka k položce:_x000d_
přesný rozsah a počet lokálních oprav (sanací) podkladních vrstev bude stanoven po odfrézování stávající asf. vrstvy</t>
  </si>
  <si>
    <t>VV</t>
  </si>
  <si>
    <t xml:space="preserve">"lokální sanace - 15% plochy" (5574*0,15)*0,25*2 </t>
  </si>
  <si>
    <t>162751117</t>
  </si>
  <si>
    <t>Vodorovné přemístění přes 9 000 do 10000 m výkopku/sypaniny z horniny třídy těžitelnosti I skupiny 1 až 3</t>
  </si>
  <si>
    <t>-544040380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</si>
  <si>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</si>
  <si>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</si>
  <si>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Poznámka k položce:_x000d_
vzdálenost odvozu je pouze orientační, určí uchazeč</t>
  </si>
  <si>
    <t>418,05</t>
  </si>
  <si>
    <t>3</t>
  </si>
  <si>
    <t>171201231</t>
  </si>
  <si>
    <t>Poplatek za uložení zeminy a kamení na recyklační skládce (skládkovné) kód odpadu 17 05 04</t>
  </si>
  <si>
    <t>t</t>
  </si>
  <si>
    <t>-1570258409</t>
  </si>
  <si>
    <t>Poplatek za uložení stavebního odpadu na recyklační skládce (skládkovné) zeminy a kamení zatříděného do Katalogu odpadů pod kódem 17 05 04</t>
  </si>
  <si>
    <t>https://podminky.urs.cz/item/CS_URS_2026_01/171201231</t>
  </si>
  <si>
    <t>Součet</t>
  </si>
  <si>
    <t>418,05*1,8 'Přepočtené koeficientem množství</t>
  </si>
  <si>
    <t>181951112</t>
  </si>
  <si>
    <t>Úprava pláně v hornině třídy těžitelnosti I skupiny 1 až 3 se zhutněním strojně</t>
  </si>
  <si>
    <t>m2</t>
  </si>
  <si>
    <t>1222874360</t>
  </si>
  <si>
    <t>Úprava pláně vyrovnáním výškových rozdílů strojně v hornině třídy těžitelnosti I, skupiny 1 až 3 se zhutněním</t>
  </si>
  <si>
    <t>https://podminky.urs.cz/item/CS_URS_2026_01/181951112</t>
  </si>
  <si>
    <t>"sanace, bus zastávka, obnova asf. krytu - alternativa bez SAL" 36+845,35+768,5+836,1</t>
  </si>
  <si>
    <t>5</t>
  </si>
  <si>
    <t>Komunikace pozemní</t>
  </si>
  <si>
    <t>564861011</t>
  </si>
  <si>
    <t>Podklad ze štěrkodrtě ŠD plochy do 100 m2 tl 200 mm</t>
  </si>
  <si>
    <t>-1053759544</t>
  </si>
  <si>
    <t>Podklad ze štěrkodrti ŠD s rozprostřením a zhutněním plochy jednotlivě do 100 m2, po zhutnění tl. 200 mm</t>
  </si>
  <si>
    <t>https://podminky.urs.cz/item/CS_URS_2026_01/564861011</t>
  </si>
  <si>
    <t>"kompletní konstr. vozovky BUS zastávek, ŠDb" 36</t>
  </si>
  <si>
    <t>6</t>
  </si>
  <si>
    <t>564861111</t>
  </si>
  <si>
    <t>Podklad ze štěrkodrtě ŠD plochy přes 100 m2 tl 200 mm</t>
  </si>
  <si>
    <t>-2122375851</t>
  </si>
  <si>
    <t>Podklad ze štěrkodrti ŠD s rozprostřením a zhutněním plochy přes 100 m2, po zhutnění tl. 200 mm</t>
  </si>
  <si>
    <t>https://podminky.urs.cz/item/CS_URS_2026_01/564861111</t>
  </si>
  <si>
    <t xml:space="preserve">Poznámka k položce:_x000d_
Předpoklad, že podklad v 50%  z celkové plochy park. zálivů neobsahuje CB vrstvu_x000d_
Součástí zadávací dokumentace je dopravně inženýrské opatření, které předpokládá etapizaci stavby a tudíž několikanásobné nasazení mechanizace. Součástí této položky je i zohlednění etapizace stavby</t>
  </si>
  <si>
    <t>"obnova asfaltového krytu - alternativa bez SAL, 50% plochy vozovky parkovacích zálivů"</t>
  </si>
  <si>
    <t>"ŠDa 0/32" (1537/2)*1,1</t>
  </si>
  <si>
    <t>7</t>
  </si>
  <si>
    <t>564871011</t>
  </si>
  <si>
    <t>Podklad ze štěrkodrtě ŠD plochy do 100 m2 tl 250 mm</t>
  </si>
  <si>
    <t>-1972385755</t>
  </si>
  <si>
    <t>Podklad ze štěrkodrti ŠD s rozprostřením a zhutněním plochy jednotlivě do 100 m2, po zhutnění tl. 250 mm</t>
  </si>
  <si>
    <t>https://podminky.urs.cz/item/CS_URS_2026_01/564871011</t>
  </si>
  <si>
    <t>Poznámka k položce:_x000d_
Přesný rozsah a počet lokálních oprav (sanací) podkladních vrstev bude stanoven po odfrézování stávající asf. vrstvy_x000d_
Součástí zadávací dokumentace je dopravně inženýrské opatření, které předpokládá etapizaci stavby a tudíž několikanásobné nasazení mechanizace. Součástí této položky je i zohlednění etapizace stavby</t>
  </si>
  <si>
    <t>"lokální sanace - 15% plochy"</t>
  </si>
  <si>
    <t>"sanace podloží ŠDb 0/63" (5574*0,15)</t>
  </si>
  <si>
    <t xml:space="preserve">"sanace podkladní vrstvy ŠDa 0/32"  (5574*0,15)</t>
  </si>
  <si>
    <t>8</t>
  </si>
  <si>
    <t>565145021</t>
  </si>
  <si>
    <t>Asfaltový beton vrstva podkladní ACP 16 + tl 60 mm š přes 3 m z nemodifikovaného asfaltu</t>
  </si>
  <si>
    <t>376980847</t>
  </si>
  <si>
    <t>Asfaltový beton vrstva podkladní ACP 16 + z nemodifikovaného asfaltu s rozprostřením a zhutněním ACP 16 + v pruhu šířky přes 3 m, po zhutnění tl. 60 mm</t>
  </si>
  <si>
    <t>https://podminky.urs.cz/item/CS_URS_2026_01/565145021</t>
  </si>
  <si>
    <t>Poznámka k položce:_x000d_
Součástí zadávací dokumentace je dopravně inženýrské opatření, které předpokládá etapizaci stavby a tudíž několikanásobné nasazení mechanizace. Součástí této položky je i zohlednění etapizace stavby</t>
  </si>
  <si>
    <t>"obnova asfaltového krytu, plocha vozovky bez plochy lokální vyrovnávky" 5538-505</t>
  </si>
  <si>
    <t>9</t>
  </si>
  <si>
    <t>565166002</t>
  </si>
  <si>
    <t>Asfaltový beton vrstva podkladní ACP 22 + tl 90 mm š do 1,5 m z nemodifikovaného asfaltu</t>
  </si>
  <si>
    <t>-1933695739</t>
  </si>
  <si>
    <t>Asfaltový beton vrstva podkladní ACP 22 + z nemodifikovaného asfaltu s rozprostřením a zhutněním ACP 22 + v pruhu šířky do 1,5 m, po zhutnění tl. 90 mm</t>
  </si>
  <si>
    <t>https://podminky.urs.cz/item/CS_URS_2026_01/565166002</t>
  </si>
  <si>
    <t>"obnova asfaltového krytu, plocha lokální vyrovnávky vozovky (úpravy nivelety)"</t>
  </si>
  <si>
    <t>"proměnná tl. 60-120 mm" 505</t>
  </si>
  <si>
    <t>11</t>
  </si>
  <si>
    <t>567124141</t>
  </si>
  <si>
    <t>Podklad ze směsi stmelené cementem SC C 20/25 (PB I) tl 180 mm</t>
  </si>
  <si>
    <t>2089788124</t>
  </si>
  <si>
    <t>Podklad ze směsi stmelené cementem SC bez dilatačních spár, s rozprostřením a zhutněním SC C 20/25 (PB I), po zhutnění tl. 180 mm</t>
  </si>
  <si>
    <t>https://podminky.urs.cz/item/CS_URS_2026_01/567124141</t>
  </si>
  <si>
    <t>"dle PD litý beton C20/25 XF1" (5574*0,15)</t>
  </si>
  <si>
    <t>93</t>
  </si>
  <si>
    <t>567132113</t>
  </si>
  <si>
    <t>Podklad ze směsi stmelené cementem SC C 8/10 tl 180 mm</t>
  </si>
  <si>
    <t>-1179023256</t>
  </si>
  <si>
    <t>Podklad ze směsi stmelené cementem SC bez dilatačních spár, s rozprostřením a zhutněním SC C 8/10, po zhutnění tl. 180 mm</t>
  </si>
  <si>
    <t>https://podminky.urs.cz/item/CS_URS_2026_01/567132113</t>
  </si>
  <si>
    <t>"kompletní konstr. vozovky BUS zastávek" 36</t>
  </si>
  <si>
    <t>573191111</t>
  </si>
  <si>
    <t>Postřik infiltrační kationaktivní emulzí v množství 1 kg/m2</t>
  </si>
  <si>
    <t>1438399610</t>
  </si>
  <si>
    <t>Postřik infiltrační kationaktivní emulzí v množství 1,00 kg/m2</t>
  </si>
  <si>
    <t>https://podminky.urs.cz/item/CS_URS_2026_01/573191111</t>
  </si>
  <si>
    <t>Poznámka k položce:_x000d_
infiltrační postřik C 60 B 3 0,5 kg/m2 PS_x000d_
Součástí zadávací dokumentace je dopravně inženýrské opatření, které předpokládá etapizaci stavby a tudíž několikanásobné nasazení mechanizace. Součástí této položky je i zohlednění etapizace stavby</t>
  </si>
  <si>
    <t>(1537/2)</t>
  </si>
  <si>
    <t>13</t>
  </si>
  <si>
    <t>573211107</t>
  </si>
  <si>
    <t>Postřik živičný spojovací z asfaltu v množství 0,30 kg/m2</t>
  </si>
  <si>
    <t>-419029773</t>
  </si>
  <si>
    <t>Postřik spojovací PS bez posypu kamenivem z asfaltu silničního, v množství 0,30 kg/m2</t>
  </si>
  <si>
    <t>https://podminky.urs.cz/item/CS_URS_2026_01/573211107</t>
  </si>
  <si>
    <t>"obnova asfaltového krytu, plocha vozovky pod vrstvu ACP 16+" 4001+769</t>
  </si>
  <si>
    <t>"obnova asfaltového krytu + obrusná vrstva na mostní kci, plocha vozovky pod vsrstvou ACO 11+" 4001+1537+647</t>
  </si>
  <si>
    <t>14</t>
  </si>
  <si>
    <t>573211109</t>
  </si>
  <si>
    <t>Postřik živičný spojovací z asfaltu v množství 0,50 kg/m2</t>
  </si>
  <si>
    <t>-1943890464</t>
  </si>
  <si>
    <t>Postřik spojovací PS bez posypu kamenivem z asfaltu silničního, v množství 0,50 kg/m2</t>
  </si>
  <si>
    <t>https://podminky.urs.cz/item/CS_URS_2026_01/573211109</t>
  </si>
  <si>
    <t>"obnova asfaltového krytu, plocha vozovky pod vrstvu SAL" 4001+769</t>
  </si>
  <si>
    <t>15</t>
  </si>
  <si>
    <t>577134121</t>
  </si>
  <si>
    <t>Asfaltový beton vrstva obrusná ACO 11+ tř. I tl 40 mm š přes 3 m z nemodifikovaného asfaltu</t>
  </si>
  <si>
    <t>106878006</t>
  </si>
  <si>
    <t>Asfaltový beton vrstva obrusná ACO 11+ z nemodifikovaného asfaltu s rozprostřením a se zhutněním ACO 11+ v pruhu šířky přes 3 m, po zhutnění tl. 40 mm</t>
  </si>
  <si>
    <t>https://podminky.urs.cz/item/CS_URS_2026_01/577134121</t>
  </si>
  <si>
    <t>"obnova asfaltového krytu + obrusná vrstva na mostní kci" 5538+647</t>
  </si>
  <si>
    <t>16</t>
  </si>
  <si>
    <t>578133200R</t>
  </si>
  <si>
    <t>Asfaltová vrstva ložní typu SAL 8 PMB tl 30 mm š přes 3 m z modifikovaného asfaltu</t>
  </si>
  <si>
    <t>711833510</t>
  </si>
  <si>
    <t>"obnova asfaltového krytu - celková plocha vozovky jízdních pruhů +50% plochy vozovky parkovacích zálivů"</t>
  </si>
  <si>
    <t>4001+(1537/2)</t>
  </si>
  <si>
    <t>94</t>
  </si>
  <si>
    <t>591141111</t>
  </si>
  <si>
    <t>Kladení dlažby z kostek velkých z kamene na MC tl 50 mm</t>
  </si>
  <si>
    <t>-525119720</t>
  </si>
  <si>
    <t>Kladení dlažby z kostek s provedením lože do tl. 50 mm, s vyplněním spár, s dvojím beraněním a se smetením přebytečného materiálu na krajnici velkých z kamene, do lože z cementové malty</t>
  </si>
  <si>
    <t>https://podminky.urs.cz/item/CS_URS_2026_01/591141111</t>
  </si>
  <si>
    <t>Poznámka k položce:_x000d_
lože - M25 XF4_x000d_
spárování - M25 XF4</t>
  </si>
  <si>
    <t>95</t>
  </si>
  <si>
    <t>M</t>
  </si>
  <si>
    <t>58381008</t>
  </si>
  <si>
    <t>kostka štípaná dlažební žula velká 15/17</t>
  </si>
  <si>
    <t>1804404710</t>
  </si>
  <si>
    <t>36*1,03 'Přepočtené koeficientem množství</t>
  </si>
  <si>
    <t>18</t>
  </si>
  <si>
    <t>596211110</t>
  </si>
  <si>
    <t>Kladení zámkové dlažby komunikací pro pěší ručně tl 60 mm skupiny A pl do 50 m2</t>
  </si>
  <si>
    <t>-266479522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</si>
  <si>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</si>
  <si>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https://podminky.urs.cz/item/CS_URS_2026_01/596211110</t>
  </si>
  <si>
    <t>"doplnění signálního pásu na ostrůvku" 2</t>
  </si>
  <si>
    <t xml:space="preserve">"úprava podél nových obrub - stávající dlažba"  93</t>
  </si>
  <si>
    <t>19</t>
  </si>
  <si>
    <t>59245006</t>
  </si>
  <si>
    <t>dlažba pro nevidomé betonová 200x100mm tl 60mm červená</t>
  </si>
  <si>
    <t>-844391965</t>
  </si>
  <si>
    <t>2*1,03 'Přepočtené koeficientem množství</t>
  </si>
  <si>
    <t>Trubní vedení</t>
  </si>
  <si>
    <t>20</t>
  </si>
  <si>
    <t>899132111</t>
  </si>
  <si>
    <t>Výměna (výšková úprava) poklopu kanalizačního samonivelačního s ošetřením podkladu hloubky do 25 cm</t>
  </si>
  <si>
    <t>kus</t>
  </si>
  <si>
    <t>-369523052</t>
  </si>
  <si>
    <t>Výměna (výšková úprava) poklopu kanalizačního s rámem samonivelačním s ošetřením podkladních vrstev hloubky do 25 cm</t>
  </si>
  <si>
    <t>https://podminky.urs.cz/item/CS_URS_2026_01/899132111</t>
  </si>
  <si>
    <t>Poznámka k položce:_x000d_
přesný počet poklopů k výměně bude určen pri realizaci</t>
  </si>
  <si>
    <t>"výšková úprava, výměna poklopu " 8</t>
  </si>
  <si>
    <t>55241406</t>
  </si>
  <si>
    <t>poklop šachtový s rámem DN 600 třída D400 s odvětráním</t>
  </si>
  <si>
    <t>-694177089</t>
  </si>
  <si>
    <t>22</t>
  </si>
  <si>
    <t>899133211</t>
  </si>
  <si>
    <t>Výměna (výšková úprava) vtokové mříže uliční vpusti s použitím betonových vyrovnávacích prvků</t>
  </si>
  <si>
    <t>-1168775171</t>
  </si>
  <si>
    <t>Výměna (výšková úprava) vtokové mříže uliční vpusti na betonové skruži s použitím betonových vyrovnávacích prvků</t>
  </si>
  <si>
    <t>https://podminky.urs.cz/item/CS_URS_2026_01/899133211</t>
  </si>
  <si>
    <t>Poznámka k položce:_x000d_
- položka zahrnuje: optickou kontrolu stavu vpusti, ověření funkčnosti sondou (zkouška prolévací, průchodnosti), vyhodnocení technického stavu_x000d_
- přesný počet mříží k výměně bude určen pri realizaci</t>
  </si>
  <si>
    <t>"výšková úprava, výměna mříže" 21</t>
  </si>
  <si>
    <t>23</t>
  </si>
  <si>
    <t>59223864</t>
  </si>
  <si>
    <t>prstenec pro uliční vpusť vyrovnávací betonový 390x60x130mm</t>
  </si>
  <si>
    <t>527377166</t>
  </si>
  <si>
    <t>Poznámka k položce:_x000d_
způsob výškové úpravy bude stanoven při realizaci</t>
  </si>
  <si>
    <t>24</t>
  </si>
  <si>
    <t>55242320</t>
  </si>
  <si>
    <t>mříž vtoková litinová plochá 500x500mm D400</t>
  </si>
  <si>
    <t>-276856538</t>
  </si>
  <si>
    <t>Poznámka k položce:_x000d_
s rámem</t>
  </si>
  <si>
    <t>25</t>
  </si>
  <si>
    <t>59223871</t>
  </si>
  <si>
    <t>koš vysoký pro uliční vpusti žárově Pz plech pro rám 500/500mm</t>
  </si>
  <si>
    <t>-736179828</t>
  </si>
  <si>
    <t>Ostatní konstrukce a práce, bourání</t>
  </si>
  <si>
    <t>26</t>
  </si>
  <si>
    <t>912411211</t>
  </si>
  <si>
    <t>Pružný výstražný maják plastový D 600 mm neprosvětlený běžný ostrůvek</t>
  </si>
  <si>
    <t>-1335279888</t>
  </si>
  <si>
    <t>Pružný výstražný maják plastový průměru 600 mm běžný ostrůvek neprosvětlený</t>
  </si>
  <si>
    <t>https://podminky.urs.cz/item/CS_URS_2026_01/912411211</t>
  </si>
  <si>
    <t>"deformovatelný maják 600 mm, s retroreflexní grafikou" 2</t>
  </si>
  <si>
    <t>27</t>
  </si>
  <si>
    <t>915131111</t>
  </si>
  <si>
    <t>Vodorovné dopravní značení přechody pro chodce, šipky, symboly základní bílá barva</t>
  </si>
  <si>
    <t>-538818161</t>
  </si>
  <si>
    <t>Vodorovné dopravní značení stříkané barvou přechody pro chodce, šipky, symboly bílé základní</t>
  </si>
  <si>
    <t>https://podminky.urs.cz/item/CS_URS_2026_01/915131111</t>
  </si>
  <si>
    <t>"V13" 2,5</t>
  </si>
  <si>
    <t>"V11a" 9</t>
  </si>
  <si>
    <t>"V7a" 62</t>
  </si>
  <si>
    <t>"V5" 5</t>
  </si>
  <si>
    <t>"V10d 0,5/0,5/0,25" 80</t>
  </si>
  <si>
    <t>"V2b 1,5/1,5/0,125" 4</t>
  </si>
  <si>
    <t>"V2b 1,5/1,5/0,25" 16</t>
  </si>
  <si>
    <t>"V1a 0,125" 37</t>
  </si>
  <si>
    <t>"V4 0,125" 34</t>
  </si>
  <si>
    <t>"V4 0,25" 98</t>
  </si>
  <si>
    <t>28</t>
  </si>
  <si>
    <t>915131115</t>
  </si>
  <si>
    <t>Vodorovné dopravní značení přechody pro chodce, šipky, symboly základní žlutá barva</t>
  </si>
  <si>
    <t>536749004</t>
  </si>
  <si>
    <t>Vodorovné dopravní značení stříkané barvou přechody pro chodce, šipky, symboly žluté základní</t>
  </si>
  <si>
    <t>https://podminky.urs.cz/item/CS_URS_2026_01/915131115</t>
  </si>
  <si>
    <t>"V12a" 36</t>
  </si>
  <si>
    <t>29</t>
  </si>
  <si>
    <t>915231111</t>
  </si>
  <si>
    <t>Vodorovné dopravní značení přechody pro chodce, šipky, symboly bílý plast</t>
  </si>
  <si>
    <t>425160073</t>
  </si>
  <si>
    <t>Vodorovné dopravní značení stříkaným plastem přechody pro chodce, šipky, symboly nápisy bílé základní</t>
  </si>
  <si>
    <t>https://podminky.urs.cz/item/CS_URS_2026_01/915231111</t>
  </si>
  <si>
    <t>30</t>
  </si>
  <si>
    <t>915231115</t>
  </si>
  <si>
    <t>Vodorovné dopravní značení přechody pro chodce, šipky, symboly žlutý plast</t>
  </si>
  <si>
    <t>1848319064</t>
  </si>
  <si>
    <t>Vodorovné dopravní značení stříkaným plastem přechody pro chodce, šipky, symboly nápisy žluté základní</t>
  </si>
  <si>
    <t>https://podminky.urs.cz/item/CS_URS_2026_01/915231115</t>
  </si>
  <si>
    <t>31</t>
  </si>
  <si>
    <t>915491212</t>
  </si>
  <si>
    <t>Osazení vodícího proužku z betonových desek do betonového lože tl do 100 mm š proužku 500 mm</t>
  </si>
  <si>
    <t>m</t>
  </si>
  <si>
    <t>1167072848</t>
  </si>
  <si>
    <t>Osazení vodicího proužku z betonových prefabrikovaných desek tl. do 120 mm do lože z cementové malty tl. 20 mm, s vyplněním a zatřením spár cementovou maltou s podkladní vrstvou z betonu prostého tl. 50 až 100 mm šířka proužku 500 mm</t>
  </si>
  <si>
    <t>https://podminky.urs.cz/item/CS_URS_2026_01/915491212</t>
  </si>
  <si>
    <t>32</t>
  </si>
  <si>
    <t>59218001</t>
  </si>
  <si>
    <t>krajník betonový silniční 500x250x80mm</t>
  </si>
  <si>
    <t>-1443493024</t>
  </si>
  <si>
    <t>16*2,04 'Přepočtené koeficientem množství</t>
  </si>
  <si>
    <t>33</t>
  </si>
  <si>
    <t>915499212</t>
  </si>
  <si>
    <t>Příplatek ZKD 10 mm přes 100 mm tl lože u osazení vodícího proužku š 500 mm</t>
  </si>
  <si>
    <t>1374233644</t>
  </si>
  <si>
    <t>Osazení vodicího proužku z betonových prefabrikovaných desek tl. do 120 mm Příplatek k ceně za každých dalších i započatých 10 mm tloušťky podkladní vrstvy z betonu prostého přes 100 mm šířka proužku 500 mm</t>
  </si>
  <si>
    <t>https://podminky.urs.cz/item/CS_URS_2026_01/915499212</t>
  </si>
  <si>
    <t>16*5</t>
  </si>
  <si>
    <t>34</t>
  </si>
  <si>
    <t>915621111</t>
  </si>
  <si>
    <t>Předznačení vodorovného plošného značení</t>
  </si>
  <si>
    <t>-1093858807</t>
  </si>
  <si>
    <t>Předznačení pro vodorovné značení stříkané barvou nebo prováděné z nátěrových hmot plošné šipky, symboly, nápisy</t>
  </si>
  <si>
    <t>https://podminky.urs.cz/item/CS_URS_2026_01/915621111</t>
  </si>
  <si>
    <t>35</t>
  </si>
  <si>
    <t>916131213</t>
  </si>
  <si>
    <t>Osazení silničního obrubníku betonového stojatého s boční opěrou do lože z betonu prostého</t>
  </si>
  <si>
    <t>805097295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</si>
  <si>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</si>
  <si>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</si>
  <si>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Poznámka k položce:_x000d_
lože a opěra C20/25 XF3</t>
  </si>
  <si>
    <t>187+5+18</t>
  </si>
  <si>
    <t>36</t>
  </si>
  <si>
    <t>59217031</t>
  </si>
  <si>
    <t>obrubník silniční betonový 1000x150x250mm</t>
  </si>
  <si>
    <t>-970585772</t>
  </si>
  <si>
    <t>187</t>
  </si>
  <si>
    <t>187*1,02 'Přepočtené koeficientem množství</t>
  </si>
  <si>
    <t>37</t>
  </si>
  <si>
    <t>59217029</t>
  </si>
  <si>
    <t>obrubník silniční betonový nájezdový 1000x150x150mm</t>
  </si>
  <si>
    <t>-626550654</t>
  </si>
  <si>
    <t>18*1,02 'Přepočtené koeficientem množství</t>
  </si>
  <si>
    <t>38</t>
  </si>
  <si>
    <t>59217030</t>
  </si>
  <si>
    <t>obrubník silniční betonový přechodový 1000x150x150-250mm</t>
  </si>
  <si>
    <t>-300756608</t>
  </si>
  <si>
    <t>"L" 2</t>
  </si>
  <si>
    <t>"P" 3</t>
  </si>
  <si>
    <t>5*1,02 'Přepočtené koeficientem množství</t>
  </si>
  <si>
    <t>39</t>
  </si>
  <si>
    <t>916431112</t>
  </si>
  <si>
    <t>Osazení bezbariérového betonového obrubníku do betonového lože tl 150 mm s boční opěrou</t>
  </si>
  <si>
    <t>937924977</t>
  </si>
  <si>
    <t>Osazení betonového bezbariérového obrubníku s ložem betonovým tl. 150 mm úložná šířka do 400 mm s boční opěrou</t>
  </si>
  <si>
    <t>https://podminky.urs.cz/item/CS_URS_2026_01/916431112</t>
  </si>
  <si>
    <t>12+1+1</t>
  </si>
  <si>
    <t>40</t>
  </si>
  <si>
    <t>59217041</t>
  </si>
  <si>
    <t>obrubník betonový bezbariérový přímý 290mm</t>
  </si>
  <si>
    <t>-1911427259</t>
  </si>
  <si>
    <t>12*1,02 'Přepočtené koeficientem množství</t>
  </si>
  <si>
    <t>41</t>
  </si>
  <si>
    <t>59217093</t>
  </si>
  <si>
    <t>obrubník betonový bezbarierový přechodový 250-290mm</t>
  </si>
  <si>
    <t>1526024020</t>
  </si>
  <si>
    <t>1+1</t>
  </si>
  <si>
    <t>2*1,02 'Přepočtené koeficientem množství</t>
  </si>
  <si>
    <t>92</t>
  </si>
  <si>
    <t>919111113</t>
  </si>
  <si>
    <t>Řezání dilatačních spár š 4 mm hl přes 80 do 90 mm příčných nebo podélných v čerstvém CB krytu</t>
  </si>
  <si>
    <t>-1787399215</t>
  </si>
  <si>
    <t>Řezání dilatačních spár v čerstvém cementobetonovém krytu příčných nebo podélných, šířky 4 mm, hloubky přes 80 do 90 mm</t>
  </si>
  <si>
    <t>https://podminky.urs.cz/item/CS_URS_2026_01/919111113</t>
  </si>
  <si>
    <t>"podkladní vrstva SC" 11</t>
  </si>
  <si>
    <t>47</t>
  </si>
  <si>
    <t>919125111</t>
  </si>
  <si>
    <t>Těsnění svislé spáry mezi živičným krytem a ostatními prvky samolepicí asfaltovou páskou š 35 mm</t>
  </si>
  <si>
    <t>-69578675</t>
  </si>
  <si>
    <t>Těsnění svislé spáry mezi živičným krytem a ostatními prvky asfaltovou páskou samolepicí šířky 35 mm tl. 8 mm</t>
  </si>
  <si>
    <t>https://podminky.urs.cz/item/CS_URS_2026_01/919125111</t>
  </si>
  <si>
    <t xml:space="preserve">Poznámka k položce:_x000d_
pro napojení asfaltového krytu na odvodňovací žlab, nebo alt. dle  tech. předpisu dodavatele žlabů</t>
  </si>
  <si>
    <t>"podél nových bet. obrub" 78+14,5</t>
  </si>
  <si>
    <t>49</t>
  </si>
  <si>
    <t>919731121</t>
  </si>
  <si>
    <t>Zarovnání styčné plochy podkladu nebo krytu živičného tl do 50 mm</t>
  </si>
  <si>
    <t>1764928925</t>
  </si>
  <si>
    <t>Zarovnání styčné plochy podkladu nebo krytu podél vybourané části komunikace nebo zpevněné plochy živičné tl. do 50 mm</t>
  </si>
  <si>
    <t>https://podminky.urs.cz/item/CS_URS_2026_01/919731121</t>
  </si>
  <si>
    <t>169</t>
  </si>
  <si>
    <t>50</t>
  </si>
  <si>
    <t>919732211</t>
  </si>
  <si>
    <t>Styčná spára napojení nového živičného povrchu na stávající za tepla š 15 mm hl 25 mm s prořezáním</t>
  </si>
  <si>
    <t>-1239805457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</si>
  <si>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</si>
  <si>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</si>
  <si>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51</t>
  </si>
  <si>
    <t>919735111</t>
  </si>
  <si>
    <t>Řezání stávajícího živičného krytu hl do 50 mm</t>
  </si>
  <si>
    <t>1417651350</t>
  </si>
  <si>
    <t>Řezání stávajícího živičného krytu nebo podkladu hloubky do 50 mm</t>
  </si>
  <si>
    <t>https://podminky.urs.cz/item/CS_URS_2026_01/919735111</t>
  </si>
  <si>
    <t>14,5</t>
  </si>
  <si>
    <t>52</t>
  </si>
  <si>
    <t>919735112</t>
  </si>
  <si>
    <t>Řezání stávajícího živičného krytu hl přes 50 do 100 mm</t>
  </si>
  <si>
    <t>8294029</t>
  </si>
  <si>
    <t>Řezání stávajícího živičného krytu nebo podkladu hloubky přes 50 do 100 mm</t>
  </si>
  <si>
    <t>https://podminky.urs.cz/item/CS_URS_2026_01/919735112</t>
  </si>
  <si>
    <t>53</t>
  </si>
  <si>
    <t>919794441</t>
  </si>
  <si>
    <t>Úprava ploch kolem hydrantů, šoupat, poklopů a mříží nebo sloupů v živičných krytech pl do 2 m2</t>
  </si>
  <si>
    <t>643065990</t>
  </si>
  <si>
    <t>Úprava ploch kolem hydrantů, šoupat, kanalizačních poklopů a mříží, sloupů apod. v živičných krytech jakékoliv tloušťky, jednotlivě v půdorysné ploše do 2 m2</t>
  </si>
  <si>
    <t>https://podminky.urs.cz/item/CS_URS_2026_01/919794441</t>
  </si>
  <si>
    <t>8+21</t>
  </si>
  <si>
    <t>54</t>
  </si>
  <si>
    <t>938909311</t>
  </si>
  <si>
    <t>Čištění vozovek metením strojně podkladu nebo krytu betonového nebo živičného</t>
  </si>
  <si>
    <t>-717411197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</si>
  <si>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</si>
  <si>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https://podminky.urs.cz/item/CS_URS_2026_01/938909311</t>
  </si>
  <si>
    <t>4770</t>
  </si>
  <si>
    <t>"v místech sanace" 837</t>
  </si>
  <si>
    <t>55</t>
  </si>
  <si>
    <t>938909611</t>
  </si>
  <si>
    <t>Odstranění nánosu na krajnicích tl do 100 mm</t>
  </si>
  <si>
    <t>241563504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</si>
  <si>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</si>
  <si>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https://podminky.urs.cz/item/CS_URS_2026_01/938909611</t>
  </si>
  <si>
    <t>35*0,5</t>
  </si>
  <si>
    <t>56</t>
  </si>
  <si>
    <t>979054451</t>
  </si>
  <si>
    <t>Očištění vybouraných zámkových dlaždic s původním spárováním z kameniva těženého</t>
  </si>
  <si>
    <t>1862951369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</si>
  <si>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</si>
  <si>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https://podminky.urs.cz/item/CS_URS_2026_01/979054451</t>
  </si>
  <si>
    <t>96</t>
  </si>
  <si>
    <t>Bourání konstrukcí</t>
  </si>
  <si>
    <t>57</t>
  </si>
  <si>
    <t>113106123</t>
  </si>
  <si>
    <t>Rozebrání dlažeb ze zámkových dlaždic komunikací pro pěší ručně</t>
  </si>
  <si>
    <t>1517106304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</si>
  <si>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</si>
  <si>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https://podminky.urs.cz/item/CS_URS_2026_01/113106123</t>
  </si>
  <si>
    <t>"ostrůvek" 2</t>
  </si>
  <si>
    <t>"úprava podél nových obrub" 93</t>
  </si>
  <si>
    <t>58</t>
  </si>
  <si>
    <t>113107222</t>
  </si>
  <si>
    <t>Odstranění podkladu z kameniva drceného tl přes 100 do 200 mm strojně pl přes 200 m2</t>
  </si>
  <si>
    <t>268258841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</si>
  <si>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</si>
  <si>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https://podminky.urs.cz/item/CS_URS_2026_01/113107222</t>
  </si>
  <si>
    <t xml:space="preserve">Poznámka k položce:_x000d_
předpoklad, že podklad v 50%  z celkové plochy park. zálivů neobsahuje CB vrstvu_x000d_
Součástí zadávací dokumentace je dopravně inženýrské opatření, které předpokládá etapizaci stavby a tudíž několikanásobné nasazení mechanizace. Součástí této položky je i zohlednění etapizace stavby</t>
  </si>
  <si>
    <t>"obnova asfaltového krytu - 50% plochy vozovky parkovacích zálivů"</t>
  </si>
  <si>
    <t>"obnova asfaltového krytu - alternativa bez SAL" (1537/2)</t>
  </si>
  <si>
    <t>59</t>
  </si>
  <si>
    <t>113107322</t>
  </si>
  <si>
    <t>Odstranění podkladu z kameniva drceného tl přes 100 do 200 mm strojně pl do 50 m2</t>
  </si>
  <si>
    <t>-1648390453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</si>
  <si>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</si>
  <si>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https://podminky.urs.cz/item/CS_URS_2026_01/113107322</t>
  </si>
  <si>
    <t>Poznámka k položce:_x000d_
přesný rozsah a počet lokálních oprav (sanací) podkladních vrstev bude stanoven po odfrézování stávající asf. vrstvy_x000d_
Součástí zadávací dokumentace je dopravně inženýrské opatření, které předpokládá etapizaci stavby a tudíž několikanásobné nasazení mechanizace. Součástí této položky je i zohlednění etapizace stavby</t>
  </si>
  <si>
    <t xml:space="preserve">"lokální sanace - 15% plochy" 5574*0,15 </t>
  </si>
  <si>
    <t>60</t>
  </si>
  <si>
    <t>113107323</t>
  </si>
  <si>
    <t>Odstranění podkladu z kameniva drceného tl přes 200 do 300 mm strojně pl do 50 m2</t>
  </si>
  <si>
    <t>802754377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</si>
  <si>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</si>
  <si>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https://podminky.urs.cz/item/CS_URS_2026_01/113107323</t>
  </si>
  <si>
    <t>"pro uližení bezb. obrub zastávky" 3,5</t>
  </si>
  <si>
    <t>61</t>
  </si>
  <si>
    <t>113107325</t>
  </si>
  <si>
    <t>Odstranění podkladu z kameniva drceného tl přes 400 do 500 mm strojně pl do 50 m2</t>
  </si>
  <si>
    <t>-465078112</t>
  </si>
  <si>
    <t>Odstranění podkladů nebo krytů strojně plochy jednotlivě do 50 m2 s přemístěním hmot na skládku na vzdálenost do 3 m nebo s naložením na dopravní prostředek z kameniva hrubého drceného, o tl. vrstvy přes 400 do 500 mm</t>
  </si>
  <si>
    <t>https://podminky.urs.cz/item/CS_URS_2026_01/113107325</t>
  </si>
  <si>
    <t>"kompletní rekonstrukce"</t>
  </si>
  <si>
    <t>"zastávka BUS" 36</t>
  </si>
  <si>
    <t>62</t>
  </si>
  <si>
    <t>113107341</t>
  </si>
  <si>
    <t>Odstranění podkladu živičného tl 50 mm strojně pl do 50 m2</t>
  </si>
  <si>
    <t>1806996705</t>
  </si>
  <si>
    <t>Odstranění podkladů nebo krytů strojně plochy jednotlivě do 50 m2 s přemístěním hmot na skládku na vzdálenost do 3 m nebo s naložením na dopravní prostředek živičných, o tl. vrstvy do 50 mm</t>
  </si>
  <si>
    <t>https://podminky.urs.cz/item/CS_URS_2026_01/113107341</t>
  </si>
  <si>
    <t xml:space="preserve">"pro uližení bezb. obrub zastávky"  14*0,25</t>
  </si>
  <si>
    <t>63</t>
  </si>
  <si>
    <t>113154542</t>
  </si>
  <si>
    <t>Frézování živičného krytu tl 40 mm pruh š přes 1 m pl přes 500 do 2000 m2</t>
  </si>
  <si>
    <t>1714140926</t>
  </si>
  <si>
    <t>Frézování živičného podkladu nebo krytu s naložením hmot na dopravní prostředek plochy přes 500 do 2 000 m2 pruhu šířky přes 1 m, tloušťky vrstvy 40 mm</t>
  </si>
  <si>
    <t>https://podminky.urs.cz/item/CS_URS_2026_01/113154542</t>
  </si>
  <si>
    <t>"obrusná vrstva na mostní konstrukci" 647</t>
  </si>
  <si>
    <t>64</t>
  </si>
  <si>
    <t>113154551</t>
  </si>
  <si>
    <t>Frézování živičného krytu tl do 30 mm pl přes 2000 do 10000 m2</t>
  </si>
  <si>
    <t>588468354</t>
  </si>
  <si>
    <t>Frézování živičného podkladu nebo krytu s naložením hmot na dopravní prostředek plochy přes 2 000 do 10 000 m2 tloušťky vrstvy do 30 mm</t>
  </si>
  <si>
    <t>https://podminky.urs.cz/item/CS_URS_2026_01/113154551</t>
  </si>
  <si>
    <t>"proměnná tl. 0,1 - 0,13 m" 5574</t>
  </si>
  <si>
    <t>65</t>
  </si>
  <si>
    <t>113154558</t>
  </si>
  <si>
    <t>Frézování živičného krytu tl 100 mm pl přes 2000 do 10000 m2</t>
  </si>
  <si>
    <t>-1933369208</t>
  </si>
  <si>
    <t>Frézování živičného podkladu nebo krytu s naložením hmot na dopravní prostředek plochy přes 2 000 do 10 000 m2 tloušťky vrstvy 100 mm</t>
  </si>
  <si>
    <t>https://podminky.urs.cz/item/CS_URS_2026_01/113154558</t>
  </si>
  <si>
    <t>66</t>
  </si>
  <si>
    <t>113155531</t>
  </si>
  <si>
    <t>Frézování betonového krytu tl do 30 mm pl přes 1000 m2</t>
  </si>
  <si>
    <t>634014845</t>
  </si>
  <si>
    <t>Frézování betonového podkladu nebo krytu s naložením hmot na dopravní prostředek plochy přes 1 000 m2 tloušťky vrstvy do 30 mm</t>
  </si>
  <si>
    <t>https://podminky.urs.cz/item/CS_URS_2026_01/113155531</t>
  </si>
  <si>
    <t xml:space="preserve">Poznámka k položce:_x000d_
Předpoklad, že podklad v 50%  z celkové plochy park. zálivů neobsahuje CB vrstvu._x000d_
Součástí zadávací dokumentace je dopravně inženýrské opatření, které předpokládá etapizaci stavby a tudíž několikanásobné nasazení mechanizace. Součástí této položky je i zohlednění etapizace stavby</t>
  </si>
  <si>
    <t>"dobourání podkladu"</t>
  </si>
  <si>
    <t>"celková plocha vozovky jízdních pruhů + 50% plochy vozovky parkovacích zálivů" (4037+(1537/2))</t>
  </si>
  <si>
    <t>67</t>
  </si>
  <si>
    <t>113202111</t>
  </si>
  <si>
    <t>Vytrhání obrub krajníků obrubníků stojatých</t>
  </si>
  <si>
    <t>408581959</t>
  </si>
  <si>
    <t>Vytrhání obrub s vybouráním lože, s přemístěním hmot na skládku na vzdálenost do 3 m nebo s naložením na dopravní prostředek z krajníků nebo obrubníků stojatých</t>
  </si>
  <si>
    <t>https://podminky.urs.cz/item/CS_URS_2026_01/113202111</t>
  </si>
  <si>
    <t>68</t>
  </si>
  <si>
    <t>966006352</t>
  </si>
  <si>
    <t>Odstranění pružného výstražného majáku D přes 300 do 600 mm</t>
  </si>
  <si>
    <t>-1778838180</t>
  </si>
  <si>
    <t>Odstranění pružného výstražného majáku s odklizením materiálu na vzdálenost do 20 m nebo s naložením na dopravní prostředek průměru přes 300 do 600 mm</t>
  </si>
  <si>
    <t>https://podminky.urs.cz/item/CS_URS_2026_01/966006352</t>
  </si>
  <si>
    <t>997</t>
  </si>
  <si>
    <t>Přesun sutě</t>
  </si>
  <si>
    <t>69</t>
  </si>
  <si>
    <t>997013813</t>
  </si>
  <si>
    <t>Poplatek za uložení na skládce (skládkovné) stavebního odpadu z plastických hmot kód odpadu 17 02 03</t>
  </si>
  <si>
    <t>-1479064523</t>
  </si>
  <si>
    <t>Poplatek za uložení stavebního odpadu na skládce (skládkovné) z plastických hmot zatříděného do Katalogu odpadů pod kódem 17 02 03</t>
  </si>
  <si>
    <t>https://podminky.urs.cz/item/CS_URS_2026_01/997013813</t>
  </si>
  <si>
    <t>0,072</t>
  </si>
  <si>
    <t>70</t>
  </si>
  <si>
    <t>997221551</t>
  </si>
  <si>
    <t>Vodorovná doprava suti ze sypkých materiálů do 1 km</t>
  </si>
  <si>
    <t>-1581657033</t>
  </si>
  <si>
    <t>Vodorovná doprava suti bez naložení, ale se složením a s hrubým urovnáním ze sypkých materiálů, na vzdálenost do 1 km</t>
  </si>
  <si>
    <t>https://podminky.urs.cz/item/CS_URS_2026_01/997221551</t>
  </si>
  <si>
    <t>"nános z krajnice na trvalou skládku" 2,205</t>
  </si>
  <si>
    <t>"podklad na recyklační skládku" 95*0,129+222,865+242,469+1,54+27</t>
  </si>
  <si>
    <t>"frézink na recyklační skládku" 112,14+59,524+384,606+1282,02+370,024</t>
  </si>
  <si>
    <t>71</t>
  </si>
  <si>
    <t>997221559</t>
  </si>
  <si>
    <t>Příplatek ZKD 1 km u vodorovné dopravy suti ze sypkých materiálů</t>
  </si>
  <si>
    <t>-1548802513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</si>
  <si>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</si>
  <si>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https://podminky.urs.cz/item/CS_URS_2026_01/997221559</t>
  </si>
  <si>
    <t>"nános z krajnice na trvalou skládku" 2,205*9</t>
  </si>
  <si>
    <t>"podklad na recyklační skládku" (95*0,129+222,865+242,469+1,54+27)*9</t>
  </si>
  <si>
    <t>"frézink na recyklační skládku" (112,14+59,524+384,606+1282,02+370,024)*9</t>
  </si>
  <si>
    <t>72</t>
  </si>
  <si>
    <t>997221561</t>
  </si>
  <si>
    <t>Vodorovná doprava suti z kusových materiálů do 1 km</t>
  </si>
  <si>
    <t>-73729491</t>
  </si>
  <si>
    <t>Vodorovná doprava suti bez naložení, ale se složením a s hrubým urovnáním z kusových materiálů, na vzdálenost do 1 km</t>
  </si>
  <si>
    <t>https://podminky.urs.cz/item/CS_URS_2026_01/997221561</t>
  </si>
  <si>
    <t>"beton na recyklační skládku" 11,26+2*0,131+43,05</t>
  </si>
  <si>
    <t>"asfalt na recyklační skládku" 0,343</t>
  </si>
  <si>
    <t>73</t>
  </si>
  <si>
    <t>997221569</t>
  </si>
  <si>
    <t>Příplatek ZKD 1 km u vodorovné dopravy suti z kusových materiálů</t>
  </si>
  <si>
    <t>-1864413322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</si>
  <si>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</si>
  <si>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https://podminky.urs.cz/item/CS_URS_2026_01/997221569</t>
  </si>
  <si>
    <t>"beton na recyklační skládku" (11,26+2*0,131+43,05)*9</t>
  </si>
  <si>
    <t>"asfalt na recyklační skládku" 0,343*9</t>
  </si>
  <si>
    <t>0,072*9</t>
  </si>
  <si>
    <t>74</t>
  </si>
  <si>
    <t>997221655</t>
  </si>
  <si>
    <t>Poplatek za uložení na skládce (skládkovné) zeminy a kamení kód odpadu 17 05 04</t>
  </si>
  <si>
    <t>-257863221</t>
  </si>
  <si>
    <t>Poplatek za uložení stavebního odpadu na skládce (skládkovné) zeminy a kamení zatříděného do Katalogu odpadů pod kódem 17 05 04</t>
  </si>
  <si>
    <t>https://podminky.urs.cz/item/CS_URS_2026_01/997221655</t>
  </si>
  <si>
    <t>2,205</t>
  </si>
  <si>
    <t>75</t>
  </si>
  <si>
    <t>997221861</t>
  </si>
  <si>
    <t>Poplatek za uložení na recyklační skládce (skládkovné) stavebního odpadu z prostého betonu pod kódem 17 01 01</t>
  </si>
  <si>
    <t>-1799874625</t>
  </si>
  <si>
    <t>Poplatek za uložení stavebního odpadu na recyklační skládce (skládkovné) z prostého betonu zatříděného do Katalogu odpadů pod kódem 17 01 01</t>
  </si>
  <si>
    <t>https://podminky.urs.cz/item/CS_URS_2026_01/997221861</t>
  </si>
  <si>
    <t xml:space="preserve"> 11,26+2*0,131+43,05</t>
  </si>
  <si>
    <t>76</t>
  </si>
  <si>
    <t>997221873</t>
  </si>
  <si>
    <t>Poplatek za uložení na recyklační skládce (skládkovné) stavebního odpadu zeminy a kamení zatříděného do Katalogu odpadů pod kódem 17 05 04</t>
  </si>
  <si>
    <t>-289896182</t>
  </si>
  <si>
    <t>https://podminky.urs.cz/item/CS_URS_2026_01/997221873</t>
  </si>
  <si>
    <t>95*0,129+222,865+242,469+1,54+27</t>
  </si>
  <si>
    <t>77</t>
  </si>
  <si>
    <t>997221875</t>
  </si>
  <si>
    <t>Poplatek za uložení na recyklační skládce (skládkovné) stavebního odpadu asfaltového bez obsahu dehtu zatříděného do Katalogu odpadů pod kódem 17 03 02</t>
  </si>
  <si>
    <t>-79184430</t>
  </si>
  <si>
    <t>Poplatek za uložení stavebního odpadu na recyklační skládce (skládkovné) asfaltového bez obsahu dehtu zatříděného do Katalogu odpadů pod kódem 17 03 02</t>
  </si>
  <si>
    <t>https://podminky.urs.cz/item/CS_URS_2026_01/997221875</t>
  </si>
  <si>
    <t>112,14+59,524+384,606+1282,02+370,024</t>
  </si>
  <si>
    <t>0,343</t>
  </si>
  <si>
    <t>998</t>
  </si>
  <si>
    <t>Přesun hmot</t>
  </si>
  <si>
    <t>78</t>
  </si>
  <si>
    <t>998225111</t>
  </si>
  <si>
    <t>Přesun hmot pro pozemní komunikace s krytem z kamene, monolitickým betonovým nebo živičným</t>
  </si>
  <si>
    <t>-1297136505</t>
  </si>
  <si>
    <t>Přesun hmot pro komunikace s krytem z kameniva, monolitickým betonovým nebo živičným dopravní vzdálenost do 200 m jakékoliv délky objektu</t>
  </si>
  <si>
    <t>https://podminky.urs.cz/item/CS_URS_2026_01/998225111</t>
  </si>
  <si>
    <t>VRN</t>
  </si>
  <si>
    <t>Vedlejší rozpočtové náklady</t>
  </si>
  <si>
    <t>VRN1</t>
  </si>
  <si>
    <t>Průzkumné, geodetické a projektové práce</t>
  </si>
  <si>
    <t>79</t>
  </si>
  <si>
    <t>011603000</t>
  </si>
  <si>
    <t>Diagnostika komunikace</t>
  </si>
  <si>
    <t>kpl</t>
  </si>
  <si>
    <t>1024</t>
  </si>
  <si>
    <t>213040382</t>
  </si>
  <si>
    <t>https://podminky.urs.cz/item/CS_URS_2026_01/011603000</t>
  </si>
  <si>
    <t>Poznámka k položce:_x000d_
pochůzka, záznam poruch a stanovení rozsahu lokálních oprav (trhlin, porušení ložné vrstvy), rozhodnutí o provedení lokálních sanací</t>
  </si>
  <si>
    <t>80</t>
  </si>
  <si>
    <t>012164000</t>
  </si>
  <si>
    <t>Vytyčení a zaměření inženýrských sítí</t>
  </si>
  <si>
    <t>363668342</t>
  </si>
  <si>
    <t>https://podminky.urs.cz/item/CS_URS_2026_01/012164000</t>
  </si>
  <si>
    <t>Poznámka k položce:_x000d_
Položka zahrnuje veškeré náklady nutné pro Zajištění inženýrských sítí během realizace stavby dle požadavku správců. Nutné vytyčení všech podzemních sítí s protokolárním zápisem příslušných správců. Přesnou polohu podzemních vedení ověřit ručně kopanými sondami. Podzemní sdělovací kabely, elektrické vedení, odvodňovací potrubí, vodovod, v trase příčné přechody. Přechody nutno ochránit. Zajištění stavby proti škodě na okolních pozemcích a objektech.</t>
  </si>
  <si>
    <t>81</t>
  </si>
  <si>
    <t>012303000</t>
  </si>
  <si>
    <t>Zeměměřičské práce při provádění stavby</t>
  </si>
  <si>
    <t>990419717</t>
  </si>
  <si>
    <t xml:space="preserve">Geodetická činnost v průběhu provádění stavebních prací (geodet zhotovitele stavby) včetně vytyčení stavby a skutečného zjištění průběhu inženýrských sítí. </t>
  </si>
  <si>
    <t>https://podminky.urs.cz/item/CS_URS_2026_01/012303000</t>
  </si>
  <si>
    <t>Poznámka k položce:_x000d_
Součástí je vybudování potřebné vytyčovací sítě. _x000d_
Zajištění inženýrských sítí během realizace stavby dle požadavku správců. Nutné vytyčení všech podzemních sítí s protokolárním zápisem příslušných správců. Přesnou polohu podzemních vedení ověřit ručně kopanými sondami. Podzemní plynovod, sdělovací kabely, elektrické vedení , vodovod, v trase příčné přechody. Přechody nutno ochránit. Zajištění stavby proti škodě na okolních pozemcích a objektech.</t>
  </si>
  <si>
    <t>82</t>
  </si>
  <si>
    <t>012403000</t>
  </si>
  <si>
    <t>Zeměměřičské práce po výstavbě</t>
  </si>
  <si>
    <t>2134823899</t>
  </si>
  <si>
    <t>https://podminky.urs.cz/item/CS_URS_2026_01/012403000</t>
  </si>
  <si>
    <t>Poznámka k položce:_x000d_
Položka zahrnuje mimo jiné:_x000d_
- přípravu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kraje</t>
  </si>
  <si>
    <t>83</t>
  </si>
  <si>
    <t>012414000</t>
  </si>
  <si>
    <t>Geometrický plán</t>
  </si>
  <si>
    <t>1022772469</t>
  </si>
  <si>
    <t>https://podminky.urs.cz/item/CS_URS_2026_01/012414000</t>
  </si>
  <si>
    <t xml:space="preserve">Poznámka k položce:_x000d_
Zajištění geometrických plánů skutečného provedení objektů a inženýrských sítí  a geometrických plánů věcných břemen v požadovaném formátu s hranicemi pozemků jako podklad pro vklad do katastrální mapy pro evidenci změn na katastrálním úřadu. Tato dokumentace bude potvrzena příslušným katastrálním úřadem a předána v elektronické i v papírové podobě v počtu paré dle smlouvy._x000d_
položka zahrnuje:       _x000d_
- přípravu podkladů, vyhotovení žádosti pro vklad na katastrální úřad_x000d_
- polní práce spojené s vyhotovením geometrického plánu_x000d_
- výpočetní a grafické kancelářské práce_x000d_
- úřední ověření výsledného elaborátu_x000d_
- schválení návrhu vkladu do katastru nemovitostí příslušným katastrálním úřadem </t>
  </si>
  <si>
    <t>84</t>
  </si>
  <si>
    <t>013254000</t>
  </si>
  <si>
    <t>Dokumentace skutečného provedení stavby</t>
  </si>
  <si>
    <t>-1770050723</t>
  </si>
  <si>
    <t>https://podminky.urs.cz/item/CS_URS_2026_01/013254000</t>
  </si>
  <si>
    <t xml:space="preserve">Poznámka k položce:_x000d_
Součástí je předání dokumentace v tištěné podobě v počtu 4 paré a předání v elektonické podobě (rozsah a uspořádání odpovídající podobě tištěné) v uzavřeném (PDF) a otevřeném formátu (DWG, XLS, DOC, apod.). </t>
  </si>
  <si>
    <t>85</t>
  </si>
  <si>
    <t>013274000</t>
  </si>
  <si>
    <t>Pasportizace objektu před započetím prací</t>
  </si>
  <si>
    <t>1279758399</t>
  </si>
  <si>
    <t>https://podminky.urs.cz/item/CS_URS_2026_01/013274000</t>
  </si>
  <si>
    <t xml:space="preserve">Poznámka k položce:_x000d_
Pasportizace komunikací, zeleně a  staveb dotčených výstavbou, které nejsou majetkem investora vč.okolní vzrostlé zeleně</t>
  </si>
  <si>
    <t>86</t>
  </si>
  <si>
    <t>013284000</t>
  </si>
  <si>
    <t>Pasportizace objektu po provedení prací</t>
  </si>
  <si>
    <t>651787440</t>
  </si>
  <si>
    <t>https://podminky.urs.cz/item/CS_URS_2026_01/013284000</t>
  </si>
  <si>
    <t>VRN3</t>
  </si>
  <si>
    <t>Zařízení staveniště</t>
  </si>
  <si>
    <t>87</t>
  </si>
  <si>
    <t>030001000</t>
  </si>
  <si>
    <t>889713267</t>
  </si>
  <si>
    <t>https://podminky.urs.cz/item/CS_URS_2026_01/030001000</t>
  </si>
  <si>
    <t xml:space="preserve">Poznámka k položce:_x000d_
Kompletní zařízení staveniště pro celou stavbu  včetně zajištění potřebných povolení a rozhodnutí.   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pracoviště.Poplatky a náklady za spotřebované energie, plyn a vodu atd. v době výstavby až do předání díla.Zajištění údržby veřejných komunikací a komunikací pro pěší v průběhu celé stavby, včetně případné zimní údržby._x000d_
</t>
  </si>
  <si>
    <t>88</t>
  </si>
  <si>
    <t>034303000</t>
  </si>
  <si>
    <t>Dopravní značení na staveništi</t>
  </si>
  <si>
    <t>464313436</t>
  </si>
  <si>
    <t>https://podminky.urs.cz/item/CS_URS_2026_01/034303000</t>
  </si>
  <si>
    <t>Poznámka k položce:_x000d_
Dopravně inženýrská opatření, včetně projednání s dotčenými orgány._x000d_
Součástí zadávací dokumentace je DIO, které předpokládá etapizaci stavby a rozdílné značení staveniště pro každou etapu. V případě odlišného řešení etapizace je nutné nové DIO včetně projednání. (Součástí této položky)</t>
  </si>
  <si>
    <t>91</t>
  </si>
  <si>
    <t>034503001</t>
  </si>
  <si>
    <t>Informační tabule na staveništi "omluvné cedule"</t>
  </si>
  <si>
    <t>1526022242</t>
  </si>
  <si>
    <t>VRN4</t>
  </si>
  <si>
    <t>Inženýrská činnost</t>
  </si>
  <si>
    <t>89</t>
  </si>
  <si>
    <t>043002000</t>
  </si>
  <si>
    <t>Zkoušky a ostatní měření</t>
  </si>
  <si>
    <t>-1085324300</t>
  </si>
  <si>
    <t>https://podminky.urs.cz/item/CS_URS_2026_01/043002000</t>
  </si>
  <si>
    <t>Poznámka k položce:_x000d_
Provedení zkoušky PAU k zatřídění odpadů demolic dle vyhlášky</t>
  </si>
  <si>
    <t>90</t>
  </si>
  <si>
    <t>043154000</t>
  </si>
  <si>
    <t>Zkoušky hutnicí</t>
  </si>
  <si>
    <t>1140480828</t>
  </si>
  <si>
    <t>https://podminky.urs.cz/item/CS_URS_2026_01/043154000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</si>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</sst>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2151251" TargetMode="External" /><Relationship Id="rId2" Type="http://schemas.openxmlformats.org/officeDocument/2006/relationships/hyperlink" Target="https://podminky.urs.cz/item/CS_URS_2026_01/162751117" TargetMode="External" /><Relationship Id="rId3" Type="http://schemas.openxmlformats.org/officeDocument/2006/relationships/hyperlink" Target="https://podminky.urs.cz/item/CS_URS_2026_01/171201231" TargetMode="External" /><Relationship Id="rId4" Type="http://schemas.openxmlformats.org/officeDocument/2006/relationships/hyperlink" Target="https://podminky.urs.cz/item/CS_URS_2026_01/181951112" TargetMode="External" /><Relationship Id="rId5" Type="http://schemas.openxmlformats.org/officeDocument/2006/relationships/hyperlink" Target="https://podminky.urs.cz/item/CS_URS_2026_01/564861011" TargetMode="External" /><Relationship Id="rId6" Type="http://schemas.openxmlformats.org/officeDocument/2006/relationships/hyperlink" Target="https://podminky.urs.cz/item/CS_URS_2026_01/564861111" TargetMode="External" /><Relationship Id="rId7" Type="http://schemas.openxmlformats.org/officeDocument/2006/relationships/hyperlink" Target="https://podminky.urs.cz/item/CS_URS_2026_01/564871011" TargetMode="External" /><Relationship Id="rId8" Type="http://schemas.openxmlformats.org/officeDocument/2006/relationships/hyperlink" Target="https://podminky.urs.cz/item/CS_URS_2026_01/565145021" TargetMode="External" /><Relationship Id="rId9" Type="http://schemas.openxmlformats.org/officeDocument/2006/relationships/hyperlink" Target="https://podminky.urs.cz/item/CS_URS_2026_01/565166002" TargetMode="External" /><Relationship Id="rId10" Type="http://schemas.openxmlformats.org/officeDocument/2006/relationships/hyperlink" Target="https://podminky.urs.cz/item/CS_URS_2026_01/567124141" TargetMode="External" /><Relationship Id="rId11" Type="http://schemas.openxmlformats.org/officeDocument/2006/relationships/hyperlink" Target="https://podminky.urs.cz/item/CS_URS_2026_01/567132113" TargetMode="External" /><Relationship Id="rId12" Type="http://schemas.openxmlformats.org/officeDocument/2006/relationships/hyperlink" Target="https://podminky.urs.cz/item/CS_URS_2026_01/573191111" TargetMode="External" /><Relationship Id="rId13" Type="http://schemas.openxmlformats.org/officeDocument/2006/relationships/hyperlink" Target="https://podminky.urs.cz/item/CS_URS_2026_01/573211107" TargetMode="External" /><Relationship Id="rId14" Type="http://schemas.openxmlformats.org/officeDocument/2006/relationships/hyperlink" Target="https://podminky.urs.cz/item/CS_URS_2026_01/573211109" TargetMode="External" /><Relationship Id="rId15" Type="http://schemas.openxmlformats.org/officeDocument/2006/relationships/hyperlink" Target="https://podminky.urs.cz/item/CS_URS_2026_01/577134121" TargetMode="External" /><Relationship Id="rId16" Type="http://schemas.openxmlformats.org/officeDocument/2006/relationships/hyperlink" Target="https://podminky.urs.cz/item/CS_URS_2026_01/591141111" TargetMode="External" /><Relationship Id="rId17" Type="http://schemas.openxmlformats.org/officeDocument/2006/relationships/hyperlink" Target="https://podminky.urs.cz/item/CS_URS_2026_01/596211110" TargetMode="External" /><Relationship Id="rId18" Type="http://schemas.openxmlformats.org/officeDocument/2006/relationships/hyperlink" Target="https://podminky.urs.cz/item/CS_URS_2026_01/899132111" TargetMode="External" /><Relationship Id="rId19" Type="http://schemas.openxmlformats.org/officeDocument/2006/relationships/hyperlink" Target="https://podminky.urs.cz/item/CS_URS_2026_01/899133211" TargetMode="External" /><Relationship Id="rId20" Type="http://schemas.openxmlformats.org/officeDocument/2006/relationships/hyperlink" Target="https://podminky.urs.cz/item/CS_URS_2026_01/912411211" TargetMode="External" /><Relationship Id="rId21" Type="http://schemas.openxmlformats.org/officeDocument/2006/relationships/hyperlink" Target="https://podminky.urs.cz/item/CS_URS_2026_01/915131111" TargetMode="External" /><Relationship Id="rId22" Type="http://schemas.openxmlformats.org/officeDocument/2006/relationships/hyperlink" Target="https://podminky.urs.cz/item/CS_URS_2026_01/915131115" TargetMode="External" /><Relationship Id="rId23" Type="http://schemas.openxmlformats.org/officeDocument/2006/relationships/hyperlink" Target="https://podminky.urs.cz/item/CS_URS_2026_01/915231111" TargetMode="External" /><Relationship Id="rId24" Type="http://schemas.openxmlformats.org/officeDocument/2006/relationships/hyperlink" Target="https://podminky.urs.cz/item/CS_URS_2026_01/915231115" TargetMode="External" /><Relationship Id="rId25" Type="http://schemas.openxmlformats.org/officeDocument/2006/relationships/hyperlink" Target="https://podminky.urs.cz/item/CS_URS_2026_01/915491212" TargetMode="External" /><Relationship Id="rId26" Type="http://schemas.openxmlformats.org/officeDocument/2006/relationships/hyperlink" Target="https://podminky.urs.cz/item/CS_URS_2026_01/915499212" TargetMode="External" /><Relationship Id="rId27" Type="http://schemas.openxmlformats.org/officeDocument/2006/relationships/hyperlink" Target="https://podminky.urs.cz/item/CS_URS_2026_01/915621111" TargetMode="External" /><Relationship Id="rId28" Type="http://schemas.openxmlformats.org/officeDocument/2006/relationships/hyperlink" Target="https://podminky.urs.cz/item/CS_URS_2026_01/916131213" TargetMode="External" /><Relationship Id="rId29" Type="http://schemas.openxmlformats.org/officeDocument/2006/relationships/hyperlink" Target="https://podminky.urs.cz/item/CS_URS_2026_01/916431112" TargetMode="External" /><Relationship Id="rId30" Type="http://schemas.openxmlformats.org/officeDocument/2006/relationships/hyperlink" Target="https://podminky.urs.cz/item/CS_URS_2026_01/919111113" TargetMode="External" /><Relationship Id="rId31" Type="http://schemas.openxmlformats.org/officeDocument/2006/relationships/hyperlink" Target="https://podminky.urs.cz/item/CS_URS_2026_01/919125111" TargetMode="External" /><Relationship Id="rId32" Type="http://schemas.openxmlformats.org/officeDocument/2006/relationships/hyperlink" Target="https://podminky.urs.cz/item/CS_URS_2026_01/919731121" TargetMode="External" /><Relationship Id="rId33" Type="http://schemas.openxmlformats.org/officeDocument/2006/relationships/hyperlink" Target="https://podminky.urs.cz/item/CS_URS_2026_01/919732211" TargetMode="External" /><Relationship Id="rId34" Type="http://schemas.openxmlformats.org/officeDocument/2006/relationships/hyperlink" Target="https://podminky.urs.cz/item/CS_URS_2026_01/919735111" TargetMode="External" /><Relationship Id="rId35" Type="http://schemas.openxmlformats.org/officeDocument/2006/relationships/hyperlink" Target="https://podminky.urs.cz/item/CS_URS_2026_01/919735112" TargetMode="External" /><Relationship Id="rId36" Type="http://schemas.openxmlformats.org/officeDocument/2006/relationships/hyperlink" Target="https://podminky.urs.cz/item/CS_URS_2026_01/919794441" TargetMode="External" /><Relationship Id="rId37" Type="http://schemas.openxmlformats.org/officeDocument/2006/relationships/hyperlink" Target="https://podminky.urs.cz/item/CS_URS_2026_01/938909311" TargetMode="External" /><Relationship Id="rId38" Type="http://schemas.openxmlformats.org/officeDocument/2006/relationships/hyperlink" Target="https://podminky.urs.cz/item/CS_URS_2026_01/938909611" TargetMode="External" /><Relationship Id="rId39" Type="http://schemas.openxmlformats.org/officeDocument/2006/relationships/hyperlink" Target="https://podminky.urs.cz/item/CS_URS_2026_01/979054451" TargetMode="External" /><Relationship Id="rId40" Type="http://schemas.openxmlformats.org/officeDocument/2006/relationships/hyperlink" Target="https://podminky.urs.cz/item/CS_URS_2026_01/113106123" TargetMode="External" /><Relationship Id="rId41" Type="http://schemas.openxmlformats.org/officeDocument/2006/relationships/hyperlink" Target="https://podminky.urs.cz/item/CS_URS_2026_01/113107222" TargetMode="External" /><Relationship Id="rId42" Type="http://schemas.openxmlformats.org/officeDocument/2006/relationships/hyperlink" Target="https://podminky.urs.cz/item/CS_URS_2026_01/113107322" TargetMode="External" /><Relationship Id="rId43" Type="http://schemas.openxmlformats.org/officeDocument/2006/relationships/hyperlink" Target="https://podminky.urs.cz/item/CS_URS_2026_01/113107323" TargetMode="External" /><Relationship Id="rId44" Type="http://schemas.openxmlformats.org/officeDocument/2006/relationships/hyperlink" Target="https://podminky.urs.cz/item/CS_URS_2026_01/113107325" TargetMode="External" /><Relationship Id="rId45" Type="http://schemas.openxmlformats.org/officeDocument/2006/relationships/hyperlink" Target="https://podminky.urs.cz/item/CS_URS_2026_01/113107341" TargetMode="External" /><Relationship Id="rId46" Type="http://schemas.openxmlformats.org/officeDocument/2006/relationships/hyperlink" Target="https://podminky.urs.cz/item/CS_URS_2026_01/113154542" TargetMode="External" /><Relationship Id="rId47" Type="http://schemas.openxmlformats.org/officeDocument/2006/relationships/hyperlink" Target="https://podminky.urs.cz/item/CS_URS_2026_01/113154551" TargetMode="External" /><Relationship Id="rId48" Type="http://schemas.openxmlformats.org/officeDocument/2006/relationships/hyperlink" Target="https://podminky.urs.cz/item/CS_URS_2026_01/113154558" TargetMode="External" /><Relationship Id="rId49" Type="http://schemas.openxmlformats.org/officeDocument/2006/relationships/hyperlink" Target="https://podminky.urs.cz/item/CS_URS_2026_01/113155531" TargetMode="External" /><Relationship Id="rId50" Type="http://schemas.openxmlformats.org/officeDocument/2006/relationships/hyperlink" Target="https://podminky.urs.cz/item/CS_URS_2026_01/113202111" TargetMode="External" /><Relationship Id="rId51" Type="http://schemas.openxmlformats.org/officeDocument/2006/relationships/hyperlink" Target="https://podminky.urs.cz/item/CS_URS_2026_01/966006352" TargetMode="External" /><Relationship Id="rId52" Type="http://schemas.openxmlformats.org/officeDocument/2006/relationships/hyperlink" Target="https://podminky.urs.cz/item/CS_URS_2026_01/997013813" TargetMode="External" /><Relationship Id="rId53" Type="http://schemas.openxmlformats.org/officeDocument/2006/relationships/hyperlink" Target="https://podminky.urs.cz/item/CS_URS_2026_01/997221551" TargetMode="External" /><Relationship Id="rId54" Type="http://schemas.openxmlformats.org/officeDocument/2006/relationships/hyperlink" Target="https://podminky.urs.cz/item/CS_URS_2026_01/997221559" TargetMode="External" /><Relationship Id="rId55" Type="http://schemas.openxmlformats.org/officeDocument/2006/relationships/hyperlink" Target="https://podminky.urs.cz/item/CS_URS_2026_01/997221561" TargetMode="External" /><Relationship Id="rId56" Type="http://schemas.openxmlformats.org/officeDocument/2006/relationships/hyperlink" Target="https://podminky.urs.cz/item/CS_URS_2026_01/997221569" TargetMode="External" /><Relationship Id="rId57" Type="http://schemas.openxmlformats.org/officeDocument/2006/relationships/hyperlink" Target="https://podminky.urs.cz/item/CS_URS_2026_01/997221655" TargetMode="External" /><Relationship Id="rId58" Type="http://schemas.openxmlformats.org/officeDocument/2006/relationships/hyperlink" Target="https://podminky.urs.cz/item/CS_URS_2026_01/997221861" TargetMode="External" /><Relationship Id="rId59" Type="http://schemas.openxmlformats.org/officeDocument/2006/relationships/hyperlink" Target="https://podminky.urs.cz/item/CS_URS_2026_01/997221873" TargetMode="External" /><Relationship Id="rId60" Type="http://schemas.openxmlformats.org/officeDocument/2006/relationships/hyperlink" Target="https://podminky.urs.cz/item/CS_URS_2026_01/997221875" TargetMode="External" /><Relationship Id="rId61" Type="http://schemas.openxmlformats.org/officeDocument/2006/relationships/hyperlink" Target="https://podminky.urs.cz/item/CS_URS_2026_01/998225111" TargetMode="External" /><Relationship Id="rId62" Type="http://schemas.openxmlformats.org/officeDocument/2006/relationships/hyperlink" Target="https://podminky.urs.cz/item/CS_URS_2026_01/011603000" TargetMode="External" /><Relationship Id="rId63" Type="http://schemas.openxmlformats.org/officeDocument/2006/relationships/hyperlink" Target="https://podminky.urs.cz/item/CS_URS_2026_01/012164000" TargetMode="External" /><Relationship Id="rId64" Type="http://schemas.openxmlformats.org/officeDocument/2006/relationships/hyperlink" Target="https://podminky.urs.cz/item/CS_URS_2026_01/012303000" TargetMode="External" /><Relationship Id="rId65" Type="http://schemas.openxmlformats.org/officeDocument/2006/relationships/hyperlink" Target="https://podminky.urs.cz/item/CS_URS_2026_01/012403000" TargetMode="External" /><Relationship Id="rId66" Type="http://schemas.openxmlformats.org/officeDocument/2006/relationships/hyperlink" Target="https://podminky.urs.cz/item/CS_URS_2026_01/012414000" TargetMode="External" /><Relationship Id="rId67" Type="http://schemas.openxmlformats.org/officeDocument/2006/relationships/hyperlink" Target="https://podminky.urs.cz/item/CS_URS_2026_01/013254000" TargetMode="External" /><Relationship Id="rId68" Type="http://schemas.openxmlformats.org/officeDocument/2006/relationships/hyperlink" Target="https://podminky.urs.cz/item/CS_URS_2026_01/013274000" TargetMode="External" /><Relationship Id="rId69" Type="http://schemas.openxmlformats.org/officeDocument/2006/relationships/hyperlink" Target="https://podminky.urs.cz/item/CS_URS_2026_01/013284000" TargetMode="External" /><Relationship Id="rId70" Type="http://schemas.openxmlformats.org/officeDocument/2006/relationships/hyperlink" Target="https://podminky.urs.cz/item/CS_URS_2026_01/030001000" TargetMode="External" /><Relationship Id="rId71" Type="http://schemas.openxmlformats.org/officeDocument/2006/relationships/hyperlink" Target="https://podminky.urs.cz/item/CS_URS_2026_01/034303000" TargetMode="External" /><Relationship Id="rId72" Type="http://schemas.openxmlformats.org/officeDocument/2006/relationships/hyperlink" Target="https://podminky.urs.cz/item/CS_URS_2026_01/043002000" TargetMode="External" /><Relationship Id="rId73" Type="http://schemas.openxmlformats.org/officeDocument/2006/relationships/hyperlink" Target="https://podminky.urs.cz/item/CS_URS_2026_01/043154000" TargetMode="External" /><Relationship Id="rId7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33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33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33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35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37</v>
      </c>
      <c r="AO17" s="24"/>
      <c r="AP17" s="24"/>
      <c r="AQ17" s="24"/>
      <c r="AR17" s="22"/>
      <c r="BE17" s="33"/>
      <c r="BS17" s="19" t="s">
        <v>38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39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40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40</v>
      </c>
      <c r="AO20" s="24"/>
      <c r="AP20" s="24"/>
      <c r="AQ20" s="24"/>
      <c r="AR20" s="22"/>
      <c r="BE20" s="33"/>
      <c r="BS20" s="19" t="s">
        <v>38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67.25" customHeight="1">
      <c r="B23" s="23"/>
      <c r="C23" s="24"/>
      <c r="D23" s="24"/>
      <c r="E23" s="38" t="s">
        <v>43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45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46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47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48</v>
      </c>
      <c r="E29" s="49"/>
      <c r="F29" s="34" t="s">
        <v>49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50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51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52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53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54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55</v>
      </c>
      <c r="U35" s="56"/>
      <c r="V35" s="56"/>
      <c r="W35" s="56"/>
      <c r="X35" s="58" t="s">
        <v>56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57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059-1-25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25PP1002-02(01) - Rekonstrukce komunikace ul. Vladimirská, Louny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Louny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22. 3. 2026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Louny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34</v>
      </c>
      <c r="AJ49" s="42"/>
      <c r="AK49" s="42"/>
      <c r="AL49" s="42"/>
      <c r="AM49" s="75" t="str">
        <f>IF(E17="","",E17)</f>
        <v>Pavepro s.r.o.</v>
      </c>
      <c r="AN49" s="66"/>
      <c r="AO49" s="66"/>
      <c r="AP49" s="66"/>
      <c r="AQ49" s="42"/>
      <c r="AR49" s="46"/>
      <c r="AS49" s="76" t="s">
        <v>58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32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39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59</v>
      </c>
      <c r="D52" s="89"/>
      <c r="E52" s="89"/>
      <c r="F52" s="89"/>
      <c r="G52" s="89"/>
      <c r="H52" s="90"/>
      <c r="I52" s="91" t="s">
        <v>60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61</v>
      </c>
      <c r="AH52" s="89"/>
      <c r="AI52" s="89"/>
      <c r="AJ52" s="89"/>
      <c r="AK52" s="89"/>
      <c r="AL52" s="89"/>
      <c r="AM52" s="89"/>
      <c r="AN52" s="91" t="s">
        <v>62</v>
      </c>
      <c r="AO52" s="89"/>
      <c r="AP52" s="89"/>
      <c r="AQ52" s="93" t="s">
        <v>63</v>
      </c>
      <c r="AR52" s="46"/>
      <c r="AS52" s="94" t="s">
        <v>64</v>
      </c>
      <c r="AT52" s="95" t="s">
        <v>65</v>
      </c>
      <c r="AU52" s="95" t="s">
        <v>66</v>
      </c>
      <c r="AV52" s="95" t="s">
        <v>67</v>
      </c>
      <c r="AW52" s="95" t="s">
        <v>68</v>
      </c>
      <c r="AX52" s="95" t="s">
        <v>69</v>
      </c>
      <c r="AY52" s="95" t="s">
        <v>70</v>
      </c>
      <c r="AZ52" s="95" t="s">
        <v>71</v>
      </c>
      <c r="BA52" s="95" t="s">
        <v>72</v>
      </c>
      <c r="BB52" s="95" t="s">
        <v>73</v>
      </c>
      <c r="BC52" s="95" t="s">
        <v>74</v>
      </c>
      <c r="BD52" s="96" t="s">
        <v>75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76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40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77</v>
      </c>
      <c r="BT54" s="111" t="s">
        <v>78</v>
      </c>
      <c r="BU54" s="112" t="s">
        <v>79</v>
      </c>
      <c r="BV54" s="111" t="s">
        <v>80</v>
      </c>
      <c r="BW54" s="111" t="s">
        <v>5</v>
      </c>
      <c r="BX54" s="111" t="s">
        <v>81</v>
      </c>
      <c r="CL54" s="111" t="s">
        <v>19</v>
      </c>
    </row>
    <row r="55" s="7" customFormat="1" ht="16.5" customHeight="1">
      <c r="A55" s="113" t="s">
        <v>82</v>
      </c>
      <c r="B55" s="114"/>
      <c r="C55" s="115"/>
      <c r="D55" s="116" t="s">
        <v>83</v>
      </c>
      <c r="E55" s="116"/>
      <c r="F55" s="116"/>
      <c r="G55" s="116"/>
      <c r="H55" s="116"/>
      <c r="I55" s="117"/>
      <c r="J55" s="116" t="s">
        <v>84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100 - Pozemní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85</v>
      </c>
      <c r="AR55" s="120"/>
      <c r="AS55" s="121">
        <v>0</v>
      </c>
      <c r="AT55" s="122">
        <f>ROUND(SUM(AV55:AW55),2)</f>
        <v>0</v>
      </c>
      <c r="AU55" s="123">
        <f>'SO 100 - Pozemní komunikace'!P91</f>
        <v>0</v>
      </c>
      <c r="AV55" s="122">
        <f>'SO 100 - Pozemní komunikace'!J33</f>
        <v>0</v>
      </c>
      <c r="AW55" s="122">
        <f>'SO 100 - Pozemní komunikace'!J34</f>
        <v>0</v>
      </c>
      <c r="AX55" s="122">
        <f>'SO 100 - Pozemní komunikace'!J35</f>
        <v>0</v>
      </c>
      <c r="AY55" s="122">
        <f>'SO 100 - Pozemní komunikace'!J36</f>
        <v>0</v>
      </c>
      <c r="AZ55" s="122">
        <f>'SO 100 - Pozemní komunikace'!F33</f>
        <v>0</v>
      </c>
      <c r="BA55" s="122">
        <f>'SO 100 - Pozemní komunikace'!F34</f>
        <v>0</v>
      </c>
      <c r="BB55" s="122">
        <f>'SO 100 - Pozemní komunikace'!F35</f>
        <v>0</v>
      </c>
      <c r="BC55" s="122">
        <f>'SO 100 - Pozemní komunikace'!F36</f>
        <v>0</v>
      </c>
      <c r="BD55" s="124">
        <f>'SO 100 - Pozemní komunikace'!F37</f>
        <v>0</v>
      </c>
      <c r="BE55" s="7"/>
      <c r="BT55" s="125" t="s">
        <v>86</v>
      </c>
      <c r="BV55" s="125" t="s">
        <v>80</v>
      </c>
      <c r="BW55" s="125" t="s">
        <v>87</v>
      </c>
      <c r="BX55" s="125" t="s">
        <v>5</v>
      </c>
      <c r="CL55" s="125" t="s">
        <v>19</v>
      </c>
      <c r="CM55" s="125" t="s">
        <v>88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aSPRYhmSwq383fVna0OymyxwaR7R4rQFq0yuxbyfdLVjylSWU7eS/CKhn7DiE+9mIn2Rre9MgBWv30O+jtbbQQ==" hashValue="VIOJ/6bRn6oOpRjQmsp98XSuwY+Emlm5RRmhPKdj4XiH5Gr7H6F/fIW/abcvMDvXs8GN0VgFGY87IZL8cnSrx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100 - Pozemní komunik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88</v>
      </c>
    </row>
    <row r="4" s="1" customFormat="1" ht="24.96" customHeight="1">
      <c r="B4" s="22"/>
      <c r="D4" s="128" t="s">
        <v>89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25PP1002-02(01) - Rekonstrukce komunikace ul. Vladimirská, Louny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90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91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92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22</v>
      </c>
      <c r="E12" s="40"/>
      <c r="F12" s="134" t="s">
        <v>23</v>
      </c>
      <c r="G12" s="40"/>
      <c r="H12" s="40"/>
      <c r="I12" s="130" t="s">
        <v>24</v>
      </c>
      <c r="J12" s="135" t="str">
        <f>'Rekapitulace stavby'!AN8</f>
        <v>22. 3. 2026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26</v>
      </c>
      <c r="E14" s="40"/>
      <c r="F14" s="40"/>
      <c r="G14" s="40"/>
      <c r="H14" s="40"/>
      <c r="I14" s="130" t="s">
        <v>27</v>
      </c>
      <c r="J14" s="134" t="s">
        <v>28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29</v>
      </c>
      <c r="F15" s="40"/>
      <c r="G15" s="40"/>
      <c r="H15" s="40"/>
      <c r="I15" s="130" t="s">
        <v>30</v>
      </c>
      <c r="J15" s="134" t="s">
        <v>31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32</v>
      </c>
      <c r="E17" s="40"/>
      <c r="F17" s="40"/>
      <c r="G17" s="40"/>
      <c r="H17" s="40"/>
      <c r="I17" s="130" t="s">
        <v>27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30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34</v>
      </c>
      <c r="E20" s="40"/>
      <c r="F20" s="40"/>
      <c r="G20" s="40"/>
      <c r="H20" s="40"/>
      <c r="I20" s="130" t="s">
        <v>27</v>
      </c>
      <c r="J20" s="134" t="s">
        <v>35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36</v>
      </c>
      <c r="F21" s="40"/>
      <c r="G21" s="40"/>
      <c r="H21" s="40"/>
      <c r="I21" s="130" t="s">
        <v>30</v>
      </c>
      <c r="J21" s="134" t="s">
        <v>37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39</v>
      </c>
      <c r="E23" s="40"/>
      <c r="F23" s="40"/>
      <c r="G23" s="40"/>
      <c r="H23" s="40"/>
      <c r="I23" s="130" t="s">
        <v>27</v>
      </c>
      <c r="J23" s="134" t="str">
        <f>IF('Rekapitulace stavby'!AN19="","",'Rekapitulace stavby'!AN19)</f>
        <v/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tr">
        <f>IF('Rekapitulace stavby'!E20="","",'Rekapitulace stavby'!E20)</f>
        <v xml:space="preserve"> </v>
      </c>
      <c r="F24" s="40"/>
      <c r="G24" s="40"/>
      <c r="H24" s="40"/>
      <c r="I24" s="130" t="s">
        <v>30</v>
      </c>
      <c r="J24" s="134" t="str">
        <f>IF('Rekapitulace stavby'!AN20="","",'Rekapitulace stavby'!AN20)</f>
        <v/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42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40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44</v>
      </c>
      <c r="E30" s="40"/>
      <c r="F30" s="40"/>
      <c r="G30" s="40"/>
      <c r="H30" s="40"/>
      <c r="I30" s="40"/>
      <c r="J30" s="142">
        <f>ROUND(J91,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46</v>
      </c>
      <c r="G32" s="40"/>
      <c r="H32" s="40"/>
      <c r="I32" s="143" t="s">
        <v>45</v>
      </c>
      <c r="J32" s="143" t="s">
        <v>47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48</v>
      </c>
      <c r="E33" s="130" t="s">
        <v>49</v>
      </c>
      <c r="F33" s="145">
        <f>ROUND((SUM(BE91:BE546)),  2)</f>
        <v>0</v>
      </c>
      <c r="G33" s="40"/>
      <c r="H33" s="40"/>
      <c r="I33" s="146">
        <v>0.20999999999999999</v>
      </c>
      <c r="J33" s="145">
        <f>ROUND(((SUM(BE91:BE546))*I33),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50</v>
      </c>
      <c r="F34" s="145">
        <f>ROUND((SUM(BF91:BF546)),  2)</f>
        <v>0</v>
      </c>
      <c r="G34" s="40"/>
      <c r="H34" s="40"/>
      <c r="I34" s="146">
        <v>0.12</v>
      </c>
      <c r="J34" s="145">
        <f>ROUND(((SUM(BF91:BF546))*I34),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51</v>
      </c>
      <c r="F35" s="145">
        <f>ROUND((SUM(BG91:BG546)),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52</v>
      </c>
      <c r="F36" s="145">
        <f>ROUND((SUM(BH91:BH546)),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53</v>
      </c>
      <c r="F37" s="145">
        <f>ROUND((SUM(BI91:BI546)),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54</v>
      </c>
      <c r="E39" s="149"/>
      <c r="F39" s="149"/>
      <c r="G39" s="150" t="s">
        <v>55</v>
      </c>
      <c r="H39" s="151" t="s">
        <v>56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25PP1002-02(01) - Rekonstrukce komunikace ul. Vladimirská, Louny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100 - Pozemní komunikace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Louny</v>
      </c>
      <c r="G52" s="42"/>
      <c r="H52" s="42"/>
      <c r="I52" s="34" t="s">
        <v>24</v>
      </c>
      <c r="J52" s="74" t="str">
        <f>IF(J12="","",J12)</f>
        <v>22. 3. 2026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Město Louny</v>
      </c>
      <c r="G54" s="42"/>
      <c r="H54" s="42"/>
      <c r="I54" s="34" t="s">
        <v>34</v>
      </c>
      <c r="J54" s="38" t="str">
        <f>E21</f>
        <v>Pavepro s.r.o.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39</v>
      </c>
      <c r="J55" s="38" t="str">
        <f>E24</f>
        <v xml:space="preserve"> 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94</v>
      </c>
      <c r="D57" s="160"/>
      <c r="E57" s="160"/>
      <c r="F57" s="160"/>
      <c r="G57" s="160"/>
      <c r="H57" s="160"/>
      <c r="I57" s="160"/>
      <c r="J57" s="161" t="s">
        <v>95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76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3"/>
      <c r="C60" s="164"/>
      <c r="D60" s="165" t="s">
        <v>97</v>
      </c>
      <c r="E60" s="166"/>
      <c r="F60" s="166"/>
      <c r="G60" s="166"/>
      <c r="H60" s="166"/>
      <c r="I60" s="166"/>
      <c r="J60" s="167">
        <f>J92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98</v>
      </c>
      <c r="E61" s="172"/>
      <c r="F61" s="172"/>
      <c r="G61" s="172"/>
      <c r="H61" s="172"/>
      <c r="I61" s="172"/>
      <c r="J61" s="173">
        <f>J93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99</v>
      </c>
      <c r="E62" s="172"/>
      <c r="F62" s="172"/>
      <c r="G62" s="172"/>
      <c r="H62" s="172"/>
      <c r="I62" s="172"/>
      <c r="J62" s="173">
        <f>J115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100</v>
      </c>
      <c r="E63" s="172"/>
      <c r="F63" s="172"/>
      <c r="G63" s="172"/>
      <c r="H63" s="172"/>
      <c r="I63" s="172"/>
      <c r="J63" s="173">
        <f>J202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101</v>
      </c>
      <c r="E64" s="172"/>
      <c r="F64" s="172"/>
      <c r="G64" s="172"/>
      <c r="H64" s="172"/>
      <c r="I64" s="172"/>
      <c r="J64" s="173">
        <f>J228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69"/>
      <c r="C65" s="170"/>
      <c r="D65" s="171" t="s">
        <v>102</v>
      </c>
      <c r="E65" s="172"/>
      <c r="F65" s="172"/>
      <c r="G65" s="172"/>
      <c r="H65" s="172"/>
      <c r="I65" s="172"/>
      <c r="J65" s="173">
        <f>J374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103</v>
      </c>
      <c r="E66" s="172"/>
      <c r="F66" s="172"/>
      <c r="G66" s="172"/>
      <c r="H66" s="172"/>
      <c r="I66" s="172"/>
      <c r="J66" s="173">
        <f>J435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104</v>
      </c>
      <c r="E67" s="172"/>
      <c r="F67" s="172"/>
      <c r="G67" s="172"/>
      <c r="H67" s="172"/>
      <c r="I67" s="172"/>
      <c r="J67" s="173">
        <f>J490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3"/>
      <c r="C68" s="164"/>
      <c r="D68" s="165" t="s">
        <v>105</v>
      </c>
      <c r="E68" s="166"/>
      <c r="F68" s="166"/>
      <c r="G68" s="166"/>
      <c r="H68" s="166"/>
      <c r="I68" s="166"/>
      <c r="J68" s="167">
        <f>J494</f>
        <v>0</v>
      </c>
      <c r="K68" s="164"/>
      <c r="L68" s="16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69"/>
      <c r="C69" s="170"/>
      <c r="D69" s="171" t="s">
        <v>106</v>
      </c>
      <c r="E69" s="172"/>
      <c r="F69" s="172"/>
      <c r="G69" s="172"/>
      <c r="H69" s="172"/>
      <c r="I69" s="172"/>
      <c r="J69" s="173">
        <f>J495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107</v>
      </c>
      <c r="E70" s="172"/>
      <c r="F70" s="172"/>
      <c r="G70" s="172"/>
      <c r="H70" s="172"/>
      <c r="I70" s="172"/>
      <c r="J70" s="173">
        <f>J528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108</v>
      </c>
      <c r="E71" s="172"/>
      <c r="F71" s="172"/>
      <c r="G71" s="172"/>
      <c r="H71" s="172"/>
      <c r="I71" s="172"/>
      <c r="J71" s="173">
        <f>J539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2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2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109</v>
      </c>
      <c r="D78" s="42"/>
      <c r="E78" s="42"/>
      <c r="F78" s="42"/>
      <c r="G78" s="42"/>
      <c r="H78" s="42"/>
      <c r="I78" s="42"/>
      <c r="J78" s="42"/>
      <c r="K78" s="42"/>
      <c r="L78" s="13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58" t="str">
        <f>E7</f>
        <v>25PP1002-02(01) - Rekonstrukce komunikace ul. Vladimirská, Louny</v>
      </c>
      <c r="F81" s="34"/>
      <c r="G81" s="34"/>
      <c r="H81" s="34"/>
      <c r="I81" s="42"/>
      <c r="J81" s="42"/>
      <c r="K81" s="42"/>
      <c r="L81" s="13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90</v>
      </c>
      <c r="D82" s="42"/>
      <c r="E82" s="42"/>
      <c r="F82" s="42"/>
      <c r="G82" s="42"/>
      <c r="H82" s="42"/>
      <c r="I82" s="42"/>
      <c r="J82" s="42"/>
      <c r="K82" s="42"/>
      <c r="L82" s="13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 100 - Pozemní komunikace</v>
      </c>
      <c r="F83" s="42"/>
      <c r="G83" s="42"/>
      <c r="H83" s="42"/>
      <c r="I83" s="42"/>
      <c r="J83" s="42"/>
      <c r="K83" s="42"/>
      <c r="L83" s="13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22</v>
      </c>
      <c r="D85" s="42"/>
      <c r="E85" s="42"/>
      <c r="F85" s="29" t="str">
        <f>F12</f>
        <v>Louny</v>
      </c>
      <c r="G85" s="42"/>
      <c r="H85" s="42"/>
      <c r="I85" s="34" t="s">
        <v>24</v>
      </c>
      <c r="J85" s="74" t="str">
        <f>IF(J12="","",J12)</f>
        <v>22. 3. 2026</v>
      </c>
      <c r="K85" s="42"/>
      <c r="L85" s="13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26</v>
      </c>
      <c r="D87" s="42"/>
      <c r="E87" s="42"/>
      <c r="F87" s="29" t="str">
        <f>E15</f>
        <v>Město Louny</v>
      </c>
      <c r="G87" s="42"/>
      <c r="H87" s="42"/>
      <c r="I87" s="34" t="s">
        <v>34</v>
      </c>
      <c r="J87" s="38" t="str">
        <f>E21</f>
        <v>Pavepro s.r.o.</v>
      </c>
      <c r="K87" s="42"/>
      <c r="L87" s="13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32</v>
      </c>
      <c r="D88" s="42"/>
      <c r="E88" s="42"/>
      <c r="F88" s="29" t="str">
        <f>IF(E18="","",E18)</f>
        <v>Vyplň údaj</v>
      </c>
      <c r="G88" s="42"/>
      <c r="H88" s="42"/>
      <c r="I88" s="34" t="s">
        <v>39</v>
      </c>
      <c r="J88" s="38" t="str">
        <f>E24</f>
        <v xml:space="preserve"> </v>
      </c>
      <c r="K88" s="42"/>
      <c r="L88" s="132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2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5"/>
      <c r="B90" s="176"/>
      <c r="C90" s="177" t="s">
        <v>110</v>
      </c>
      <c r="D90" s="178" t="s">
        <v>63</v>
      </c>
      <c r="E90" s="178" t="s">
        <v>59</v>
      </c>
      <c r="F90" s="178" t="s">
        <v>60</v>
      </c>
      <c r="G90" s="178" t="s">
        <v>111</v>
      </c>
      <c r="H90" s="178" t="s">
        <v>112</v>
      </c>
      <c r="I90" s="178" t="s">
        <v>113</v>
      </c>
      <c r="J90" s="178" t="s">
        <v>95</v>
      </c>
      <c r="K90" s="179" t="s">
        <v>114</v>
      </c>
      <c r="L90" s="180"/>
      <c r="M90" s="94" t="s">
        <v>40</v>
      </c>
      <c r="N90" s="95" t="s">
        <v>48</v>
      </c>
      <c r="O90" s="95" t="s">
        <v>115</v>
      </c>
      <c r="P90" s="95" t="s">
        <v>116</v>
      </c>
      <c r="Q90" s="95" t="s">
        <v>117</v>
      </c>
      <c r="R90" s="95" t="s">
        <v>118</v>
      </c>
      <c r="S90" s="95" t="s">
        <v>119</v>
      </c>
      <c r="T90" s="96" t="s">
        <v>120</v>
      </c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</row>
    <row r="91" s="2" customFormat="1" ht="22.8" customHeight="1">
      <c r="A91" s="40"/>
      <c r="B91" s="41"/>
      <c r="C91" s="101" t="s">
        <v>121</v>
      </c>
      <c r="D91" s="42"/>
      <c r="E91" s="42"/>
      <c r="F91" s="42"/>
      <c r="G91" s="42"/>
      <c r="H91" s="42"/>
      <c r="I91" s="42"/>
      <c r="J91" s="181">
        <f>BK91</f>
        <v>0</v>
      </c>
      <c r="K91" s="42"/>
      <c r="L91" s="46"/>
      <c r="M91" s="97"/>
      <c r="N91" s="182"/>
      <c r="O91" s="98"/>
      <c r="P91" s="183">
        <f>P92+P494</f>
        <v>0</v>
      </c>
      <c r="Q91" s="98"/>
      <c r="R91" s="183">
        <f>R92+R494</f>
        <v>163.09035999999998</v>
      </c>
      <c r="S91" s="98"/>
      <c r="T91" s="184">
        <f>T92+T494</f>
        <v>2783.8175000000001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77</v>
      </c>
      <c r="AU91" s="19" t="s">
        <v>96</v>
      </c>
      <c r="BK91" s="185">
        <f>BK92+BK494</f>
        <v>0</v>
      </c>
    </row>
    <row r="92" s="12" customFormat="1" ht="25.92" customHeight="1">
      <c r="A92" s="12"/>
      <c r="B92" s="186"/>
      <c r="C92" s="187"/>
      <c r="D92" s="188" t="s">
        <v>77</v>
      </c>
      <c r="E92" s="189" t="s">
        <v>122</v>
      </c>
      <c r="F92" s="189" t="s">
        <v>123</v>
      </c>
      <c r="G92" s="187"/>
      <c r="H92" s="187"/>
      <c r="I92" s="190"/>
      <c r="J92" s="191">
        <f>BK92</f>
        <v>0</v>
      </c>
      <c r="K92" s="187"/>
      <c r="L92" s="192"/>
      <c r="M92" s="193"/>
      <c r="N92" s="194"/>
      <c r="O92" s="194"/>
      <c r="P92" s="195">
        <f>P93+P115+P202+P228+P435+P490</f>
        <v>0</v>
      </c>
      <c r="Q92" s="194"/>
      <c r="R92" s="195">
        <f>R93+R115+R202+R228+R435+R490</f>
        <v>163.09035999999998</v>
      </c>
      <c r="S92" s="194"/>
      <c r="T92" s="196">
        <f>T93+T115+T202+T228+T435+T490</f>
        <v>2783.8175000000001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7" t="s">
        <v>86</v>
      </c>
      <c r="AT92" s="198" t="s">
        <v>77</v>
      </c>
      <c r="AU92" s="198" t="s">
        <v>78</v>
      </c>
      <c r="AY92" s="197" t="s">
        <v>124</v>
      </c>
      <c r="BK92" s="199">
        <f>BK93+BK115+BK202+BK228+BK435+BK490</f>
        <v>0</v>
      </c>
    </row>
    <row r="93" s="12" customFormat="1" ht="22.8" customHeight="1">
      <c r="A93" s="12"/>
      <c r="B93" s="186"/>
      <c r="C93" s="187"/>
      <c r="D93" s="188" t="s">
        <v>77</v>
      </c>
      <c r="E93" s="200" t="s">
        <v>86</v>
      </c>
      <c r="F93" s="200" t="s">
        <v>125</v>
      </c>
      <c r="G93" s="187"/>
      <c r="H93" s="187"/>
      <c r="I93" s="190"/>
      <c r="J93" s="201">
        <f>BK93</f>
        <v>0</v>
      </c>
      <c r="K93" s="187"/>
      <c r="L93" s="192"/>
      <c r="M93" s="193"/>
      <c r="N93" s="194"/>
      <c r="O93" s="194"/>
      <c r="P93" s="195">
        <f>SUM(P94:P114)</f>
        <v>0</v>
      </c>
      <c r="Q93" s="194"/>
      <c r="R93" s="195">
        <f>SUM(R94:R114)</f>
        <v>0</v>
      </c>
      <c r="S93" s="194"/>
      <c r="T93" s="196">
        <f>SUM(T94:T114)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7" t="s">
        <v>86</v>
      </c>
      <c r="AT93" s="198" t="s">
        <v>77</v>
      </c>
      <c r="AU93" s="198" t="s">
        <v>86</v>
      </c>
      <c r="AY93" s="197" t="s">
        <v>124</v>
      </c>
      <c r="BK93" s="199">
        <f>SUM(BK94:BK114)</f>
        <v>0</v>
      </c>
    </row>
    <row r="94" s="2" customFormat="1" ht="33" customHeight="1">
      <c r="A94" s="40"/>
      <c r="B94" s="41"/>
      <c r="C94" s="202" t="s">
        <v>86</v>
      </c>
      <c r="D94" s="202" t="s">
        <v>126</v>
      </c>
      <c r="E94" s="203" t="s">
        <v>127</v>
      </c>
      <c r="F94" s="204" t="s">
        <v>128</v>
      </c>
      <c r="G94" s="205" t="s">
        <v>129</v>
      </c>
      <c r="H94" s="206">
        <v>418.05000000000001</v>
      </c>
      <c r="I94" s="207"/>
      <c r="J94" s="208">
        <f>ROUND(I94*H94,2)</f>
        <v>0</v>
      </c>
      <c r="K94" s="204" t="s">
        <v>130</v>
      </c>
      <c r="L94" s="46"/>
      <c r="M94" s="209" t="s">
        <v>40</v>
      </c>
      <c r="N94" s="210" t="s">
        <v>49</v>
      </c>
      <c r="O94" s="86"/>
      <c r="P94" s="211">
        <f>O94*H94</f>
        <v>0</v>
      </c>
      <c r="Q94" s="211">
        <v>0</v>
      </c>
      <c r="R94" s="211">
        <f>Q94*H94</f>
        <v>0</v>
      </c>
      <c r="S94" s="211">
        <v>0</v>
      </c>
      <c r="T94" s="212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3" t="s">
        <v>131</v>
      </c>
      <c r="AT94" s="213" t="s">
        <v>126</v>
      </c>
      <c r="AU94" s="213" t="s">
        <v>88</v>
      </c>
      <c r="AY94" s="19" t="s">
        <v>124</v>
      </c>
      <c r="BE94" s="214">
        <f>IF(N94="základní",J94,0)</f>
        <v>0</v>
      </c>
      <c r="BF94" s="214">
        <f>IF(N94="snížená",J94,0)</f>
        <v>0</v>
      </c>
      <c r="BG94" s="214">
        <f>IF(N94="zákl. přenesená",J94,0)</f>
        <v>0</v>
      </c>
      <c r="BH94" s="214">
        <f>IF(N94="sníž. přenesená",J94,0)</f>
        <v>0</v>
      </c>
      <c r="BI94" s="214">
        <f>IF(N94="nulová",J94,0)</f>
        <v>0</v>
      </c>
      <c r="BJ94" s="19" t="s">
        <v>86</v>
      </c>
      <c r="BK94" s="214">
        <f>ROUND(I94*H94,2)</f>
        <v>0</v>
      </c>
      <c r="BL94" s="19" t="s">
        <v>131</v>
      </c>
      <c r="BM94" s="213" t="s">
        <v>132</v>
      </c>
    </row>
    <row r="95" s="2" customFormat="1">
      <c r="A95" s="40"/>
      <c r="B95" s="41"/>
      <c r="C95" s="42"/>
      <c r="D95" s="215" t="s">
        <v>133</v>
      </c>
      <c r="E95" s="42"/>
      <c r="F95" s="216" t="s">
        <v>134</v>
      </c>
      <c r="G95" s="42"/>
      <c r="H95" s="42"/>
      <c r="I95" s="217"/>
      <c r="J95" s="42"/>
      <c r="K95" s="42"/>
      <c r="L95" s="46"/>
      <c r="M95" s="218"/>
      <c r="N95" s="219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133</v>
      </c>
      <c r="AU95" s="19" t="s">
        <v>88</v>
      </c>
    </row>
    <row r="96" s="2" customFormat="1">
      <c r="A96" s="40"/>
      <c r="B96" s="41"/>
      <c r="C96" s="42"/>
      <c r="D96" s="220" t="s">
        <v>135</v>
      </c>
      <c r="E96" s="42"/>
      <c r="F96" s="221" t="s">
        <v>136</v>
      </c>
      <c r="G96" s="42"/>
      <c r="H96" s="42"/>
      <c r="I96" s="217"/>
      <c r="J96" s="42"/>
      <c r="K96" s="42"/>
      <c r="L96" s="46"/>
      <c r="M96" s="218"/>
      <c r="N96" s="219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135</v>
      </c>
      <c r="AU96" s="19" t="s">
        <v>88</v>
      </c>
    </row>
    <row r="97" s="2" customFormat="1">
      <c r="A97" s="40"/>
      <c r="B97" s="41"/>
      <c r="C97" s="42"/>
      <c r="D97" s="215" t="s">
        <v>137</v>
      </c>
      <c r="E97" s="42"/>
      <c r="F97" s="222" t="s">
        <v>138</v>
      </c>
      <c r="G97" s="42"/>
      <c r="H97" s="42"/>
      <c r="I97" s="217"/>
      <c r="J97" s="42"/>
      <c r="K97" s="42"/>
      <c r="L97" s="46"/>
      <c r="M97" s="218"/>
      <c r="N97" s="219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137</v>
      </c>
      <c r="AU97" s="19" t="s">
        <v>88</v>
      </c>
    </row>
    <row r="98" s="13" customFormat="1">
      <c r="A98" s="13"/>
      <c r="B98" s="223"/>
      <c r="C98" s="224"/>
      <c r="D98" s="215" t="s">
        <v>139</v>
      </c>
      <c r="E98" s="225" t="s">
        <v>40</v>
      </c>
      <c r="F98" s="226" t="s">
        <v>140</v>
      </c>
      <c r="G98" s="224"/>
      <c r="H98" s="227">
        <v>418.05000000000001</v>
      </c>
      <c r="I98" s="228"/>
      <c r="J98" s="224"/>
      <c r="K98" s="224"/>
      <c r="L98" s="229"/>
      <c r="M98" s="230"/>
      <c r="N98" s="231"/>
      <c r="O98" s="231"/>
      <c r="P98" s="231"/>
      <c r="Q98" s="231"/>
      <c r="R98" s="231"/>
      <c r="S98" s="231"/>
      <c r="T98" s="23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3" t="s">
        <v>139</v>
      </c>
      <c r="AU98" s="233" t="s">
        <v>88</v>
      </c>
      <c r="AV98" s="13" t="s">
        <v>88</v>
      </c>
      <c r="AW98" s="13" t="s">
        <v>38</v>
      </c>
      <c r="AX98" s="13" t="s">
        <v>86</v>
      </c>
      <c r="AY98" s="233" t="s">
        <v>124</v>
      </c>
    </row>
    <row r="99" s="2" customFormat="1" ht="37.8" customHeight="1">
      <c r="A99" s="40"/>
      <c r="B99" s="41"/>
      <c r="C99" s="202" t="s">
        <v>88</v>
      </c>
      <c r="D99" s="202" t="s">
        <v>126</v>
      </c>
      <c r="E99" s="203" t="s">
        <v>141</v>
      </c>
      <c r="F99" s="204" t="s">
        <v>142</v>
      </c>
      <c r="G99" s="205" t="s">
        <v>129</v>
      </c>
      <c r="H99" s="206">
        <v>418.05000000000001</v>
      </c>
      <c r="I99" s="207"/>
      <c r="J99" s="208">
        <f>ROUND(I99*H99,2)</f>
        <v>0</v>
      </c>
      <c r="K99" s="204" t="s">
        <v>130</v>
      </c>
      <c r="L99" s="46"/>
      <c r="M99" s="209" t="s">
        <v>40</v>
      </c>
      <c r="N99" s="210" t="s">
        <v>49</v>
      </c>
      <c r="O99" s="86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3" t="s">
        <v>131</v>
      </c>
      <c r="AT99" s="213" t="s">
        <v>126</v>
      </c>
      <c r="AU99" s="213" t="s">
        <v>88</v>
      </c>
      <c r="AY99" s="19" t="s">
        <v>124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19" t="s">
        <v>86</v>
      </c>
      <c r="BK99" s="214">
        <f>ROUND(I99*H99,2)</f>
        <v>0</v>
      </c>
      <c r="BL99" s="19" t="s">
        <v>131</v>
      </c>
      <c r="BM99" s="213" t="s">
        <v>143</v>
      </c>
    </row>
    <row r="100" s="2" customFormat="1">
      <c r="A100" s="40"/>
      <c r="B100" s="41"/>
      <c r="C100" s="42"/>
      <c r="D100" s="215" t="s">
        <v>133</v>
      </c>
      <c r="E100" s="42"/>
      <c r="F100" s="216" t="s">
        <v>144</v>
      </c>
      <c r="G100" s="42"/>
      <c r="H100" s="42"/>
      <c r="I100" s="217"/>
      <c r="J100" s="42"/>
      <c r="K100" s="42"/>
      <c r="L100" s="46"/>
      <c r="M100" s="218"/>
      <c r="N100" s="219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133</v>
      </c>
      <c r="AU100" s="19" t="s">
        <v>88</v>
      </c>
    </row>
    <row r="101" s="2" customFormat="1">
      <c r="A101" s="40"/>
      <c r="B101" s="41"/>
      <c r="C101" s="42"/>
      <c r="D101" s="220" t="s">
        <v>135</v>
      </c>
      <c r="E101" s="42"/>
      <c r="F101" s="221" t="s">
        <v>145</v>
      </c>
      <c r="G101" s="42"/>
      <c r="H101" s="42"/>
      <c r="I101" s="217"/>
      <c r="J101" s="42"/>
      <c r="K101" s="42"/>
      <c r="L101" s="46"/>
      <c r="M101" s="218"/>
      <c r="N101" s="219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135</v>
      </c>
      <c r="AU101" s="19" t="s">
        <v>88</v>
      </c>
    </row>
    <row r="102" s="2" customFormat="1">
      <c r="A102" s="40"/>
      <c r="B102" s="41"/>
      <c r="C102" s="42"/>
      <c r="D102" s="215" t="s">
        <v>137</v>
      </c>
      <c r="E102" s="42"/>
      <c r="F102" s="222" t="s">
        <v>146</v>
      </c>
      <c r="G102" s="42"/>
      <c r="H102" s="42"/>
      <c r="I102" s="217"/>
      <c r="J102" s="42"/>
      <c r="K102" s="42"/>
      <c r="L102" s="46"/>
      <c r="M102" s="218"/>
      <c r="N102" s="219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137</v>
      </c>
      <c r="AU102" s="19" t="s">
        <v>88</v>
      </c>
    </row>
    <row r="103" s="13" customFormat="1">
      <c r="A103" s="13"/>
      <c r="B103" s="223"/>
      <c r="C103" s="224"/>
      <c r="D103" s="215" t="s">
        <v>139</v>
      </c>
      <c r="E103" s="225" t="s">
        <v>40</v>
      </c>
      <c r="F103" s="226" t="s">
        <v>147</v>
      </c>
      <c r="G103" s="224"/>
      <c r="H103" s="227">
        <v>418.05000000000001</v>
      </c>
      <c r="I103" s="228"/>
      <c r="J103" s="224"/>
      <c r="K103" s="224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139</v>
      </c>
      <c r="AU103" s="233" t="s">
        <v>88</v>
      </c>
      <c r="AV103" s="13" t="s">
        <v>88</v>
      </c>
      <c r="AW103" s="13" t="s">
        <v>38</v>
      </c>
      <c r="AX103" s="13" t="s">
        <v>86</v>
      </c>
      <c r="AY103" s="233" t="s">
        <v>124</v>
      </c>
    </row>
    <row r="104" s="2" customFormat="1" ht="33" customHeight="1">
      <c r="A104" s="40"/>
      <c r="B104" s="41"/>
      <c r="C104" s="202" t="s">
        <v>148</v>
      </c>
      <c r="D104" s="202" t="s">
        <v>126</v>
      </c>
      <c r="E104" s="203" t="s">
        <v>149</v>
      </c>
      <c r="F104" s="204" t="s">
        <v>150</v>
      </c>
      <c r="G104" s="205" t="s">
        <v>151</v>
      </c>
      <c r="H104" s="206">
        <v>752.49000000000001</v>
      </c>
      <c r="I104" s="207"/>
      <c r="J104" s="208">
        <f>ROUND(I104*H104,2)</f>
        <v>0</v>
      </c>
      <c r="K104" s="204" t="s">
        <v>130</v>
      </c>
      <c r="L104" s="46"/>
      <c r="M104" s="209" t="s">
        <v>40</v>
      </c>
      <c r="N104" s="210" t="s">
        <v>49</v>
      </c>
      <c r="O104" s="86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3" t="s">
        <v>131</v>
      </c>
      <c r="AT104" s="213" t="s">
        <v>126</v>
      </c>
      <c r="AU104" s="213" t="s">
        <v>88</v>
      </c>
      <c r="AY104" s="19" t="s">
        <v>124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9" t="s">
        <v>86</v>
      </c>
      <c r="BK104" s="214">
        <f>ROUND(I104*H104,2)</f>
        <v>0</v>
      </c>
      <c r="BL104" s="19" t="s">
        <v>131</v>
      </c>
      <c r="BM104" s="213" t="s">
        <v>152</v>
      </c>
    </row>
    <row r="105" s="2" customFormat="1">
      <c r="A105" s="40"/>
      <c r="B105" s="41"/>
      <c r="C105" s="42"/>
      <c r="D105" s="215" t="s">
        <v>133</v>
      </c>
      <c r="E105" s="42"/>
      <c r="F105" s="216" t="s">
        <v>153</v>
      </c>
      <c r="G105" s="42"/>
      <c r="H105" s="42"/>
      <c r="I105" s="217"/>
      <c r="J105" s="42"/>
      <c r="K105" s="42"/>
      <c r="L105" s="46"/>
      <c r="M105" s="218"/>
      <c r="N105" s="219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133</v>
      </c>
      <c r="AU105" s="19" t="s">
        <v>88</v>
      </c>
    </row>
    <row r="106" s="2" customFormat="1">
      <c r="A106" s="40"/>
      <c r="B106" s="41"/>
      <c r="C106" s="42"/>
      <c r="D106" s="220" t="s">
        <v>135</v>
      </c>
      <c r="E106" s="42"/>
      <c r="F106" s="221" t="s">
        <v>154</v>
      </c>
      <c r="G106" s="42"/>
      <c r="H106" s="42"/>
      <c r="I106" s="217"/>
      <c r="J106" s="42"/>
      <c r="K106" s="42"/>
      <c r="L106" s="46"/>
      <c r="M106" s="218"/>
      <c r="N106" s="219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135</v>
      </c>
      <c r="AU106" s="19" t="s">
        <v>88</v>
      </c>
    </row>
    <row r="107" s="13" customFormat="1">
      <c r="A107" s="13"/>
      <c r="B107" s="223"/>
      <c r="C107" s="224"/>
      <c r="D107" s="215" t="s">
        <v>139</v>
      </c>
      <c r="E107" s="225" t="s">
        <v>40</v>
      </c>
      <c r="F107" s="226" t="s">
        <v>147</v>
      </c>
      <c r="G107" s="224"/>
      <c r="H107" s="227">
        <v>418.05000000000001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3" t="s">
        <v>139</v>
      </c>
      <c r="AU107" s="233" t="s">
        <v>88</v>
      </c>
      <c r="AV107" s="13" t="s">
        <v>88</v>
      </c>
      <c r="AW107" s="13" t="s">
        <v>38</v>
      </c>
      <c r="AX107" s="13" t="s">
        <v>78</v>
      </c>
      <c r="AY107" s="233" t="s">
        <v>124</v>
      </c>
    </row>
    <row r="108" s="14" customFormat="1">
      <c r="A108" s="14"/>
      <c r="B108" s="234"/>
      <c r="C108" s="235"/>
      <c r="D108" s="215" t="s">
        <v>139</v>
      </c>
      <c r="E108" s="236" t="s">
        <v>40</v>
      </c>
      <c r="F108" s="237" t="s">
        <v>155</v>
      </c>
      <c r="G108" s="235"/>
      <c r="H108" s="238">
        <v>418.05000000000001</v>
      </c>
      <c r="I108" s="239"/>
      <c r="J108" s="235"/>
      <c r="K108" s="235"/>
      <c r="L108" s="240"/>
      <c r="M108" s="241"/>
      <c r="N108" s="242"/>
      <c r="O108" s="242"/>
      <c r="P108" s="242"/>
      <c r="Q108" s="242"/>
      <c r="R108" s="242"/>
      <c r="S108" s="242"/>
      <c r="T108" s="24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4" t="s">
        <v>139</v>
      </c>
      <c r="AU108" s="244" t="s">
        <v>88</v>
      </c>
      <c r="AV108" s="14" t="s">
        <v>131</v>
      </c>
      <c r="AW108" s="14" t="s">
        <v>38</v>
      </c>
      <c r="AX108" s="14" t="s">
        <v>86</v>
      </c>
      <c r="AY108" s="244" t="s">
        <v>124</v>
      </c>
    </row>
    <row r="109" s="13" customFormat="1">
      <c r="A109" s="13"/>
      <c r="B109" s="223"/>
      <c r="C109" s="224"/>
      <c r="D109" s="215" t="s">
        <v>139</v>
      </c>
      <c r="E109" s="224"/>
      <c r="F109" s="226" t="s">
        <v>156</v>
      </c>
      <c r="G109" s="224"/>
      <c r="H109" s="227">
        <v>752.49000000000001</v>
      </c>
      <c r="I109" s="228"/>
      <c r="J109" s="224"/>
      <c r="K109" s="224"/>
      <c r="L109" s="229"/>
      <c r="M109" s="230"/>
      <c r="N109" s="231"/>
      <c r="O109" s="231"/>
      <c r="P109" s="231"/>
      <c r="Q109" s="231"/>
      <c r="R109" s="231"/>
      <c r="S109" s="231"/>
      <c r="T109" s="23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3" t="s">
        <v>139</v>
      </c>
      <c r="AU109" s="233" t="s">
        <v>88</v>
      </c>
      <c r="AV109" s="13" t="s">
        <v>88</v>
      </c>
      <c r="AW109" s="13" t="s">
        <v>4</v>
      </c>
      <c r="AX109" s="13" t="s">
        <v>86</v>
      </c>
      <c r="AY109" s="233" t="s">
        <v>124</v>
      </c>
    </row>
    <row r="110" s="2" customFormat="1" ht="24.15" customHeight="1">
      <c r="A110" s="40"/>
      <c r="B110" s="41"/>
      <c r="C110" s="202" t="s">
        <v>131</v>
      </c>
      <c r="D110" s="202" t="s">
        <v>126</v>
      </c>
      <c r="E110" s="203" t="s">
        <v>157</v>
      </c>
      <c r="F110" s="204" t="s">
        <v>158</v>
      </c>
      <c r="G110" s="205" t="s">
        <v>159</v>
      </c>
      <c r="H110" s="206">
        <v>2485.9499999999998</v>
      </c>
      <c r="I110" s="207"/>
      <c r="J110" s="208">
        <f>ROUND(I110*H110,2)</f>
        <v>0</v>
      </c>
      <c r="K110" s="204" t="s">
        <v>130</v>
      </c>
      <c r="L110" s="46"/>
      <c r="M110" s="209" t="s">
        <v>40</v>
      </c>
      <c r="N110" s="210" t="s">
        <v>49</v>
      </c>
      <c r="O110" s="86"/>
      <c r="P110" s="211">
        <f>O110*H110</f>
        <v>0</v>
      </c>
      <c r="Q110" s="211">
        <v>0</v>
      </c>
      <c r="R110" s="211">
        <f>Q110*H110</f>
        <v>0</v>
      </c>
      <c r="S110" s="211">
        <v>0</v>
      </c>
      <c r="T110" s="212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3" t="s">
        <v>131</v>
      </c>
      <c r="AT110" s="213" t="s">
        <v>126</v>
      </c>
      <c r="AU110" s="213" t="s">
        <v>88</v>
      </c>
      <c r="AY110" s="19" t="s">
        <v>124</v>
      </c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19" t="s">
        <v>86</v>
      </c>
      <c r="BK110" s="214">
        <f>ROUND(I110*H110,2)</f>
        <v>0</v>
      </c>
      <c r="BL110" s="19" t="s">
        <v>131</v>
      </c>
      <c r="BM110" s="213" t="s">
        <v>160</v>
      </c>
    </row>
    <row r="111" s="2" customFormat="1">
      <c r="A111" s="40"/>
      <c r="B111" s="41"/>
      <c r="C111" s="42"/>
      <c r="D111" s="215" t="s">
        <v>133</v>
      </c>
      <c r="E111" s="42"/>
      <c r="F111" s="216" t="s">
        <v>161</v>
      </c>
      <c r="G111" s="42"/>
      <c r="H111" s="42"/>
      <c r="I111" s="217"/>
      <c r="J111" s="42"/>
      <c r="K111" s="42"/>
      <c r="L111" s="46"/>
      <c r="M111" s="218"/>
      <c r="N111" s="219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133</v>
      </c>
      <c r="AU111" s="19" t="s">
        <v>88</v>
      </c>
    </row>
    <row r="112" s="2" customFormat="1">
      <c r="A112" s="40"/>
      <c r="B112" s="41"/>
      <c r="C112" s="42"/>
      <c r="D112" s="220" t="s">
        <v>135</v>
      </c>
      <c r="E112" s="42"/>
      <c r="F112" s="221" t="s">
        <v>162</v>
      </c>
      <c r="G112" s="42"/>
      <c r="H112" s="42"/>
      <c r="I112" s="217"/>
      <c r="J112" s="42"/>
      <c r="K112" s="42"/>
      <c r="L112" s="46"/>
      <c r="M112" s="218"/>
      <c r="N112" s="219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135</v>
      </c>
      <c r="AU112" s="19" t="s">
        <v>88</v>
      </c>
    </row>
    <row r="113" s="13" customFormat="1">
      <c r="A113" s="13"/>
      <c r="B113" s="223"/>
      <c r="C113" s="224"/>
      <c r="D113" s="215" t="s">
        <v>139</v>
      </c>
      <c r="E113" s="225" t="s">
        <v>40</v>
      </c>
      <c r="F113" s="226" t="s">
        <v>163</v>
      </c>
      <c r="G113" s="224"/>
      <c r="H113" s="227">
        <v>2485.9499999999998</v>
      </c>
      <c r="I113" s="228"/>
      <c r="J113" s="224"/>
      <c r="K113" s="224"/>
      <c r="L113" s="229"/>
      <c r="M113" s="230"/>
      <c r="N113" s="231"/>
      <c r="O113" s="231"/>
      <c r="P113" s="231"/>
      <c r="Q113" s="231"/>
      <c r="R113" s="231"/>
      <c r="S113" s="231"/>
      <c r="T113" s="23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3" t="s">
        <v>139</v>
      </c>
      <c r="AU113" s="233" t="s">
        <v>88</v>
      </c>
      <c r="AV113" s="13" t="s">
        <v>88</v>
      </c>
      <c r="AW113" s="13" t="s">
        <v>38</v>
      </c>
      <c r="AX113" s="13" t="s">
        <v>78</v>
      </c>
      <c r="AY113" s="233" t="s">
        <v>124</v>
      </c>
    </row>
    <row r="114" s="14" customFormat="1">
      <c r="A114" s="14"/>
      <c r="B114" s="234"/>
      <c r="C114" s="235"/>
      <c r="D114" s="215" t="s">
        <v>139</v>
      </c>
      <c r="E114" s="236" t="s">
        <v>40</v>
      </c>
      <c r="F114" s="237" t="s">
        <v>155</v>
      </c>
      <c r="G114" s="235"/>
      <c r="H114" s="238">
        <v>2485.9499999999998</v>
      </c>
      <c r="I114" s="239"/>
      <c r="J114" s="235"/>
      <c r="K114" s="235"/>
      <c r="L114" s="240"/>
      <c r="M114" s="241"/>
      <c r="N114" s="242"/>
      <c r="O114" s="242"/>
      <c r="P114" s="242"/>
      <c r="Q114" s="242"/>
      <c r="R114" s="242"/>
      <c r="S114" s="242"/>
      <c r="T114" s="24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4" t="s">
        <v>139</v>
      </c>
      <c r="AU114" s="244" t="s">
        <v>88</v>
      </c>
      <c r="AV114" s="14" t="s">
        <v>131</v>
      </c>
      <c r="AW114" s="14" t="s">
        <v>38</v>
      </c>
      <c r="AX114" s="14" t="s">
        <v>86</v>
      </c>
      <c r="AY114" s="244" t="s">
        <v>124</v>
      </c>
    </row>
    <row r="115" s="12" customFormat="1" ht="22.8" customHeight="1">
      <c r="A115" s="12"/>
      <c r="B115" s="186"/>
      <c r="C115" s="187"/>
      <c r="D115" s="188" t="s">
        <v>77</v>
      </c>
      <c r="E115" s="200" t="s">
        <v>164</v>
      </c>
      <c r="F115" s="200" t="s">
        <v>165</v>
      </c>
      <c r="G115" s="187"/>
      <c r="H115" s="187"/>
      <c r="I115" s="190"/>
      <c r="J115" s="201">
        <f>BK115</f>
        <v>0</v>
      </c>
      <c r="K115" s="187"/>
      <c r="L115" s="192"/>
      <c r="M115" s="193"/>
      <c r="N115" s="194"/>
      <c r="O115" s="194"/>
      <c r="P115" s="195">
        <f>SUM(P116:P201)</f>
        <v>0</v>
      </c>
      <c r="Q115" s="194"/>
      <c r="R115" s="195">
        <f>SUM(R116:R201)</f>
        <v>31.24108</v>
      </c>
      <c r="S115" s="194"/>
      <c r="T115" s="196">
        <f>SUM(T116:T201)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7" t="s">
        <v>86</v>
      </c>
      <c r="AT115" s="198" t="s">
        <v>77</v>
      </c>
      <c r="AU115" s="198" t="s">
        <v>86</v>
      </c>
      <c r="AY115" s="197" t="s">
        <v>124</v>
      </c>
      <c r="BK115" s="199">
        <f>SUM(BK116:BK201)</f>
        <v>0</v>
      </c>
    </row>
    <row r="116" s="2" customFormat="1" ht="21.75" customHeight="1">
      <c r="A116" s="40"/>
      <c r="B116" s="41"/>
      <c r="C116" s="202" t="s">
        <v>164</v>
      </c>
      <c r="D116" s="202" t="s">
        <v>126</v>
      </c>
      <c r="E116" s="203" t="s">
        <v>166</v>
      </c>
      <c r="F116" s="204" t="s">
        <v>167</v>
      </c>
      <c r="G116" s="205" t="s">
        <v>159</v>
      </c>
      <c r="H116" s="206">
        <v>36</v>
      </c>
      <c r="I116" s="207"/>
      <c r="J116" s="208">
        <f>ROUND(I116*H116,2)</f>
        <v>0</v>
      </c>
      <c r="K116" s="204" t="s">
        <v>130</v>
      </c>
      <c r="L116" s="46"/>
      <c r="M116" s="209" t="s">
        <v>40</v>
      </c>
      <c r="N116" s="210" t="s">
        <v>49</v>
      </c>
      <c r="O116" s="86"/>
      <c r="P116" s="211">
        <f>O116*H116</f>
        <v>0</v>
      </c>
      <c r="Q116" s="211">
        <v>0</v>
      </c>
      <c r="R116" s="211">
        <f>Q116*H116</f>
        <v>0</v>
      </c>
      <c r="S116" s="211">
        <v>0</v>
      </c>
      <c r="T116" s="212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3" t="s">
        <v>131</v>
      </c>
      <c r="AT116" s="213" t="s">
        <v>126</v>
      </c>
      <c r="AU116" s="213" t="s">
        <v>88</v>
      </c>
      <c r="AY116" s="19" t="s">
        <v>124</v>
      </c>
      <c r="BE116" s="214">
        <f>IF(N116="základní",J116,0)</f>
        <v>0</v>
      </c>
      <c r="BF116" s="214">
        <f>IF(N116="snížená",J116,0)</f>
        <v>0</v>
      </c>
      <c r="BG116" s="214">
        <f>IF(N116="zákl. přenesená",J116,0)</f>
        <v>0</v>
      </c>
      <c r="BH116" s="214">
        <f>IF(N116="sníž. přenesená",J116,0)</f>
        <v>0</v>
      </c>
      <c r="BI116" s="214">
        <f>IF(N116="nulová",J116,0)</f>
        <v>0</v>
      </c>
      <c r="BJ116" s="19" t="s">
        <v>86</v>
      </c>
      <c r="BK116" s="214">
        <f>ROUND(I116*H116,2)</f>
        <v>0</v>
      </c>
      <c r="BL116" s="19" t="s">
        <v>131</v>
      </c>
      <c r="BM116" s="213" t="s">
        <v>168</v>
      </c>
    </row>
    <row r="117" s="2" customFormat="1">
      <c r="A117" s="40"/>
      <c r="B117" s="41"/>
      <c r="C117" s="42"/>
      <c r="D117" s="215" t="s">
        <v>133</v>
      </c>
      <c r="E117" s="42"/>
      <c r="F117" s="216" t="s">
        <v>169</v>
      </c>
      <c r="G117" s="42"/>
      <c r="H117" s="42"/>
      <c r="I117" s="217"/>
      <c r="J117" s="42"/>
      <c r="K117" s="42"/>
      <c r="L117" s="46"/>
      <c r="M117" s="218"/>
      <c r="N117" s="219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133</v>
      </c>
      <c r="AU117" s="19" t="s">
        <v>88</v>
      </c>
    </row>
    <row r="118" s="2" customFormat="1">
      <c r="A118" s="40"/>
      <c r="B118" s="41"/>
      <c r="C118" s="42"/>
      <c r="D118" s="220" t="s">
        <v>135</v>
      </c>
      <c r="E118" s="42"/>
      <c r="F118" s="221" t="s">
        <v>170</v>
      </c>
      <c r="G118" s="42"/>
      <c r="H118" s="42"/>
      <c r="I118" s="217"/>
      <c r="J118" s="42"/>
      <c r="K118" s="42"/>
      <c r="L118" s="46"/>
      <c r="M118" s="218"/>
      <c r="N118" s="219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135</v>
      </c>
      <c r="AU118" s="19" t="s">
        <v>88</v>
      </c>
    </row>
    <row r="119" s="13" customFormat="1">
      <c r="A119" s="13"/>
      <c r="B119" s="223"/>
      <c r="C119" s="224"/>
      <c r="D119" s="215" t="s">
        <v>139</v>
      </c>
      <c r="E119" s="225" t="s">
        <v>40</v>
      </c>
      <c r="F119" s="226" t="s">
        <v>171</v>
      </c>
      <c r="G119" s="224"/>
      <c r="H119" s="227">
        <v>36</v>
      </c>
      <c r="I119" s="228"/>
      <c r="J119" s="224"/>
      <c r="K119" s="224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139</v>
      </c>
      <c r="AU119" s="233" t="s">
        <v>88</v>
      </c>
      <c r="AV119" s="13" t="s">
        <v>88</v>
      </c>
      <c r="AW119" s="13" t="s">
        <v>38</v>
      </c>
      <c r="AX119" s="13" t="s">
        <v>86</v>
      </c>
      <c r="AY119" s="233" t="s">
        <v>124</v>
      </c>
    </row>
    <row r="120" s="2" customFormat="1" ht="24.15" customHeight="1">
      <c r="A120" s="40"/>
      <c r="B120" s="41"/>
      <c r="C120" s="202" t="s">
        <v>172</v>
      </c>
      <c r="D120" s="202" t="s">
        <v>126</v>
      </c>
      <c r="E120" s="203" t="s">
        <v>173</v>
      </c>
      <c r="F120" s="204" t="s">
        <v>174</v>
      </c>
      <c r="G120" s="205" t="s">
        <v>159</v>
      </c>
      <c r="H120" s="206">
        <v>845.35000000000002</v>
      </c>
      <c r="I120" s="207"/>
      <c r="J120" s="208">
        <f>ROUND(I120*H120,2)</f>
        <v>0</v>
      </c>
      <c r="K120" s="204" t="s">
        <v>130</v>
      </c>
      <c r="L120" s="46"/>
      <c r="M120" s="209" t="s">
        <v>40</v>
      </c>
      <c r="N120" s="210" t="s">
        <v>49</v>
      </c>
      <c r="O120" s="86"/>
      <c r="P120" s="211">
        <f>O120*H120</f>
        <v>0</v>
      </c>
      <c r="Q120" s="211">
        <v>0</v>
      </c>
      <c r="R120" s="211">
        <f>Q120*H120</f>
        <v>0</v>
      </c>
      <c r="S120" s="211">
        <v>0</v>
      </c>
      <c r="T120" s="212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3" t="s">
        <v>131</v>
      </c>
      <c r="AT120" s="213" t="s">
        <v>126</v>
      </c>
      <c r="AU120" s="213" t="s">
        <v>88</v>
      </c>
      <c r="AY120" s="19" t="s">
        <v>124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19" t="s">
        <v>86</v>
      </c>
      <c r="BK120" s="214">
        <f>ROUND(I120*H120,2)</f>
        <v>0</v>
      </c>
      <c r="BL120" s="19" t="s">
        <v>131</v>
      </c>
      <c r="BM120" s="213" t="s">
        <v>175</v>
      </c>
    </row>
    <row r="121" s="2" customFormat="1">
      <c r="A121" s="40"/>
      <c r="B121" s="41"/>
      <c r="C121" s="42"/>
      <c r="D121" s="215" t="s">
        <v>133</v>
      </c>
      <c r="E121" s="42"/>
      <c r="F121" s="216" t="s">
        <v>176</v>
      </c>
      <c r="G121" s="42"/>
      <c r="H121" s="42"/>
      <c r="I121" s="217"/>
      <c r="J121" s="42"/>
      <c r="K121" s="42"/>
      <c r="L121" s="46"/>
      <c r="M121" s="218"/>
      <c r="N121" s="219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133</v>
      </c>
      <c r="AU121" s="19" t="s">
        <v>88</v>
      </c>
    </row>
    <row r="122" s="2" customFormat="1">
      <c r="A122" s="40"/>
      <c r="B122" s="41"/>
      <c r="C122" s="42"/>
      <c r="D122" s="220" t="s">
        <v>135</v>
      </c>
      <c r="E122" s="42"/>
      <c r="F122" s="221" t="s">
        <v>177</v>
      </c>
      <c r="G122" s="42"/>
      <c r="H122" s="42"/>
      <c r="I122" s="217"/>
      <c r="J122" s="42"/>
      <c r="K122" s="42"/>
      <c r="L122" s="46"/>
      <c r="M122" s="218"/>
      <c r="N122" s="219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135</v>
      </c>
      <c r="AU122" s="19" t="s">
        <v>88</v>
      </c>
    </row>
    <row r="123" s="2" customFormat="1">
      <c r="A123" s="40"/>
      <c r="B123" s="41"/>
      <c r="C123" s="42"/>
      <c r="D123" s="215" t="s">
        <v>137</v>
      </c>
      <c r="E123" s="42"/>
      <c r="F123" s="222" t="s">
        <v>178</v>
      </c>
      <c r="G123" s="42"/>
      <c r="H123" s="42"/>
      <c r="I123" s="217"/>
      <c r="J123" s="42"/>
      <c r="K123" s="42"/>
      <c r="L123" s="46"/>
      <c r="M123" s="218"/>
      <c r="N123" s="219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137</v>
      </c>
      <c r="AU123" s="19" t="s">
        <v>88</v>
      </c>
    </row>
    <row r="124" s="15" customFormat="1">
      <c r="A124" s="15"/>
      <c r="B124" s="245"/>
      <c r="C124" s="246"/>
      <c r="D124" s="215" t="s">
        <v>139</v>
      </c>
      <c r="E124" s="247" t="s">
        <v>40</v>
      </c>
      <c r="F124" s="248" t="s">
        <v>179</v>
      </c>
      <c r="G124" s="246"/>
      <c r="H124" s="247" t="s">
        <v>40</v>
      </c>
      <c r="I124" s="249"/>
      <c r="J124" s="246"/>
      <c r="K124" s="246"/>
      <c r="L124" s="250"/>
      <c r="M124" s="251"/>
      <c r="N124" s="252"/>
      <c r="O124" s="252"/>
      <c r="P124" s="252"/>
      <c r="Q124" s="252"/>
      <c r="R124" s="252"/>
      <c r="S124" s="252"/>
      <c r="T124" s="25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4" t="s">
        <v>139</v>
      </c>
      <c r="AU124" s="254" t="s">
        <v>88</v>
      </c>
      <c r="AV124" s="15" t="s">
        <v>86</v>
      </c>
      <c r="AW124" s="15" t="s">
        <v>38</v>
      </c>
      <c r="AX124" s="15" t="s">
        <v>78</v>
      </c>
      <c r="AY124" s="254" t="s">
        <v>124</v>
      </c>
    </row>
    <row r="125" s="13" customFormat="1">
      <c r="A125" s="13"/>
      <c r="B125" s="223"/>
      <c r="C125" s="224"/>
      <c r="D125" s="215" t="s">
        <v>139</v>
      </c>
      <c r="E125" s="225" t="s">
        <v>40</v>
      </c>
      <c r="F125" s="226" t="s">
        <v>180</v>
      </c>
      <c r="G125" s="224"/>
      <c r="H125" s="227">
        <v>845.35000000000002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139</v>
      </c>
      <c r="AU125" s="233" t="s">
        <v>88</v>
      </c>
      <c r="AV125" s="13" t="s">
        <v>88</v>
      </c>
      <c r="AW125" s="13" t="s">
        <v>38</v>
      </c>
      <c r="AX125" s="13" t="s">
        <v>86</v>
      </c>
      <c r="AY125" s="233" t="s">
        <v>124</v>
      </c>
    </row>
    <row r="126" s="2" customFormat="1" ht="21.75" customHeight="1">
      <c r="A126" s="40"/>
      <c r="B126" s="41"/>
      <c r="C126" s="202" t="s">
        <v>181</v>
      </c>
      <c r="D126" s="202" t="s">
        <v>126</v>
      </c>
      <c r="E126" s="203" t="s">
        <v>182</v>
      </c>
      <c r="F126" s="204" t="s">
        <v>183</v>
      </c>
      <c r="G126" s="205" t="s">
        <v>159</v>
      </c>
      <c r="H126" s="206">
        <v>1672.2000000000001</v>
      </c>
      <c r="I126" s="207"/>
      <c r="J126" s="208">
        <f>ROUND(I126*H126,2)</f>
        <v>0</v>
      </c>
      <c r="K126" s="204" t="s">
        <v>130</v>
      </c>
      <c r="L126" s="46"/>
      <c r="M126" s="209" t="s">
        <v>40</v>
      </c>
      <c r="N126" s="210" t="s">
        <v>49</v>
      </c>
      <c r="O126" s="86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3" t="s">
        <v>131</v>
      </c>
      <c r="AT126" s="213" t="s">
        <v>126</v>
      </c>
      <c r="AU126" s="213" t="s">
        <v>88</v>
      </c>
      <c r="AY126" s="19" t="s">
        <v>124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9" t="s">
        <v>86</v>
      </c>
      <c r="BK126" s="214">
        <f>ROUND(I126*H126,2)</f>
        <v>0</v>
      </c>
      <c r="BL126" s="19" t="s">
        <v>131</v>
      </c>
      <c r="BM126" s="213" t="s">
        <v>184</v>
      </c>
    </row>
    <row r="127" s="2" customFormat="1">
      <c r="A127" s="40"/>
      <c r="B127" s="41"/>
      <c r="C127" s="42"/>
      <c r="D127" s="215" t="s">
        <v>133</v>
      </c>
      <c r="E127" s="42"/>
      <c r="F127" s="216" t="s">
        <v>185</v>
      </c>
      <c r="G127" s="42"/>
      <c r="H127" s="42"/>
      <c r="I127" s="217"/>
      <c r="J127" s="42"/>
      <c r="K127" s="42"/>
      <c r="L127" s="46"/>
      <c r="M127" s="218"/>
      <c r="N127" s="219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133</v>
      </c>
      <c r="AU127" s="19" t="s">
        <v>88</v>
      </c>
    </row>
    <row r="128" s="2" customFormat="1">
      <c r="A128" s="40"/>
      <c r="B128" s="41"/>
      <c r="C128" s="42"/>
      <c r="D128" s="220" t="s">
        <v>135</v>
      </c>
      <c r="E128" s="42"/>
      <c r="F128" s="221" t="s">
        <v>186</v>
      </c>
      <c r="G128" s="42"/>
      <c r="H128" s="42"/>
      <c r="I128" s="217"/>
      <c r="J128" s="42"/>
      <c r="K128" s="42"/>
      <c r="L128" s="46"/>
      <c r="M128" s="218"/>
      <c r="N128" s="219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135</v>
      </c>
      <c r="AU128" s="19" t="s">
        <v>88</v>
      </c>
    </row>
    <row r="129" s="2" customFormat="1">
      <c r="A129" s="40"/>
      <c r="B129" s="41"/>
      <c r="C129" s="42"/>
      <c r="D129" s="215" t="s">
        <v>137</v>
      </c>
      <c r="E129" s="42"/>
      <c r="F129" s="222" t="s">
        <v>187</v>
      </c>
      <c r="G129" s="42"/>
      <c r="H129" s="42"/>
      <c r="I129" s="217"/>
      <c r="J129" s="42"/>
      <c r="K129" s="42"/>
      <c r="L129" s="46"/>
      <c r="M129" s="218"/>
      <c r="N129" s="219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137</v>
      </c>
      <c r="AU129" s="19" t="s">
        <v>88</v>
      </c>
    </row>
    <row r="130" s="15" customFormat="1">
      <c r="A130" s="15"/>
      <c r="B130" s="245"/>
      <c r="C130" s="246"/>
      <c r="D130" s="215" t="s">
        <v>139</v>
      </c>
      <c r="E130" s="247" t="s">
        <v>40</v>
      </c>
      <c r="F130" s="248" t="s">
        <v>188</v>
      </c>
      <c r="G130" s="246"/>
      <c r="H130" s="247" t="s">
        <v>40</v>
      </c>
      <c r="I130" s="249"/>
      <c r="J130" s="246"/>
      <c r="K130" s="246"/>
      <c r="L130" s="250"/>
      <c r="M130" s="251"/>
      <c r="N130" s="252"/>
      <c r="O130" s="252"/>
      <c r="P130" s="252"/>
      <c r="Q130" s="252"/>
      <c r="R130" s="252"/>
      <c r="S130" s="252"/>
      <c r="T130" s="25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4" t="s">
        <v>139</v>
      </c>
      <c r="AU130" s="254" t="s">
        <v>88</v>
      </c>
      <c r="AV130" s="15" t="s">
        <v>86</v>
      </c>
      <c r="AW130" s="15" t="s">
        <v>38</v>
      </c>
      <c r="AX130" s="15" t="s">
        <v>78</v>
      </c>
      <c r="AY130" s="254" t="s">
        <v>124</v>
      </c>
    </row>
    <row r="131" s="13" customFormat="1">
      <c r="A131" s="13"/>
      <c r="B131" s="223"/>
      <c r="C131" s="224"/>
      <c r="D131" s="215" t="s">
        <v>139</v>
      </c>
      <c r="E131" s="225" t="s">
        <v>40</v>
      </c>
      <c r="F131" s="226" t="s">
        <v>189</v>
      </c>
      <c r="G131" s="224"/>
      <c r="H131" s="227">
        <v>836.10000000000002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139</v>
      </c>
      <c r="AU131" s="233" t="s">
        <v>88</v>
      </c>
      <c r="AV131" s="13" t="s">
        <v>88</v>
      </c>
      <c r="AW131" s="13" t="s">
        <v>38</v>
      </c>
      <c r="AX131" s="13" t="s">
        <v>78</v>
      </c>
      <c r="AY131" s="233" t="s">
        <v>124</v>
      </c>
    </row>
    <row r="132" s="13" customFormat="1">
      <c r="A132" s="13"/>
      <c r="B132" s="223"/>
      <c r="C132" s="224"/>
      <c r="D132" s="215" t="s">
        <v>139</v>
      </c>
      <c r="E132" s="225" t="s">
        <v>40</v>
      </c>
      <c r="F132" s="226" t="s">
        <v>190</v>
      </c>
      <c r="G132" s="224"/>
      <c r="H132" s="227">
        <v>836.10000000000002</v>
      </c>
      <c r="I132" s="228"/>
      <c r="J132" s="224"/>
      <c r="K132" s="224"/>
      <c r="L132" s="229"/>
      <c r="M132" s="230"/>
      <c r="N132" s="231"/>
      <c r="O132" s="231"/>
      <c r="P132" s="231"/>
      <c r="Q132" s="231"/>
      <c r="R132" s="231"/>
      <c r="S132" s="231"/>
      <c r="T132" s="23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3" t="s">
        <v>139</v>
      </c>
      <c r="AU132" s="233" t="s">
        <v>88</v>
      </c>
      <c r="AV132" s="13" t="s">
        <v>88</v>
      </c>
      <c r="AW132" s="13" t="s">
        <v>38</v>
      </c>
      <c r="AX132" s="13" t="s">
        <v>78</v>
      </c>
      <c r="AY132" s="233" t="s">
        <v>124</v>
      </c>
    </row>
    <row r="133" s="14" customFormat="1">
      <c r="A133" s="14"/>
      <c r="B133" s="234"/>
      <c r="C133" s="235"/>
      <c r="D133" s="215" t="s">
        <v>139</v>
      </c>
      <c r="E133" s="236" t="s">
        <v>40</v>
      </c>
      <c r="F133" s="237" t="s">
        <v>155</v>
      </c>
      <c r="G133" s="235"/>
      <c r="H133" s="238">
        <v>1672.2000000000001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4" t="s">
        <v>139</v>
      </c>
      <c r="AU133" s="244" t="s">
        <v>88</v>
      </c>
      <c r="AV133" s="14" t="s">
        <v>131</v>
      </c>
      <c r="AW133" s="14" t="s">
        <v>38</v>
      </c>
      <c r="AX133" s="14" t="s">
        <v>86</v>
      </c>
      <c r="AY133" s="244" t="s">
        <v>124</v>
      </c>
    </row>
    <row r="134" s="2" customFormat="1" ht="24.15" customHeight="1">
      <c r="A134" s="40"/>
      <c r="B134" s="41"/>
      <c r="C134" s="202" t="s">
        <v>191</v>
      </c>
      <c r="D134" s="202" t="s">
        <v>126</v>
      </c>
      <c r="E134" s="203" t="s">
        <v>192</v>
      </c>
      <c r="F134" s="204" t="s">
        <v>193</v>
      </c>
      <c r="G134" s="205" t="s">
        <v>159</v>
      </c>
      <c r="H134" s="206">
        <v>5033</v>
      </c>
      <c r="I134" s="207"/>
      <c r="J134" s="208">
        <f>ROUND(I134*H134,2)</f>
        <v>0</v>
      </c>
      <c r="K134" s="204" t="s">
        <v>130</v>
      </c>
      <c r="L134" s="46"/>
      <c r="M134" s="209" t="s">
        <v>40</v>
      </c>
      <c r="N134" s="210" t="s">
        <v>49</v>
      </c>
      <c r="O134" s="86"/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3" t="s">
        <v>131</v>
      </c>
      <c r="AT134" s="213" t="s">
        <v>126</v>
      </c>
      <c r="AU134" s="213" t="s">
        <v>88</v>
      </c>
      <c r="AY134" s="19" t="s">
        <v>124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9" t="s">
        <v>86</v>
      </c>
      <c r="BK134" s="214">
        <f>ROUND(I134*H134,2)</f>
        <v>0</v>
      </c>
      <c r="BL134" s="19" t="s">
        <v>131</v>
      </c>
      <c r="BM134" s="213" t="s">
        <v>194</v>
      </c>
    </row>
    <row r="135" s="2" customFormat="1">
      <c r="A135" s="40"/>
      <c r="B135" s="41"/>
      <c r="C135" s="42"/>
      <c r="D135" s="215" t="s">
        <v>133</v>
      </c>
      <c r="E135" s="42"/>
      <c r="F135" s="216" t="s">
        <v>195</v>
      </c>
      <c r="G135" s="42"/>
      <c r="H135" s="42"/>
      <c r="I135" s="217"/>
      <c r="J135" s="42"/>
      <c r="K135" s="42"/>
      <c r="L135" s="46"/>
      <c r="M135" s="218"/>
      <c r="N135" s="219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133</v>
      </c>
      <c r="AU135" s="19" t="s">
        <v>88</v>
      </c>
    </row>
    <row r="136" s="2" customFormat="1">
      <c r="A136" s="40"/>
      <c r="B136" s="41"/>
      <c r="C136" s="42"/>
      <c r="D136" s="220" t="s">
        <v>135</v>
      </c>
      <c r="E136" s="42"/>
      <c r="F136" s="221" t="s">
        <v>196</v>
      </c>
      <c r="G136" s="42"/>
      <c r="H136" s="42"/>
      <c r="I136" s="217"/>
      <c r="J136" s="42"/>
      <c r="K136" s="42"/>
      <c r="L136" s="46"/>
      <c r="M136" s="218"/>
      <c r="N136" s="219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135</v>
      </c>
      <c r="AU136" s="19" t="s">
        <v>88</v>
      </c>
    </row>
    <row r="137" s="2" customFormat="1">
      <c r="A137" s="40"/>
      <c r="B137" s="41"/>
      <c r="C137" s="42"/>
      <c r="D137" s="215" t="s">
        <v>137</v>
      </c>
      <c r="E137" s="42"/>
      <c r="F137" s="222" t="s">
        <v>197</v>
      </c>
      <c r="G137" s="42"/>
      <c r="H137" s="42"/>
      <c r="I137" s="217"/>
      <c r="J137" s="42"/>
      <c r="K137" s="42"/>
      <c r="L137" s="46"/>
      <c r="M137" s="218"/>
      <c r="N137" s="219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137</v>
      </c>
      <c r="AU137" s="19" t="s">
        <v>88</v>
      </c>
    </row>
    <row r="138" s="13" customFormat="1">
      <c r="A138" s="13"/>
      <c r="B138" s="223"/>
      <c r="C138" s="224"/>
      <c r="D138" s="215" t="s">
        <v>139</v>
      </c>
      <c r="E138" s="225" t="s">
        <v>40</v>
      </c>
      <c r="F138" s="226" t="s">
        <v>198</v>
      </c>
      <c r="G138" s="224"/>
      <c r="H138" s="227">
        <v>5033</v>
      </c>
      <c r="I138" s="228"/>
      <c r="J138" s="224"/>
      <c r="K138" s="224"/>
      <c r="L138" s="229"/>
      <c r="M138" s="230"/>
      <c r="N138" s="231"/>
      <c r="O138" s="231"/>
      <c r="P138" s="231"/>
      <c r="Q138" s="231"/>
      <c r="R138" s="231"/>
      <c r="S138" s="231"/>
      <c r="T138" s="23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3" t="s">
        <v>139</v>
      </c>
      <c r="AU138" s="233" t="s">
        <v>88</v>
      </c>
      <c r="AV138" s="13" t="s">
        <v>88</v>
      </c>
      <c r="AW138" s="13" t="s">
        <v>38</v>
      </c>
      <c r="AX138" s="13" t="s">
        <v>86</v>
      </c>
      <c r="AY138" s="233" t="s">
        <v>124</v>
      </c>
    </row>
    <row r="139" s="2" customFormat="1" ht="24.15" customHeight="1">
      <c r="A139" s="40"/>
      <c r="B139" s="41"/>
      <c r="C139" s="202" t="s">
        <v>199</v>
      </c>
      <c r="D139" s="202" t="s">
        <v>126</v>
      </c>
      <c r="E139" s="203" t="s">
        <v>200</v>
      </c>
      <c r="F139" s="204" t="s">
        <v>201</v>
      </c>
      <c r="G139" s="205" t="s">
        <v>159</v>
      </c>
      <c r="H139" s="206">
        <v>505</v>
      </c>
      <c r="I139" s="207"/>
      <c r="J139" s="208">
        <f>ROUND(I139*H139,2)</f>
        <v>0</v>
      </c>
      <c r="K139" s="204" t="s">
        <v>130</v>
      </c>
      <c r="L139" s="46"/>
      <c r="M139" s="209" t="s">
        <v>40</v>
      </c>
      <c r="N139" s="210" t="s">
        <v>49</v>
      </c>
      <c r="O139" s="86"/>
      <c r="P139" s="211">
        <f>O139*H139</f>
        <v>0</v>
      </c>
      <c r="Q139" s="211">
        <v>0</v>
      </c>
      <c r="R139" s="211">
        <f>Q139*H139</f>
        <v>0</v>
      </c>
      <c r="S139" s="211">
        <v>0</v>
      </c>
      <c r="T139" s="212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3" t="s">
        <v>131</v>
      </c>
      <c r="AT139" s="213" t="s">
        <v>126</v>
      </c>
      <c r="AU139" s="213" t="s">
        <v>88</v>
      </c>
      <c r="AY139" s="19" t="s">
        <v>124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9" t="s">
        <v>86</v>
      </c>
      <c r="BK139" s="214">
        <f>ROUND(I139*H139,2)</f>
        <v>0</v>
      </c>
      <c r="BL139" s="19" t="s">
        <v>131</v>
      </c>
      <c r="BM139" s="213" t="s">
        <v>202</v>
      </c>
    </row>
    <row r="140" s="2" customFormat="1">
      <c r="A140" s="40"/>
      <c r="B140" s="41"/>
      <c r="C140" s="42"/>
      <c r="D140" s="215" t="s">
        <v>133</v>
      </c>
      <c r="E140" s="42"/>
      <c r="F140" s="216" t="s">
        <v>203</v>
      </c>
      <c r="G140" s="42"/>
      <c r="H140" s="42"/>
      <c r="I140" s="217"/>
      <c r="J140" s="42"/>
      <c r="K140" s="42"/>
      <c r="L140" s="46"/>
      <c r="M140" s="218"/>
      <c r="N140" s="219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133</v>
      </c>
      <c r="AU140" s="19" t="s">
        <v>88</v>
      </c>
    </row>
    <row r="141" s="2" customFormat="1">
      <c r="A141" s="40"/>
      <c r="B141" s="41"/>
      <c r="C141" s="42"/>
      <c r="D141" s="220" t="s">
        <v>135</v>
      </c>
      <c r="E141" s="42"/>
      <c r="F141" s="221" t="s">
        <v>204</v>
      </c>
      <c r="G141" s="42"/>
      <c r="H141" s="42"/>
      <c r="I141" s="217"/>
      <c r="J141" s="42"/>
      <c r="K141" s="42"/>
      <c r="L141" s="46"/>
      <c r="M141" s="218"/>
      <c r="N141" s="219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135</v>
      </c>
      <c r="AU141" s="19" t="s">
        <v>88</v>
      </c>
    </row>
    <row r="142" s="2" customFormat="1">
      <c r="A142" s="40"/>
      <c r="B142" s="41"/>
      <c r="C142" s="42"/>
      <c r="D142" s="215" t="s">
        <v>137</v>
      </c>
      <c r="E142" s="42"/>
      <c r="F142" s="222" t="s">
        <v>197</v>
      </c>
      <c r="G142" s="42"/>
      <c r="H142" s="42"/>
      <c r="I142" s="217"/>
      <c r="J142" s="42"/>
      <c r="K142" s="42"/>
      <c r="L142" s="46"/>
      <c r="M142" s="218"/>
      <c r="N142" s="219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137</v>
      </c>
      <c r="AU142" s="19" t="s">
        <v>88</v>
      </c>
    </row>
    <row r="143" s="15" customFormat="1">
      <c r="A143" s="15"/>
      <c r="B143" s="245"/>
      <c r="C143" s="246"/>
      <c r="D143" s="215" t="s">
        <v>139</v>
      </c>
      <c r="E143" s="247" t="s">
        <v>40</v>
      </c>
      <c r="F143" s="248" t="s">
        <v>205</v>
      </c>
      <c r="G143" s="246"/>
      <c r="H143" s="247" t="s">
        <v>40</v>
      </c>
      <c r="I143" s="249"/>
      <c r="J143" s="246"/>
      <c r="K143" s="246"/>
      <c r="L143" s="250"/>
      <c r="M143" s="251"/>
      <c r="N143" s="252"/>
      <c r="O143" s="252"/>
      <c r="P143" s="252"/>
      <c r="Q143" s="252"/>
      <c r="R143" s="252"/>
      <c r="S143" s="252"/>
      <c r="T143" s="25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4" t="s">
        <v>139</v>
      </c>
      <c r="AU143" s="254" t="s">
        <v>88</v>
      </c>
      <c r="AV143" s="15" t="s">
        <v>86</v>
      </c>
      <c r="AW143" s="15" t="s">
        <v>38</v>
      </c>
      <c r="AX143" s="15" t="s">
        <v>78</v>
      </c>
      <c r="AY143" s="254" t="s">
        <v>124</v>
      </c>
    </row>
    <row r="144" s="13" customFormat="1">
      <c r="A144" s="13"/>
      <c r="B144" s="223"/>
      <c r="C144" s="224"/>
      <c r="D144" s="215" t="s">
        <v>139</v>
      </c>
      <c r="E144" s="225" t="s">
        <v>40</v>
      </c>
      <c r="F144" s="226" t="s">
        <v>206</v>
      </c>
      <c r="G144" s="224"/>
      <c r="H144" s="227">
        <v>505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139</v>
      </c>
      <c r="AU144" s="233" t="s">
        <v>88</v>
      </c>
      <c r="AV144" s="13" t="s">
        <v>88</v>
      </c>
      <c r="AW144" s="13" t="s">
        <v>38</v>
      </c>
      <c r="AX144" s="13" t="s">
        <v>86</v>
      </c>
      <c r="AY144" s="233" t="s">
        <v>124</v>
      </c>
    </row>
    <row r="145" s="2" customFormat="1" ht="24.15" customHeight="1">
      <c r="A145" s="40"/>
      <c r="B145" s="41"/>
      <c r="C145" s="202" t="s">
        <v>207</v>
      </c>
      <c r="D145" s="202" t="s">
        <v>126</v>
      </c>
      <c r="E145" s="203" t="s">
        <v>208</v>
      </c>
      <c r="F145" s="204" t="s">
        <v>209</v>
      </c>
      <c r="G145" s="205" t="s">
        <v>159</v>
      </c>
      <c r="H145" s="206">
        <v>836.10000000000002</v>
      </c>
      <c r="I145" s="207"/>
      <c r="J145" s="208">
        <f>ROUND(I145*H145,2)</f>
        <v>0</v>
      </c>
      <c r="K145" s="204" t="s">
        <v>130</v>
      </c>
      <c r="L145" s="46"/>
      <c r="M145" s="209" t="s">
        <v>40</v>
      </c>
      <c r="N145" s="210" t="s">
        <v>49</v>
      </c>
      <c r="O145" s="86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131</v>
      </c>
      <c r="AT145" s="213" t="s">
        <v>126</v>
      </c>
      <c r="AU145" s="213" t="s">
        <v>88</v>
      </c>
      <c r="AY145" s="19" t="s">
        <v>124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9" t="s">
        <v>86</v>
      </c>
      <c r="BK145" s="214">
        <f>ROUND(I145*H145,2)</f>
        <v>0</v>
      </c>
      <c r="BL145" s="19" t="s">
        <v>131</v>
      </c>
      <c r="BM145" s="213" t="s">
        <v>210</v>
      </c>
    </row>
    <row r="146" s="2" customFormat="1">
      <c r="A146" s="40"/>
      <c r="B146" s="41"/>
      <c r="C146" s="42"/>
      <c r="D146" s="215" t="s">
        <v>133</v>
      </c>
      <c r="E146" s="42"/>
      <c r="F146" s="216" t="s">
        <v>211</v>
      </c>
      <c r="G146" s="42"/>
      <c r="H146" s="42"/>
      <c r="I146" s="217"/>
      <c r="J146" s="42"/>
      <c r="K146" s="42"/>
      <c r="L146" s="46"/>
      <c r="M146" s="218"/>
      <c r="N146" s="219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133</v>
      </c>
      <c r="AU146" s="19" t="s">
        <v>88</v>
      </c>
    </row>
    <row r="147" s="2" customFormat="1">
      <c r="A147" s="40"/>
      <c r="B147" s="41"/>
      <c r="C147" s="42"/>
      <c r="D147" s="220" t="s">
        <v>135</v>
      </c>
      <c r="E147" s="42"/>
      <c r="F147" s="221" t="s">
        <v>212</v>
      </c>
      <c r="G147" s="42"/>
      <c r="H147" s="42"/>
      <c r="I147" s="217"/>
      <c r="J147" s="42"/>
      <c r="K147" s="42"/>
      <c r="L147" s="46"/>
      <c r="M147" s="218"/>
      <c r="N147" s="219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135</v>
      </c>
      <c r="AU147" s="19" t="s">
        <v>88</v>
      </c>
    </row>
    <row r="148" s="2" customFormat="1">
      <c r="A148" s="40"/>
      <c r="B148" s="41"/>
      <c r="C148" s="42"/>
      <c r="D148" s="215" t="s">
        <v>137</v>
      </c>
      <c r="E148" s="42"/>
      <c r="F148" s="222" t="s">
        <v>187</v>
      </c>
      <c r="G148" s="42"/>
      <c r="H148" s="42"/>
      <c r="I148" s="217"/>
      <c r="J148" s="42"/>
      <c r="K148" s="42"/>
      <c r="L148" s="46"/>
      <c r="M148" s="218"/>
      <c r="N148" s="219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137</v>
      </c>
      <c r="AU148" s="19" t="s">
        <v>88</v>
      </c>
    </row>
    <row r="149" s="15" customFormat="1">
      <c r="A149" s="15"/>
      <c r="B149" s="245"/>
      <c r="C149" s="246"/>
      <c r="D149" s="215" t="s">
        <v>139</v>
      </c>
      <c r="E149" s="247" t="s">
        <v>40</v>
      </c>
      <c r="F149" s="248" t="s">
        <v>188</v>
      </c>
      <c r="G149" s="246"/>
      <c r="H149" s="247" t="s">
        <v>40</v>
      </c>
      <c r="I149" s="249"/>
      <c r="J149" s="246"/>
      <c r="K149" s="246"/>
      <c r="L149" s="250"/>
      <c r="M149" s="251"/>
      <c r="N149" s="252"/>
      <c r="O149" s="252"/>
      <c r="P149" s="252"/>
      <c r="Q149" s="252"/>
      <c r="R149" s="252"/>
      <c r="S149" s="252"/>
      <c r="T149" s="25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4" t="s">
        <v>139</v>
      </c>
      <c r="AU149" s="254" t="s">
        <v>88</v>
      </c>
      <c r="AV149" s="15" t="s">
        <v>86</v>
      </c>
      <c r="AW149" s="15" t="s">
        <v>38</v>
      </c>
      <c r="AX149" s="15" t="s">
        <v>78</v>
      </c>
      <c r="AY149" s="254" t="s">
        <v>124</v>
      </c>
    </row>
    <row r="150" s="13" customFormat="1">
      <c r="A150" s="13"/>
      <c r="B150" s="223"/>
      <c r="C150" s="224"/>
      <c r="D150" s="215" t="s">
        <v>139</v>
      </c>
      <c r="E150" s="225" t="s">
        <v>40</v>
      </c>
      <c r="F150" s="226" t="s">
        <v>213</v>
      </c>
      <c r="G150" s="224"/>
      <c r="H150" s="227">
        <v>836.10000000000002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3" t="s">
        <v>139</v>
      </c>
      <c r="AU150" s="233" t="s">
        <v>88</v>
      </c>
      <c r="AV150" s="13" t="s">
        <v>88</v>
      </c>
      <c r="AW150" s="13" t="s">
        <v>38</v>
      </c>
      <c r="AX150" s="13" t="s">
        <v>86</v>
      </c>
      <c r="AY150" s="233" t="s">
        <v>124</v>
      </c>
    </row>
    <row r="151" s="2" customFormat="1" ht="24.15" customHeight="1">
      <c r="A151" s="40"/>
      <c r="B151" s="41"/>
      <c r="C151" s="202" t="s">
        <v>214</v>
      </c>
      <c r="D151" s="202" t="s">
        <v>126</v>
      </c>
      <c r="E151" s="203" t="s">
        <v>215</v>
      </c>
      <c r="F151" s="204" t="s">
        <v>216</v>
      </c>
      <c r="G151" s="205" t="s">
        <v>159</v>
      </c>
      <c r="H151" s="206">
        <v>36</v>
      </c>
      <c r="I151" s="207"/>
      <c r="J151" s="208">
        <f>ROUND(I151*H151,2)</f>
        <v>0</v>
      </c>
      <c r="K151" s="204" t="s">
        <v>130</v>
      </c>
      <c r="L151" s="46"/>
      <c r="M151" s="209" t="s">
        <v>40</v>
      </c>
      <c r="N151" s="210" t="s">
        <v>49</v>
      </c>
      <c r="O151" s="86"/>
      <c r="P151" s="211">
        <f>O151*H151</f>
        <v>0</v>
      </c>
      <c r="Q151" s="211">
        <v>0</v>
      </c>
      <c r="R151" s="211">
        <f>Q151*H151</f>
        <v>0</v>
      </c>
      <c r="S151" s="211">
        <v>0</v>
      </c>
      <c r="T151" s="212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3" t="s">
        <v>131</v>
      </c>
      <c r="AT151" s="213" t="s">
        <v>126</v>
      </c>
      <c r="AU151" s="213" t="s">
        <v>88</v>
      </c>
      <c r="AY151" s="19" t="s">
        <v>124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19" t="s">
        <v>86</v>
      </c>
      <c r="BK151" s="214">
        <f>ROUND(I151*H151,2)</f>
        <v>0</v>
      </c>
      <c r="BL151" s="19" t="s">
        <v>131</v>
      </c>
      <c r="BM151" s="213" t="s">
        <v>217</v>
      </c>
    </row>
    <row r="152" s="2" customFormat="1">
      <c r="A152" s="40"/>
      <c r="B152" s="41"/>
      <c r="C152" s="42"/>
      <c r="D152" s="215" t="s">
        <v>133</v>
      </c>
      <c r="E152" s="42"/>
      <c r="F152" s="216" t="s">
        <v>218</v>
      </c>
      <c r="G152" s="42"/>
      <c r="H152" s="42"/>
      <c r="I152" s="217"/>
      <c r="J152" s="42"/>
      <c r="K152" s="42"/>
      <c r="L152" s="46"/>
      <c r="M152" s="218"/>
      <c r="N152" s="219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133</v>
      </c>
      <c r="AU152" s="19" t="s">
        <v>88</v>
      </c>
    </row>
    <row r="153" s="2" customFormat="1">
      <c r="A153" s="40"/>
      <c r="B153" s="41"/>
      <c r="C153" s="42"/>
      <c r="D153" s="220" t="s">
        <v>135</v>
      </c>
      <c r="E153" s="42"/>
      <c r="F153" s="221" t="s">
        <v>219</v>
      </c>
      <c r="G153" s="42"/>
      <c r="H153" s="42"/>
      <c r="I153" s="217"/>
      <c r="J153" s="42"/>
      <c r="K153" s="42"/>
      <c r="L153" s="46"/>
      <c r="M153" s="218"/>
      <c r="N153" s="219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135</v>
      </c>
      <c r="AU153" s="19" t="s">
        <v>88</v>
      </c>
    </row>
    <row r="154" s="13" customFormat="1">
      <c r="A154" s="13"/>
      <c r="B154" s="223"/>
      <c r="C154" s="224"/>
      <c r="D154" s="215" t="s">
        <v>139</v>
      </c>
      <c r="E154" s="225" t="s">
        <v>40</v>
      </c>
      <c r="F154" s="226" t="s">
        <v>220</v>
      </c>
      <c r="G154" s="224"/>
      <c r="H154" s="227">
        <v>36</v>
      </c>
      <c r="I154" s="228"/>
      <c r="J154" s="224"/>
      <c r="K154" s="224"/>
      <c r="L154" s="229"/>
      <c r="M154" s="230"/>
      <c r="N154" s="231"/>
      <c r="O154" s="231"/>
      <c r="P154" s="231"/>
      <c r="Q154" s="231"/>
      <c r="R154" s="231"/>
      <c r="S154" s="231"/>
      <c r="T154" s="23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3" t="s">
        <v>139</v>
      </c>
      <c r="AU154" s="233" t="s">
        <v>88</v>
      </c>
      <c r="AV154" s="13" t="s">
        <v>88</v>
      </c>
      <c r="AW154" s="13" t="s">
        <v>38</v>
      </c>
      <c r="AX154" s="13" t="s">
        <v>86</v>
      </c>
      <c r="AY154" s="233" t="s">
        <v>124</v>
      </c>
    </row>
    <row r="155" s="2" customFormat="1" ht="24.15" customHeight="1">
      <c r="A155" s="40"/>
      <c r="B155" s="41"/>
      <c r="C155" s="202" t="s">
        <v>8</v>
      </c>
      <c r="D155" s="202" t="s">
        <v>126</v>
      </c>
      <c r="E155" s="203" t="s">
        <v>221</v>
      </c>
      <c r="F155" s="204" t="s">
        <v>222</v>
      </c>
      <c r="G155" s="205" t="s">
        <v>159</v>
      </c>
      <c r="H155" s="206">
        <v>768.5</v>
      </c>
      <c r="I155" s="207"/>
      <c r="J155" s="208">
        <f>ROUND(I155*H155,2)</f>
        <v>0</v>
      </c>
      <c r="K155" s="204" t="s">
        <v>130</v>
      </c>
      <c r="L155" s="46"/>
      <c r="M155" s="209" t="s">
        <v>40</v>
      </c>
      <c r="N155" s="210" t="s">
        <v>49</v>
      </c>
      <c r="O155" s="86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3" t="s">
        <v>131</v>
      </c>
      <c r="AT155" s="213" t="s">
        <v>126</v>
      </c>
      <c r="AU155" s="213" t="s">
        <v>88</v>
      </c>
      <c r="AY155" s="19" t="s">
        <v>124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9" t="s">
        <v>86</v>
      </c>
      <c r="BK155" s="214">
        <f>ROUND(I155*H155,2)</f>
        <v>0</v>
      </c>
      <c r="BL155" s="19" t="s">
        <v>131</v>
      </c>
      <c r="BM155" s="213" t="s">
        <v>223</v>
      </c>
    </row>
    <row r="156" s="2" customFormat="1">
      <c r="A156" s="40"/>
      <c r="B156" s="41"/>
      <c r="C156" s="42"/>
      <c r="D156" s="215" t="s">
        <v>133</v>
      </c>
      <c r="E156" s="42"/>
      <c r="F156" s="216" t="s">
        <v>224</v>
      </c>
      <c r="G156" s="42"/>
      <c r="H156" s="42"/>
      <c r="I156" s="217"/>
      <c r="J156" s="42"/>
      <c r="K156" s="42"/>
      <c r="L156" s="46"/>
      <c r="M156" s="218"/>
      <c r="N156" s="219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133</v>
      </c>
      <c r="AU156" s="19" t="s">
        <v>88</v>
      </c>
    </row>
    <row r="157" s="2" customFormat="1">
      <c r="A157" s="40"/>
      <c r="B157" s="41"/>
      <c r="C157" s="42"/>
      <c r="D157" s="220" t="s">
        <v>135</v>
      </c>
      <c r="E157" s="42"/>
      <c r="F157" s="221" t="s">
        <v>225</v>
      </c>
      <c r="G157" s="42"/>
      <c r="H157" s="42"/>
      <c r="I157" s="217"/>
      <c r="J157" s="42"/>
      <c r="K157" s="42"/>
      <c r="L157" s="46"/>
      <c r="M157" s="218"/>
      <c r="N157" s="219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135</v>
      </c>
      <c r="AU157" s="19" t="s">
        <v>88</v>
      </c>
    </row>
    <row r="158" s="2" customFormat="1">
      <c r="A158" s="40"/>
      <c r="B158" s="41"/>
      <c r="C158" s="42"/>
      <c r="D158" s="215" t="s">
        <v>137</v>
      </c>
      <c r="E158" s="42"/>
      <c r="F158" s="222" t="s">
        <v>226</v>
      </c>
      <c r="G158" s="42"/>
      <c r="H158" s="42"/>
      <c r="I158" s="217"/>
      <c r="J158" s="42"/>
      <c r="K158" s="42"/>
      <c r="L158" s="46"/>
      <c r="M158" s="218"/>
      <c r="N158" s="219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137</v>
      </c>
      <c r="AU158" s="19" t="s">
        <v>88</v>
      </c>
    </row>
    <row r="159" s="15" customFormat="1">
      <c r="A159" s="15"/>
      <c r="B159" s="245"/>
      <c r="C159" s="246"/>
      <c r="D159" s="215" t="s">
        <v>139</v>
      </c>
      <c r="E159" s="247" t="s">
        <v>40</v>
      </c>
      <c r="F159" s="248" t="s">
        <v>179</v>
      </c>
      <c r="G159" s="246"/>
      <c r="H159" s="247" t="s">
        <v>40</v>
      </c>
      <c r="I159" s="249"/>
      <c r="J159" s="246"/>
      <c r="K159" s="246"/>
      <c r="L159" s="250"/>
      <c r="M159" s="251"/>
      <c r="N159" s="252"/>
      <c r="O159" s="252"/>
      <c r="P159" s="252"/>
      <c r="Q159" s="252"/>
      <c r="R159" s="252"/>
      <c r="S159" s="252"/>
      <c r="T159" s="25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54" t="s">
        <v>139</v>
      </c>
      <c r="AU159" s="254" t="s">
        <v>88</v>
      </c>
      <c r="AV159" s="15" t="s">
        <v>86</v>
      </c>
      <c r="AW159" s="15" t="s">
        <v>38</v>
      </c>
      <c r="AX159" s="15" t="s">
        <v>78</v>
      </c>
      <c r="AY159" s="254" t="s">
        <v>124</v>
      </c>
    </row>
    <row r="160" s="13" customFormat="1">
      <c r="A160" s="13"/>
      <c r="B160" s="223"/>
      <c r="C160" s="224"/>
      <c r="D160" s="215" t="s">
        <v>139</v>
      </c>
      <c r="E160" s="225" t="s">
        <v>40</v>
      </c>
      <c r="F160" s="226" t="s">
        <v>227</v>
      </c>
      <c r="G160" s="224"/>
      <c r="H160" s="227">
        <v>768.5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3" t="s">
        <v>139</v>
      </c>
      <c r="AU160" s="233" t="s">
        <v>88</v>
      </c>
      <c r="AV160" s="13" t="s">
        <v>88</v>
      </c>
      <c r="AW160" s="13" t="s">
        <v>38</v>
      </c>
      <c r="AX160" s="13" t="s">
        <v>86</v>
      </c>
      <c r="AY160" s="233" t="s">
        <v>124</v>
      </c>
    </row>
    <row r="161" s="2" customFormat="1" ht="21.75" customHeight="1">
      <c r="A161" s="40"/>
      <c r="B161" s="41"/>
      <c r="C161" s="202" t="s">
        <v>228</v>
      </c>
      <c r="D161" s="202" t="s">
        <v>126</v>
      </c>
      <c r="E161" s="203" t="s">
        <v>229</v>
      </c>
      <c r="F161" s="204" t="s">
        <v>230</v>
      </c>
      <c r="G161" s="205" t="s">
        <v>159</v>
      </c>
      <c r="H161" s="206">
        <v>10955</v>
      </c>
      <c r="I161" s="207"/>
      <c r="J161" s="208">
        <f>ROUND(I161*H161,2)</f>
        <v>0</v>
      </c>
      <c r="K161" s="204" t="s">
        <v>130</v>
      </c>
      <c r="L161" s="46"/>
      <c r="M161" s="209" t="s">
        <v>40</v>
      </c>
      <c r="N161" s="210" t="s">
        <v>49</v>
      </c>
      <c r="O161" s="86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3" t="s">
        <v>131</v>
      </c>
      <c r="AT161" s="213" t="s">
        <v>126</v>
      </c>
      <c r="AU161" s="213" t="s">
        <v>88</v>
      </c>
      <c r="AY161" s="19" t="s">
        <v>124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9" t="s">
        <v>86</v>
      </c>
      <c r="BK161" s="214">
        <f>ROUND(I161*H161,2)</f>
        <v>0</v>
      </c>
      <c r="BL161" s="19" t="s">
        <v>131</v>
      </c>
      <c r="BM161" s="213" t="s">
        <v>231</v>
      </c>
    </row>
    <row r="162" s="2" customFormat="1">
      <c r="A162" s="40"/>
      <c r="B162" s="41"/>
      <c r="C162" s="42"/>
      <c r="D162" s="215" t="s">
        <v>133</v>
      </c>
      <c r="E162" s="42"/>
      <c r="F162" s="216" t="s">
        <v>232</v>
      </c>
      <c r="G162" s="42"/>
      <c r="H162" s="42"/>
      <c r="I162" s="217"/>
      <c r="J162" s="42"/>
      <c r="K162" s="42"/>
      <c r="L162" s="46"/>
      <c r="M162" s="218"/>
      <c r="N162" s="219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133</v>
      </c>
      <c r="AU162" s="19" t="s">
        <v>88</v>
      </c>
    </row>
    <row r="163" s="2" customFormat="1">
      <c r="A163" s="40"/>
      <c r="B163" s="41"/>
      <c r="C163" s="42"/>
      <c r="D163" s="220" t="s">
        <v>135</v>
      </c>
      <c r="E163" s="42"/>
      <c r="F163" s="221" t="s">
        <v>233</v>
      </c>
      <c r="G163" s="42"/>
      <c r="H163" s="42"/>
      <c r="I163" s="217"/>
      <c r="J163" s="42"/>
      <c r="K163" s="42"/>
      <c r="L163" s="46"/>
      <c r="M163" s="218"/>
      <c r="N163" s="219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135</v>
      </c>
      <c r="AU163" s="19" t="s">
        <v>88</v>
      </c>
    </row>
    <row r="164" s="2" customFormat="1">
      <c r="A164" s="40"/>
      <c r="B164" s="41"/>
      <c r="C164" s="42"/>
      <c r="D164" s="215" t="s">
        <v>137</v>
      </c>
      <c r="E164" s="42"/>
      <c r="F164" s="222" t="s">
        <v>197</v>
      </c>
      <c r="G164" s="42"/>
      <c r="H164" s="42"/>
      <c r="I164" s="217"/>
      <c r="J164" s="42"/>
      <c r="K164" s="42"/>
      <c r="L164" s="46"/>
      <c r="M164" s="218"/>
      <c r="N164" s="219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137</v>
      </c>
      <c r="AU164" s="19" t="s">
        <v>88</v>
      </c>
    </row>
    <row r="165" s="13" customFormat="1">
      <c r="A165" s="13"/>
      <c r="B165" s="223"/>
      <c r="C165" s="224"/>
      <c r="D165" s="215" t="s">
        <v>139</v>
      </c>
      <c r="E165" s="225" t="s">
        <v>40</v>
      </c>
      <c r="F165" s="226" t="s">
        <v>234</v>
      </c>
      <c r="G165" s="224"/>
      <c r="H165" s="227">
        <v>4770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139</v>
      </c>
      <c r="AU165" s="233" t="s">
        <v>88</v>
      </c>
      <c r="AV165" s="13" t="s">
        <v>88</v>
      </c>
      <c r="AW165" s="13" t="s">
        <v>38</v>
      </c>
      <c r="AX165" s="13" t="s">
        <v>78</v>
      </c>
      <c r="AY165" s="233" t="s">
        <v>124</v>
      </c>
    </row>
    <row r="166" s="13" customFormat="1">
      <c r="A166" s="13"/>
      <c r="B166" s="223"/>
      <c r="C166" s="224"/>
      <c r="D166" s="215" t="s">
        <v>139</v>
      </c>
      <c r="E166" s="225" t="s">
        <v>40</v>
      </c>
      <c r="F166" s="226" t="s">
        <v>235</v>
      </c>
      <c r="G166" s="224"/>
      <c r="H166" s="227">
        <v>6185</v>
      </c>
      <c r="I166" s="228"/>
      <c r="J166" s="224"/>
      <c r="K166" s="224"/>
      <c r="L166" s="229"/>
      <c r="M166" s="230"/>
      <c r="N166" s="231"/>
      <c r="O166" s="231"/>
      <c r="P166" s="231"/>
      <c r="Q166" s="231"/>
      <c r="R166" s="231"/>
      <c r="S166" s="231"/>
      <c r="T166" s="23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3" t="s">
        <v>139</v>
      </c>
      <c r="AU166" s="233" t="s">
        <v>88</v>
      </c>
      <c r="AV166" s="13" t="s">
        <v>88</v>
      </c>
      <c r="AW166" s="13" t="s">
        <v>38</v>
      </c>
      <c r="AX166" s="13" t="s">
        <v>78</v>
      </c>
      <c r="AY166" s="233" t="s">
        <v>124</v>
      </c>
    </row>
    <row r="167" s="14" customFormat="1">
      <c r="A167" s="14"/>
      <c r="B167" s="234"/>
      <c r="C167" s="235"/>
      <c r="D167" s="215" t="s">
        <v>139</v>
      </c>
      <c r="E167" s="236" t="s">
        <v>40</v>
      </c>
      <c r="F167" s="237" t="s">
        <v>155</v>
      </c>
      <c r="G167" s="235"/>
      <c r="H167" s="238">
        <v>10955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4" t="s">
        <v>139</v>
      </c>
      <c r="AU167" s="244" t="s">
        <v>88</v>
      </c>
      <c r="AV167" s="14" t="s">
        <v>131</v>
      </c>
      <c r="AW167" s="14" t="s">
        <v>38</v>
      </c>
      <c r="AX167" s="14" t="s">
        <v>86</v>
      </c>
      <c r="AY167" s="244" t="s">
        <v>124</v>
      </c>
    </row>
    <row r="168" s="2" customFormat="1" ht="21.75" customHeight="1">
      <c r="A168" s="40"/>
      <c r="B168" s="41"/>
      <c r="C168" s="202" t="s">
        <v>236</v>
      </c>
      <c r="D168" s="202" t="s">
        <v>126</v>
      </c>
      <c r="E168" s="203" t="s">
        <v>237</v>
      </c>
      <c r="F168" s="204" t="s">
        <v>238</v>
      </c>
      <c r="G168" s="205" t="s">
        <v>159</v>
      </c>
      <c r="H168" s="206">
        <v>4770</v>
      </c>
      <c r="I168" s="207"/>
      <c r="J168" s="208">
        <f>ROUND(I168*H168,2)</f>
        <v>0</v>
      </c>
      <c r="K168" s="204" t="s">
        <v>130</v>
      </c>
      <c r="L168" s="46"/>
      <c r="M168" s="209" t="s">
        <v>40</v>
      </c>
      <c r="N168" s="210" t="s">
        <v>49</v>
      </c>
      <c r="O168" s="86"/>
      <c r="P168" s="211">
        <f>O168*H168</f>
        <v>0</v>
      </c>
      <c r="Q168" s="211">
        <v>0</v>
      </c>
      <c r="R168" s="211">
        <f>Q168*H168</f>
        <v>0</v>
      </c>
      <c r="S168" s="211">
        <v>0</v>
      </c>
      <c r="T168" s="212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3" t="s">
        <v>131</v>
      </c>
      <c r="AT168" s="213" t="s">
        <v>126</v>
      </c>
      <c r="AU168" s="213" t="s">
        <v>88</v>
      </c>
      <c r="AY168" s="19" t="s">
        <v>124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9" t="s">
        <v>86</v>
      </c>
      <c r="BK168" s="214">
        <f>ROUND(I168*H168,2)</f>
        <v>0</v>
      </c>
      <c r="BL168" s="19" t="s">
        <v>131</v>
      </c>
      <c r="BM168" s="213" t="s">
        <v>239</v>
      </c>
    </row>
    <row r="169" s="2" customFormat="1">
      <c r="A169" s="40"/>
      <c r="B169" s="41"/>
      <c r="C169" s="42"/>
      <c r="D169" s="215" t="s">
        <v>133</v>
      </c>
      <c r="E169" s="42"/>
      <c r="F169" s="216" t="s">
        <v>240</v>
      </c>
      <c r="G169" s="42"/>
      <c r="H169" s="42"/>
      <c r="I169" s="217"/>
      <c r="J169" s="42"/>
      <c r="K169" s="42"/>
      <c r="L169" s="46"/>
      <c r="M169" s="218"/>
      <c r="N169" s="219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133</v>
      </c>
      <c r="AU169" s="19" t="s">
        <v>88</v>
      </c>
    </row>
    <row r="170" s="2" customFormat="1">
      <c r="A170" s="40"/>
      <c r="B170" s="41"/>
      <c r="C170" s="42"/>
      <c r="D170" s="220" t="s">
        <v>135</v>
      </c>
      <c r="E170" s="42"/>
      <c r="F170" s="221" t="s">
        <v>241</v>
      </c>
      <c r="G170" s="42"/>
      <c r="H170" s="42"/>
      <c r="I170" s="217"/>
      <c r="J170" s="42"/>
      <c r="K170" s="42"/>
      <c r="L170" s="46"/>
      <c r="M170" s="218"/>
      <c r="N170" s="219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135</v>
      </c>
      <c r="AU170" s="19" t="s">
        <v>88</v>
      </c>
    </row>
    <row r="171" s="2" customFormat="1">
      <c r="A171" s="40"/>
      <c r="B171" s="41"/>
      <c r="C171" s="42"/>
      <c r="D171" s="215" t="s">
        <v>137</v>
      </c>
      <c r="E171" s="42"/>
      <c r="F171" s="222" t="s">
        <v>197</v>
      </c>
      <c r="G171" s="42"/>
      <c r="H171" s="42"/>
      <c r="I171" s="217"/>
      <c r="J171" s="42"/>
      <c r="K171" s="42"/>
      <c r="L171" s="46"/>
      <c r="M171" s="218"/>
      <c r="N171" s="219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137</v>
      </c>
      <c r="AU171" s="19" t="s">
        <v>88</v>
      </c>
    </row>
    <row r="172" s="13" customFormat="1">
      <c r="A172" s="13"/>
      <c r="B172" s="223"/>
      <c r="C172" s="224"/>
      <c r="D172" s="215" t="s">
        <v>139</v>
      </c>
      <c r="E172" s="225" t="s">
        <v>40</v>
      </c>
      <c r="F172" s="226" t="s">
        <v>242</v>
      </c>
      <c r="G172" s="224"/>
      <c r="H172" s="227">
        <v>4770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3" t="s">
        <v>139</v>
      </c>
      <c r="AU172" s="233" t="s">
        <v>88</v>
      </c>
      <c r="AV172" s="13" t="s">
        <v>88</v>
      </c>
      <c r="AW172" s="13" t="s">
        <v>38</v>
      </c>
      <c r="AX172" s="13" t="s">
        <v>86</v>
      </c>
      <c r="AY172" s="233" t="s">
        <v>124</v>
      </c>
    </row>
    <row r="173" s="2" customFormat="1" ht="24.15" customHeight="1">
      <c r="A173" s="40"/>
      <c r="B173" s="41"/>
      <c r="C173" s="202" t="s">
        <v>243</v>
      </c>
      <c r="D173" s="202" t="s">
        <v>126</v>
      </c>
      <c r="E173" s="203" t="s">
        <v>244</v>
      </c>
      <c r="F173" s="204" t="s">
        <v>245</v>
      </c>
      <c r="G173" s="205" t="s">
        <v>159</v>
      </c>
      <c r="H173" s="206">
        <v>6185</v>
      </c>
      <c r="I173" s="207"/>
      <c r="J173" s="208">
        <f>ROUND(I173*H173,2)</f>
        <v>0</v>
      </c>
      <c r="K173" s="204" t="s">
        <v>130</v>
      </c>
      <c r="L173" s="46"/>
      <c r="M173" s="209" t="s">
        <v>40</v>
      </c>
      <c r="N173" s="210" t="s">
        <v>49</v>
      </c>
      <c r="O173" s="86"/>
      <c r="P173" s="211">
        <f>O173*H173</f>
        <v>0</v>
      </c>
      <c r="Q173" s="211">
        <v>0</v>
      </c>
      <c r="R173" s="211">
        <f>Q173*H173</f>
        <v>0</v>
      </c>
      <c r="S173" s="211">
        <v>0</v>
      </c>
      <c r="T173" s="212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3" t="s">
        <v>131</v>
      </c>
      <c r="AT173" s="213" t="s">
        <v>126</v>
      </c>
      <c r="AU173" s="213" t="s">
        <v>88</v>
      </c>
      <c r="AY173" s="19" t="s">
        <v>124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19" t="s">
        <v>86</v>
      </c>
      <c r="BK173" s="214">
        <f>ROUND(I173*H173,2)</f>
        <v>0</v>
      </c>
      <c r="BL173" s="19" t="s">
        <v>131</v>
      </c>
      <c r="BM173" s="213" t="s">
        <v>246</v>
      </c>
    </row>
    <row r="174" s="2" customFormat="1">
      <c r="A174" s="40"/>
      <c r="B174" s="41"/>
      <c r="C174" s="42"/>
      <c r="D174" s="215" t="s">
        <v>133</v>
      </c>
      <c r="E174" s="42"/>
      <c r="F174" s="216" t="s">
        <v>247</v>
      </c>
      <c r="G174" s="42"/>
      <c r="H174" s="42"/>
      <c r="I174" s="217"/>
      <c r="J174" s="42"/>
      <c r="K174" s="42"/>
      <c r="L174" s="46"/>
      <c r="M174" s="218"/>
      <c r="N174" s="219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133</v>
      </c>
      <c r="AU174" s="19" t="s">
        <v>88</v>
      </c>
    </row>
    <row r="175" s="2" customFormat="1">
      <c r="A175" s="40"/>
      <c r="B175" s="41"/>
      <c r="C175" s="42"/>
      <c r="D175" s="220" t="s">
        <v>135</v>
      </c>
      <c r="E175" s="42"/>
      <c r="F175" s="221" t="s">
        <v>248</v>
      </c>
      <c r="G175" s="42"/>
      <c r="H175" s="42"/>
      <c r="I175" s="217"/>
      <c r="J175" s="42"/>
      <c r="K175" s="42"/>
      <c r="L175" s="46"/>
      <c r="M175" s="218"/>
      <c r="N175" s="219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135</v>
      </c>
      <c r="AU175" s="19" t="s">
        <v>88</v>
      </c>
    </row>
    <row r="176" s="2" customFormat="1">
      <c r="A176" s="40"/>
      <c r="B176" s="41"/>
      <c r="C176" s="42"/>
      <c r="D176" s="215" t="s">
        <v>137</v>
      </c>
      <c r="E176" s="42"/>
      <c r="F176" s="222" t="s">
        <v>197</v>
      </c>
      <c r="G176" s="42"/>
      <c r="H176" s="42"/>
      <c r="I176" s="217"/>
      <c r="J176" s="42"/>
      <c r="K176" s="42"/>
      <c r="L176" s="46"/>
      <c r="M176" s="218"/>
      <c r="N176" s="219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137</v>
      </c>
      <c r="AU176" s="19" t="s">
        <v>88</v>
      </c>
    </row>
    <row r="177" s="13" customFormat="1">
      <c r="A177" s="13"/>
      <c r="B177" s="223"/>
      <c r="C177" s="224"/>
      <c r="D177" s="215" t="s">
        <v>139</v>
      </c>
      <c r="E177" s="225" t="s">
        <v>40</v>
      </c>
      <c r="F177" s="226" t="s">
        <v>249</v>
      </c>
      <c r="G177" s="224"/>
      <c r="H177" s="227">
        <v>6185</v>
      </c>
      <c r="I177" s="228"/>
      <c r="J177" s="224"/>
      <c r="K177" s="224"/>
      <c r="L177" s="229"/>
      <c r="M177" s="230"/>
      <c r="N177" s="231"/>
      <c r="O177" s="231"/>
      <c r="P177" s="231"/>
      <c r="Q177" s="231"/>
      <c r="R177" s="231"/>
      <c r="S177" s="231"/>
      <c r="T177" s="23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3" t="s">
        <v>139</v>
      </c>
      <c r="AU177" s="233" t="s">
        <v>88</v>
      </c>
      <c r="AV177" s="13" t="s">
        <v>88</v>
      </c>
      <c r="AW177" s="13" t="s">
        <v>38</v>
      </c>
      <c r="AX177" s="13" t="s">
        <v>86</v>
      </c>
      <c r="AY177" s="233" t="s">
        <v>124</v>
      </c>
    </row>
    <row r="178" s="2" customFormat="1" ht="24.15" customHeight="1">
      <c r="A178" s="40"/>
      <c r="B178" s="41"/>
      <c r="C178" s="202" t="s">
        <v>250</v>
      </c>
      <c r="D178" s="202" t="s">
        <v>126</v>
      </c>
      <c r="E178" s="203" t="s">
        <v>251</v>
      </c>
      <c r="F178" s="204" t="s">
        <v>252</v>
      </c>
      <c r="G178" s="205" t="s">
        <v>159</v>
      </c>
      <c r="H178" s="206">
        <v>4769.5</v>
      </c>
      <c r="I178" s="207"/>
      <c r="J178" s="208">
        <f>ROUND(I178*H178,2)</f>
        <v>0</v>
      </c>
      <c r="K178" s="204" t="s">
        <v>40</v>
      </c>
      <c r="L178" s="46"/>
      <c r="M178" s="209" t="s">
        <v>40</v>
      </c>
      <c r="N178" s="210" t="s">
        <v>49</v>
      </c>
      <c r="O178" s="86"/>
      <c r="P178" s="211">
        <f>O178*H178</f>
        <v>0</v>
      </c>
      <c r="Q178" s="211">
        <v>0</v>
      </c>
      <c r="R178" s="211">
        <f>Q178*H178</f>
        <v>0</v>
      </c>
      <c r="S178" s="211">
        <v>0</v>
      </c>
      <c r="T178" s="212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3" t="s">
        <v>131</v>
      </c>
      <c r="AT178" s="213" t="s">
        <v>126</v>
      </c>
      <c r="AU178" s="213" t="s">
        <v>88</v>
      </c>
      <c r="AY178" s="19" t="s">
        <v>124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9" t="s">
        <v>86</v>
      </c>
      <c r="BK178" s="214">
        <f>ROUND(I178*H178,2)</f>
        <v>0</v>
      </c>
      <c r="BL178" s="19" t="s">
        <v>131</v>
      </c>
      <c r="BM178" s="213" t="s">
        <v>253</v>
      </c>
    </row>
    <row r="179" s="2" customFormat="1">
      <c r="A179" s="40"/>
      <c r="B179" s="41"/>
      <c r="C179" s="42"/>
      <c r="D179" s="215" t="s">
        <v>133</v>
      </c>
      <c r="E179" s="42"/>
      <c r="F179" s="216" t="s">
        <v>252</v>
      </c>
      <c r="G179" s="42"/>
      <c r="H179" s="42"/>
      <c r="I179" s="217"/>
      <c r="J179" s="42"/>
      <c r="K179" s="42"/>
      <c r="L179" s="46"/>
      <c r="M179" s="218"/>
      <c r="N179" s="219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133</v>
      </c>
      <c r="AU179" s="19" t="s">
        <v>88</v>
      </c>
    </row>
    <row r="180" s="2" customFormat="1">
      <c r="A180" s="40"/>
      <c r="B180" s="41"/>
      <c r="C180" s="42"/>
      <c r="D180" s="215" t="s">
        <v>137</v>
      </c>
      <c r="E180" s="42"/>
      <c r="F180" s="222" t="s">
        <v>178</v>
      </c>
      <c r="G180" s="42"/>
      <c r="H180" s="42"/>
      <c r="I180" s="217"/>
      <c r="J180" s="42"/>
      <c r="K180" s="42"/>
      <c r="L180" s="46"/>
      <c r="M180" s="218"/>
      <c r="N180" s="219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137</v>
      </c>
      <c r="AU180" s="19" t="s">
        <v>88</v>
      </c>
    </row>
    <row r="181" s="15" customFormat="1">
      <c r="A181" s="15"/>
      <c r="B181" s="245"/>
      <c r="C181" s="246"/>
      <c r="D181" s="215" t="s">
        <v>139</v>
      </c>
      <c r="E181" s="247" t="s">
        <v>40</v>
      </c>
      <c r="F181" s="248" t="s">
        <v>254</v>
      </c>
      <c r="G181" s="246"/>
      <c r="H181" s="247" t="s">
        <v>40</v>
      </c>
      <c r="I181" s="249"/>
      <c r="J181" s="246"/>
      <c r="K181" s="246"/>
      <c r="L181" s="250"/>
      <c r="M181" s="251"/>
      <c r="N181" s="252"/>
      <c r="O181" s="252"/>
      <c r="P181" s="252"/>
      <c r="Q181" s="252"/>
      <c r="R181" s="252"/>
      <c r="S181" s="252"/>
      <c r="T181" s="25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4" t="s">
        <v>139</v>
      </c>
      <c r="AU181" s="254" t="s">
        <v>88</v>
      </c>
      <c r="AV181" s="15" t="s">
        <v>86</v>
      </c>
      <c r="AW181" s="15" t="s">
        <v>38</v>
      </c>
      <c r="AX181" s="15" t="s">
        <v>78</v>
      </c>
      <c r="AY181" s="254" t="s">
        <v>124</v>
      </c>
    </row>
    <row r="182" s="13" customFormat="1">
      <c r="A182" s="13"/>
      <c r="B182" s="223"/>
      <c r="C182" s="224"/>
      <c r="D182" s="215" t="s">
        <v>139</v>
      </c>
      <c r="E182" s="225" t="s">
        <v>40</v>
      </c>
      <c r="F182" s="226" t="s">
        <v>255</v>
      </c>
      <c r="G182" s="224"/>
      <c r="H182" s="227">
        <v>4769.5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3" t="s">
        <v>139</v>
      </c>
      <c r="AU182" s="233" t="s">
        <v>88</v>
      </c>
      <c r="AV182" s="13" t="s">
        <v>88</v>
      </c>
      <c r="AW182" s="13" t="s">
        <v>38</v>
      </c>
      <c r="AX182" s="13" t="s">
        <v>86</v>
      </c>
      <c r="AY182" s="233" t="s">
        <v>124</v>
      </c>
    </row>
    <row r="183" s="2" customFormat="1" ht="24.15" customHeight="1">
      <c r="A183" s="40"/>
      <c r="B183" s="41"/>
      <c r="C183" s="202" t="s">
        <v>256</v>
      </c>
      <c r="D183" s="202" t="s">
        <v>126</v>
      </c>
      <c r="E183" s="203" t="s">
        <v>257</v>
      </c>
      <c r="F183" s="204" t="s">
        <v>258</v>
      </c>
      <c r="G183" s="205" t="s">
        <v>159</v>
      </c>
      <c r="H183" s="206">
        <v>36</v>
      </c>
      <c r="I183" s="207"/>
      <c r="J183" s="208">
        <f>ROUND(I183*H183,2)</f>
        <v>0</v>
      </c>
      <c r="K183" s="204" t="s">
        <v>130</v>
      </c>
      <c r="L183" s="46"/>
      <c r="M183" s="209" t="s">
        <v>40</v>
      </c>
      <c r="N183" s="210" t="s">
        <v>49</v>
      </c>
      <c r="O183" s="86"/>
      <c r="P183" s="211">
        <f>O183*H183</f>
        <v>0</v>
      </c>
      <c r="Q183" s="211">
        <v>0.19536000000000001</v>
      </c>
      <c r="R183" s="211">
        <f>Q183*H183</f>
        <v>7.0329600000000001</v>
      </c>
      <c r="S183" s="211">
        <v>0</v>
      </c>
      <c r="T183" s="212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3" t="s">
        <v>131</v>
      </c>
      <c r="AT183" s="213" t="s">
        <v>126</v>
      </c>
      <c r="AU183" s="213" t="s">
        <v>88</v>
      </c>
      <c r="AY183" s="19" t="s">
        <v>124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9" t="s">
        <v>86</v>
      </c>
      <c r="BK183" s="214">
        <f>ROUND(I183*H183,2)</f>
        <v>0</v>
      </c>
      <c r="BL183" s="19" t="s">
        <v>131</v>
      </c>
      <c r="BM183" s="213" t="s">
        <v>259</v>
      </c>
    </row>
    <row r="184" s="2" customFormat="1">
      <c r="A184" s="40"/>
      <c r="B184" s="41"/>
      <c r="C184" s="42"/>
      <c r="D184" s="215" t="s">
        <v>133</v>
      </c>
      <c r="E184" s="42"/>
      <c r="F184" s="216" t="s">
        <v>260</v>
      </c>
      <c r="G184" s="42"/>
      <c r="H184" s="42"/>
      <c r="I184" s="217"/>
      <c r="J184" s="42"/>
      <c r="K184" s="42"/>
      <c r="L184" s="46"/>
      <c r="M184" s="218"/>
      <c r="N184" s="219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133</v>
      </c>
      <c r="AU184" s="19" t="s">
        <v>88</v>
      </c>
    </row>
    <row r="185" s="2" customFormat="1">
      <c r="A185" s="40"/>
      <c r="B185" s="41"/>
      <c r="C185" s="42"/>
      <c r="D185" s="220" t="s">
        <v>135</v>
      </c>
      <c r="E185" s="42"/>
      <c r="F185" s="221" t="s">
        <v>261</v>
      </c>
      <c r="G185" s="42"/>
      <c r="H185" s="42"/>
      <c r="I185" s="217"/>
      <c r="J185" s="42"/>
      <c r="K185" s="42"/>
      <c r="L185" s="46"/>
      <c r="M185" s="218"/>
      <c r="N185" s="219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135</v>
      </c>
      <c r="AU185" s="19" t="s">
        <v>88</v>
      </c>
    </row>
    <row r="186" s="2" customFormat="1">
      <c r="A186" s="40"/>
      <c r="B186" s="41"/>
      <c r="C186" s="42"/>
      <c r="D186" s="215" t="s">
        <v>137</v>
      </c>
      <c r="E186" s="42"/>
      <c r="F186" s="222" t="s">
        <v>262</v>
      </c>
      <c r="G186" s="42"/>
      <c r="H186" s="42"/>
      <c r="I186" s="217"/>
      <c r="J186" s="42"/>
      <c r="K186" s="42"/>
      <c r="L186" s="46"/>
      <c r="M186" s="218"/>
      <c r="N186" s="219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137</v>
      </c>
      <c r="AU186" s="19" t="s">
        <v>88</v>
      </c>
    </row>
    <row r="187" s="13" customFormat="1">
      <c r="A187" s="13"/>
      <c r="B187" s="223"/>
      <c r="C187" s="224"/>
      <c r="D187" s="215" t="s">
        <v>139</v>
      </c>
      <c r="E187" s="225" t="s">
        <v>40</v>
      </c>
      <c r="F187" s="226" t="s">
        <v>220</v>
      </c>
      <c r="G187" s="224"/>
      <c r="H187" s="227">
        <v>36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3" t="s">
        <v>139</v>
      </c>
      <c r="AU187" s="233" t="s">
        <v>88</v>
      </c>
      <c r="AV187" s="13" t="s">
        <v>88</v>
      </c>
      <c r="AW187" s="13" t="s">
        <v>38</v>
      </c>
      <c r="AX187" s="13" t="s">
        <v>86</v>
      </c>
      <c r="AY187" s="233" t="s">
        <v>124</v>
      </c>
    </row>
    <row r="188" s="2" customFormat="1" ht="16.5" customHeight="1">
      <c r="A188" s="40"/>
      <c r="B188" s="41"/>
      <c r="C188" s="255" t="s">
        <v>263</v>
      </c>
      <c r="D188" s="255" t="s">
        <v>264</v>
      </c>
      <c r="E188" s="256" t="s">
        <v>265</v>
      </c>
      <c r="F188" s="257" t="s">
        <v>266</v>
      </c>
      <c r="G188" s="258" t="s">
        <v>159</v>
      </c>
      <c r="H188" s="259">
        <v>37.079999999999998</v>
      </c>
      <c r="I188" s="260"/>
      <c r="J188" s="261">
        <f>ROUND(I188*H188,2)</f>
        <v>0</v>
      </c>
      <c r="K188" s="257" t="s">
        <v>130</v>
      </c>
      <c r="L188" s="262"/>
      <c r="M188" s="263" t="s">
        <v>40</v>
      </c>
      <c r="N188" s="264" t="s">
        <v>49</v>
      </c>
      <c r="O188" s="86"/>
      <c r="P188" s="211">
        <f>O188*H188</f>
        <v>0</v>
      </c>
      <c r="Q188" s="211">
        <v>0.41699999999999998</v>
      </c>
      <c r="R188" s="211">
        <f>Q188*H188</f>
        <v>15.462359999999999</v>
      </c>
      <c r="S188" s="211">
        <v>0</v>
      </c>
      <c r="T188" s="212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3" t="s">
        <v>191</v>
      </c>
      <c r="AT188" s="213" t="s">
        <v>264</v>
      </c>
      <c r="AU188" s="213" t="s">
        <v>88</v>
      </c>
      <c r="AY188" s="19" t="s">
        <v>124</v>
      </c>
      <c r="BE188" s="214">
        <f>IF(N188="základní",J188,0)</f>
        <v>0</v>
      </c>
      <c r="BF188" s="214">
        <f>IF(N188="snížená",J188,0)</f>
        <v>0</v>
      </c>
      <c r="BG188" s="214">
        <f>IF(N188="zákl. přenesená",J188,0)</f>
        <v>0</v>
      </c>
      <c r="BH188" s="214">
        <f>IF(N188="sníž. přenesená",J188,0)</f>
        <v>0</v>
      </c>
      <c r="BI188" s="214">
        <f>IF(N188="nulová",J188,0)</f>
        <v>0</v>
      </c>
      <c r="BJ188" s="19" t="s">
        <v>86</v>
      </c>
      <c r="BK188" s="214">
        <f>ROUND(I188*H188,2)</f>
        <v>0</v>
      </c>
      <c r="BL188" s="19" t="s">
        <v>131</v>
      </c>
      <c r="BM188" s="213" t="s">
        <v>267</v>
      </c>
    </row>
    <row r="189" s="2" customFormat="1">
      <c r="A189" s="40"/>
      <c r="B189" s="41"/>
      <c r="C189" s="42"/>
      <c r="D189" s="215" t="s">
        <v>133</v>
      </c>
      <c r="E189" s="42"/>
      <c r="F189" s="216" t="s">
        <v>266</v>
      </c>
      <c r="G189" s="42"/>
      <c r="H189" s="42"/>
      <c r="I189" s="217"/>
      <c r="J189" s="42"/>
      <c r="K189" s="42"/>
      <c r="L189" s="46"/>
      <c r="M189" s="218"/>
      <c r="N189" s="219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133</v>
      </c>
      <c r="AU189" s="19" t="s">
        <v>88</v>
      </c>
    </row>
    <row r="190" s="13" customFormat="1">
      <c r="A190" s="13"/>
      <c r="B190" s="223"/>
      <c r="C190" s="224"/>
      <c r="D190" s="215" t="s">
        <v>139</v>
      </c>
      <c r="E190" s="225" t="s">
        <v>40</v>
      </c>
      <c r="F190" s="226" t="s">
        <v>220</v>
      </c>
      <c r="G190" s="224"/>
      <c r="H190" s="227">
        <v>36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139</v>
      </c>
      <c r="AU190" s="233" t="s">
        <v>88</v>
      </c>
      <c r="AV190" s="13" t="s">
        <v>88</v>
      </c>
      <c r="AW190" s="13" t="s">
        <v>38</v>
      </c>
      <c r="AX190" s="13" t="s">
        <v>86</v>
      </c>
      <c r="AY190" s="233" t="s">
        <v>124</v>
      </c>
    </row>
    <row r="191" s="13" customFormat="1">
      <c r="A191" s="13"/>
      <c r="B191" s="223"/>
      <c r="C191" s="224"/>
      <c r="D191" s="215" t="s">
        <v>139</v>
      </c>
      <c r="E191" s="224"/>
      <c r="F191" s="226" t="s">
        <v>268</v>
      </c>
      <c r="G191" s="224"/>
      <c r="H191" s="227">
        <v>37.079999999999998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139</v>
      </c>
      <c r="AU191" s="233" t="s">
        <v>88</v>
      </c>
      <c r="AV191" s="13" t="s">
        <v>88</v>
      </c>
      <c r="AW191" s="13" t="s">
        <v>4</v>
      </c>
      <c r="AX191" s="13" t="s">
        <v>86</v>
      </c>
      <c r="AY191" s="233" t="s">
        <v>124</v>
      </c>
    </row>
    <row r="192" s="2" customFormat="1" ht="24.15" customHeight="1">
      <c r="A192" s="40"/>
      <c r="B192" s="41"/>
      <c r="C192" s="202" t="s">
        <v>269</v>
      </c>
      <c r="D192" s="202" t="s">
        <v>126</v>
      </c>
      <c r="E192" s="203" t="s">
        <v>270</v>
      </c>
      <c r="F192" s="204" t="s">
        <v>271</v>
      </c>
      <c r="G192" s="205" t="s">
        <v>159</v>
      </c>
      <c r="H192" s="206">
        <v>95</v>
      </c>
      <c r="I192" s="207"/>
      <c r="J192" s="208">
        <f>ROUND(I192*H192,2)</f>
        <v>0</v>
      </c>
      <c r="K192" s="204" t="s">
        <v>130</v>
      </c>
      <c r="L192" s="46"/>
      <c r="M192" s="209" t="s">
        <v>40</v>
      </c>
      <c r="N192" s="210" t="s">
        <v>49</v>
      </c>
      <c r="O192" s="86"/>
      <c r="P192" s="211">
        <f>O192*H192</f>
        <v>0</v>
      </c>
      <c r="Q192" s="211">
        <v>0.089219999999999994</v>
      </c>
      <c r="R192" s="211">
        <f>Q192*H192</f>
        <v>8.4758999999999993</v>
      </c>
      <c r="S192" s="211">
        <v>0</v>
      </c>
      <c r="T192" s="212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3" t="s">
        <v>131</v>
      </c>
      <c r="AT192" s="213" t="s">
        <v>126</v>
      </c>
      <c r="AU192" s="213" t="s">
        <v>88</v>
      </c>
      <c r="AY192" s="19" t="s">
        <v>124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19" t="s">
        <v>86</v>
      </c>
      <c r="BK192" s="214">
        <f>ROUND(I192*H192,2)</f>
        <v>0</v>
      </c>
      <c r="BL192" s="19" t="s">
        <v>131</v>
      </c>
      <c r="BM192" s="213" t="s">
        <v>272</v>
      </c>
    </row>
    <row r="193" s="2" customFormat="1">
      <c r="A193" s="40"/>
      <c r="B193" s="41"/>
      <c r="C193" s="42"/>
      <c r="D193" s="215" t="s">
        <v>133</v>
      </c>
      <c r="E193" s="42"/>
      <c r="F193" s="216" t="s">
        <v>273</v>
      </c>
      <c r="G193" s="42"/>
      <c r="H193" s="42"/>
      <c r="I193" s="217"/>
      <c r="J193" s="42"/>
      <c r="K193" s="42"/>
      <c r="L193" s="46"/>
      <c r="M193" s="218"/>
      <c r="N193" s="219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133</v>
      </c>
      <c r="AU193" s="19" t="s">
        <v>88</v>
      </c>
    </row>
    <row r="194" s="2" customFormat="1">
      <c r="A194" s="40"/>
      <c r="B194" s="41"/>
      <c r="C194" s="42"/>
      <c r="D194" s="220" t="s">
        <v>135</v>
      </c>
      <c r="E194" s="42"/>
      <c r="F194" s="221" t="s">
        <v>274</v>
      </c>
      <c r="G194" s="42"/>
      <c r="H194" s="42"/>
      <c r="I194" s="217"/>
      <c r="J194" s="42"/>
      <c r="K194" s="42"/>
      <c r="L194" s="46"/>
      <c r="M194" s="218"/>
      <c r="N194" s="219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135</v>
      </c>
      <c r="AU194" s="19" t="s">
        <v>88</v>
      </c>
    </row>
    <row r="195" s="13" customFormat="1">
      <c r="A195" s="13"/>
      <c r="B195" s="223"/>
      <c r="C195" s="224"/>
      <c r="D195" s="215" t="s">
        <v>139</v>
      </c>
      <c r="E195" s="225" t="s">
        <v>40</v>
      </c>
      <c r="F195" s="226" t="s">
        <v>275</v>
      </c>
      <c r="G195" s="224"/>
      <c r="H195" s="227">
        <v>2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3" t="s">
        <v>139</v>
      </c>
      <c r="AU195" s="233" t="s">
        <v>88</v>
      </c>
      <c r="AV195" s="13" t="s">
        <v>88</v>
      </c>
      <c r="AW195" s="13" t="s">
        <v>38</v>
      </c>
      <c r="AX195" s="13" t="s">
        <v>78</v>
      </c>
      <c r="AY195" s="233" t="s">
        <v>124</v>
      </c>
    </row>
    <row r="196" s="13" customFormat="1">
      <c r="A196" s="13"/>
      <c r="B196" s="223"/>
      <c r="C196" s="224"/>
      <c r="D196" s="215" t="s">
        <v>139</v>
      </c>
      <c r="E196" s="225" t="s">
        <v>40</v>
      </c>
      <c r="F196" s="226" t="s">
        <v>276</v>
      </c>
      <c r="G196" s="224"/>
      <c r="H196" s="227">
        <v>93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139</v>
      </c>
      <c r="AU196" s="233" t="s">
        <v>88</v>
      </c>
      <c r="AV196" s="13" t="s">
        <v>88</v>
      </c>
      <c r="AW196" s="13" t="s">
        <v>38</v>
      </c>
      <c r="AX196" s="13" t="s">
        <v>78</v>
      </c>
      <c r="AY196" s="233" t="s">
        <v>124</v>
      </c>
    </row>
    <row r="197" s="14" customFormat="1">
      <c r="A197" s="14"/>
      <c r="B197" s="234"/>
      <c r="C197" s="235"/>
      <c r="D197" s="215" t="s">
        <v>139</v>
      </c>
      <c r="E197" s="236" t="s">
        <v>40</v>
      </c>
      <c r="F197" s="237" t="s">
        <v>155</v>
      </c>
      <c r="G197" s="235"/>
      <c r="H197" s="238">
        <v>95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4" t="s">
        <v>139</v>
      </c>
      <c r="AU197" s="244" t="s">
        <v>88</v>
      </c>
      <c r="AV197" s="14" t="s">
        <v>131</v>
      </c>
      <c r="AW197" s="14" t="s">
        <v>38</v>
      </c>
      <c r="AX197" s="14" t="s">
        <v>86</v>
      </c>
      <c r="AY197" s="244" t="s">
        <v>124</v>
      </c>
    </row>
    <row r="198" s="2" customFormat="1" ht="24.15" customHeight="1">
      <c r="A198" s="40"/>
      <c r="B198" s="41"/>
      <c r="C198" s="255" t="s">
        <v>277</v>
      </c>
      <c r="D198" s="255" t="s">
        <v>264</v>
      </c>
      <c r="E198" s="256" t="s">
        <v>278</v>
      </c>
      <c r="F198" s="257" t="s">
        <v>279</v>
      </c>
      <c r="G198" s="258" t="s">
        <v>159</v>
      </c>
      <c r="H198" s="259">
        <v>2.0600000000000001</v>
      </c>
      <c r="I198" s="260"/>
      <c r="J198" s="261">
        <f>ROUND(I198*H198,2)</f>
        <v>0</v>
      </c>
      <c r="K198" s="257" t="s">
        <v>130</v>
      </c>
      <c r="L198" s="262"/>
      <c r="M198" s="263" t="s">
        <v>40</v>
      </c>
      <c r="N198" s="264" t="s">
        <v>49</v>
      </c>
      <c r="O198" s="86"/>
      <c r="P198" s="211">
        <f>O198*H198</f>
        <v>0</v>
      </c>
      <c r="Q198" s="211">
        <v>0.13100000000000001</v>
      </c>
      <c r="R198" s="211">
        <f>Q198*H198</f>
        <v>0.26986000000000004</v>
      </c>
      <c r="S198" s="211">
        <v>0</v>
      </c>
      <c r="T198" s="212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3" t="s">
        <v>191</v>
      </c>
      <c r="AT198" s="213" t="s">
        <v>264</v>
      </c>
      <c r="AU198" s="213" t="s">
        <v>88</v>
      </c>
      <c r="AY198" s="19" t="s">
        <v>124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9" t="s">
        <v>86</v>
      </c>
      <c r="BK198" s="214">
        <f>ROUND(I198*H198,2)</f>
        <v>0</v>
      </c>
      <c r="BL198" s="19" t="s">
        <v>131</v>
      </c>
      <c r="BM198" s="213" t="s">
        <v>280</v>
      </c>
    </row>
    <row r="199" s="2" customFormat="1">
      <c r="A199" s="40"/>
      <c r="B199" s="41"/>
      <c r="C199" s="42"/>
      <c r="D199" s="215" t="s">
        <v>133</v>
      </c>
      <c r="E199" s="42"/>
      <c r="F199" s="216" t="s">
        <v>279</v>
      </c>
      <c r="G199" s="42"/>
      <c r="H199" s="42"/>
      <c r="I199" s="217"/>
      <c r="J199" s="42"/>
      <c r="K199" s="42"/>
      <c r="L199" s="46"/>
      <c r="M199" s="218"/>
      <c r="N199" s="219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133</v>
      </c>
      <c r="AU199" s="19" t="s">
        <v>88</v>
      </c>
    </row>
    <row r="200" s="13" customFormat="1">
      <c r="A200" s="13"/>
      <c r="B200" s="223"/>
      <c r="C200" s="224"/>
      <c r="D200" s="215" t="s">
        <v>139</v>
      </c>
      <c r="E200" s="225" t="s">
        <v>40</v>
      </c>
      <c r="F200" s="226" t="s">
        <v>88</v>
      </c>
      <c r="G200" s="224"/>
      <c r="H200" s="227">
        <v>2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3" t="s">
        <v>139</v>
      </c>
      <c r="AU200" s="233" t="s">
        <v>88</v>
      </c>
      <c r="AV200" s="13" t="s">
        <v>88</v>
      </c>
      <c r="AW200" s="13" t="s">
        <v>38</v>
      </c>
      <c r="AX200" s="13" t="s">
        <v>86</v>
      </c>
      <c r="AY200" s="233" t="s">
        <v>124</v>
      </c>
    </row>
    <row r="201" s="13" customFormat="1">
      <c r="A201" s="13"/>
      <c r="B201" s="223"/>
      <c r="C201" s="224"/>
      <c r="D201" s="215" t="s">
        <v>139</v>
      </c>
      <c r="E201" s="224"/>
      <c r="F201" s="226" t="s">
        <v>281</v>
      </c>
      <c r="G201" s="224"/>
      <c r="H201" s="227">
        <v>2.0600000000000001</v>
      </c>
      <c r="I201" s="228"/>
      <c r="J201" s="224"/>
      <c r="K201" s="224"/>
      <c r="L201" s="229"/>
      <c r="M201" s="230"/>
      <c r="N201" s="231"/>
      <c r="O201" s="231"/>
      <c r="P201" s="231"/>
      <c r="Q201" s="231"/>
      <c r="R201" s="231"/>
      <c r="S201" s="231"/>
      <c r="T201" s="23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3" t="s">
        <v>139</v>
      </c>
      <c r="AU201" s="233" t="s">
        <v>88</v>
      </c>
      <c r="AV201" s="13" t="s">
        <v>88</v>
      </c>
      <c r="AW201" s="13" t="s">
        <v>4</v>
      </c>
      <c r="AX201" s="13" t="s">
        <v>86</v>
      </c>
      <c r="AY201" s="233" t="s">
        <v>124</v>
      </c>
    </row>
    <row r="202" s="12" customFormat="1" ht="22.8" customHeight="1">
      <c r="A202" s="12"/>
      <c r="B202" s="186"/>
      <c r="C202" s="187"/>
      <c r="D202" s="188" t="s">
        <v>77</v>
      </c>
      <c r="E202" s="200" t="s">
        <v>191</v>
      </c>
      <c r="F202" s="200" t="s">
        <v>282</v>
      </c>
      <c r="G202" s="187"/>
      <c r="H202" s="187"/>
      <c r="I202" s="190"/>
      <c r="J202" s="201">
        <f>BK202</f>
        <v>0</v>
      </c>
      <c r="K202" s="187"/>
      <c r="L202" s="192"/>
      <c r="M202" s="193"/>
      <c r="N202" s="194"/>
      <c r="O202" s="194"/>
      <c r="P202" s="195">
        <f>SUM(P203:P227)</f>
        <v>0</v>
      </c>
      <c r="Q202" s="194"/>
      <c r="R202" s="195">
        <f>SUM(R203:R227)</f>
        <v>18.741900000000001</v>
      </c>
      <c r="S202" s="194"/>
      <c r="T202" s="196">
        <f>SUM(T203:T227)</f>
        <v>11.26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7" t="s">
        <v>86</v>
      </c>
      <c r="AT202" s="198" t="s">
        <v>77</v>
      </c>
      <c r="AU202" s="198" t="s">
        <v>86</v>
      </c>
      <c r="AY202" s="197" t="s">
        <v>124</v>
      </c>
      <c r="BK202" s="199">
        <f>SUM(BK203:BK227)</f>
        <v>0</v>
      </c>
    </row>
    <row r="203" s="2" customFormat="1" ht="37.8" customHeight="1">
      <c r="A203" s="40"/>
      <c r="B203" s="41"/>
      <c r="C203" s="202" t="s">
        <v>283</v>
      </c>
      <c r="D203" s="202" t="s">
        <v>126</v>
      </c>
      <c r="E203" s="203" t="s">
        <v>284</v>
      </c>
      <c r="F203" s="204" t="s">
        <v>285</v>
      </c>
      <c r="G203" s="205" t="s">
        <v>286</v>
      </c>
      <c r="H203" s="206">
        <v>8</v>
      </c>
      <c r="I203" s="207"/>
      <c r="J203" s="208">
        <f>ROUND(I203*H203,2)</f>
        <v>0</v>
      </c>
      <c r="K203" s="204" t="s">
        <v>130</v>
      </c>
      <c r="L203" s="46"/>
      <c r="M203" s="209" t="s">
        <v>40</v>
      </c>
      <c r="N203" s="210" t="s">
        <v>49</v>
      </c>
      <c r="O203" s="86"/>
      <c r="P203" s="211">
        <f>O203*H203</f>
        <v>0</v>
      </c>
      <c r="Q203" s="211">
        <v>0.62248000000000003</v>
      </c>
      <c r="R203" s="211">
        <f>Q203*H203</f>
        <v>4.9798400000000003</v>
      </c>
      <c r="S203" s="211">
        <v>0.62</v>
      </c>
      <c r="T203" s="212">
        <f>S203*H203</f>
        <v>4.96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3" t="s">
        <v>131</v>
      </c>
      <c r="AT203" s="213" t="s">
        <v>126</v>
      </c>
      <c r="AU203" s="213" t="s">
        <v>88</v>
      </c>
      <c r="AY203" s="19" t="s">
        <v>124</v>
      </c>
      <c r="BE203" s="214">
        <f>IF(N203="základní",J203,0)</f>
        <v>0</v>
      </c>
      <c r="BF203" s="214">
        <f>IF(N203="snížená",J203,0)</f>
        <v>0</v>
      </c>
      <c r="BG203" s="214">
        <f>IF(N203="zákl. přenesená",J203,0)</f>
        <v>0</v>
      </c>
      <c r="BH203" s="214">
        <f>IF(N203="sníž. přenesená",J203,0)</f>
        <v>0</v>
      </c>
      <c r="BI203" s="214">
        <f>IF(N203="nulová",J203,0)</f>
        <v>0</v>
      </c>
      <c r="BJ203" s="19" t="s">
        <v>86</v>
      </c>
      <c r="BK203" s="214">
        <f>ROUND(I203*H203,2)</f>
        <v>0</v>
      </c>
      <c r="BL203" s="19" t="s">
        <v>131</v>
      </c>
      <c r="BM203" s="213" t="s">
        <v>287</v>
      </c>
    </row>
    <row r="204" s="2" customFormat="1">
      <c r="A204" s="40"/>
      <c r="B204" s="41"/>
      <c r="C204" s="42"/>
      <c r="D204" s="215" t="s">
        <v>133</v>
      </c>
      <c r="E204" s="42"/>
      <c r="F204" s="216" t="s">
        <v>288</v>
      </c>
      <c r="G204" s="42"/>
      <c r="H204" s="42"/>
      <c r="I204" s="217"/>
      <c r="J204" s="42"/>
      <c r="K204" s="42"/>
      <c r="L204" s="46"/>
      <c r="M204" s="218"/>
      <c r="N204" s="219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133</v>
      </c>
      <c r="AU204" s="19" t="s">
        <v>88</v>
      </c>
    </row>
    <row r="205" s="2" customFormat="1">
      <c r="A205" s="40"/>
      <c r="B205" s="41"/>
      <c r="C205" s="42"/>
      <c r="D205" s="220" t="s">
        <v>135</v>
      </c>
      <c r="E205" s="42"/>
      <c r="F205" s="221" t="s">
        <v>289</v>
      </c>
      <c r="G205" s="42"/>
      <c r="H205" s="42"/>
      <c r="I205" s="217"/>
      <c r="J205" s="42"/>
      <c r="K205" s="42"/>
      <c r="L205" s="46"/>
      <c r="M205" s="218"/>
      <c r="N205" s="219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135</v>
      </c>
      <c r="AU205" s="19" t="s">
        <v>88</v>
      </c>
    </row>
    <row r="206" s="2" customFormat="1">
      <c r="A206" s="40"/>
      <c r="B206" s="41"/>
      <c r="C206" s="42"/>
      <c r="D206" s="215" t="s">
        <v>137</v>
      </c>
      <c r="E206" s="42"/>
      <c r="F206" s="222" t="s">
        <v>290</v>
      </c>
      <c r="G206" s="42"/>
      <c r="H206" s="42"/>
      <c r="I206" s="217"/>
      <c r="J206" s="42"/>
      <c r="K206" s="42"/>
      <c r="L206" s="46"/>
      <c r="M206" s="218"/>
      <c r="N206" s="219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137</v>
      </c>
      <c r="AU206" s="19" t="s">
        <v>88</v>
      </c>
    </row>
    <row r="207" s="13" customFormat="1">
      <c r="A207" s="13"/>
      <c r="B207" s="223"/>
      <c r="C207" s="224"/>
      <c r="D207" s="215" t="s">
        <v>139</v>
      </c>
      <c r="E207" s="225" t="s">
        <v>40</v>
      </c>
      <c r="F207" s="226" t="s">
        <v>291</v>
      </c>
      <c r="G207" s="224"/>
      <c r="H207" s="227">
        <v>8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3" t="s">
        <v>139</v>
      </c>
      <c r="AU207" s="233" t="s">
        <v>88</v>
      </c>
      <c r="AV207" s="13" t="s">
        <v>88</v>
      </c>
      <c r="AW207" s="13" t="s">
        <v>38</v>
      </c>
      <c r="AX207" s="13" t="s">
        <v>78</v>
      </c>
      <c r="AY207" s="233" t="s">
        <v>124</v>
      </c>
    </row>
    <row r="208" s="14" customFormat="1">
      <c r="A208" s="14"/>
      <c r="B208" s="234"/>
      <c r="C208" s="235"/>
      <c r="D208" s="215" t="s">
        <v>139</v>
      </c>
      <c r="E208" s="236" t="s">
        <v>40</v>
      </c>
      <c r="F208" s="237" t="s">
        <v>155</v>
      </c>
      <c r="G208" s="235"/>
      <c r="H208" s="238">
        <v>8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4" t="s">
        <v>139</v>
      </c>
      <c r="AU208" s="244" t="s">
        <v>88</v>
      </c>
      <c r="AV208" s="14" t="s">
        <v>131</v>
      </c>
      <c r="AW208" s="14" t="s">
        <v>38</v>
      </c>
      <c r="AX208" s="14" t="s">
        <v>86</v>
      </c>
      <c r="AY208" s="244" t="s">
        <v>124</v>
      </c>
    </row>
    <row r="209" s="2" customFormat="1" ht="24.15" customHeight="1">
      <c r="A209" s="40"/>
      <c r="B209" s="41"/>
      <c r="C209" s="255" t="s">
        <v>7</v>
      </c>
      <c r="D209" s="255" t="s">
        <v>264</v>
      </c>
      <c r="E209" s="256" t="s">
        <v>292</v>
      </c>
      <c r="F209" s="257" t="s">
        <v>293</v>
      </c>
      <c r="G209" s="258" t="s">
        <v>286</v>
      </c>
      <c r="H209" s="259">
        <v>8</v>
      </c>
      <c r="I209" s="260"/>
      <c r="J209" s="261">
        <f>ROUND(I209*H209,2)</f>
        <v>0</v>
      </c>
      <c r="K209" s="257" t="s">
        <v>130</v>
      </c>
      <c r="L209" s="262"/>
      <c r="M209" s="263" t="s">
        <v>40</v>
      </c>
      <c r="N209" s="264" t="s">
        <v>49</v>
      </c>
      <c r="O209" s="86"/>
      <c r="P209" s="211">
        <f>O209*H209</f>
        <v>0</v>
      </c>
      <c r="Q209" s="211">
        <v>0.10100000000000001</v>
      </c>
      <c r="R209" s="211">
        <f>Q209*H209</f>
        <v>0.80800000000000005</v>
      </c>
      <c r="S209" s="211">
        <v>0</v>
      </c>
      <c r="T209" s="212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3" t="s">
        <v>191</v>
      </c>
      <c r="AT209" s="213" t="s">
        <v>264</v>
      </c>
      <c r="AU209" s="213" t="s">
        <v>88</v>
      </c>
      <c r="AY209" s="19" t="s">
        <v>124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19" t="s">
        <v>86</v>
      </c>
      <c r="BK209" s="214">
        <f>ROUND(I209*H209,2)</f>
        <v>0</v>
      </c>
      <c r="BL209" s="19" t="s">
        <v>131</v>
      </c>
      <c r="BM209" s="213" t="s">
        <v>294</v>
      </c>
    </row>
    <row r="210" s="2" customFormat="1">
      <c r="A210" s="40"/>
      <c r="B210" s="41"/>
      <c r="C210" s="42"/>
      <c r="D210" s="215" t="s">
        <v>133</v>
      </c>
      <c r="E210" s="42"/>
      <c r="F210" s="216" t="s">
        <v>293</v>
      </c>
      <c r="G210" s="42"/>
      <c r="H210" s="42"/>
      <c r="I210" s="217"/>
      <c r="J210" s="42"/>
      <c r="K210" s="42"/>
      <c r="L210" s="46"/>
      <c r="M210" s="218"/>
      <c r="N210" s="219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133</v>
      </c>
      <c r="AU210" s="19" t="s">
        <v>88</v>
      </c>
    </row>
    <row r="211" s="13" customFormat="1">
      <c r="A211" s="13"/>
      <c r="B211" s="223"/>
      <c r="C211" s="224"/>
      <c r="D211" s="215" t="s">
        <v>139</v>
      </c>
      <c r="E211" s="225" t="s">
        <v>40</v>
      </c>
      <c r="F211" s="226" t="s">
        <v>191</v>
      </c>
      <c r="G211" s="224"/>
      <c r="H211" s="227">
        <v>8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3" t="s">
        <v>139</v>
      </c>
      <c r="AU211" s="233" t="s">
        <v>88</v>
      </c>
      <c r="AV211" s="13" t="s">
        <v>88</v>
      </c>
      <c r="AW211" s="13" t="s">
        <v>38</v>
      </c>
      <c r="AX211" s="13" t="s">
        <v>86</v>
      </c>
      <c r="AY211" s="233" t="s">
        <v>124</v>
      </c>
    </row>
    <row r="212" s="2" customFormat="1" ht="24.15" customHeight="1">
      <c r="A212" s="40"/>
      <c r="B212" s="41"/>
      <c r="C212" s="202" t="s">
        <v>295</v>
      </c>
      <c r="D212" s="202" t="s">
        <v>126</v>
      </c>
      <c r="E212" s="203" t="s">
        <v>296</v>
      </c>
      <c r="F212" s="204" t="s">
        <v>297</v>
      </c>
      <c r="G212" s="205" t="s">
        <v>286</v>
      </c>
      <c r="H212" s="206">
        <v>21</v>
      </c>
      <c r="I212" s="207"/>
      <c r="J212" s="208">
        <f>ROUND(I212*H212,2)</f>
        <v>0</v>
      </c>
      <c r="K212" s="204" t="s">
        <v>130</v>
      </c>
      <c r="L212" s="46"/>
      <c r="M212" s="209" t="s">
        <v>40</v>
      </c>
      <c r="N212" s="210" t="s">
        <v>49</v>
      </c>
      <c r="O212" s="86"/>
      <c r="P212" s="211">
        <f>O212*H212</f>
        <v>0</v>
      </c>
      <c r="Q212" s="211">
        <v>0.53325999999999996</v>
      </c>
      <c r="R212" s="211">
        <f>Q212*H212</f>
        <v>11.198459999999999</v>
      </c>
      <c r="S212" s="211">
        <v>0.29999999999999999</v>
      </c>
      <c r="T212" s="212">
        <f>S212*H212</f>
        <v>6.2999999999999998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3" t="s">
        <v>131</v>
      </c>
      <c r="AT212" s="213" t="s">
        <v>126</v>
      </c>
      <c r="AU212" s="213" t="s">
        <v>88</v>
      </c>
      <c r="AY212" s="19" t="s">
        <v>124</v>
      </c>
      <c r="BE212" s="214">
        <f>IF(N212="základní",J212,0)</f>
        <v>0</v>
      </c>
      <c r="BF212" s="214">
        <f>IF(N212="snížená",J212,0)</f>
        <v>0</v>
      </c>
      <c r="BG212" s="214">
        <f>IF(N212="zákl. přenesená",J212,0)</f>
        <v>0</v>
      </c>
      <c r="BH212" s="214">
        <f>IF(N212="sníž. přenesená",J212,0)</f>
        <v>0</v>
      </c>
      <c r="BI212" s="214">
        <f>IF(N212="nulová",J212,0)</f>
        <v>0</v>
      </c>
      <c r="BJ212" s="19" t="s">
        <v>86</v>
      </c>
      <c r="BK212" s="214">
        <f>ROUND(I212*H212,2)</f>
        <v>0</v>
      </c>
      <c r="BL212" s="19" t="s">
        <v>131</v>
      </c>
      <c r="BM212" s="213" t="s">
        <v>298</v>
      </c>
    </row>
    <row r="213" s="2" customFormat="1">
      <c r="A213" s="40"/>
      <c r="B213" s="41"/>
      <c r="C213" s="42"/>
      <c r="D213" s="215" t="s">
        <v>133</v>
      </c>
      <c r="E213" s="42"/>
      <c r="F213" s="216" t="s">
        <v>299</v>
      </c>
      <c r="G213" s="42"/>
      <c r="H213" s="42"/>
      <c r="I213" s="217"/>
      <c r="J213" s="42"/>
      <c r="K213" s="42"/>
      <c r="L213" s="46"/>
      <c r="M213" s="218"/>
      <c r="N213" s="219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133</v>
      </c>
      <c r="AU213" s="19" t="s">
        <v>88</v>
      </c>
    </row>
    <row r="214" s="2" customFormat="1">
      <c r="A214" s="40"/>
      <c r="B214" s="41"/>
      <c r="C214" s="42"/>
      <c r="D214" s="220" t="s">
        <v>135</v>
      </c>
      <c r="E214" s="42"/>
      <c r="F214" s="221" t="s">
        <v>300</v>
      </c>
      <c r="G214" s="42"/>
      <c r="H214" s="42"/>
      <c r="I214" s="217"/>
      <c r="J214" s="42"/>
      <c r="K214" s="42"/>
      <c r="L214" s="46"/>
      <c r="M214" s="218"/>
      <c r="N214" s="219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135</v>
      </c>
      <c r="AU214" s="19" t="s">
        <v>88</v>
      </c>
    </row>
    <row r="215" s="2" customFormat="1">
      <c r="A215" s="40"/>
      <c r="B215" s="41"/>
      <c r="C215" s="42"/>
      <c r="D215" s="215" t="s">
        <v>137</v>
      </c>
      <c r="E215" s="42"/>
      <c r="F215" s="222" t="s">
        <v>301</v>
      </c>
      <c r="G215" s="42"/>
      <c r="H215" s="42"/>
      <c r="I215" s="217"/>
      <c r="J215" s="42"/>
      <c r="K215" s="42"/>
      <c r="L215" s="46"/>
      <c r="M215" s="218"/>
      <c r="N215" s="219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137</v>
      </c>
      <c r="AU215" s="19" t="s">
        <v>88</v>
      </c>
    </row>
    <row r="216" s="13" customFormat="1">
      <c r="A216" s="13"/>
      <c r="B216" s="223"/>
      <c r="C216" s="224"/>
      <c r="D216" s="215" t="s">
        <v>139</v>
      </c>
      <c r="E216" s="225" t="s">
        <v>40</v>
      </c>
      <c r="F216" s="226" t="s">
        <v>302</v>
      </c>
      <c r="G216" s="224"/>
      <c r="H216" s="227">
        <v>21</v>
      </c>
      <c r="I216" s="228"/>
      <c r="J216" s="224"/>
      <c r="K216" s="224"/>
      <c r="L216" s="229"/>
      <c r="M216" s="230"/>
      <c r="N216" s="231"/>
      <c r="O216" s="231"/>
      <c r="P216" s="231"/>
      <c r="Q216" s="231"/>
      <c r="R216" s="231"/>
      <c r="S216" s="231"/>
      <c r="T216" s="23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3" t="s">
        <v>139</v>
      </c>
      <c r="AU216" s="233" t="s">
        <v>88</v>
      </c>
      <c r="AV216" s="13" t="s">
        <v>88</v>
      </c>
      <c r="AW216" s="13" t="s">
        <v>38</v>
      </c>
      <c r="AX216" s="13" t="s">
        <v>86</v>
      </c>
      <c r="AY216" s="233" t="s">
        <v>124</v>
      </c>
    </row>
    <row r="217" s="2" customFormat="1" ht="24.15" customHeight="1">
      <c r="A217" s="40"/>
      <c r="B217" s="41"/>
      <c r="C217" s="255" t="s">
        <v>303</v>
      </c>
      <c r="D217" s="255" t="s">
        <v>264</v>
      </c>
      <c r="E217" s="256" t="s">
        <v>304</v>
      </c>
      <c r="F217" s="257" t="s">
        <v>305</v>
      </c>
      <c r="G217" s="258" t="s">
        <v>286</v>
      </c>
      <c r="H217" s="259">
        <v>21</v>
      </c>
      <c r="I217" s="260"/>
      <c r="J217" s="261">
        <f>ROUND(I217*H217,2)</f>
        <v>0</v>
      </c>
      <c r="K217" s="257" t="s">
        <v>130</v>
      </c>
      <c r="L217" s="262"/>
      <c r="M217" s="263" t="s">
        <v>40</v>
      </c>
      <c r="N217" s="264" t="s">
        <v>49</v>
      </c>
      <c r="O217" s="86"/>
      <c r="P217" s="211">
        <f>O217*H217</f>
        <v>0</v>
      </c>
      <c r="Q217" s="211">
        <v>0.027</v>
      </c>
      <c r="R217" s="211">
        <f>Q217*H217</f>
        <v>0.56699999999999995</v>
      </c>
      <c r="S217" s="211">
        <v>0</v>
      </c>
      <c r="T217" s="212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3" t="s">
        <v>191</v>
      </c>
      <c r="AT217" s="213" t="s">
        <v>264</v>
      </c>
      <c r="AU217" s="213" t="s">
        <v>88</v>
      </c>
      <c r="AY217" s="19" t="s">
        <v>124</v>
      </c>
      <c r="BE217" s="214">
        <f>IF(N217="základní",J217,0)</f>
        <v>0</v>
      </c>
      <c r="BF217" s="214">
        <f>IF(N217="snížená",J217,0)</f>
        <v>0</v>
      </c>
      <c r="BG217" s="214">
        <f>IF(N217="zákl. přenesená",J217,0)</f>
        <v>0</v>
      </c>
      <c r="BH217" s="214">
        <f>IF(N217="sníž. přenesená",J217,0)</f>
        <v>0</v>
      </c>
      <c r="BI217" s="214">
        <f>IF(N217="nulová",J217,0)</f>
        <v>0</v>
      </c>
      <c r="BJ217" s="19" t="s">
        <v>86</v>
      </c>
      <c r="BK217" s="214">
        <f>ROUND(I217*H217,2)</f>
        <v>0</v>
      </c>
      <c r="BL217" s="19" t="s">
        <v>131</v>
      </c>
      <c r="BM217" s="213" t="s">
        <v>306</v>
      </c>
    </row>
    <row r="218" s="2" customFormat="1">
      <c r="A218" s="40"/>
      <c r="B218" s="41"/>
      <c r="C218" s="42"/>
      <c r="D218" s="215" t="s">
        <v>133</v>
      </c>
      <c r="E218" s="42"/>
      <c r="F218" s="216" t="s">
        <v>305</v>
      </c>
      <c r="G218" s="42"/>
      <c r="H218" s="42"/>
      <c r="I218" s="217"/>
      <c r="J218" s="42"/>
      <c r="K218" s="42"/>
      <c r="L218" s="46"/>
      <c r="M218" s="218"/>
      <c r="N218" s="219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133</v>
      </c>
      <c r="AU218" s="19" t="s">
        <v>88</v>
      </c>
    </row>
    <row r="219" s="2" customFormat="1">
      <c r="A219" s="40"/>
      <c r="B219" s="41"/>
      <c r="C219" s="42"/>
      <c r="D219" s="215" t="s">
        <v>137</v>
      </c>
      <c r="E219" s="42"/>
      <c r="F219" s="222" t="s">
        <v>307</v>
      </c>
      <c r="G219" s="42"/>
      <c r="H219" s="42"/>
      <c r="I219" s="217"/>
      <c r="J219" s="42"/>
      <c r="K219" s="42"/>
      <c r="L219" s="46"/>
      <c r="M219" s="218"/>
      <c r="N219" s="219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137</v>
      </c>
      <c r="AU219" s="19" t="s">
        <v>88</v>
      </c>
    </row>
    <row r="220" s="13" customFormat="1">
      <c r="A220" s="13"/>
      <c r="B220" s="223"/>
      <c r="C220" s="224"/>
      <c r="D220" s="215" t="s">
        <v>139</v>
      </c>
      <c r="E220" s="225" t="s">
        <v>40</v>
      </c>
      <c r="F220" s="226" t="s">
        <v>7</v>
      </c>
      <c r="G220" s="224"/>
      <c r="H220" s="227">
        <v>21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3" t="s">
        <v>139</v>
      </c>
      <c r="AU220" s="233" t="s">
        <v>88</v>
      </c>
      <c r="AV220" s="13" t="s">
        <v>88</v>
      </c>
      <c r="AW220" s="13" t="s">
        <v>38</v>
      </c>
      <c r="AX220" s="13" t="s">
        <v>86</v>
      </c>
      <c r="AY220" s="233" t="s">
        <v>124</v>
      </c>
    </row>
    <row r="221" s="2" customFormat="1" ht="16.5" customHeight="1">
      <c r="A221" s="40"/>
      <c r="B221" s="41"/>
      <c r="C221" s="255" t="s">
        <v>308</v>
      </c>
      <c r="D221" s="255" t="s">
        <v>264</v>
      </c>
      <c r="E221" s="256" t="s">
        <v>309</v>
      </c>
      <c r="F221" s="257" t="s">
        <v>310</v>
      </c>
      <c r="G221" s="258" t="s">
        <v>286</v>
      </c>
      <c r="H221" s="259">
        <v>21</v>
      </c>
      <c r="I221" s="260"/>
      <c r="J221" s="261">
        <f>ROUND(I221*H221,2)</f>
        <v>0</v>
      </c>
      <c r="K221" s="257" t="s">
        <v>130</v>
      </c>
      <c r="L221" s="262"/>
      <c r="M221" s="263" t="s">
        <v>40</v>
      </c>
      <c r="N221" s="264" t="s">
        <v>49</v>
      </c>
      <c r="O221" s="86"/>
      <c r="P221" s="211">
        <f>O221*H221</f>
        <v>0</v>
      </c>
      <c r="Q221" s="211">
        <v>0.050599999999999999</v>
      </c>
      <c r="R221" s="211">
        <f>Q221*H221</f>
        <v>1.0626</v>
      </c>
      <c r="S221" s="211">
        <v>0</v>
      </c>
      <c r="T221" s="212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3" t="s">
        <v>191</v>
      </c>
      <c r="AT221" s="213" t="s">
        <v>264</v>
      </c>
      <c r="AU221" s="213" t="s">
        <v>88</v>
      </c>
      <c r="AY221" s="19" t="s">
        <v>124</v>
      </c>
      <c r="BE221" s="214">
        <f>IF(N221="základní",J221,0)</f>
        <v>0</v>
      </c>
      <c r="BF221" s="214">
        <f>IF(N221="snížená",J221,0)</f>
        <v>0</v>
      </c>
      <c r="BG221" s="214">
        <f>IF(N221="zákl. přenesená",J221,0)</f>
        <v>0</v>
      </c>
      <c r="BH221" s="214">
        <f>IF(N221="sníž. přenesená",J221,0)</f>
        <v>0</v>
      </c>
      <c r="BI221" s="214">
        <f>IF(N221="nulová",J221,0)</f>
        <v>0</v>
      </c>
      <c r="BJ221" s="19" t="s">
        <v>86</v>
      </c>
      <c r="BK221" s="214">
        <f>ROUND(I221*H221,2)</f>
        <v>0</v>
      </c>
      <c r="BL221" s="19" t="s">
        <v>131</v>
      </c>
      <c r="BM221" s="213" t="s">
        <v>311</v>
      </c>
    </row>
    <row r="222" s="2" customFormat="1">
      <c r="A222" s="40"/>
      <c r="B222" s="41"/>
      <c r="C222" s="42"/>
      <c r="D222" s="215" t="s">
        <v>133</v>
      </c>
      <c r="E222" s="42"/>
      <c r="F222" s="216" t="s">
        <v>310</v>
      </c>
      <c r="G222" s="42"/>
      <c r="H222" s="42"/>
      <c r="I222" s="217"/>
      <c r="J222" s="42"/>
      <c r="K222" s="42"/>
      <c r="L222" s="46"/>
      <c r="M222" s="218"/>
      <c r="N222" s="219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133</v>
      </c>
      <c r="AU222" s="19" t="s">
        <v>88</v>
      </c>
    </row>
    <row r="223" s="2" customFormat="1">
      <c r="A223" s="40"/>
      <c r="B223" s="41"/>
      <c r="C223" s="42"/>
      <c r="D223" s="215" t="s">
        <v>137</v>
      </c>
      <c r="E223" s="42"/>
      <c r="F223" s="222" t="s">
        <v>312</v>
      </c>
      <c r="G223" s="42"/>
      <c r="H223" s="42"/>
      <c r="I223" s="217"/>
      <c r="J223" s="42"/>
      <c r="K223" s="42"/>
      <c r="L223" s="46"/>
      <c r="M223" s="218"/>
      <c r="N223" s="219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137</v>
      </c>
      <c r="AU223" s="19" t="s">
        <v>88</v>
      </c>
    </row>
    <row r="224" s="13" customFormat="1">
      <c r="A224" s="13"/>
      <c r="B224" s="223"/>
      <c r="C224" s="224"/>
      <c r="D224" s="215" t="s">
        <v>139</v>
      </c>
      <c r="E224" s="225" t="s">
        <v>40</v>
      </c>
      <c r="F224" s="226" t="s">
        <v>7</v>
      </c>
      <c r="G224" s="224"/>
      <c r="H224" s="227">
        <v>21</v>
      </c>
      <c r="I224" s="228"/>
      <c r="J224" s="224"/>
      <c r="K224" s="224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139</v>
      </c>
      <c r="AU224" s="233" t="s">
        <v>88</v>
      </c>
      <c r="AV224" s="13" t="s">
        <v>88</v>
      </c>
      <c r="AW224" s="13" t="s">
        <v>38</v>
      </c>
      <c r="AX224" s="13" t="s">
        <v>86</v>
      </c>
      <c r="AY224" s="233" t="s">
        <v>124</v>
      </c>
    </row>
    <row r="225" s="2" customFormat="1" ht="24.15" customHeight="1">
      <c r="A225" s="40"/>
      <c r="B225" s="41"/>
      <c r="C225" s="255" t="s">
        <v>313</v>
      </c>
      <c r="D225" s="255" t="s">
        <v>264</v>
      </c>
      <c r="E225" s="256" t="s">
        <v>314</v>
      </c>
      <c r="F225" s="257" t="s">
        <v>315</v>
      </c>
      <c r="G225" s="258" t="s">
        <v>286</v>
      </c>
      <c r="H225" s="259">
        <v>21</v>
      </c>
      <c r="I225" s="260"/>
      <c r="J225" s="261">
        <f>ROUND(I225*H225,2)</f>
        <v>0</v>
      </c>
      <c r="K225" s="257" t="s">
        <v>130</v>
      </c>
      <c r="L225" s="262"/>
      <c r="M225" s="263" t="s">
        <v>40</v>
      </c>
      <c r="N225" s="264" t="s">
        <v>49</v>
      </c>
      <c r="O225" s="86"/>
      <c r="P225" s="211">
        <f>O225*H225</f>
        <v>0</v>
      </c>
      <c r="Q225" s="211">
        <v>0.0060000000000000001</v>
      </c>
      <c r="R225" s="211">
        <f>Q225*H225</f>
        <v>0.126</v>
      </c>
      <c r="S225" s="211">
        <v>0</v>
      </c>
      <c r="T225" s="212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3" t="s">
        <v>191</v>
      </c>
      <c r="AT225" s="213" t="s">
        <v>264</v>
      </c>
      <c r="AU225" s="213" t="s">
        <v>88</v>
      </c>
      <c r="AY225" s="19" t="s">
        <v>124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19" t="s">
        <v>86</v>
      </c>
      <c r="BK225" s="214">
        <f>ROUND(I225*H225,2)</f>
        <v>0</v>
      </c>
      <c r="BL225" s="19" t="s">
        <v>131</v>
      </c>
      <c r="BM225" s="213" t="s">
        <v>316</v>
      </c>
    </row>
    <row r="226" s="2" customFormat="1">
      <c r="A226" s="40"/>
      <c r="B226" s="41"/>
      <c r="C226" s="42"/>
      <c r="D226" s="215" t="s">
        <v>133</v>
      </c>
      <c r="E226" s="42"/>
      <c r="F226" s="216" t="s">
        <v>315</v>
      </c>
      <c r="G226" s="42"/>
      <c r="H226" s="42"/>
      <c r="I226" s="217"/>
      <c r="J226" s="42"/>
      <c r="K226" s="42"/>
      <c r="L226" s="46"/>
      <c r="M226" s="218"/>
      <c r="N226" s="219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133</v>
      </c>
      <c r="AU226" s="19" t="s">
        <v>88</v>
      </c>
    </row>
    <row r="227" s="13" customFormat="1">
      <c r="A227" s="13"/>
      <c r="B227" s="223"/>
      <c r="C227" s="224"/>
      <c r="D227" s="215" t="s">
        <v>139</v>
      </c>
      <c r="E227" s="225" t="s">
        <v>40</v>
      </c>
      <c r="F227" s="226" t="s">
        <v>7</v>
      </c>
      <c r="G227" s="224"/>
      <c r="H227" s="227">
        <v>21</v>
      </c>
      <c r="I227" s="228"/>
      <c r="J227" s="224"/>
      <c r="K227" s="224"/>
      <c r="L227" s="229"/>
      <c r="M227" s="230"/>
      <c r="N227" s="231"/>
      <c r="O227" s="231"/>
      <c r="P227" s="231"/>
      <c r="Q227" s="231"/>
      <c r="R227" s="231"/>
      <c r="S227" s="231"/>
      <c r="T227" s="23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3" t="s">
        <v>139</v>
      </c>
      <c r="AU227" s="233" t="s">
        <v>88</v>
      </c>
      <c r="AV227" s="13" t="s">
        <v>88</v>
      </c>
      <c r="AW227" s="13" t="s">
        <v>38</v>
      </c>
      <c r="AX227" s="13" t="s">
        <v>86</v>
      </c>
      <c r="AY227" s="233" t="s">
        <v>124</v>
      </c>
    </row>
    <row r="228" s="12" customFormat="1" ht="22.8" customHeight="1">
      <c r="A228" s="12"/>
      <c r="B228" s="186"/>
      <c r="C228" s="187"/>
      <c r="D228" s="188" t="s">
        <v>77</v>
      </c>
      <c r="E228" s="200" t="s">
        <v>199</v>
      </c>
      <c r="F228" s="200" t="s">
        <v>317</v>
      </c>
      <c r="G228" s="187"/>
      <c r="H228" s="187"/>
      <c r="I228" s="190"/>
      <c r="J228" s="201">
        <f>BK228</f>
        <v>0</v>
      </c>
      <c r="K228" s="187"/>
      <c r="L228" s="192"/>
      <c r="M228" s="193"/>
      <c r="N228" s="194"/>
      <c r="O228" s="194"/>
      <c r="P228" s="195">
        <f>P229+SUM(P230:P374)</f>
        <v>0</v>
      </c>
      <c r="Q228" s="194"/>
      <c r="R228" s="195">
        <f>R229+SUM(R230:R374)</f>
        <v>113.10737999999999</v>
      </c>
      <c r="S228" s="194"/>
      <c r="T228" s="196">
        <f>T229+SUM(T230:T374)</f>
        <v>2772.5574999999999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97" t="s">
        <v>86</v>
      </c>
      <c r="AT228" s="198" t="s">
        <v>77</v>
      </c>
      <c r="AU228" s="198" t="s">
        <v>86</v>
      </c>
      <c r="AY228" s="197" t="s">
        <v>124</v>
      </c>
      <c r="BK228" s="199">
        <f>BK229+SUM(BK230:BK374)</f>
        <v>0</v>
      </c>
    </row>
    <row r="229" s="2" customFormat="1" ht="24.15" customHeight="1">
      <c r="A229" s="40"/>
      <c r="B229" s="41"/>
      <c r="C229" s="202" t="s">
        <v>318</v>
      </c>
      <c r="D229" s="202" t="s">
        <v>126</v>
      </c>
      <c r="E229" s="203" t="s">
        <v>319</v>
      </c>
      <c r="F229" s="204" t="s">
        <v>320</v>
      </c>
      <c r="G229" s="205" t="s">
        <v>286</v>
      </c>
      <c r="H229" s="206">
        <v>2</v>
      </c>
      <c r="I229" s="207"/>
      <c r="J229" s="208">
        <f>ROUND(I229*H229,2)</f>
        <v>0</v>
      </c>
      <c r="K229" s="204" t="s">
        <v>130</v>
      </c>
      <c r="L229" s="46"/>
      <c r="M229" s="209" t="s">
        <v>40</v>
      </c>
      <c r="N229" s="210" t="s">
        <v>49</v>
      </c>
      <c r="O229" s="86"/>
      <c r="P229" s="211">
        <f>O229*H229</f>
        <v>0</v>
      </c>
      <c r="Q229" s="211">
        <v>0.015060000000000001</v>
      </c>
      <c r="R229" s="211">
        <f>Q229*H229</f>
        <v>0.030120000000000001</v>
      </c>
      <c r="S229" s="211">
        <v>0</v>
      </c>
      <c r="T229" s="212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3" t="s">
        <v>131</v>
      </c>
      <c r="AT229" s="213" t="s">
        <v>126</v>
      </c>
      <c r="AU229" s="213" t="s">
        <v>88</v>
      </c>
      <c r="AY229" s="19" t="s">
        <v>124</v>
      </c>
      <c r="BE229" s="214">
        <f>IF(N229="základní",J229,0)</f>
        <v>0</v>
      </c>
      <c r="BF229" s="214">
        <f>IF(N229="snížená",J229,0)</f>
        <v>0</v>
      </c>
      <c r="BG229" s="214">
        <f>IF(N229="zákl. přenesená",J229,0)</f>
        <v>0</v>
      </c>
      <c r="BH229" s="214">
        <f>IF(N229="sníž. přenesená",J229,0)</f>
        <v>0</v>
      </c>
      <c r="BI229" s="214">
        <f>IF(N229="nulová",J229,0)</f>
        <v>0</v>
      </c>
      <c r="BJ229" s="19" t="s">
        <v>86</v>
      </c>
      <c r="BK229" s="214">
        <f>ROUND(I229*H229,2)</f>
        <v>0</v>
      </c>
      <c r="BL229" s="19" t="s">
        <v>131</v>
      </c>
      <c r="BM229" s="213" t="s">
        <v>321</v>
      </c>
    </row>
    <row r="230" s="2" customFormat="1">
      <c r="A230" s="40"/>
      <c r="B230" s="41"/>
      <c r="C230" s="42"/>
      <c r="D230" s="215" t="s">
        <v>133</v>
      </c>
      <c r="E230" s="42"/>
      <c r="F230" s="216" t="s">
        <v>322</v>
      </c>
      <c r="G230" s="42"/>
      <c r="H230" s="42"/>
      <c r="I230" s="217"/>
      <c r="J230" s="42"/>
      <c r="K230" s="42"/>
      <c r="L230" s="46"/>
      <c r="M230" s="218"/>
      <c r="N230" s="219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133</v>
      </c>
      <c r="AU230" s="19" t="s">
        <v>88</v>
      </c>
    </row>
    <row r="231" s="2" customFormat="1">
      <c r="A231" s="40"/>
      <c r="B231" s="41"/>
      <c r="C231" s="42"/>
      <c r="D231" s="220" t="s">
        <v>135</v>
      </c>
      <c r="E231" s="42"/>
      <c r="F231" s="221" t="s">
        <v>323</v>
      </c>
      <c r="G231" s="42"/>
      <c r="H231" s="42"/>
      <c r="I231" s="217"/>
      <c r="J231" s="42"/>
      <c r="K231" s="42"/>
      <c r="L231" s="46"/>
      <c r="M231" s="218"/>
      <c r="N231" s="219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135</v>
      </c>
      <c r="AU231" s="19" t="s">
        <v>88</v>
      </c>
    </row>
    <row r="232" s="13" customFormat="1">
      <c r="A232" s="13"/>
      <c r="B232" s="223"/>
      <c r="C232" s="224"/>
      <c r="D232" s="215" t="s">
        <v>139</v>
      </c>
      <c r="E232" s="225" t="s">
        <v>40</v>
      </c>
      <c r="F232" s="226" t="s">
        <v>324</v>
      </c>
      <c r="G232" s="224"/>
      <c r="H232" s="227">
        <v>2</v>
      </c>
      <c r="I232" s="228"/>
      <c r="J232" s="224"/>
      <c r="K232" s="224"/>
      <c r="L232" s="229"/>
      <c r="M232" s="230"/>
      <c r="N232" s="231"/>
      <c r="O232" s="231"/>
      <c r="P232" s="231"/>
      <c r="Q232" s="231"/>
      <c r="R232" s="231"/>
      <c r="S232" s="231"/>
      <c r="T232" s="23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3" t="s">
        <v>139</v>
      </c>
      <c r="AU232" s="233" t="s">
        <v>88</v>
      </c>
      <c r="AV232" s="13" t="s">
        <v>88</v>
      </c>
      <c r="AW232" s="13" t="s">
        <v>38</v>
      </c>
      <c r="AX232" s="13" t="s">
        <v>86</v>
      </c>
      <c r="AY232" s="233" t="s">
        <v>124</v>
      </c>
    </row>
    <row r="233" s="2" customFormat="1" ht="24.15" customHeight="1">
      <c r="A233" s="40"/>
      <c r="B233" s="41"/>
      <c r="C233" s="202" t="s">
        <v>325</v>
      </c>
      <c r="D233" s="202" t="s">
        <v>126</v>
      </c>
      <c r="E233" s="203" t="s">
        <v>326</v>
      </c>
      <c r="F233" s="204" t="s">
        <v>327</v>
      </c>
      <c r="G233" s="205" t="s">
        <v>159</v>
      </c>
      <c r="H233" s="206">
        <v>347.5</v>
      </c>
      <c r="I233" s="207"/>
      <c r="J233" s="208">
        <f>ROUND(I233*H233,2)</f>
        <v>0</v>
      </c>
      <c r="K233" s="204" t="s">
        <v>130</v>
      </c>
      <c r="L233" s="46"/>
      <c r="M233" s="209" t="s">
        <v>40</v>
      </c>
      <c r="N233" s="210" t="s">
        <v>49</v>
      </c>
      <c r="O233" s="86"/>
      <c r="P233" s="211">
        <f>O233*H233</f>
        <v>0</v>
      </c>
      <c r="Q233" s="211">
        <v>0.0011999999999999999</v>
      </c>
      <c r="R233" s="211">
        <f>Q233*H233</f>
        <v>0.41699999999999998</v>
      </c>
      <c r="S233" s="211">
        <v>0</v>
      </c>
      <c r="T233" s="212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3" t="s">
        <v>131</v>
      </c>
      <c r="AT233" s="213" t="s">
        <v>126</v>
      </c>
      <c r="AU233" s="213" t="s">
        <v>88</v>
      </c>
      <c r="AY233" s="19" t="s">
        <v>124</v>
      </c>
      <c r="BE233" s="214">
        <f>IF(N233="základní",J233,0)</f>
        <v>0</v>
      </c>
      <c r="BF233" s="214">
        <f>IF(N233="snížená",J233,0)</f>
        <v>0</v>
      </c>
      <c r="BG233" s="214">
        <f>IF(N233="zákl. přenesená",J233,0)</f>
        <v>0</v>
      </c>
      <c r="BH233" s="214">
        <f>IF(N233="sníž. přenesená",J233,0)</f>
        <v>0</v>
      </c>
      <c r="BI233" s="214">
        <f>IF(N233="nulová",J233,0)</f>
        <v>0</v>
      </c>
      <c r="BJ233" s="19" t="s">
        <v>86</v>
      </c>
      <c r="BK233" s="214">
        <f>ROUND(I233*H233,2)</f>
        <v>0</v>
      </c>
      <c r="BL233" s="19" t="s">
        <v>131</v>
      </c>
      <c r="BM233" s="213" t="s">
        <v>328</v>
      </c>
    </row>
    <row r="234" s="2" customFormat="1">
      <c r="A234" s="40"/>
      <c r="B234" s="41"/>
      <c r="C234" s="42"/>
      <c r="D234" s="215" t="s">
        <v>133</v>
      </c>
      <c r="E234" s="42"/>
      <c r="F234" s="216" t="s">
        <v>329</v>
      </c>
      <c r="G234" s="42"/>
      <c r="H234" s="42"/>
      <c r="I234" s="217"/>
      <c r="J234" s="42"/>
      <c r="K234" s="42"/>
      <c r="L234" s="46"/>
      <c r="M234" s="218"/>
      <c r="N234" s="219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133</v>
      </c>
      <c r="AU234" s="19" t="s">
        <v>88</v>
      </c>
    </row>
    <row r="235" s="2" customFormat="1">
      <c r="A235" s="40"/>
      <c r="B235" s="41"/>
      <c r="C235" s="42"/>
      <c r="D235" s="220" t="s">
        <v>135</v>
      </c>
      <c r="E235" s="42"/>
      <c r="F235" s="221" t="s">
        <v>330</v>
      </c>
      <c r="G235" s="42"/>
      <c r="H235" s="42"/>
      <c r="I235" s="217"/>
      <c r="J235" s="42"/>
      <c r="K235" s="42"/>
      <c r="L235" s="46"/>
      <c r="M235" s="218"/>
      <c r="N235" s="219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135</v>
      </c>
      <c r="AU235" s="19" t="s">
        <v>88</v>
      </c>
    </row>
    <row r="236" s="13" customFormat="1">
      <c r="A236" s="13"/>
      <c r="B236" s="223"/>
      <c r="C236" s="224"/>
      <c r="D236" s="215" t="s">
        <v>139</v>
      </c>
      <c r="E236" s="225" t="s">
        <v>40</v>
      </c>
      <c r="F236" s="226" t="s">
        <v>331</v>
      </c>
      <c r="G236" s="224"/>
      <c r="H236" s="227">
        <v>2.5</v>
      </c>
      <c r="I236" s="228"/>
      <c r="J236" s="224"/>
      <c r="K236" s="224"/>
      <c r="L236" s="229"/>
      <c r="M236" s="230"/>
      <c r="N236" s="231"/>
      <c r="O236" s="231"/>
      <c r="P236" s="231"/>
      <c r="Q236" s="231"/>
      <c r="R236" s="231"/>
      <c r="S236" s="231"/>
      <c r="T236" s="23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3" t="s">
        <v>139</v>
      </c>
      <c r="AU236" s="233" t="s">
        <v>88</v>
      </c>
      <c r="AV236" s="13" t="s">
        <v>88</v>
      </c>
      <c r="AW236" s="13" t="s">
        <v>38</v>
      </c>
      <c r="AX236" s="13" t="s">
        <v>78</v>
      </c>
      <c r="AY236" s="233" t="s">
        <v>124</v>
      </c>
    </row>
    <row r="237" s="13" customFormat="1">
      <c r="A237" s="13"/>
      <c r="B237" s="223"/>
      <c r="C237" s="224"/>
      <c r="D237" s="215" t="s">
        <v>139</v>
      </c>
      <c r="E237" s="225" t="s">
        <v>40</v>
      </c>
      <c r="F237" s="226" t="s">
        <v>332</v>
      </c>
      <c r="G237" s="224"/>
      <c r="H237" s="227">
        <v>9</v>
      </c>
      <c r="I237" s="228"/>
      <c r="J237" s="224"/>
      <c r="K237" s="224"/>
      <c r="L237" s="229"/>
      <c r="M237" s="230"/>
      <c r="N237" s="231"/>
      <c r="O237" s="231"/>
      <c r="P237" s="231"/>
      <c r="Q237" s="231"/>
      <c r="R237" s="231"/>
      <c r="S237" s="231"/>
      <c r="T237" s="23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3" t="s">
        <v>139</v>
      </c>
      <c r="AU237" s="233" t="s">
        <v>88</v>
      </c>
      <c r="AV237" s="13" t="s">
        <v>88</v>
      </c>
      <c r="AW237" s="13" t="s">
        <v>38</v>
      </c>
      <c r="AX237" s="13" t="s">
        <v>78</v>
      </c>
      <c r="AY237" s="233" t="s">
        <v>124</v>
      </c>
    </row>
    <row r="238" s="13" customFormat="1">
      <c r="A238" s="13"/>
      <c r="B238" s="223"/>
      <c r="C238" s="224"/>
      <c r="D238" s="215" t="s">
        <v>139</v>
      </c>
      <c r="E238" s="225" t="s">
        <v>40</v>
      </c>
      <c r="F238" s="226" t="s">
        <v>333</v>
      </c>
      <c r="G238" s="224"/>
      <c r="H238" s="227">
        <v>62</v>
      </c>
      <c r="I238" s="228"/>
      <c r="J238" s="224"/>
      <c r="K238" s="224"/>
      <c r="L238" s="229"/>
      <c r="M238" s="230"/>
      <c r="N238" s="231"/>
      <c r="O238" s="231"/>
      <c r="P238" s="231"/>
      <c r="Q238" s="231"/>
      <c r="R238" s="231"/>
      <c r="S238" s="231"/>
      <c r="T238" s="23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3" t="s">
        <v>139</v>
      </c>
      <c r="AU238" s="233" t="s">
        <v>88</v>
      </c>
      <c r="AV238" s="13" t="s">
        <v>88</v>
      </c>
      <c r="AW238" s="13" t="s">
        <v>38</v>
      </c>
      <c r="AX238" s="13" t="s">
        <v>78</v>
      </c>
      <c r="AY238" s="233" t="s">
        <v>124</v>
      </c>
    </row>
    <row r="239" s="13" customFormat="1">
      <c r="A239" s="13"/>
      <c r="B239" s="223"/>
      <c r="C239" s="224"/>
      <c r="D239" s="215" t="s">
        <v>139</v>
      </c>
      <c r="E239" s="225" t="s">
        <v>40</v>
      </c>
      <c r="F239" s="226" t="s">
        <v>334</v>
      </c>
      <c r="G239" s="224"/>
      <c r="H239" s="227">
        <v>5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3" t="s">
        <v>139</v>
      </c>
      <c r="AU239" s="233" t="s">
        <v>88</v>
      </c>
      <c r="AV239" s="13" t="s">
        <v>88</v>
      </c>
      <c r="AW239" s="13" t="s">
        <v>38</v>
      </c>
      <c r="AX239" s="13" t="s">
        <v>78</v>
      </c>
      <c r="AY239" s="233" t="s">
        <v>124</v>
      </c>
    </row>
    <row r="240" s="13" customFormat="1">
      <c r="A240" s="13"/>
      <c r="B240" s="223"/>
      <c r="C240" s="224"/>
      <c r="D240" s="215" t="s">
        <v>139</v>
      </c>
      <c r="E240" s="225" t="s">
        <v>40</v>
      </c>
      <c r="F240" s="226" t="s">
        <v>335</v>
      </c>
      <c r="G240" s="224"/>
      <c r="H240" s="227">
        <v>80</v>
      </c>
      <c r="I240" s="228"/>
      <c r="J240" s="224"/>
      <c r="K240" s="224"/>
      <c r="L240" s="229"/>
      <c r="M240" s="230"/>
      <c r="N240" s="231"/>
      <c r="O240" s="231"/>
      <c r="P240" s="231"/>
      <c r="Q240" s="231"/>
      <c r="R240" s="231"/>
      <c r="S240" s="231"/>
      <c r="T240" s="23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3" t="s">
        <v>139</v>
      </c>
      <c r="AU240" s="233" t="s">
        <v>88</v>
      </c>
      <c r="AV240" s="13" t="s">
        <v>88</v>
      </c>
      <c r="AW240" s="13" t="s">
        <v>38</v>
      </c>
      <c r="AX240" s="13" t="s">
        <v>78</v>
      </c>
      <c r="AY240" s="233" t="s">
        <v>124</v>
      </c>
    </row>
    <row r="241" s="13" customFormat="1">
      <c r="A241" s="13"/>
      <c r="B241" s="223"/>
      <c r="C241" s="224"/>
      <c r="D241" s="215" t="s">
        <v>139</v>
      </c>
      <c r="E241" s="225" t="s">
        <v>40</v>
      </c>
      <c r="F241" s="226" t="s">
        <v>336</v>
      </c>
      <c r="G241" s="224"/>
      <c r="H241" s="227">
        <v>4</v>
      </c>
      <c r="I241" s="228"/>
      <c r="J241" s="224"/>
      <c r="K241" s="224"/>
      <c r="L241" s="229"/>
      <c r="M241" s="230"/>
      <c r="N241" s="231"/>
      <c r="O241" s="231"/>
      <c r="P241" s="231"/>
      <c r="Q241" s="231"/>
      <c r="R241" s="231"/>
      <c r="S241" s="231"/>
      <c r="T241" s="23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3" t="s">
        <v>139</v>
      </c>
      <c r="AU241" s="233" t="s">
        <v>88</v>
      </c>
      <c r="AV241" s="13" t="s">
        <v>88</v>
      </c>
      <c r="AW241" s="13" t="s">
        <v>38</v>
      </c>
      <c r="AX241" s="13" t="s">
        <v>78</v>
      </c>
      <c r="AY241" s="233" t="s">
        <v>124</v>
      </c>
    </row>
    <row r="242" s="13" customFormat="1">
      <c r="A242" s="13"/>
      <c r="B242" s="223"/>
      <c r="C242" s="224"/>
      <c r="D242" s="215" t="s">
        <v>139</v>
      </c>
      <c r="E242" s="225" t="s">
        <v>40</v>
      </c>
      <c r="F242" s="226" t="s">
        <v>337</v>
      </c>
      <c r="G242" s="224"/>
      <c r="H242" s="227">
        <v>16</v>
      </c>
      <c r="I242" s="228"/>
      <c r="J242" s="224"/>
      <c r="K242" s="224"/>
      <c r="L242" s="229"/>
      <c r="M242" s="230"/>
      <c r="N242" s="231"/>
      <c r="O242" s="231"/>
      <c r="P242" s="231"/>
      <c r="Q242" s="231"/>
      <c r="R242" s="231"/>
      <c r="S242" s="231"/>
      <c r="T242" s="23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3" t="s">
        <v>139</v>
      </c>
      <c r="AU242" s="233" t="s">
        <v>88</v>
      </c>
      <c r="AV242" s="13" t="s">
        <v>88</v>
      </c>
      <c r="AW242" s="13" t="s">
        <v>38</v>
      </c>
      <c r="AX242" s="13" t="s">
        <v>78</v>
      </c>
      <c r="AY242" s="233" t="s">
        <v>124</v>
      </c>
    </row>
    <row r="243" s="13" customFormat="1">
      <c r="A243" s="13"/>
      <c r="B243" s="223"/>
      <c r="C243" s="224"/>
      <c r="D243" s="215" t="s">
        <v>139</v>
      </c>
      <c r="E243" s="225" t="s">
        <v>40</v>
      </c>
      <c r="F243" s="226" t="s">
        <v>338</v>
      </c>
      <c r="G243" s="224"/>
      <c r="H243" s="227">
        <v>37</v>
      </c>
      <c r="I243" s="228"/>
      <c r="J243" s="224"/>
      <c r="K243" s="224"/>
      <c r="L243" s="229"/>
      <c r="M243" s="230"/>
      <c r="N243" s="231"/>
      <c r="O243" s="231"/>
      <c r="P243" s="231"/>
      <c r="Q243" s="231"/>
      <c r="R243" s="231"/>
      <c r="S243" s="231"/>
      <c r="T243" s="23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3" t="s">
        <v>139</v>
      </c>
      <c r="AU243" s="233" t="s">
        <v>88</v>
      </c>
      <c r="AV243" s="13" t="s">
        <v>88</v>
      </c>
      <c r="AW243" s="13" t="s">
        <v>38</v>
      </c>
      <c r="AX243" s="13" t="s">
        <v>78</v>
      </c>
      <c r="AY243" s="233" t="s">
        <v>124</v>
      </c>
    </row>
    <row r="244" s="13" customFormat="1">
      <c r="A244" s="13"/>
      <c r="B244" s="223"/>
      <c r="C244" s="224"/>
      <c r="D244" s="215" t="s">
        <v>139</v>
      </c>
      <c r="E244" s="225" t="s">
        <v>40</v>
      </c>
      <c r="F244" s="226" t="s">
        <v>339</v>
      </c>
      <c r="G244" s="224"/>
      <c r="H244" s="227">
        <v>34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139</v>
      </c>
      <c r="AU244" s="233" t="s">
        <v>88</v>
      </c>
      <c r="AV244" s="13" t="s">
        <v>88</v>
      </c>
      <c r="AW244" s="13" t="s">
        <v>38</v>
      </c>
      <c r="AX244" s="13" t="s">
        <v>78</v>
      </c>
      <c r="AY244" s="233" t="s">
        <v>124</v>
      </c>
    </row>
    <row r="245" s="13" customFormat="1">
      <c r="A245" s="13"/>
      <c r="B245" s="223"/>
      <c r="C245" s="224"/>
      <c r="D245" s="215" t="s">
        <v>139</v>
      </c>
      <c r="E245" s="225" t="s">
        <v>40</v>
      </c>
      <c r="F245" s="226" t="s">
        <v>340</v>
      </c>
      <c r="G245" s="224"/>
      <c r="H245" s="227">
        <v>98</v>
      </c>
      <c r="I245" s="228"/>
      <c r="J245" s="224"/>
      <c r="K245" s="224"/>
      <c r="L245" s="229"/>
      <c r="M245" s="230"/>
      <c r="N245" s="231"/>
      <c r="O245" s="231"/>
      <c r="P245" s="231"/>
      <c r="Q245" s="231"/>
      <c r="R245" s="231"/>
      <c r="S245" s="231"/>
      <c r="T245" s="23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3" t="s">
        <v>139</v>
      </c>
      <c r="AU245" s="233" t="s">
        <v>88</v>
      </c>
      <c r="AV245" s="13" t="s">
        <v>88</v>
      </c>
      <c r="AW245" s="13" t="s">
        <v>38</v>
      </c>
      <c r="AX245" s="13" t="s">
        <v>78</v>
      </c>
      <c r="AY245" s="233" t="s">
        <v>124</v>
      </c>
    </row>
    <row r="246" s="14" customFormat="1">
      <c r="A246" s="14"/>
      <c r="B246" s="234"/>
      <c r="C246" s="235"/>
      <c r="D246" s="215" t="s">
        <v>139</v>
      </c>
      <c r="E246" s="236" t="s">
        <v>40</v>
      </c>
      <c r="F246" s="237" t="s">
        <v>155</v>
      </c>
      <c r="G246" s="235"/>
      <c r="H246" s="238">
        <v>347.5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4" t="s">
        <v>139</v>
      </c>
      <c r="AU246" s="244" t="s">
        <v>88</v>
      </c>
      <c r="AV246" s="14" t="s">
        <v>131</v>
      </c>
      <c r="AW246" s="14" t="s">
        <v>38</v>
      </c>
      <c r="AX246" s="14" t="s">
        <v>86</v>
      </c>
      <c r="AY246" s="244" t="s">
        <v>124</v>
      </c>
    </row>
    <row r="247" s="2" customFormat="1" ht="24.15" customHeight="1">
      <c r="A247" s="40"/>
      <c r="B247" s="41"/>
      <c r="C247" s="202" t="s">
        <v>341</v>
      </c>
      <c r="D247" s="202" t="s">
        <v>126</v>
      </c>
      <c r="E247" s="203" t="s">
        <v>342</v>
      </c>
      <c r="F247" s="204" t="s">
        <v>343</v>
      </c>
      <c r="G247" s="205" t="s">
        <v>159</v>
      </c>
      <c r="H247" s="206">
        <v>36</v>
      </c>
      <c r="I247" s="207"/>
      <c r="J247" s="208">
        <f>ROUND(I247*H247,2)</f>
        <v>0</v>
      </c>
      <c r="K247" s="204" t="s">
        <v>130</v>
      </c>
      <c r="L247" s="46"/>
      <c r="M247" s="209" t="s">
        <v>40</v>
      </c>
      <c r="N247" s="210" t="s">
        <v>49</v>
      </c>
      <c r="O247" s="86"/>
      <c r="P247" s="211">
        <f>O247*H247</f>
        <v>0</v>
      </c>
      <c r="Q247" s="211">
        <v>0.0011999999999999999</v>
      </c>
      <c r="R247" s="211">
        <f>Q247*H247</f>
        <v>0.043199999999999995</v>
      </c>
      <c r="S247" s="211">
        <v>0</v>
      </c>
      <c r="T247" s="212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3" t="s">
        <v>131</v>
      </c>
      <c r="AT247" s="213" t="s">
        <v>126</v>
      </c>
      <c r="AU247" s="213" t="s">
        <v>88</v>
      </c>
      <c r="AY247" s="19" t="s">
        <v>124</v>
      </c>
      <c r="BE247" s="214">
        <f>IF(N247="základní",J247,0)</f>
        <v>0</v>
      </c>
      <c r="BF247" s="214">
        <f>IF(N247="snížená",J247,0)</f>
        <v>0</v>
      </c>
      <c r="BG247" s="214">
        <f>IF(N247="zákl. přenesená",J247,0)</f>
        <v>0</v>
      </c>
      <c r="BH247" s="214">
        <f>IF(N247="sníž. přenesená",J247,0)</f>
        <v>0</v>
      </c>
      <c r="BI247" s="214">
        <f>IF(N247="nulová",J247,0)</f>
        <v>0</v>
      </c>
      <c r="BJ247" s="19" t="s">
        <v>86</v>
      </c>
      <c r="BK247" s="214">
        <f>ROUND(I247*H247,2)</f>
        <v>0</v>
      </c>
      <c r="BL247" s="19" t="s">
        <v>131</v>
      </c>
      <c r="BM247" s="213" t="s">
        <v>344</v>
      </c>
    </row>
    <row r="248" s="2" customFormat="1">
      <c r="A248" s="40"/>
      <c r="B248" s="41"/>
      <c r="C248" s="42"/>
      <c r="D248" s="215" t="s">
        <v>133</v>
      </c>
      <c r="E248" s="42"/>
      <c r="F248" s="216" t="s">
        <v>345</v>
      </c>
      <c r="G248" s="42"/>
      <c r="H248" s="42"/>
      <c r="I248" s="217"/>
      <c r="J248" s="42"/>
      <c r="K248" s="42"/>
      <c r="L248" s="46"/>
      <c r="M248" s="218"/>
      <c r="N248" s="219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133</v>
      </c>
      <c r="AU248" s="19" t="s">
        <v>88</v>
      </c>
    </row>
    <row r="249" s="2" customFormat="1">
      <c r="A249" s="40"/>
      <c r="B249" s="41"/>
      <c r="C249" s="42"/>
      <c r="D249" s="220" t="s">
        <v>135</v>
      </c>
      <c r="E249" s="42"/>
      <c r="F249" s="221" t="s">
        <v>346</v>
      </c>
      <c r="G249" s="42"/>
      <c r="H249" s="42"/>
      <c r="I249" s="217"/>
      <c r="J249" s="42"/>
      <c r="K249" s="42"/>
      <c r="L249" s="46"/>
      <c r="M249" s="218"/>
      <c r="N249" s="219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135</v>
      </c>
      <c r="AU249" s="19" t="s">
        <v>88</v>
      </c>
    </row>
    <row r="250" s="13" customFormat="1">
      <c r="A250" s="13"/>
      <c r="B250" s="223"/>
      <c r="C250" s="224"/>
      <c r="D250" s="215" t="s">
        <v>139</v>
      </c>
      <c r="E250" s="225" t="s">
        <v>40</v>
      </c>
      <c r="F250" s="226" t="s">
        <v>347</v>
      </c>
      <c r="G250" s="224"/>
      <c r="H250" s="227">
        <v>36</v>
      </c>
      <c r="I250" s="228"/>
      <c r="J250" s="224"/>
      <c r="K250" s="224"/>
      <c r="L250" s="229"/>
      <c r="M250" s="230"/>
      <c r="N250" s="231"/>
      <c r="O250" s="231"/>
      <c r="P250" s="231"/>
      <c r="Q250" s="231"/>
      <c r="R250" s="231"/>
      <c r="S250" s="231"/>
      <c r="T250" s="23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3" t="s">
        <v>139</v>
      </c>
      <c r="AU250" s="233" t="s">
        <v>88</v>
      </c>
      <c r="AV250" s="13" t="s">
        <v>88</v>
      </c>
      <c r="AW250" s="13" t="s">
        <v>38</v>
      </c>
      <c r="AX250" s="13" t="s">
        <v>86</v>
      </c>
      <c r="AY250" s="233" t="s">
        <v>124</v>
      </c>
    </row>
    <row r="251" s="2" customFormat="1" ht="24.15" customHeight="1">
      <c r="A251" s="40"/>
      <c r="B251" s="41"/>
      <c r="C251" s="202" t="s">
        <v>348</v>
      </c>
      <c r="D251" s="202" t="s">
        <v>126</v>
      </c>
      <c r="E251" s="203" t="s">
        <v>349</v>
      </c>
      <c r="F251" s="204" t="s">
        <v>350</v>
      </c>
      <c r="G251" s="205" t="s">
        <v>159</v>
      </c>
      <c r="H251" s="206">
        <v>338.5</v>
      </c>
      <c r="I251" s="207"/>
      <c r="J251" s="208">
        <f>ROUND(I251*H251,2)</f>
        <v>0</v>
      </c>
      <c r="K251" s="204" t="s">
        <v>130</v>
      </c>
      <c r="L251" s="46"/>
      <c r="M251" s="209" t="s">
        <v>40</v>
      </c>
      <c r="N251" s="210" t="s">
        <v>49</v>
      </c>
      <c r="O251" s="86"/>
      <c r="P251" s="211">
        <f>O251*H251</f>
        <v>0</v>
      </c>
      <c r="Q251" s="211">
        <v>0.0016000000000000001</v>
      </c>
      <c r="R251" s="211">
        <f>Q251*H251</f>
        <v>0.54160000000000008</v>
      </c>
      <c r="S251" s="211">
        <v>0</v>
      </c>
      <c r="T251" s="212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3" t="s">
        <v>131</v>
      </c>
      <c r="AT251" s="213" t="s">
        <v>126</v>
      </c>
      <c r="AU251" s="213" t="s">
        <v>88</v>
      </c>
      <c r="AY251" s="19" t="s">
        <v>124</v>
      </c>
      <c r="BE251" s="214">
        <f>IF(N251="základní",J251,0)</f>
        <v>0</v>
      </c>
      <c r="BF251" s="214">
        <f>IF(N251="snížená",J251,0)</f>
        <v>0</v>
      </c>
      <c r="BG251" s="214">
        <f>IF(N251="zákl. přenesená",J251,0)</f>
        <v>0</v>
      </c>
      <c r="BH251" s="214">
        <f>IF(N251="sníž. přenesená",J251,0)</f>
        <v>0</v>
      </c>
      <c r="BI251" s="214">
        <f>IF(N251="nulová",J251,0)</f>
        <v>0</v>
      </c>
      <c r="BJ251" s="19" t="s">
        <v>86</v>
      </c>
      <c r="BK251" s="214">
        <f>ROUND(I251*H251,2)</f>
        <v>0</v>
      </c>
      <c r="BL251" s="19" t="s">
        <v>131</v>
      </c>
      <c r="BM251" s="213" t="s">
        <v>351</v>
      </c>
    </row>
    <row r="252" s="2" customFormat="1">
      <c r="A252" s="40"/>
      <c r="B252" s="41"/>
      <c r="C252" s="42"/>
      <c r="D252" s="215" t="s">
        <v>133</v>
      </c>
      <c r="E252" s="42"/>
      <c r="F252" s="216" t="s">
        <v>352</v>
      </c>
      <c r="G252" s="42"/>
      <c r="H252" s="42"/>
      <c r="I252" s="217"/>
      <c r="J252" s="42"/>
      <c r="K252" s="42"/>
      <c r="L252" s="46"/>
      <c r="M252" s="218"/>
      <c r="N252" s="219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133</v>
      </c>
      <c r="AU252" s="19" t="s">
        <v>88</v>
      </c>
    </row>
    <row r="253" s="2" customFormat="1">
      <c r="A253" s="40"/>
      <c r="B253" s="41"/>
      <c r="C253" s="42"/>
      <c r="D253" s="220" t="s">
        <v>135</v>
      </c>
      <c r="E253" s="42"/>
      <c r="F253" s="221" t="s">
        <v>353</v>
      </c>
      <c r="G253" s="42"/>
      <c r="H253" s="42"/>
      <c r="I253" s="217"/>
      <c r="J253" s="42"/>
      <c r="K253" s="42"/>
      <c r="L253" s="46"/>
      <c r="M253" s="218"/>
      <c r="N253" s="219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135</v>
      </c>
      <c r="AU253" s="19" t="s">
        <v>88</v>
      </c>
    </row>
    <row r="254" s="13" customFormat="1">
      <c r="A254" s="13"/>
      <c r="B254" s="223"/>
      <c r="C254" s="224"/>
      <c r="D254" s="215" t="s">
        <v>139</v>
      </c>
      <c r="E254" s="225" t="s">
        <v>40</v>
      </c>
      <c r="F254" s="226" t="s">
        <v>331</v>
      </c>
      <c r="G254" s="224"/>
      <c r="H254" s="227">
        <v>2.5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3" t="s">
        <v>139</v>
      </c>
      <c r="AU254" s="233" t="s">
        <v>88</v>
      </c>
      <c r="AV254" s="13" t="s">
        <v>88</v>
      </c>
      <c r="AW254" s="13" t="s">
        <v>38</v>
      </c>
      <c r="AX254" s="13" t="s">
        <v>78</v>
      </c>
      <c r="AY254" s="233" t="s">
        <v>124</v>
      </c>
    </row>
    <row r="255" s="13" customFormat="1">
      <c r="A255" s="13"/>
      <c r="B255" s="223"/>
      <c r="C255" s="224"/>
      <c r="D255" s="215" t="s">
        <v>139</v>
      </c>
      <c r="E255" s="225" t="s">
        <v>40</v>
      </c>
      <c r="F255" s="226" t="s">
        <v>333</v>
      </c>
      <c r="G255" s="224"/>
      <c r="H255" s="227">
        <v>62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3" t="s">
        <v>139</v>
      </c>
      <c r="AU255" s="233" t="s">
        <v>88</v>
      </c>
      <c r="AV255" s="13" t="s">
        <v>88</v>
      </c>
      <c r="AW255" s="13" t="s">
        <v>38</v>
      </c>
      <c r="AX255" s="13" t="s">
        <v>78</v>
      </c>
      <c r="AY255" s="233" t="s">
        <v>124</v>
      </c>
    </row>
    <row r="256" s="13" customFormat="1">
      <c r="A256" s="13"/>
      <c r="B256" s="223"/>
      <c r="C256" s="224"/>
      <c r="D256" s="215" t="s">
        <v>139</v>
      </c>
      <c r="E256" s="225" t="s">
        <v>40</v>
      </c>
      <c r="F256" s="226" t="s">
        <v>334</v>
      </c>
      <c r="G256" s="224"/>
      <c r="H256" s="227">
        <v>5</v>
      </c>
      <c r="I256" s="228"/>
      <c r="J256" s="224"/>
      <c r="K256" s="224"/>
      <c r="L256" s="229"/>
      <c r="M256" s="230"/>
      <c r="N256" s="231"/>
      <c r="O256" s="231"/>
      <c r="P256" s="231"/>
      <c r="Q256" s="231"/>
      <c r="R256" s="231"/>
      <c r="S256" s="231"/>
      <c r="T256" s="23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3" t="s">
        <v>139</v>
      </c>
      <c r="AU256" s="233" t="s">
        <v>88</v>
      </c>
      <c r="AV256" s="13" t="s">
        <v>88</v>
      </c>
      <c r="AW256" s="13" t="s">
        <v>38</v>
      </c>
      <c r="AX256" s="13" t="s">
        <v>78</v>
      </c>
      <c r="AY256" s="233" t="s">
        <v>124</v>
      </c>
    </row>
    <row r="257" s="13" customFormat="1">
      <c r="A257" s="13"/>
      <c r="B257" s="223"/>
      <c r="C257" s="224"/>
      <c r="D257" s="215" t="s">
        <v>139</v>
      </c>
      <c r="E257" s="225" t="s">
        <v>40</v>
      </c>
      <c r="F257" s="226" t="s">
        <v>335</v>
      </c>
      <c r="G257" s="224"/>
      <c r="H257" s="227">
        <v>80</v>
      </c>
      <c r="I257" s="228"/>
      <c r="J257" s="224"/>
      <c r="K257" s="224"/>
      <c r="L257" s="229"/>
      <c r="M257" s="230"/>
      <c r="N257" s="231"/>
      <c r="O257" s="231"/>
      <c r="P257" s="231"/>
      <c r="Q257" s="231"/>
      <c r="R257" s="231"/>
      <c r="S257" s="231"/>
      <c r="T257" s="23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3" t="s">
        <v>139</v>
      </c>
      <c r="AU257" s="233" t="s">
        <v>88</v>
      </c>
      <c r="AV257" s="13" t="s">
        <v>88</v>
      </c>
      <c r="AW257" s="13" t="s">
        <v>38</v>
      </c>
      <c r="AX257" s="13" t="s">
        <v>78</v>
      </c>
      <c r="AY257" s="233" t="s">
        <v>124</v>
      </c>
    </row>
    <row r="258" s="13" customFormat="1">
      <c r="A258" s="13"/>
      <c r="B258" s="223"/>
      <c r="C258" s="224"/>
      <c r="D258" s="215" t="s">
        <v>139</v>
      </c>
      <c r="E258" s="225" t="s">
        <v>40</v>
      </c>
      <c r="F258" s="226" t="s">
        <v>336</v>
      </c>
      <c r="G258" s="224"/>
      <c r="H258" s="227">
        <v>4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3" t="s">
        <v>139</v>
      </c>
      <c r="AU258" s="233" t="s">
        <v>88</v>
      </c>
      <c r="AV258" s="13" t="s">
        <v>88</v>
      </c>
      <c r="AW258" s="13" t="s">
        <v>38</v>
      </c>
      <c r="AX258" s="13" t="s">
        <v>78</v>
      </c>
      <c r="AY258" s="233" t="s">
        <v>124</v>
      </c>
    </row>
    <row r="259" s="13" customFormat="1">
      <c r="A259" s="13"/>
      <c r="B259" s="223"/>
      <c r="C259" s="224"/>
      <c r="D259" s="215" t="s">
        <v>139</v>
      </c>
      <c r="E259" s="225" t="s">
        <v>40</v>
      </c>
      <c r="F259" s="226" t="s">
        <v>337</v>
      </c>
      <c r="G259" s="224"/>
      <c r="H259" s="227">
        <v>16</v>
      </c>
      <c r="I259" s="228"/>
      <c r="J259" s="224"/>
      <c r="K259" s="224"/>
      <c r="L259" s="229"/>
      <c r="M259" s="230"/>
      <c r="N259" s="231"/>
      <c r="O259" s="231"/>
      <c r="P259" s="231"/>
      <c r="Q259" s="231"/>
      <c r="R259" s="231"/>
      <c r="S259" s="231"/>
      <c r="T259" s="23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3" t="s">
        <v>139</v>
      </c>
      <c r="AU259" s="233" t="s">
        <v>88</v>
      </c>
      <c r="AV259" s="13" t="s">
        <v>88</v>
      </c>
      <c r="AW259" s="13" t="s">
        <v>38</v>
      </c>
      <c r="AX259" s="13" t="s">
        <v>78</v>
      </c>
      <c r="AY259" s="233" t="s">
        <v>124</v>
      </c>
    </row>
    <row r="260" s="13" customFormat="1">
      <c r="A260" s="13"/>
      <c r="B260" s="223"/>
      <c r="C260" s="224"/>
      <c r="D260" s="215" t="s">
        <v>139</v>
      </c>
      <c r="E260" s="225" t="s">
        <v>40</v>
      </c>
      <c r="F260" s="226" t="s">
        <v>338</v>
      </c>
      <c r="G260" s="224"/>
      <c r="H260" s="227">
        <v>37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3" t="s">
        <v>139</v>
      </c>
      <c r="AU260" s="233" t="s">
        <v>88</v>
      </c>
      <c r="AV260" s="13" t="s">
        <v>88</v>
      </c>
      <c r="AW260" s="13" t="s">
        <v>38</v>
      </c>
      <c r="AX260" s="13" t="s">
        <v>78</v>
      </c>
      <c r="AY260" s="233" t="s">
        <v>124</v>
      </c>
    </row>
    <row r="261" s="13" customFormat="1">
      <c r="A261" s="13"/>
      <c r="B261" s="223"/>
      <c r="C261" s="224"/>
      <c r="D261" s="215" t="s">
        <v>139</v>
      </c>
      <c r="E261" s="225" t="s">
        <v>40</v>
      </c>
      <c r="F261" s="226" t="s">
        <v>339</v>
      </c>
      <c r="G261" s="224"/>
      <c r="H261" s="227">
        <v>34</v>
      </c>
      <c r="I261" s="228"/>
      <c r="J261" s="224"/>
      <c r="K261" s="224"/>
      <c r="L261" s="229"/>
      <c r="M261" s="230"/>
      <c r="N261" s="231"/>
      <c r="O261" s="231"/>
      <c r="P261" s="231"/>
      <c r="Q261" s="231"/>
      <c r="R261" s="231"/>
      <c r="S261" s="231"/>
      <c r="T261" s="23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3" t="s">
        <v>139</v>
      </c>
      <c r="AU261" s="233" t="s">
        <v>88</v>
      </c>
      <c r="AV261" s="13" t="s">
        <v>88</v>
      </c>
      <c r="AW261" s="13" t="s">
        <v>38</v>
      </c>
      <c r="AX261" s="13" t="s">
        <v>78</v>
      </c>
      <c r="AY261" s="233" t="s">
        <v>124</v>
      </c>
    </row>
    <row r="262" s="13" customFormat="1">
      <c r="A262" s="13"/>
      <c r="B262" s="223"/>
      <c r="C262" s="224"/>
      <c r="D262" s="215" t="s">
        <v>139</v>
      </c>
      <c r="E262" s="225" t="s">
        <v>40</v>
      </c>
      <c r="F262" s="226" t="s">
        <v>340</v>
      </c>
      <c r="G262" s="224"/>
      <c r="H262" s="227">
        <v>98</v>
      </c>
      <c r="I262" s="228"/>
      <c r="J262" s="224"/>
      <c r="K262" s="224"/>
      <c r="L262" s="229"/>
      <c r="M262" s="230"/>
      <c r="N262" s="231"/>
      <c r="O262" s="231"/>
      <c r="P262" s="231"/>
      <c r="Q262" s="231"/>
      <c r="R262" s="231"/>
      <c r="S262" s="231"/>
      <c r="T262" s="23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3" t="s">
        <v>139</v>
      </c>
      <c r="AU262" s="233" t="s">
        <v>88</v>
      </c>
      <c r="AV262" s="13" t="s">
        <v>88</v>
      </c>
      <c r="AW262" s="13" t="s">
        <v>38</v>
      </c>
      <c r="AX262" s="13" t="s">
        <v>78</v>
      </c>
      <c r="AY262" s="233" t="s">
        <v>124</v>
      </c>
    </row>
    <row r="263" s="14" customFormat="1">
      <c r="A263" s="14"/>
      <c r="B263" s="234"/>
      <c r="C263" s="235"/>
      <c r="D263" s="215" t="s">
        <v>139</v>
      </c>
      <c r="E263" s="236" t="s">
        <v>40</v>
      </c>
      <c r="F263" s="237" t="s">
        <v>155</v>
      </c>
      <c r="G263" s="235"/>
      <c r="H263" s="238">
        <v>338.5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4" t="s">
        <v>139</v>
      </c>
      <c r="AU263" s="244" t="s">
        <v>88</v>
      </c>
      <c r="AV263" s="14" t="s">
        <v>131</v>
      </c>
      <c r="AW263" s="14" t="s">
        <v>38</v>
      </c>
      <c r="AX263" s="14" t="s">
        <v>86</v>
      </c>
      <c r="AY263" s="244" t="s">
        <v>124</v>
      </c>
    </row>
    <row r="264" s="2" customFormat="1" ht="24.15" customHeight="1">
      <c r="A264" s="40"/>
      <c r="B264" s="41"/>
      <c r="C264" s="202" t="s">
        <v>354</v>
      </c>
      <c r="D264" s="202" t="s">
        <v>126</v>
      </c>
      <c r="E264" s="203" t="s">
        <v>355</v>
      </c>
      <c r="F264" s="204" t="s">
        <v>356</v>
      </c>
      <c r="G264" s="205" t="s">
        <v>159</v>
      </c>
      <c r="H264" s="206">
        <v>36</v>
      </c>
      <c r="I264" s="207"/>
      <c r="J264" s="208">
        <f>ROUND(I264*H264,2)</f>
        <v>0</v>
      </c>
      <c r="K264" s="204" t="s">
        <v>130</v>
      </c>
      <c r="L264" s="46"/>
      <c r="M264" s="209" t="s">
        <v>40</v>
      </c>
      <c r="N264" s="210" t="s">
        <v>49</v>
      </c>
      <c r="O264" s="86"/>
      <c r="P264" s="211">
        <f>O264*H264</f>
        <v>0</v>
      </c>
      <c r="Q264" s="211">
        <v>0.0016000000000000001</v>
      </c>
      <c r="R264" s="211">
        <f>Q264*H264</f>
        <v>0.057600000000000005</v>
      </c>
      <c r="S264" s="211">
        <v>0</v>
      </c>
      <c r="T264" s="212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3" t="s">
        <v>131</v>
      </c>
      <c r="AT264" s="213" t="s">
        <v>126</v>
      </c>
      <c r="AU264" s="213" t="s">
        <v>88</v>
      </c>
      <c r="AY264" s="19" t="s">
        <v>124</v>
      </c>
      <c r="BE264" s="214">
        <f>IF(N264="základní",J264,0)</f>
        <v>0</v>
      </c>
      <c r="BF264" s="214">
        <f>IF(N264="snížená",J264,0)</f>
        <v>0</v>
      </c>
      <c r="BG264" s="214">
        <f>IF(N264="zákl. přenesená",J264,0)</f>
        <v>0</v>
      </c>
      <c r="BH264" s="214">
        <f>IF(N264="sníž. přenesená",J264,0)</f>
        <v>0</v>
      </c>
      <c r="BI264" s="214">
        <f>IF(N264="nulová",J264,0)</f>
        <v>0</v>
      </c>
      <c r="BJ264" s="19" t="s">
        <v>86</v>
      </c>
      <c r="BK264" s="214">
        <f>ROUND(I264*H264,2)</f>
        <v>0</v>
      </c>
      <c r="BL264" s="19" t="s">
        <v>131</v>
      </c>
      <c r="BM264" s="213" t="s">
        <v>357</v>
      </c>
    </row>
    <row r="265" s="2" customFormat="1">
      <c r="A265" s="40"/>
      <c r="B265" s="41"/>
      <c r="C265" s="42"/>
      <c r="D265" s="215" t="s">
        <v>133</v>
      </c>
      <c r="E265" s="42"/>
      <c r="F265" s="216" t="s">
        <v>358</v>
      </c>
      <c r="G265" s="42"/>
      <c r="H265" s="42"/>
      <c r="I265" s="217"/>
      <c r="J265" s="42"/>
      <c r="K265" s="42"/>
      <c r="L265" s="46"/>
      <c r="M265" s="218"/>
      <c r="N265" s="219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133</v>
      </c>
      <c r="AU265" s="19" t="s">
        <v>88</v>
      </c>
    </row>
    <row r="266" s="2" customFormat="1">
      <c r="A266" s="40"/>
      <c r="B266" s="41"/>
      <c r="C266" s="42"/>
      <c r="D266" s="220" t="s">
        <v>135</v>
      </c>
      <c r="E266" s="42"/>
      <c r="F266" s="221" t="s">
        <v>359</v>
      </c>
      <c r="G266" s="42"/>
      <c r="H266" s="42"/>
      <c r="I266" s="217"/>
      <c r="J266" s="42"/>
      <c r="K266" s="42"/>
      <c r="L266" s="46"/>
      <c r="M266" s="218"/>
      <c r="N266" s="219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135</v>
      </c>
      <c r="AU266" s="19" t="s">
        <v>88</v>
      </c>
    </row>
    <row r="267" s="13" customFormat="1">
      <c r="A267" s="13"/>
      <c r="B267" s="223"/>
      <c r="C267" s="224"/>
      <c r="D267" s="215" t="s">
        <v>139</v>
      </c>
      <c r="E267" s="225" t="s">
        <v>40</v>
      </c>
      <c r="F267" s="226" t="s">
        <v>347</v>
      </c>
      <c r="G267" s="224"/>
      <c r="H267" s="227">
        <v>36</v>
      </c>
      <c r="I267" s="228"/>
      <c r="J267" s="224"/>
      <c r="K267" s="224"/>
      <c r="L267" s="229"/>
      <c r="M267" s="230"/>
      <c r="N267" s="231"/>
      <c r="O267" s="231"/>
      <c r="P267" s="231"/>
      <c r="Q267" s="231"/>
      <c r="R267" s="231"/>
      <c r="S267" s="231"/>
      <c r="T267" s="23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3" t="s">
        <v>139</v>
      </c>
      <c r="AU267" s="233" t="s">
        <v>88</v>
      </c>
      <c r="AV267" s="13" t="s">
        <v>88</v>
      </c>
      <c r="AW267" s="13" t="s">
        <v>38</v>
      </c>
      <c r="AX267" s="13" t="s">
        <v>86</v>
      </c>
      <c r="AY267" s="233" t="s">
        <v>124</v>
      </c>
    </row>
    <row r="268" s="2" customFormat="1" ht="33" customHeight="1">
      <c r="A268" s="40"/>
      <c r="B268" s="41"/>
      <c r="C268" s="202" t="s">
        <v>360</v>
      </c>
      <c r="D268" s="202" t="s">
        <v>126</v>
      </c>
      <c r="E268" s="203" t="s">
        <v>361</v>
      </c>
      <c r="F268" s="204" t="s">
        <v>362</v>
      </c>
      <c r="G268" s="205" t="s">
        <v>363</v>
      </c>
      <c r="H268" s="206">
        <v>16</v>
      </c>
      <c r="I268" s="207"/>
      <c r="J268" s="208">
        <f>ROUND(I268*H268,2)</f>
        <v>0</v>
      </c>
      <c r="K268" s="204" t="s">
        <v>130</v>
      </c>
      <c r="L268" s="46"/>
      <c r="M268" s="209" t="s">
        <v>40</v>
      </c>
      <c r="N268" s="210" t="s">
        <v>49</v>
      </c>
      <c r="O268" s="86"/>
      <c r="P268" s="211">
        <f>O268*H268</f>
        <v>0</v>
      </c>
      <c r="Q268" s="211">
        <v>0.14215</v>
      </c>
      <c r="R268" s="211">
        <f>Q268*H268</f>
        <v>2.2744</v>
      </c>
      <c r="S268" s="211">
        <v>0</v>
      </c>
      <c r="T268" s="212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3" t="s">
        <v>131</v>
      </c>
      <c r="AT268" s="213" t="s">
        <v>126</v>
      </c>
      <c r="AU268" s="213" t="s">
        <v>88</v>
      </c>
      <c r="AY268" s="19" t="s">
        <v>124</v>
      </c>
      <c r="BE268" s="214">
        <f>IF(N268="základní",J268,0)</f>
        <v>0</v>
      </c>
      <c r="BF268" s="214">
        <f>IF(N268="snížená",J268,0)</f>
        <v>0</v>
      </c>
      <c r="BG268" s="214">
        <f>IF(N268="zákl. přenesená",J268,0)</f>
        <v>0</v>
      </c>
      <c r="BH268" s="214">
        <f>IF(N268="sníž. přenesená",J268,0)</f>
        <v>0</v>
      </c>
      <c r="BI268" s="214">
        <f>IF(N268="nulová",J268,0)</f>
        <v>0</v>
      </c>
      <c r="BJ268" s="19" t="s">
        <v>86</v>
      </c>
      <c r="BK268" s="214">
        <f>ROUND(I268*H268,2)</f>
        <v>0</v>
      </c>
      <c r="BL268" s="19" t="s">
        <v>131</v>
      </c>
      <c r="BM268" s="213" t="s">
        <v>364</v>
      </c>
    </row>
    <row r="269" s="2" customFormat="1">
      <c r="A269" s="40"/>
      <c r="B269" s="41"/>
      <c r="C269" s="42"/>
      <c r="D269" s="215" t="s">
        <v>133</v>
      </c>
      <c r="E269" s="42"/>
      <c r="F269" s="216" t="s">
        <v>365</v>
      </c>
      <c r="G269" s="42"/>
      <c r="H269" s="42"/>
      <c r="I269" s="217"/>
      <c r="J269" s="42"/>
      <c r="K269" s="42"/>
      <c r="L269" s="46"/>
      <c r="M269" s="218"/>
      <c r="N269" s="219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133</v>
      </c>
      <c r="AU269" s="19" t="s">
        <v>88</v>
      </c>
    </row>
    <row r="270" s="2" customFormat="1">
      <c r="A270" s="40"/>
      <c r="B270" s="41"/>
      <c r="C270" s="42"/>
      <c r="D270" s="220" t="s">
        <v>135</v>
      </c>
      <c r="E270" s="42"/>
      <c r="F270" s="221" t="s">
        <v>366</v>
      </c>
      <c r="G270" s="42"/>
      <c r="H270" s="42"/>
      <c r="I270" s="217"/>
      <c r="J270" s="42"/>
      <c r="K270" s="42"/>
      <c r="L270" s="46"/>
      <c r="M270" s="218"/>
      <c r="N270" s="219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135</v>
      </c>
      <c r="AU270" s="19" t="s">
        <v>88</v>
      </c>
    </row>
    <row r="271" s="13" customFormat="1">
      <c r="A271" s="13"/>
      <c r="B271" s="223"/>
      <c r="C271" s="224"/>
      <c r="D271" s="215" t="s">
        <v>139</v>
      </c>
      <c r="E271" s="225" t="s">
        <v>40</v>
      </c>
      <c r="F271" s="226" t="s">
        <v>250</v>
      </c>
      <c r="G271" s="224"/>
      <c r="H271" s="227">
        <v>16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3" t="s">
        <v>139</v>
      </c>
      <c r="AU271" s="233" t="s">
        <v>88</v>
      </c>
      <c r="AV271" s="13" t="s">
        <v>88</v>
      </c>
      <c r="AW271" s="13" t="s">
        <v>38</v>
      </c>
      <c r="AX271" s="13" t="s">
        <v>86</v>
      </c>
      <c r="AY271" s="233" t="s">
        <v>124</v>
      </c>
    </row>
    <row r="272" s="2" customFormat="1" ht="16.5" customHeight="1">
      <c r="A272" s="40"/>
      <c r="B272" s="41"/>
      <c r="C272" s="255" t="s">
        <v>367</v>
      </c>
      <c r="D272" s="255" t="s">
        <v>264</v>
      </c>
      <c r="E272" s="256" t="s">
        <v>368</v>
      </c>
      <c r="F272" s="257" t="s">
        <v>369</v>
      </c>
      <c r="G272" s="258" t="s">
        <v>363</v>
      </c>
      <c r="H272" s="259">
        <v>32.640000000000001</v>
      </c>
      <c r="I272" s="260"/>
      <c r="J272" s="261">
        <f>ROUND(I272*H272,2)</f>
        <v>0</v>
      </c>
      <c r="K272" s="257" t="s">
        <v>130</v>
      </c>
      <c r="L272" s="262"/>
      <c r="M272" s="263" t="s">
        <v>40</v>
      </c>
      <c r="N272" s="264" t="s">
        <v>49</v>
      </c>
      <c r="O272" s="86"/>
      <c r="P272" s="211">
        <f>O272*H272</f>
        <v>0</v>
      </c>
      <c r="Q272" s="211">
        <v>0.045999999999999999</v>
      </c>
      <c r="R272" s="211">
        <f>Q272*H272</f>
        <v>1.5014400000000001</v>
      </c>
      <c r="S272" s="211">
        <v>0</v>
      </c>
      <c r="T272" s="212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3" t="s">
        <v>191</v>
      </c>
      <c r="AT272" s="213" t="s">
        <v>264</v>
      </c>
      <c r="AU272" s="213" t="s">
        <v>88</v>
      </c>
      <c r="AY272" s="19" t="s">
        <v>124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19" t="s">
        <v>86</v>
      </c>
      <c r="BK272" s="214">
        <f>ROUND(I272*H272,2)</f>
        <v>0</v>
      </c>
      <c r="BL272" s="19" t="s">
        <v>131</v>
      </c>
      <c r="BM272" s="213" t="s">
        <v>370</v>
      </c>
    </row>
    <row r="273" s="2" customFormat="1">
      <c r="A273" s="40"/>
      <c r="B273" s="41"/>
      <c r="C273" s="42"/>
      <c r="D273" s="215" t="s">
        <v>133</v>
      </c>
      <c r="E273" s="42"/>
      <c r="F273" s="216" t="s">
        <v>369</v>
      </c>
      <c r="G273" s="42"/>
      <c r="H273" s="42"/>
      <c r="I273" s="217"/>
      <c r="J273" s="42"/>
      <c r="K273" s="42"/>
      <c r="L273" s="46"/>
      <c r="M273" s="218"/>
      <c r="N273" s="219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133</v>
      </c>
      <c r="AU273" s="19" t="s">
        <v>88</v>
      </c>
    </row>
    <row r="274" s="13" customFormat="1">
      <c r="A274" s="13"/>
      <c r="B274" s="223"/>
      <c r="C274" s="224"/>
      <c r="D274" s="215" t="s">
        <v>139</v>
      </c>
      <c r="E274" s="225" t="s">
        <v>40</v>
      </c>
      <c r="F274" s="226" t="s">
        <v>250</v>
      </c>
      <c r="G274" s="224"/>
      <c r="H274" s="227">
        <v>16</v>
      </c>
      <c r="I274" s="228"/>
      <c r="J274" s="224"/>
      <c r="K274" s="224"/>
      <c r="L274" s="229"/>
      <c r="M274" s="230"/>
      <c r="N274" s="231"/>
      <c r="O274" s="231"/>
      <c r="P274" s="231"/>
      <c r="Q274" s="231"/>
      <c r="R274" s="231"/>
      <c r="S274" s="231"/>
      <c r="T274" s="23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3" t="s">
        <v>139</v>
      </c>
      <c r="AU274" s="233" t="s">
        <v>88</v>
      </c>
      <c r="AV274" s="13" t="s">
        <v>88</v>
      </c>
      <c r="AW274" s="13" t="s">
        <v>38</v>
      </c>
      <c r="AX274" s="13" t="s">
        <v>86</v>
      </c>
      <c r="AY274" s="233" t="s">
        <v>124</v>
      </c>
    </row>
    <row r="275" s="13" customFormat="1">
      <c r="A275" s="13"/>
      <c r="B275" s="223"/>
      <c r="C275" s="224"/>
      <c r="D275" s="215" t="s">
        <v>139</v>
      </c>
      <c r="E275" s="224"/>
      <c r="F275" s="226" t="s">
        <v>371</v>
      </c>
      <c r="G275" s="224"/>
      <c r="H275" s="227">
        <v>32.640000000000001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3" t="s">
        <v>139</v>
      </c>
      <c r="AU275" s="233" t="s">
        <v>88</v>
      </c>
      <c r="AV275" s="13" t="s">
        <v>88</v>
      </c>
      <c r="AW275" s="13" t="s">
        <v>4</v>
      </c>
      <c r="AX275" s="13" t="s">
        <v>86</v>
      </c>
      <c r="AY275" s="233" t="s">
        <v>124</v>
      </c>
    </row>
    <row r="276" s="2" customFormat="1" ht="24.15" customHeight="1">
      <c r="A276" s="40"/>
      <c r="B276" s="41"/>
      <c r="C276" s="202" t="s">
        <v>372</v>
      </c>
      <c r="D276" s="202" t="s">
        <v>126</v>
      </c>
      <c r="E276" s="203" t="s">
        <v>373</v>
      </c>
      <c r="F276" s="204" t="s">
        <v>374</v>
      </c>
      <c r="G276" s="205" t="s">
        <v>363</v>
      </c>
      <c r="H276" s="206">
        <v>80</v>
      </c>
      <c r="I276" s="207"/>
      <c r="J276" s="208">
        <f>ROUND(I276*H276,2)</f>
        <v>0</v>
      </c>
      <c r="K276" s="204" t="s">
        <v>130</v>
      </c>
      <c r="L276" s="46"/>
      <c r="M276" s="209" t="s">
        <v>40</v>
      </c>
      <c r="N276" s="210" t="s">
        <v>49</v>
      </c>
      <c r="O276" s="86"/>
      <c r="P276" s="211">
        <f>O276*H276</f>
        <v>0</v>
      </c>
      <c r="Q276" s="211">
        <v>0.01444</v>
      </c>
      <c r="R276" s="211">
        <f>Q276*H276</f>
        <v>1.1552</v>
      </c>
      <c r="S276" s="211">
        <v>0</v>
      </c>
      <c r="T276" s="212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3" t="s">
        <v>131</v>
      </c>
      <c r="AT276" s="213" t="s">
        <v>126</v>
      </c>
      <c r="AU276" s="213" t="s">
        <v>88</v>
      </c>
      <c r="AY276" s="19" t="s">
        <v>124</v>
      </c>
      <c r="BE276" s="214">
        <f>IF(N276="základní",J276,0)</f>
        <v>0</v>
      </c>
      <c r="BF276" s="214">
        <f>IF(N276="snížená",J276,0)</f>
        <v>0</v>
      </c>
      <c r="BG276" s="214">
        <f>IF(N276="zákl. přenesená",J276,0)</f>
        <v>0</v>
      </c>
      <c r="BH276" s="214">
        <f>IF(N276="sníž. přenesená",J276,0)</f>
        <v>0</v>
      </c>
      <c r="BI276" s="214">
        <f>IF(N276="nulová",J276,0)</f>
        <v>0</v>
      </c>
      <c r="BJ276" s="19" t="s">
        <v>86</v>
      </c>
      <c r="BK276" s="214">
        <f>ROUND(I276*H276,2)</f>
        <v>0</v>
      </c>
      <c r="BL276" s="19" t="s">
        <v>131</v>
      </c>
      <c r="BM276" s="213" t="s">
        <v>375</v>
      </c>
    </row>
    <row r="277" s="2" customFormat="1">
      <c r="A277" s="40"/>
      <c r="B277" s="41"/>
      <c r="C277" s="42"/>
      <c r="D277" s="215" t="s">
        <v>133</v>
      </c>
      <c r="E277" s="42"/>
      <c r="F277" s="216" t="s">
        <v>376</v>
      </c>
      <c r="G277" s="42"/>
      <c r="H277" s="42"/>
      <c r="I277" s="217"/>
      <c r="J277" s="42"/>
      <c r="K277" s="42"/>
      <c r="L277" s="46"/>
      <c r="M277" s="218"/>
      <c r="N277" s="219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133</v>
      </c>
      <c r="AU277" s="19" t="s">
        <v>88</v>
      </c>
    </row>
    <row r="278" s="2" customFormat="1">
      <c r="A278" s="40"/>
      <c r="B278" s="41"/>
      <c r="C278" s="42"/>
      <c r="D278" s="220" t="s">
        <v>135</v>
      </c>
      <c r="E278" s="42"/>
      <c r="F278" s="221" t="s">
        <v>377</v>
      </c>
      <c r="G278" s="42"/>
      <c r="H278" s="42"/>
      <c r="I278" s="217"/>
      <c r="J278" s="42"/>
      <c r="K278" s="42"/>
      <c r="L278" s="46"/>
      <c r="M278" s="218"/>
      <c r="N278" s="219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135</v>
      </c>
      <c r="AU278" s="19" t="s">
        <v>88</v>
      </c>
    </row>
    <row r="279" s="13" customFormat="1">
      <c r="A279" s="13"/>
      <c r="B279" s="223"/>
      <c r="C279" s="224"/>
      <c r="D279" s="215" t="s">
        <v>139</v>
      </c>
      <c r="E279" s="225" t="s">
        <v>40</v>
      </c>
      <c r="F279" s="226" t="s">
        <v>378</v>
      </c>
      <c r="G279" s="224"/>
      <c r="H279" s="227">
        <v>80</v>
      </c>
      <c r="I279" s="228"/>
      <c r="J279" s="224"/>
      <c r="K279" s="224"/>
      <c r="L279" s="229"/>
      <c r="M279" s="230"/>
      <c r="N279" s="231"/>
      <c r="O279" s="231"/>
      <c r="P279" s="231"/>
      <c r="Q279" s="231"/>
      <c r="R279" s="231"/>
      <c r="S279" s="231"/>
      <c r="T279" s="23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3" t="s">
        <v>139</v>
      </c>
      <c r="AU279" s="233" t="s">
        <v>88</v>
      </c>
      <c r="AV279" s="13" t="s">
        <v>88</v>
      </c>
      <c r="AW279" s="13" t="s">
        <v>38</v>
      </c>
      <c r="AX279" s="13" t="s">
        <v>86</v>
      </c>
      <c r="AY279" s="233" t="s">
        <v>124</v>
      </c>
    </row>
    <row r="280" s="2" customFormat="1" ht="16.5" customHeight="1">
      <c r="A280" s="40"/>
      <c r="B280" s="41"/>
      <c r="C280" s="202" t="s">
        <v>379</v>
      </c>
      <c r="D280" s="202" t="s">
        <v>126</v>
      </c>
      <c r="E280" s="203" t="s">
        <v>380</v>
      </c>
      <c r="F280" s="204" t="s">
        <v>381</v>
      </c>
      <c r="G280" s="205" t="s">
        <v>159</v>
      </c>
      <c r="H280" s="206">
        <v>383.5</v>
      </c>
      <c r="I280" s="207"/>
      <c r="J280" s="208">
        <f>ROUND(I280*H280,2)</f>
        <v>0</v>
      </c>
      <c r="K280" s="204" t="s">
        <v>130</v>
      </c>
      <c r="L280" s="46"/>
      <c r="M280" s="209" t="s">
        <v>40</v>
      </c>
      <c r="N280" s="210" t="s">
        <v>49</v>
      </c>
      <c r="O280" s="86"/>
      <c r="P280" s="211">
        <f>O280*H280</f>
        <v>0</v>
      </c>
      <c r="Q280" s="211">
        <v>1.0000000000000001E-05</v>
      </c>
      <c r="R280" s="211">
        <f>Q280*H280</f>
        <v>0.0038350000000000003</v>
      </c>
      <c r="S280" s="211">
        <v>0</v>
      </c>
      <c r="T280" s="212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3" t="s">
        <v>131</v>
      </c>
      <c r="AT280" s="213" t="s">
        <v>126</v>
      </c>
      <c r="AU280" s="213" t="s">
        <v>88</v>
      </c>
      <c r="AY280" s="19" t="s">
        <v>124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19" t="s">
        <v>86</v>
      </c>
      <c r="BK280" s="214">
        <f>ROUND(I280*H280,2)</f>
        <v>0</v>
      </c>
      <c r="BL280" s="19" t="s">
        <v>131</v>
      </c>
      <c r="BM280" s="213" t="s">
        <v>382</v>
      </c>
    </row>
    <row r="281" s="2" customFormat="1">
      <c r="A281" s="40"/>
      <c r="B281" s="41"/>
      <c r="C281" s="42"/>
      <c r="D281" s="215" t="s">
        <v>133</v>
      </c>
      <c r="E281" s="42"/>
      <c r="F281" s="216" t="s">
        <v>383</v>
      </c>
      <c r="G281" s="42"/>
      <c r="H281" s="42"/>
      <c r="I281" s="217"/>
      <c r="J281" s="42"/>
      <c r="K281" s="42"/>
      <c r="L281" s="46"/>
      <c r="M281" s="218"/>
      <c r="N281" s="219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133</v>
      </c>
      <c r="AU281" s="19" t="s">
        <v>88</v>
      </c>
    </row>
    <row r="282" s="2" customFormat="1">
      <c r="A282" s="40"/>
      <c r="B282" s="41"/>
      <c r="C282" s="42"/>
      <c r="D282" s="220" t="s">
        <v>135</v>
      </c>
      <c r="E282" s="42"/>
      <c r="F282" s="221" t="s">
        <v>384</v>
      </c>
      <c r="G282" s="42"/>
      <c r="H282" s="42"/>
      <c r="I282" s="217"/>
      <c r="J282" s="42"/>
      <c r="K282" s="42"/>
      <c r="L282" s="46"/>
      <c r="M282" s="218"/>
      <c r="N282" s="219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135</v>
      </c>
      <c r="AU282" s="19" t="s">
        <v>88</v>
      </c>
    </row>
    <row r="283" s="13" customFormat="1">
      <c r="A283" s="13"/>
      <c r="B283" s="223"/>
      <c r="C283" s="224"/>
      <c r="D283" s="215" t="s">
        <v>139</v>
      </c>
      <c r="E283" s="225" t="s">
        <v>40</v>
      </c>
      <c r="F283" s="226" t="s">
        <v>331</v>
      </c>
      <c r="G283" s="224"/>
      <c r="H283" s="227">
        <v>2.5</v>
      </c>
      <c r="I283" s="228"/>
      <c r="J283" s="224"/>
      <c r="K283" s="224"/>
      <c r="L283" s="229"/>
      <c r="M283" s="230"/>
      <c r="N283" s="231"/>
      <c r="O283" s="231"/>
      <c r="P283" s="231"/>
      <c r="Q283" s="231"/>
      <c r="R283" s="231"/>
      <c r="S283" s="231"/>
      <c r="T283" s="23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3" t="s">
        <v>139</v>
      </c>
      <c r="AU283" s="233" t="s">
        <v>88</v>
      </c>
      <c r="AV283" s="13" t="s">
        <v>88</v>
      </c>
      <c r="AW283" s="13" t="s">
        <v>38</v>
      </c>
      <c r="AX283" s="13" t="s">
        <v>78</v>
      </c>
      <c r="AY283" s="233" t="s">
        <v>124</v>
      </c>
    </row>
    <row r="284" s="13" customFormat="1">
      <c r="A284" s="13"/>
      <c r="B284" s="223"/>
      <c r="C284" s="224"/>
      <c r="D284" s="215" t="s">
        <v>139</v>
      </c>
      <c r="E284" s="225" t="s">
        <v>40</v>
      </c>
      <c r="F284" s="226" t="s">
        <v>332</v>
      </c>
      <c r="G284" s="224"/>
      <c r="H284" s="227">
        <v>9</v>
      </c>
      <c r="I284" s="228"/>
      <c r="J284" s="224"/>
      <c r="K284" s="224"/>
      <c r="L284" s="229"/>
      <c r="M284" s="230"/>
      <c r="N284" s="231"/>
      <c r="O284" s="231"/>
      <c r="P284" s="231"/>
      <c r="Q284" s="231"/>
      <c r="R284" s="231"/>
      <c r="S284" s="231"/>
      <c r="T284" s="23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3" t="s">
        <v>139</v>
      </c>
      <c r="AU284" s="233" t="s">
        <v>88</v>
      </c>
      <c r="AV284" s="13" t="s">
        <v>88</v>
      </c>
      <c r="AW284" s="13" t="s">
        <v>38</v>
      </c>
      <c r="AX284" s="13" t="s">
        <v>78</v>
      </c>
      <c r="AY284" s="233" t="s">
        <v>124</v>
      </c>
    </row>
    <row r="285" s="13" customFormat="1">
      <c r="A285" s="13"/>
      <c r="B285" s="223"/>
      <c r="C285" s="224"/>
      <c r="D285" s="215" t="s">
        <v>139</v>
      </c>
      <c r="E285" s="225" t="s">
        <v>40</v>
      </c>
      <c r="F285" s="226" t="s">
        <v>333</v>
      </c>
      <c r="G285" s="224"/>
      <c r="H285" s="227">
        <v>62</v>
      </c>
      <c r="I285" s="228"/>
      <c r="J285" s="224"/>
      <c r="K285" s="224"/>
      <c r="L285" s="229"/>
      <c r="M285" s="230"/>
      <c r="N285" s="231"/>
      <c r="O285" s="231"/>
      <c r="P285" s="231"/>
      <c r="Q285" s="231"/>
      <c r="R285" s="231"/>
      <c r="S285" s="231"/>
      <c r="T285" s="23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3" t="s">
        <v>139</v>
      </c>
      <c r="AU285" s="233" t="s">
        <v>88</v>
      </c>
      <c r="AV285" s="13" t="s">
        <v>88</v>
      </c>
      <c r="AW285" s="13" t="s">
        <v>38</v>
      </c>
      <c r="AX285" s="13" t="s">
        <v>78</v>
      </c>
      <c r="AY285" s="233" t="s">
        <v>124</v>
      </c>
    </row>
    <row r="286" s="13" customFormat="1">
      <c r="A286" s="13"/>
      <c r="B286" s="223"/>
      <c r="C286" s="224"/>
      <c r="D286" s="215" t="s">
        <v>139</v>
      </c>
      <c r="E286" s="225" t="s">
        <v>40</v>
      </c>
      <c r="F286" s="226" t="s">
        <v>334</v>
      </c>
      <c r="G286" s="224"/>
      <c r="H286" s="227">
        <v>5</v>
      </c>
      <c r="I286" s="228"/>
      <c r="J286" s="224"/>
      <c r="K286" s="224"/>
      <c r="L286" s="229"/>
      <c r="M286" s="230"/>
      <c r="N286" s="231"/>
      <c r="O286" s="231"/>
      <c r="P286" s="231"/>
      <c r="Q286" s="231"/>
      <c r="R286" s="231"/>
      <c r="S286" s="231"/>
      <c r="T286" s="23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3" t="s">
        <v>139</v>
      </c>
      <c r="AU286" s="233" t="s">
        <v>88</v>
      </c>
      <c r="AV286" s="13" t="s">
        <v>88</v>
      </c>
      <c r="AW286" s="13" t="s">
        <v>38</v>
      </c>
      <c r="AX286" s="13" t="s">
        <v>78</v>
      </c>
      <c r="AY286" s="233" t="s">
        <v>124</v>
      </c>
    </row>
    <row r="287" s="13" customFormat="1">
      <c r="A287" s="13"/>
      <c r="B287" s="223"/>
      <c r="C287" s="224"/>
      <c r="D287" s="215" t="s">
        <v>139</v>
      </c>
      <c r="E287" s="225" t="s">
        <v>40</v>
      </c>
      <c r="F287" s="226" t="s">
        <v>335</v>
      </c>
      <c r="G287" s="224"/>
      <c r="H287" s="227">
        <v>80</v>
      </c>
      <c r="I287" s="228"/>
      <c r="J287" s="224"/>
      <c r="K287" s="224"/>
      <c r="L287" s="229"/>
      <c r="M287" s="230"/>
      <c r="N287" s="231"/>
      <c r="O287" s="231"/>
      <c r="P287" s="231"/>
      <c r="Q287" s="231"/>
      <c r="R287" s="231"/>
      <c r="S287" s="231"/>
      <c r="T287" s="23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3" t="s">
        <v>139</v>
      </c>
      <c r="AU287" s="233" t="s">
        <v>88</v>
      </c>
      <c r="AV287" s="13" t="s">
        <v>88</v>
      </c>
      <c r="AW287" s="13" t="s">
        <v>38</v>
      </c>
      <c r="AX287" s="13" t="s">
        <v>78</v>
      </c>
      <c r="AY287" s="233" t="s">
        <v>124</v>
      </c>
    </row>
    <row r="288" s="13" customFormat="1">
      <c r="A288" s="13"/>
      <c r="B288" s="223"/>
      <c r="C288" s="224"/>
      <c r="D288" s="215" t="s">
        <v>139</v>
      </c>
      <c r="E288" s="225" t="s">
        <v>40</v>
      </c>
      <c r="F288" s="226" t="s">
        <v>336</v>
      </c>
      <c r="G288" s="224"/>
      <c r="H288" s="227">
        <v>4</v>
      </c>
      <c r="I288" s="228"/>
      <c r="J288" s="224"/>
      <c r="K288" s="224"/>
      <c r="L288" s="229"/>
      <c r="M288" s="230"/>
      <c r="N288" s="231"/>
      <c r="O288" s="231"/>
      <c r="P288" s="231"/>
      <c r="Q288" s="231"/>
      <c r="R288" s="231"/>
      <c r="S288" s="231"/>
      <c r="T288" s="23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3" t="s">
        <v>139</v>
      </c>
      <c r="AU288" s="233" t="s">
        <v>88</v>
      </c>
      <c r="AV288" s="13" t="s">
        <v>88</v>
      </c>
      <c r="AW288" s="13" t="s">
        <v>38</v>
      </c>
      <c r="AX288" s="13" t="s">
        <v>78</v>
      </c>
      <c r="AY288" s="233" t="s">
        <v>124</v>
      </c>
    </row>
    <row r="289" s="13" customFormat="1">
      <c r="A289" s="13"/>
      <c r="B289" s="223"/>
      <c r="C289" s="224"/>
      <c r="D289" s="215" t="s">
        <v>139</v>
      </c>
      <c r="E289" s="225" t="s">
        <v>40</v>
      </c>
      <c r="F289" s="226" t="s">
        <v>337</v>
      </c>
      <c r="G289" s="224"/>
      <c r="H289" s="227">
        <v>16</v>
      </c>
      <c r="I289" s="228"/>
      <c r="J289" s="224"/>
      <c r="K289" s="224"/>
      <c r="L289" s="229"/>
      <c r="M289" s="230"/>
      <c r="N289" s="231"/>
      <c r="O289" s="231"/>
      <c r="P289" s="231"/>
      <c r="Q289" s="231"/>
      <c r="R289" s="231"/>
      <c r="S289" s="231"/>
      <c r="T289" s="23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3" t="s">
        <v>139</v>
      </c>
      <c r="AU289" s="233" t="s">
        <v>88</v>
      </c>
      <c r="AV289" s="13" t="s">
        <v>88</v>
      </c>
      <c r="AW289" s="13" t="s">
        <v>38</v>
      </c>
      <c r="AX289" s="13" t="s">
        <v>78</v>
      </c>
      <c r="AY289" s="233" t="s">
        <v>124</v>
      </c>
    </row>
    <row r="290" s="13" customFormat="1">
      <c r="A290" s="13"/>
      <c r="B290" s="223"/>
      <c r="C290" s="224"/>
      <c r="D290" s="215" t="s">
        <v>139</v>
      </c>
      <c r="E290" s="225" t="s">
        <v>40</v>
      </c>
      <c r="F290" s="226" t="s">
        <v>338</v>
      </c>
      <c r="G290" s="224"/>
      <c r="H290" s="227">
        <v>37</v>
      </c>
      <c r="I290" s="228"/>
      <c r="J290" s="224"/>
      <c r="K290" s="224"/>
      <c r="L290" s="229"/>
      <c r="M290" s="230"/>
      <c r="N290" s="231"/>
      <c r="O290" s="231"/>
      <c r="P290" s="231"/>
      <c r="Q290" s="231"/>
      <c r="R290" s="231"/>
      <c r="S290" s="231"/>
      <c r="T290" s="23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3" t="s">
        <v>139</v>
      </c>
      <c r="AU290" s="233" t="s">
        <v>88</v>
      </c>
      <c r="AV290" s="13" t="s">
        <v>88</v>
      </c>
      <c r="AW290" s="13" t="s">
        <v>38</v>
      </c>
      <c r="AX290" s="13" t="s">
        <v>78</v>
      </c>
      <c r="AY290" s="233" t="s">
        <v>124</v>
      </c>
    </row>
    <row r="291" s="13" customFormat="1">
      <c r="A291" s="13"/>
      <c r="B291" s="223"/>
      <c r="C291" s="224"/>
      <c r="D291" s="215" t="s">
        <v>139</v>
      </c>
      <c r="E291" s="225" t="s">
        <v>40</v>
      </c>
      <c r="F291" s="226" t="s">
        <v>339</v>
      </c>
      <c r="G291" s="224"/>
      <c r="H291" s="227">
        <v>34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3" t="s">
        <v>139</v>
      </c>
      <c r="AU291" s="233" t="s">
        <v>88</v>
      </c>
      <c r="AV291" s="13" t="s">
        <v>88</v>
      </c>
      <c r="AW291" s="13" t="s">
        <v>38</v>
      </c>
      <c r="AX291" s="13" t="s">
        <v>78</v>
      </c>
      <c r="AY291" s="233" t="s">
        <v>124</v>
      </c>
    </row>
    <row r="292" s="13" customFormat="1">
      <c r="A292" s="13"/>
      <c r="B292" s="223"/>
      <c r="C292" s="224"/>
      <c r="D292" s="215" t="s">
        <v>139</v>
      </c>
      <c r="E292" s="225" t="s">
        <v>40</v>
      </c>
      <c r="F292" s="226" t="s">
        <v>340</v>
      </c>
      <c r="G292" s="224"/>
      <c r="H292" s="227">
        <v>98</v>
      </c>
      <c r="I292" s="228"/>
      <c r="J292" s="224"/>
      <c r="K292" s="224"/>
      <c r="L292" s="229"/>
      <c r="M292" s="230"/>
      <c r="N292" s="231"/>
      <c r="O292" s="231"/>
      <c r="P292" s="231"/>
      <c r="Q292" s="231"/>
      <c r="R292" s="231"/>
      <c r="S292" s="231"/>
      <c r="T292" s="23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3" t="s">
        <v>139</v>
      </c>
      <c r="AU292" s="233" t="s">
        <v>88</v>
      </c>
      <c r="AV292" s="13" t="s">
        <v>88</v>
      </c>
      <c r="AW292" s="13" t="s">
        <v>38</v>
      </c>
      <c r="AX292" s="13" t="s">
        <v>78</v>
      </c>
      <c r="AY292" s="233" t="s">
        <v>124</v>
      </c>
    </row>
    <row r="293" s="13" customFormat="1">
      <c r="A293" s="13"/>
      <c r="B293" s="223"/>
      <c r="C293" s="224"/>
      <c r="D293" s="215" t="s">
        <v>139</v>
      </c>
      <c r="E293" s="225" t="s">
        <v>40</v>
      </c>
      <c r="F293" s="226" t="s">
        <v>347</v>
      </c>
      <c r="G293" s="224"/>
      <c r="H293" s="227">
        <v>36</v>
      </c>
      <c r="I293" s="228"/>
      <c r="J293" s="224"/>
      <c r="K293" s="224"/>
      <c r="L293" s="229"/>
      <c r="M293" s="230"/>
      <c r="N293" s="231"/>
      <c r="O293" s="231"/>
      <c r="P293" s="231"/>
      <c r="Q293" s="231"/>
      <c r="R293" s="231"/>
      <c r="S293" s="231"/>
      <c r="T293" s="23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3" t="s">
        <v>139</v>
      </c>
      <c r="AU293" s="233" t="s">
        <v>88</v>
      </c>
      <c r="AV293" s="13" t="s">
        <v>88</v>
      </c>
      <c r="AW293" s="13" t="s">
        <v>38</v>
      </c>
      <c r="AX293" s="13" t="s">
        <v>78</v>
      </c>
      <c r="AY293" s="233" t="s">
        <v>124</v>
      </c>
    </row>
    <row r="294" s="14" customFormat="1">
      <c r="A294" s="14"/>
      <c r="B294" s="234"/>
      <c r="C294" s="235"/>
      <c r="D294" s="215" t="s">
        <v>139</v>
      </c>
      <c r="E294" s="236" t="s">
        <v>40</v>
      </c>
      <c r="F294" s="237" t="s">
        <v>155</v>
      </c>
      <c r="G294" s="235"/>
      <c r="H294" s="238">
        <v>383.5</v>
      </c>
      <c r="I294" s="239"/>
      <c r="J294" s="235"/>
      <c r="K294" s="235"/>
      <c r="L294" s="240"/>
      <c r="M294" s="241"/>
      <c r="N294" s="242"/>
      <c r="O294" s="242"/>
      <c r="P294" s="242"/>
      <c r="Q294" s="242"/>
      <c r="R294" s="242"/>
      <c r="S294" s="242"/>
      <c r="T294" s="24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4" t="s">
        <v>139</v>
      </c>
      <c r="AU294" s="244" t="s">
        <v>88</v>
      </c>
      <c r="AV294" s="14" t="s">
        <v>131</v>
      </c>
      <c r="AW294" s="14" t="s">
        <v>38</v>
      </c>
      <c r="AX294" s="14" t="s">
        <v>86</v>
      </c>
      <c r="AY294" s="244" t="s">
        <v>124</v>
      </c>
    </row>
    <row r="295" s="2" customFormat="1" ht="33" customHeight="1">
      <c r="A295" s="40"/>
      <c r="B295" s="41"/>
      <c r="C295" s="202" t="s">
        <v>385</v>
      </c>
      <c r="D295" s="202" t="s">
        <v>126</v>
      </c>
      <c r="E295" s="203" t="s">
        <v>386</v>
      </c>
      <c r="F295" s="204" t="s">
        <v>387</v>
      </c>
      <c r="G295" s="205" t="s">
        <v>363</v>
      </c>
      <c r="H295" s="206">
        <v>210</v>
      </c>
      <c r="I295" s="207"/>
      <c r="J295" s="208">
        <f>ROUND(I295*H295,2)</f>
        <v>0</v>
      </c>
      <c r="K295" s="204" t="s">
        <v>130</v>
      </c>
      <c r="L295" s="46"/>
      <c r="M295" s="209" t="s">
        <v>40</v>
      </c>
      <c r="N295" s="210" t="s">
        <v>49</v>
      </c>
      <c r="O295" s="86"/>
      <c r="P295" s="211">
        <f>O295*H295</f>
        <v>0</v>
      </c>
      <c r="Q295" s="211">
        <v>0.16850000000000001</v>
      </c>
      <c r="R295" s="211">
        <f>Q295*H295</f>
        <v>35.385000000000005</v>
      </c>
      <c r="S295" s="211">
        <v>0</v>
      </c>
      <c r="T295" s="212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3" t="s">
        <v>131</v>
      </c>
      <c r="AT295" s="213" t="s">
        <v>126</v>
      </c>
      <c r="AU295" s="213" t="s">
        <v>88</v>
      </c>
      <c r="AY295" s="19" t="s">
        <v>124</v>
      </c>
      <c r="BE295" s="214">
        <f>IF(N295="základní",J295,0)</f>
        <v>0</v>
      </c>
      <c r="BF295" s="214">
        <f>IF(N295="snížená",J295,0)</f>
        <v>0</v>
      </c>
      <c r="BG295" s="214">
        <f>IF(N295="zákl. přenesená",J295,0)</f>
        <v>0</v>
      </c>
      <c r="BH295" s="214">
        <f>IF(N295="sníž. přenesená",J295,0)</f>
        <v>0</v>
      </c>
      <c r="BI295" s="214">
        <f>IF(N295="nulová",J295,0)</f>
        <v>0</v>
      </c>
      <c r="BJ295" s="19" t="s">
        <v>86</v>
      </c>
      <c r="BK295" s="214">
        <f>ROUND(I295*H295,2)</f>
        <v>0</v>
      </c>
      <c r="BL295" s="19" t="s">
        <v>131</v>
      </c>
      <c r="BM295" s="213" t="s">
        <v>388</v>
      </c>
    </row>
    <row r="296" s="2" customFormat="1">
      <c r="A296" s="40"/>
      <c r="B296" s="41"/>
      <c r="C296" s="42"/>
      <c r="D296" s="215" t="s">
        <v>133</v>
      </c>
      <c r="E296" s="42"/>
      <c r="F296" s="216" t="s">
        <v>389</v>
      </c>
      <c r="G296" s="42"/>
      <c r="H296" s="42"/>
      <c r="I296" s="217"/>
      <c r="J296" s="42"/>
      <c r="K296" s="42"/>
      <c r="L296" s="46"/>
      <c r="M296" s="218"/>
      <c r="N296" s="219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133</v>
      </c>
      <c r="AU296" s="19" t="s">
        <v>88</v>
      </c>
    </row>
    <row r="297" s="2" customFormat="1">
      <c r="A297" s="40"/>
      <c r="B297" s="41"/>
      <c r="C297" s="42"/>
      <c r="D297" s="220" t="s">
        <v>135</v>
      </c>
      <c r="E297" s="42"/>
      <c r="F297" s="221" t="s">
        <v>390</v>
      </c>
      <c r="G297" s="42"/>
      <c r="H297" s="42"/>
      <c r="I297" s="217"/>
      <c r="J297" s="42"/>
      <c r="K297" s="42"/>
      <c r="L297" s="46"/>
      <c r="M297" s="218"/>
      <c r="N297" s="219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135</v>
      </c>
      <c r="AU297" s="19" t="s">
        <v>88</v>
      </c>
    </row>
    <row r="298" s="2" customFormat="1">
      <c r="A298" s="40"/>
      <c r="B298" s="41"/>
      <c r="C298" s="42"/>
      <c r="D298" s="215" t="s">
        <v>137</v>
      </c>
      <c r="E298" s="42"/>
      <c r="F298" s="222" t="s">
        <v>391</v>
      </c>
      <c r="G298" s="42"/>
      <c r="H298" s="42"/>
      <c r="I298" s="217"/>
      <c r="J298" s="42"/>
      <c r="K298" s="42"/>
      <c r="L298" s="46"/>
      <c r="M298" s="218"/>
      <c r="N298" s="219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137</v>
      </c>
      <c r="AU298" s="19" t="s">
        <v>88</v>
      </c>
    </row>
    <row r="299" s="13" customFormat="1">
      <c r="A299" s="13"/>
      <c r="B299" s="223"/>
      <c r="C299" s="224"/>
      <c r="D299" s="215" t="s">
        <v>139</v>
      </c>
      <c r="E299" s="225" t="s">
        <v>40</v>
      </c>
      <c r="F299" s="226" t="s">
        <v>392</v>
      </c>
      <c r="G299" s="224"/>
      <c r="H299" s="227">
        <v>210</v>
      </c>
      <c r="I299" s="228"/>
      <c r="J299" s="224"/>
      <c r="K299" s="224"/>
      <c r="L299" s="229"/>
      <c r="M299" s="230"/>
      <c r="N299" s="231"/>
      <c r="O299" s="231"/>
      <c r="P299" s="231"/>
      <c r="Q299" s="231"/>
      <c r="R299" s="231"/>
      <c r="S299" s="231"/>
      <c r="T299" s="23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3" t="s">
        <v>139</v>
      </c>
      <c r="AU299" s="233" t="s">
        <v>88</v>
      </c>
      <c r="AV299" s="13" t="s">
        <v>88</v>
      </c>
      <c r="AW299" s="13" t="s">
        <v>38</v>
      </c>
      <c r="AX299" s="13" t="s">
        <v>78</v>
      </c>
      <c r="AY299" s="233" t="s">
        <v>124</v>
      </c>
    </row>
    <row r="300" s="14" customFormat="1">
      <c r="A300" s="14"/>
      <c r="B300" s="234"/>
      <c r="C300" s="235"/>
      <c r="D300" s="215" t="s">
        <v>139</v>
      </c>
      <c r="E300" s="236" t="s">
        <v>40</v>
      </c>
      <c r="F300" s="237" t="s">
        <v>155</v>
      </c>
      <c r="G300" s="235"/>
      <c r="H300" s="238">
        <v>210</v>
      </c>
      <c r="I300" s="239"/>
      <c r="J300" s="235"/>
      <c r="K300" s="235"/>
      <c r="L300" s="240"/>
      <c r="M300" s="241"/>
      <c r="N300" s="242"/>
      <c r="O300" s="242"/>
      <c r="P300" s="242"/>
      <c r="Q300" s="242"/>
      <c r="R300" s="242"/>
      <c r="S300" s="242"/>
      <c r="T300" s="24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4" t="s">
        <v>139</v>
      </c>
      <c r="AU300" s="244" t="s">
        <v>88</v>
      </c>
      <c r="AV300" s="14" t="s">
        <v>131</v>
      </c>
      <c r="AW300" s="14" t="s">
        <v>38</v>
      </c>
      <c r="AX300" s="14" t="s">
        <v>86</v>
      </c>
      <c r="AY300" s="244" t="s">
        <v>124</v>
      </c>
    </row>
    <row r="301" s="2" customFormat="1" ht="16.5" customHeight="1">
      <c r="A301" s="40"/>
      <c r="B301" s="41"/>
      <c r="C301" s="255" t="s">
        <v>393</v>
      </c>
      <c r="D301" s="255" t="s">
        <v>264</v>
      </c>
      <c r="E301" s="256" t="s">
        <v>394</v>
      </c>
      <c r="F301" s="257" t="s">
        <v>395</v>
      </c>
      <c r="G301" s="258" t="s">
        <v>363</v>
      </c>
      <c r="H301" s="259">
        <v>190.74000000000001</v>
      </c>
      <c r="I301" s="260"/>
      <c r="J301" s="261">
        <f>ROUND(I301*H301,2)</f>
        <v>0</v>
      </c>
      <c r="K301" s="257" t="s">
        <v>130</v>
      </c>
      <c r="L301" s="262"/>
      <c r="M301" s="263" t="s">
        <v>40</v>
      </c>
      <c r="N301" s="264" t="s">
        <v>49</v>
      </c>
      <c r="O301" s="86"/>
      <c r="P301" s="211">
        <f>O301*H301</f>
        <v>0</v>
      </c>
      <c r="Q301" s="211">
        <v>0.080000000000000002</v>
      </c>
      <c r="R301" s="211">
        <f>Q301*H301</f>
        <v>15.259200000000002</v>
      </c>
      <c r="S301" s="211">
        <v>0</v>
      </c>
      <c r="T301" s="212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3" t="s">
        <v>191</v>
      </c>
      <c r="AT301" s="213" t="s">
        <v>264</v>
      </c>
      <c r="AU301" s="213" t="s">
        <v>88</v>
      </c>
      <c r="AY301" s="19" t="s">
        <v>124</v>
      </c>
      <c r="BE301" s="214">
        <f>IF(N301="základní",J301,0)</f>
        <v>0</v>
      </c>
      <c r="BF301" s="214">
        <f>IF(N301="snížená",J301,0)</f>
        <v>0</v>
      </c>
      <c r="BG301" s="214">
        <f>IF(N301="zákl. přenesená",J301,0)</f>
        <v>0</v>
      </c>
      <c r="BH301" s="214">
        <f>IF(N301="sníž. přenesená",J301,0)</f>
        <v>0</v>
      </c>
      <c r="BI301" s="214">
        <f>IF(N301="nulová",J301,0)</f>
        <v>0</v>
      </c>
      <c r="BJ301" s="19" t="s">
        <v>86</v>
      </c>
      <c r="BK301" s="214">
        <f>ROUND(I301*H301,2)</f>
        <v>0</v>
      </c>
      <c r="BL301" s="19" t="s">
        <v>131</v>
      </c>
      <c r="BM301" s="213" t="s">
        <v>396</v>
      </c>
    </row>
    <row r="302" s="2" customFormat="1">
      <c r="A302" s="40"/>
      <c r="B302" s="41"/>
      <c r="C302" s="42"/>
      <c r="D302" s="215" t="s">
        <v>133</v>
      </c>
      <c r="E302" s="42"/>
      <c r="F302" s="216" t="s">
        <v>395</v>
      </c>
      <c r="G302" s="42"/>
      <c r="H302" s="42"/>
      <c r="I302" s="217"/>
      <c r="J302" s="42"/>
      <c r="K302" s="42"/>
      <c r="L302" s="46"/>
      <c r="M302" s="218"/>
      <c r="N302" s="219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133</v>
      </c>
      <c r="AU302" s="19" t="s">
        <v>88</v>
      </c>
    </row>
    <row r="303" s="13" customFormat="1">
      <c r="A303" s="13"/>
      <c r="B303" s="223"/>
      <c r="C303" s="224"/>
      <c r="D303" s="215" t="s">
        <v>139</v>
      </c>
      <c r="E303" s="225" t="s">
        <v>40</v>
      </c>
      <c r="F303" s="226" t="s">
        <v>397</v>
      </c>
      <c r="G303" s="224"/>
      <c r="H303" s="227">
        <v>187</v>
      </c>
      <c r="I303" s="228"/>
      <c r="J303" s="224"/>
      <c r="K303" s="224"/>
      <c r="L303" s="229"/>
      <c r="M303" s="230"/>
      <c r="N303" s="231"/>
      <c r="O303" s="231"/>
      <c r="P303" s="231"/>
      <c r="Q303" s="231"/>
      <c r="R303" s="231"/>
      <c r="S303" s="231"/>
      <c r="T303" s="23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3" t="s">
        <v>139</v>
      </c>
      <c r="AU303" s="233" t="s">
        <v>88</v>
      </c>
      <c r="AV303" s="13" t="s">
        <v>88</v>
      </c>
      <c r="AW303" s="13" t="s">
        <v>38</v>
      </c>
      <c r="AX303" s="13" t="s">
        <v>78</v>
      </c>
      <c r="AY303" s="233" t="s">
        <v>124</v>
      </c>
    </row>
    <row r="304" s="14" customFormat="1">
      <c r="A304" s="14"/>
      <c r="B304" s="234"/>
      <c r="C304" s="235"/>
      <c r="D304" s="215" t="s">
        <v>139</v>
      </c>
      <c r="E304" s="236" t="s">
        <v>40</v>
      </c>
      <c r="F304" s="237" t="s">
        <v>155</v>
      </c>
      <c r="G304" s="235"/>
      <c r="H304" s="238">
        <v>187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4" t="s">
        <v>139</v>
      </c>
      <c r="AU304" s="244" t="s">
        <v>88</v>
      </c>
      <c r="AV304" s="14" t="s">
        <v>131</v>
      </c>
      <c r="AW304" s="14" t="s">
        <v>38</v>
      </c>
      <c r="AX304" s="14" t="s">
        <v>86</v>
      </c>
      <c r="AY304" s="244" t="s">
        <v>124</v>
      </c>
    </row>
    <row r="305" s="13" customFormat="1">
      <c r="A305" s="13"/>
      <c r="B305" s="223"/>
      <c r="C305" s="224"/>
      <c r="D305" s="215" t="s">
        <v>139</v>
      </c>
      <c r="E305" s="224"/>
      <c r="F305" s="226" t="s">
        <v>398</v>
      </c>
      <c r="G305" s="224"/>
      <c r="H305" s="227">
        <v>190.74000000000001</v>
      </c>
      <c r="I305" s="228"/>
      <c r="J305" s="224"/>
      <c r="K305" s="224"/>
      <c r="L305" s="229"/>
      <c r="M305" s="230"/>
      <c r="N305" s="231"/>
      <c r="O305" s="231"/>
      <c r="P305" s="231"/>
      <c r="Q305" s="231"/>
      <c r="R305" s="231"/>
      <c r="S305" s="231"/>
      <c r="T305" s="23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3" t="s">
        <v>139</v>
      </c>
      <c r="AU305" s="233" t="s">
        <v>88</v>
      </c>
      <c r="AV305" s="13" t="s">
        <v>88</v>
      </c>
      <c r="AW305" s="13" t="s">
        <v>4</v>
      </c>
      <c r="AX305" s="13" t="s">
        <v>86</v>
      </c>
      <c r="AY305" s="233" t="s">
        <v>124</v>
      </c>
    </row>
    <row r="306" s="2" customFormat="1" ht="24.15" customHeight="1">
      <c r="A306" s="40"/>
      <c r="B306" s="41"/>
      <c r="C306" s="255" t="s">
        <v>399</v>
      </c>
      <c r="D306" s="255" t="s">
        <v>264</v>
      </c>
      <c r="E306" s="256" t="s">
        <v>400</v>
      </c>
      <c r="F306" s="257" t="s">
        <v>401</v>
      </c>
      <c r="G306" s="258" t="s">
        <v>363</v>
      </c>
      <c r="H306" s="259">
        <v>18.359999999999999</v>
      </c>
      <c r="I306" s="260"/>
      <c r="J306" s="261">
        <f>ROUND(I306*H306,2)</f>
        <v>0</v>
      </c>
      <c r="K306" s="257" t="s">
        <v>130</v>
      </c>
      <c r="L306" s="262"/>
      <c r="M306" s="263" t="s">
        <v>40</v>
      </c>
      <c r="N306" s="264" t="s">
        <v>49</v>
      </c>
      <c r="O306" s="86"/>
      <c r="P306" s="211">
        <f>O306*H306</f>
        <v>0</v>
      </c>
      <c r="Q306" s="211">
        <v>0.048300000000000003</v>
      </c>
      <c r="R306" s="211">
        <f>Q306*H306</f>
        <v>0.88678800000000002</v>
      </c>
      <c r="S306" s="211">
        <v>0</v>
      </c>
      <c r="T306" s="212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3" t="s">
        <v>191</v>
      </c>
      <c r="AT306" s="213" t="s">
        <v>264</v>
      </c>
      <c r="AU306" s="213" t="s">
        <v>88</v>
      </c>
      <c r="AY306" s="19" t="s">
        <v>124</v>
      </c>
      <c r="BE306" s="214">
        <f>IF(N306="základní",J306,0)</f>
        <v>0</v>
      </c>
      <c r="BF306" s="214">
        <f>IF(N306="snížená",J306,0)</f>
        <v>0</v>
      </c>
      <c r="BG306" s="214">
        <f>IF(N306="zákl. přenesená",J306,0)</f>
        <v>0</v>
      </c>
      <c r="BH306" s="214">
        <f>IF(N306="sníž. přenesená",J306,0)</f>
        <v>0</v>
      </c>
      <c r="BI306" s="214">
        <f>IF(N306="nulová",J306,0)</f>
        <v>0</v>
      </c>
      <c r="BJ306" s="19" t="s">
        <v>86</v>
      </c>
      <c r="BK306" s="214">
        <f>ROUND(I306*H306,2)</f>
        <v>0</v>
      </c>
      <c r="BL306" s="19" t="s">
        <v>131</v>
      </c>
      <c r="BM306" s="213" t="s">
        <v>402</v>
      </c>
    </row>
    <row r="307" s="2" customFormat="1">
      <c r="A307" s="40"/>
      <c r="B307" s="41"/>
      <c r="C307" s="42"/>
      <c r="D307" s="215" t="s">
        <v>133</v>
      </c>
      <c r="E307" s="42"/>
      <c r="F307" s="216" t="s">
        <v>401</v>
      </c>
      <c r="G307" s="42"/>
      <c r="H307" s="42"/>
      <c r="I307" s="217"/>
      <c r="J307" s="42"/>
      <c r="K307" s="42"/>
      <c r="L307" s="46"/>
      <c r="M307" s="218"/>
      <c r="N307" s="219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133</v>
      </c>
      <c r="AU307" s="19" t="s">
        <v>88</v>
      </c>
    </row>
    <row r="308" s="13" customFormat="1">
      <c r="A308" s="13"/>
      <c r="B308" s="223"/>
      <c r="C308" s="224"/>
      <c r="D308" s="215" t="s">
        <v>139</v>
      </c>
      <c r="E308" s="225" t="s">
        <v>40</v>
      </c>
      <c r="F308" s="226" t="s">
        <v>269</v>
      </c>
      <c r="G308" s="224"/>
      <c r="H308" s="227">
        <v>18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3" t="s">
        <v>139</v>
      </c>
      <c r="AU308" s="233" t="s">
        <v>88</v>
      </c>
      <c r="AV308" s="13" t="s">
        <v>88</v>
      </c>
      <c r="AW308" s="13" t="s">
        <v>38</v>
      </c>
      <c r="AX308" s="13" t="s">
        <v>78</v>
      </c>
      <c r="AY308" s="233" t="s">
        <v>124</v>
      </c>
    </row>
    <row r="309" s="14" customFormat="1">
      <c r="A309" s="14"/>
      <c r="B309" s="234"/>
      <c r="C309" s="235"/>
      <c r="D309" s="215" t="s">
        <v>139</v>
      </c>
      <c r="E309" s="236" t="s">
        <v>40</v>
      </c>
      <c r="F309" s="237" t="s">
        <v>155</v>
      </c>
      <c r="G309" s="235"/>
      <c r="H309" s="238">
        <v>18</v>
      </c>
      <c r="I309" s="239"/>
      <c r="J309" s="235"/>
      <c r="K309" s="235"/>
      <c r="L309" s="240"/>
      <c r="M309" s="241"/>
      <c r="N309" s="242"/>
      <c r="O309" s="242"/>
      <c r="P309" s="242"/>
      <c r="Q309" s="242"/>
      <c r="R309" s="242"/>
      <c r="S309" s="242"/>
      <c r="T309" s="24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4" t="s">
        <v>139</v>
      </c>
      <c r="AU309" s="244" t="s">
        <v>88</v>
      </c>
      <c r="AV309" s="14" t="s">
        <v>131</v>
      </c>
      <c r="AW309" s="14" t="s">
        <v>38</v>
      </c>
      <c r="AX309" s="14" t="s">
        <v>86</v>
      </c>
      <c r="AY309" s="244" t="s">
        <v>124</v>
      </c>
    </row>
    <row r="310" s="13" customFormat="1">
      <c r="A310" s="13"/>
      <c r="B310" s="223"/>
      <c r="C310" s="224"/>
      <c r="D310" s="215" t="s">
        <v>139</v>
      </c>
      <c r="E310" s="224"/>
      <c r="F310" s="226" t="s">
        <v>403</v>
      </c>
      <c r="G310" s="224"/>
      <c r="H310" s="227">
        <v>18.359999999999999</v>
      </c>
      <c r="I310" s="228"/>
      <c r="J310" s="224"/>
      <c r="K310" s="224"/>
      <c r="L310" s="229"/>
      <c r="M310" s="230"/>
      <c r="N310" s="231"/>
      <c r="O310" s="231"/>
      <c r="P310" s="231"/>
      <c r="Q310" s="231"/>
      <c r="R310" s="231"/>
      <c r="S310" s="231"/>
      <c r="T310" s="23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3" t="s">
        <v>139</v>
      </c>
      <c r="AU310" s="233" t="s">
        <v>88</v>
      </c>
      <c r="AV310" s="13" t="s">
        <v>88</v>
      </c>
      <c r="AW310" s="13" t="s">
        <v>4</v>
      </c>
      <c r="AX310" s="13" t="s">
        <v>86</v>
      </c>
      <c r="AY310" s="233" t="s">
        <v>124</v>
      </c>
    </row>
    <row r="311" s="2" customFormat="1" ht="24.15" customHeight="1">
      <c r="A311" s="40"/>
      <c r="B311" s="41"/>
      <c r="C311" s="255" t="s">
        <v>404</v>
      </c>
      <c r="D311" s="255" t="s">
        <v>264</v>
      </c>
      <c r="E311" s="256" t="s">
        <v>405</v>
      </c>
      <c r="F311" s="257" t="s">
        <v>406</v>
      </c>
      <c r="G311" s="258" t="s">
        <v>363</v>
      </c>
      <c r="H311" s="259">
        <v>5.0999999999999996</v>
      </c>
      <c r="I311" s="260"/>
      <c r="J311" s="261">
        <f>ROUND(I311*H311,2)</f>
        <v>0</v>
      </c>
      <c r="K311" s="257" t="s">
        <v>130</v>
      </c>
      <c r="L311" s="262"/>
      <c r="M311" s="263" t="s">
        <v>40</v>
      </c>
      <c r="N311" s="264" t="s">
        <v>49</v>
      </c>
      <c r="O311" s="86"/>
      <c r="P311" s="211">
        <f>O311*H311</f>
        <v>0</v>
      </c>
      <c r="Q311" s="211">
        <v>0.065670000000000006</v>
      </c>
      <c r="R311" s="211">
        <f>Q311*H311</f>
        <v>0.33491700000000002</v>
      </c>
      <c r="S311" s="211">
        <v>0</v>
      </c>
      <c r="T311" s="212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3" t="s">
        <v>191</v>
      </c>
      <c r="AT311" s="213" t="s">
        <v>264</v>
      </c>
      <c r="AU311" s="213" t="s">
        <v>88</v>
      </c>
      <c r="AY311" s="19" t="s">
        <v>124</v>
      </c>
      <c r="BE311" s="214">
        <f>IF(N311="základní",J311,0)</f>
        <v>0</v>
      </c>
      <c r="BF311" s="214">
        <f>IF(N311="snížená",J311,0)</f>
        <v>0</v>
      </c>
      <c r="BG311" s="214">
        <f>IF(N311="zákl. přenesená",J311,0)</f>
        <v>0</v>
      </c>
      <c r="BH311" s="214">
        <f>IF(N311="sníž. přenesená",J311,0)</f>
        <v>0</v>
      </c>
      <c r="BI311" s="214">
        <f>IF(N311="nulová",J311,0)</f>
        <v>0</v>
      </c>
      <c r="BJ311" s="19" t="s">
        <v>86</v>
      </c>
      <c r="BK311" s="214">
        <f>ROUND(I311*H311,2)</f>
        <v>0</v>
      </c>
      <c r="BL311" s="19" t="s">
        <v>131</v>
      </c>
      <c r="BM311" s="213" t="s">
        <v>407</v>
      </c>
    </row>
    <row r="312" s="2" customFormat="1">
      <c r="A312" s="40"/>
      <c r="B312" s="41"/>
      <c r="C312" s="42"/>
      <c r="D312" s="215" t="s">
        <v>133</v>
      </c>
      <c r="E312" s="42"/>
      <c r="F312" s="216" t="s">
        <v>406</v>
      </c>
      <c r="G312" s="42"/>
      <c r="H312" s="42"/>
      <c r="I312" s="217"/>
      <c r="J312" s="42"/>
      <c r="K312" s="42"/>
      <c r="L312" s="46"/>
      <c r="M312" s="218"/>
      <c r="N312" s="219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133</v>
      </c>
      <c r="AU312" s="19" t="s">
        <v>88</v>
      </c>
    </row>
    <row r="313" s="13" customFormat="1">
      <c r="A313" s="13"/>
      <c r="B313" s="223"/>
      <c r="C313" s="224"/>
      <c r="D313" s="215" t="s">
        <v>139</v>
      </c>
      <c r="E313" s="225" t="s">
        <v>40</v>
      </c>
      <c r="F313" s="226" t="s">
        <v>408</v>
      </c>
      <c r="G313" s="224"/>
      <c r="H313" s="227">
        <v>2</v>
      </c>
      <c r="I313" s="228"/>
      <c r="J313" s="224"/>
      <c r="K313" s="224"/>
      <c r="L313" s="229"/>
      <c r="M313" s="230"/>
      <c r="N313" s="231"/>
      <c r="O313" s="231"/>
      <c r="P313" s="231"/>
      <c r="Q313" s="231"/>
      <c r="R313" s="231"/>
      <c r="S313" s="231"/>
      <c r="T313" s="23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3" t="s">
        <v>139</v>
      </c>
      <c r="AU313" s="233" t="s">
        <v>88</v>
      </c>
      <c r="AV313" s="13" t="s">
        <v>88</v>
      </c>
      <c r="AW313" s="13" t="s">
        <v>38</v>
      </c>
      <c r="AX313" s="13" t="s">
        <v>78</v>
      </c>
      <c r="AY313" s="233" t="s">
        <v>124</v>
      </c>
    </row>
    <row r="314" s="13" customFormat="1">
      <c r="A314" s="13"/>
      <c r="B314" s="223"/>
      <c r="C314" s="224"/>
      <c r="D314" s="215" t="s">
        <v>139</v>
      </c>
      <c r="E314" s="225" t="s">
        <v>40</v>
      </c>
      <c r="F314" s="226" t="s">
        <v>409</v>
      </c>
      <c r="G314" s="224"/>
      <c r="H314" s="227">
        <v>3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3" t="s">
        <v>139</v>
      </c>
      <c r="AU314" s="233" t="s">
        <v>88</v>
      </c>
      <c r="AV314" s="13" t="s">
        <v>88</v>
      </c>
      <c r="AW314" s="13" t="s">
        <v>38</v>
      </c>
      <c r="AX314" s="13" t="s">
        <v>78</v>
      </c>
      <c r="AY314" s="233" t="s">
        <v>124</v>
      </c>
    </row>
    <row r="315" s="14" customFormat="1">
      <c r="A315" s="14"/>
      <c r="B315" s="234"/>
      <c r="C315" s="235"/>
      <c r="D315" s="215" t="s">
        <v>139</v>
      </c>
      <c r="E315" s="236" t="s">
        <v>40</v>
      </c>
      <c r="F315" s="237" t="s">
        <v>155</v>
      </c>
      <c r="G315" s="235"/>
      <c r="H315" s="238">
        <v>5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4" t="s">
        <v>139</v>
      </c>
      <c r="AU315" s="244" t="s">
        <v>88</v>
      </c>
      <c r="AV315" s="14" t="s">
        <v>131</v>
      </c>
      <c r="AW315" s="14" t="s">
        <v>38</v>
      </c>
      <c r="AX315" s="14" t="s">
        <v>86</v>
      </c>
      <c r="AY315" s="244" t="s">
        <v>124</v>
      </c>
    </row>
    <row r="316" s="13" customFormat="1">
      <c r="A316" s="13"/>
      <c r="B316" s="223"/>
      <c r="C316" s="224"/>
      <c r="D316" s="215" t="s">
        <v>139</v>
      </c>
      <c r="E316" s="224"/>
      <c r="F316" s="226" t="s">
        <v>410</v>
      </c>
      <c r="G316" s="224"/>
      <c r="H316" s="227">
        <v>5.0999999999999996</v>
      </c>
      <c r="I316" s="228"/>
      <c r="J316" s="224"/>
      <c r="K316" s="224"/>
      <c r="L316" s="229"/>
      <c r="M316" s="230"/>
      <c r="N316" s="231"/>
      <c r="O316" s="231"/>
      <c r="P316" s="231"/>
      <c r="Q316" s="231"/>
      <c r="R316" s="231"/>
      <c r="S316" s="231"/>
      <c r="T316" s="23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3" t="s">
        <v>139</v>
      </c>
      <c r="AU316" s="233" t="s">
        <v>88</v>
      </c>
      <c r="AV316" s="13" t="s">
        <v>88</v>
      </c>
      <c r="AW316" s="13" t="s">
        <v>4</v>
      </c>
      <c r="AX316" s="13" t="s">
        <v>86</v>
      </c>
      <c r="AY316" s="233" t="s">
        <v>124</v>
      </c>
    </row>
    <row r="317" s="2" customFormat="1" ht="24.15" customHeight="1">
      <c r="A317" s="40"/>
      <c r="B317" s="41"/>
      <c r="C317" s="202" t="s">
        <v>411</v>
      </c>
      <c r="D317" s="202" t="s">
        <v>126</v>
      </c>
      <c r="E317" s="203" t="s">
        <v>412</v>
      </c>
      <c r="F317" s="204" t="s">
        <v>413</v>
      </c>
      <c r="G317" s="205" t="s">
        <v>363</v>
      </c>
      <c r="H317" s="206">
        <v>14</v>
      </c>
      <c r="I317" s="207"/>
      <c r="J317" s="208">
        <f>ROUND(I317*H317,2)</f>
        <v>0</v>
      </c>
      <c r="K317" s="204" t="s">
        <v>130</v>
      </c>
      <c r="L317" s="46"/>
      <c r="M317" s="209" t="s">
        <v>40</v>
      </c>
      <c r="N317" s="210" t="s">
        <v>49</v>
      </c>
      <c r="O317" s="86"/>
      <c r="P317" s="211">
        <f>O317*H317</f>
        <v>0</v>
      </c>
      <c r="Q317" s="211">
        <v>0.34612999999999999</v>
      </c>
      <c r="R317" s="211">
        <f>Q317*H317</f>
        <v>4.8458199999999998</v>
      </c>
      <c r="S317" s="211">
        <v>0</v>
      </c>
      <c r="T317" s="212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3" t="s">
        <v>131</v>
      </c>
      <c r="AT317" s="213" t="s">
        <v>126</v>
      </c>
      <c r="AU317" s="213" t="s">
        <v>88</v>
      </c>
      <c r="AY317" s="19" t="s">
        <v>124</v>
      </c>
      <c r="BE317" s="214">
        <f>IF(N317="základní",J317,0)</f>
        <v>0</v>
      </c>
      <c r="BF317" s="214">
        <f>IF(N317="snížená",J317,0)</f>
        <v>0</v>
      </c>
      <c r="BG317" s="214">
        <f>IF(N317="zákl. přenesená",J317,0)</f>
        <v>0</v>
      </c>
      <c r="BH317" s="214">
        <f>IF(N317="sníž. přenesená",J317,0)</f>
        <v>0</v>
      </c>
      <c r="BI317" s="214">
        <f>IF(N317="nulová",J317,0)</f>
        <v>0</v>
      </c>
      <c r="BJ317" s="19" t="s">
        <v>86</v>
      </c>
      <c r="BK317" s="214">
        <f>ROUND(I317*H317,2)</f>
        <v>0</v>
      </c>
      <c r="BL317" s="19" t="s">
        <v>131</v>
      </c>
      <c r="BM317" s="213" t="s">
        <v>414</v>
      </c>
    </row>
    <row r="318" s="2" customFormat="1">
      <c r="A318" s="40"/>
      <c r="B318" s="41"/>
      <c r="C318" s="42"/>
      <c r="D318" s="215" t="s">
        <v>133</v>
      </c>
      <c r="E318" s="42"/>
      <c r="F318" s="216" t="s">
        <v>415</v>
      </c>
      <c r="G318" s="42"/>
      <c r="H318" s="42"/>
      <c r="I318" s="217"/>
      <c r="J318" s="42"/>
      <c r="K318" s="42"/>
      <c r="L318" s="46"/>
      <c r="M318" s="218"/>
      <c r="N318" s="219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133</v>
      </c>
      <c r="AU318" s="19" t="s">
        <v>88</v>
      </c>
    </row>
    <row r="319" s="2" customFormat="1">
      <c r="A319" s="40"/>
      <c r="B319" s="41"/>
      <c r="C319" s="42"/>
      <c r="D319" s="220" t="s">
        <v>135</v>
      </c>
      <c r="E319" s="42"/>
      <c r="F319" s="221" t="s">
        <v>416</v>
      </c>
      <c r="G319" s="42"/>
      <c r="H319" s="42"/>
      <c r="I319" s="217"/>
      <c r="J319" s="42"/>
      <c r="K319" s="42"/>
      <c r="L319" s="46"/>
      <c r="M319" s="218"/>
      <c r="N319" s="219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135</v>
      </c>
      <c r="AU319" s="19" t="s">
        <v>88</v>
      </c>
    </row>
    <row r="320" s="13" customFormat="1">
      <c r="A320" s="13"/>
      <c r="B320" s="223"/>
      <c r="C320" s="224"/>
      <c r="D320" s="215" t="s">
        <v>139</v>
      </c>
      <c r="E320" s="225" t="s">
        <v>40</v>
      </c>
      <c r="F320" s="226" t="s">
        <v>417</v>
      </c>
      <c r="G320" s="224"/>
      <c r="H320" s="227">
        <v>14</v>
      </c>
      <c r="I320" s="228"/>
      <c r="J320" s="224"/>
      <c r="K320" s="224"/>
      <c r="L320" s="229"/>
      <c r="M320" s="230"/>
      <c r="N320" s="231"/>
      <c r="O320" s="231"/>
      <c r="P320" s="231"/>
      <c r="Q320" s="231"/>
      <c r="R320" s="231"/>
      <c r="S320" s="231"/>
      <c r="T320" s="23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3" t="s">
        <v>139</v>
      </c>
      <c r="AU320" s="233" t="s">
        <v>88</v>
      </c>
      <c r="AV320" s="13" t="s">
        <v>88</v>
      </c>
      <c r="AW320" s="13" t="s">
        <v>38</v>
      </c>
      <c r="AX320" s="13" t="s">
        <v>86</v>
      </c>
      <c r="AY320" s="233" t="s">
        <v>124</v>
      </c>
    </row>
    <row r="321" s="2" customFormat="1" ht="16.5" customHeight="1">
      <c r="A321" s="40"/>
      <c r="B321" s="41"/>
      <c r="C321" s="255" t="s">
        <v>418</v>
      </c>
      <c r="D321" s="255" t="s">
        <v>264</v>
      </c>
      <c r="E321" s="256" t="s">
        <v>419</v>
      </c>
      <c r="F321" s="257" t="s">
        <v>420</v>
      </c>
      <c r="G321" s="258" t="s">
        <v>363</v>
      </c>
      <c r="H321" s="259">
        <v>12.24</v>
      </c>
      <c r="I321" s="260"/>
      <c r="J321" s="261">
        <f>ROUND(I321*H321,2)</f>
        <v>0</v>
      </c>
      <c r="K321" s="257" t="s">
        <v>130</v>
      </c>
      <c r="L321" s="262"/>
      <c r="M321" s="263" t="s">
        <v>40</v>
      </c>
      <c r="N321" s="264" t="s">
        <v>49</v>
      </c>
      <c r="O321" s="86"/>
      <c r="P321" s="211">
        <f>O321*H321</f>
        <v>0</v>
      </c>
      <c r="Q321" s="211">
        <v>0.22500000000000001</v>
      </c>
      <c r="R321" s="211">
        <f>Q321*H321</f>
        <v>2.754</v>
      </c>
      <c r="S321" s="211">
        <v>0</v>
      </c>
      <c r="T321" s="212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3" t="s">
        <v>191</v>
      </c>
      <c r="AT321" s="213" t="s">
        <v>264</v>
      </c>
      <c r="AU321" s="213" t="s">
        <v>88</v>
      </c>
      <c r="AY321" s="19" t="s">
        <v>124</v>
      </c>
      <c r="BE321" s="214">
        <f>IF(N321="základní",J321,0)</f>
        <v>0</v>
      </c>
      <c r="BF321" s="214">
        <f>IF(N321="snížená",J321,0)</f>
        <v>0</v>
      </c>
      <c r="BG321" s="214">
        <f>IF(N321="zákl. přenesená",J321,0)</f>
        <v>0</v>
      </c>
      <c r="BH321" s="214">
        <f>IF(N321="sníž. přenesená",J321,0)</f>
        <v>0</v>
      </c>
      <c r="BI321" s="214">
        <f>IF(N321="nulová",J321,0)</f>
        <v>0</v>
      </c>
      <c r="BJ321" s="19" t="s">
        <v>86</v>
      </c>
      <c r="BK321" s="214">
        <f>ROUND(I321*H321,2)</f>
        <v>0</v>
      </c>
      <c r="BL321" s="19" t="s">
        <v>131</v>
      </c>
      <c r="BM321" s="213" t="s">
        <v>421</v>
      </c>
    </row>
    <row r="322" s="2" customFormat="1">
      <c r="A322" s="40"/>
      <c r="B322" s="41"/>
      <c r="C322" s="42"/>
      <c r="D322" s="215" t="s">
        <v>133</v>
      </c>
      <c r="E322" s="42"/>
      <c r="F322" s="216" t="s">
        <v>420</v>
      </c>
      <c r="G322" s="42"/>
      <c r="H322" s="42"/>
      <c r="I322" s="217"/>
      <c r="J322" s="42"/>
      <c r="K322" s="42"/>
      <c r="L322" s="46"/>
      <c r="M322" s="218"/>
      <c r="N322" s="219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133</v>
      </c>
      <c r="AU322" s="19" t="s">
        <v>88</v>
      </c>
    </row>
    <row r="323" s="13" customFormat="1">
      <c r="A323" s="13"/>
      <c r="B323" s="223"/>
      <c r="C323" s="224"/>
      <c r="D323" s="215" t="s">
        <v>139</v>
      </c>
      <c r="E323" s="225" t="s">
        <v>40</v>
      </c>
      <c r="F323" s="226" t="s">
        <v>8</v>
      </c>
      <c r="G323" s="224"/>
      <c r="H323" s="227">
        <v>12</v>
      </c>
      <c r="I323" s="228"/>
      <c r="J323" s="224"/>
      <c r="K323" s="224"/>
      <c r="L323" s="229"/>
      <c r="M323" s="230"/>
      <c r="N323" s="231"/>
      <c r="O323" s="231"/>
      <c r="P323" s="231"/>
      <c r="Q323" s="231"/>
      <c r="R323" s="231"/>
      <c r="S323" s="231"/>
      <c r="T323" s="23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3" t="s">
        <v>139</v>
      </c>
      <c r="AU323" s="233" t="s">
        <v>88</v>
      </c>
      <c r="AV323" s="13" t="s">
        <v>88</v>
      </c>
      <c r="AW323" s="13" t="s">
        <v>38</v>
      </c>
      <c r="AX323" s="13" t="s">
        <v>86</v>
      </c>
      <c r="AY323" s="233" t="s">
        <v>124</v>
      </c>
    </row>
    <row r="324" s="13" customFormat="1">
      <c r="A324" s="13"/>
      <c r="B324" s="223"/>
      <c r="C324" s="224"/>
      <c r="D324" s="215" t="s">
        <v>139</v>
      </c>
      <c r="E324" s="224"/>
      <c r="F324" s="226" t="s">
        <v>422</v>
      </c>
      <c r="G324" s="224"/>
      <c r="H324" s="227">
        <v>12.24</v>
      </c>
      <c r="I324" s="228"/>
      <c r="J324" s="224"/>
      <c r="K324" s="224"/>
      <c r="L324" s="229"/>
      <c r="M324" s="230"/>
      <c r="N324" s="231"/>
      <c r="O324" s="231"/>
      <c r="P324" s="231"/>
      <c r="Q324" s="231"/>
      <c r="R324" s="231"/>
      <c r="S324" s="231"/>
      <c r="T324" s="23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3" t="s">
        <v>139</v>
      </c>
      <c r="AU324" s="233" t="s">
        <v>88</v>
      </c>
      <c r="AV324" s="13" t="s">
        <v>88</v>
      </c>
      <c r="AW324" s="13" t="s">
        <v>4</v>
      </c>
      <c r="AX324" s="13" t="s">
        <v>86</v>
      </c>
      <c r="AY324" s="233" t="s">
        <v>124</v>
      </c>
    </row>
    <row r="325" s="2" customFormat="1" ht="24.15" customHeight="1">
      <c r="A325" s="40"/>
      <c r="B325" s="41"/>
      <c r="C325" s="255" t="s">
        <v>423</v>
      </c>
      <c r="D325" s="255" t="s">
        <v>264</v>
      </c>
      <c r="E325" s="256" t="s">
        <v>424</v>
      </c>
      <c r="F325" s="257" t="s">
        <v>425</v>
      </c>
      <c r="G325" s="258" t="s">
        <v>363</v>
      </c>
      <c r="H325" s="259">
        <v>2.04</v>
      </c>
      <c r="I325" s="260"/>
      <c r="J325" s="261">
        <f>ROUND(I325*H325,2)</f>
        <v>0</v>
      </c>
      <c r="K325" s="257" t="s">
        <v>130</v>
      </c>
      <c r="L325" s="262"/>
      <c r="M325" s="263" t="s">
        <v>40</v>
      </c>
      <c r="N325" s="264" t="s">
        <v>49</v>
      </c>
      <c r="O325" s="86"/>
      <c r="P325" s="211">
        <f>O325*H325</f>
        <v>0</v>
      </c>
      <c r="Q325" s="211">
        <v>0.151</v>
      </c>
      <c r="R325" s="211">
        <f>Q325*H325</f>
        <v>0.30803999999999998</v>
      </c>
      <c r="S325" s="211">
        <v>0</v>
      </c>
      <c r="T325" s="212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3" t="s">
        <v>191</v>
      </c>
      <c r="AT325" s="213" t="s">
        <v>264</v>
      </c>
      <c r="AU325" s="213" t="s">
        <v>88</v>
      </c>
      <c r="AY325" s="19" t="s">
        <v>124</v>
      </c>
      <c r="BE325" s="214">
        <f>IF(N325="základní",J325,0)</f>
        <v>0</v>
      </c>
      <c r="BF325" s="214">
        <f>IF(N325="snížená",J325,0)</f>
        <v>0</v>
      </c>
      <c r="BG325" s="214">
        <f>IF(N325="zákl. přenesená",J325,0)</f>
        <v>0</v>
      </c>
      <c r="BH325" s="214">
        <f>IF(N325="sníž. přenesená",J325,0)</f>
        <v>0</v>
      </c>
      <c r="BI325" s="214">
        <f>IF(N325="nulová",J325,0)</f>
        <v>0</v>
      </c>
      <c r="BJ325" s="19" t="s">
        <v>86</v>
      </c>
      <c r="BK325" s="214">
        <f>ROUND(I325*H325,2)</f>
        <v>0</v>
      </c>
      <c r="BL325" s="19" t="s">
        <v>131</v>
      </c>
      <c r="BM325" s="213" t="s">
        <v>426</v>
      </c>
    </row>
    <row r="326" s="2" customFormat="1">
      <c r="A326" s="40"/>
      <c r="B326" s="41"/>
      <c r="C326" s="42"/>
      <c r="D326" s="215" t="s">
        <v>133</v>
      </c>
      <c r="E326" s="42"/>
      <c r="F326" s="216" t="s">
        <v>425</v>
      </c>
      <c r="G326" s="42"/>
      <c r="H326" s="42"/>
      <c r="I326" s="217"/>
      <c r="J326" s="42"/>
      <c r="K326" s="42"/>
      <c r="L326" s="46"/>
      <c r="M326" s="218"/>
      <c r="N326" s="219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133</v>
      </c>
      <c r="AU326" s="19" t="s">
        <v>88</v>
      </c>
    </row>
    <row r="327" s="13" customFormat="1">
      <c r="A327" s="13"/>
      <c r="B327" s="223"/>
      <c r="C327" s="224"/>
      <c r="D327" s="215" t="s">
        <v>139</v>
      </c>
      <c r="E327" s="225" t="s">
        <v>40</v>
      </c>
      <c r="F327" s="226" t="s">
        <v>427</v>
      </c>
      <c r="G327" s="224"/>
      <c r="H327" s="227">
        <v>2</v>
      </c>
      <c r="I327" s="228"/>
      <c r="J327" s="224"/>
      <c r="K327" s="224"/>
      <c r="L327" s="229"/>
      <c r="M327" s="230"/>
      <c r="N327" s="231"/>
      <c r="O327" s="231"/>
      <c r="P327" s="231"/>
      <c r="Q327" s="231"/>
      <c r="R327" s="231"/>
      <c r="S327" s="231"/>
      <c r="T327" s="23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3" t="s">
        <v>139</v>
      </c>
      <c r="AU327" s="233" t="s">
        <v>88</v>
      </c>
      <c r="AV327" s="13" t="s">
        <v>88</v>
      </c>
      <c r="AW327" s="13" t="s">
        <v>38</v>
      </c>
      <c r="AX327" s="13" t="s">
        <v>86</v>
      </c>
      <c r="AY327" s="233" t="s">
        <v>124</v>
      </c>
    </row>
    <row r="328" s="13" customFormat="1">
      <c r="A328" s="13"/>
      <c r="B328" s="223"/>
      <c r="C328" s="224"/>
      <c r="D328" s="215" t="s">
        <v>139</v>
      </c>
      <c r="E328" s="224"/>
      <c r="F328" s="226" t="s">
        <v>428</v>
      </c>
      <c r="G328" s="224"/>
      <c r="H328" s="227">
        <v>2.04</v>
      </c>
      <c r="I328" s="228"/>
      <c r="J328" s="224"/>
      <c r="K328" s="224"/>
      <c r="L328" s="229"/>
      <c r="M328" s="230"/>
      <c r="N328" s="231"/>
      <c r="O328" s="231"/>
      <c r="P328" s="231"/>
      <c r="Q328" s="231"/>
      <c r="R328" s="231"/>
      <c r="S328" s="231"/>
      <c r="T328" s="23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3" t="s">
        <v>139</v>
      </c>
      <c r="AU328" s="233" t="s">
        <v>88</v>
      </c>
      <c r="AV328" s="13" t="s">
        <v>88</v>
      </c>
      <c r="AW328" s="13" t="s">
        <v>4</v>
      </c>
      <c r="AX328" s="13" t="s">
        <v>86</v>
      </c>
      <c r="AY328" s="233" t="s">
        <v>124</v>
      </c>
    </row>
    <row r="329" s="2" customFormat="1" ht="33" customHeight="1">
      <c r="A329" s="40"/>
      <c r="B329" s="41"/>
      <c r="C329" s="202" t="s">
        <v>429</v>
      </c>
      <c r="D329" s="202" t="s">
        <v>126</v>
      </c>
      <c r="E329" s="203" t="s">
        <v>430</v>
      </c>
      <c r="F329" s="204" t="s">
        <v>431</v>
      </c>
      <c r="G329" s="205" t="s">
        <v>363</v>
      </c>
      <c r="H329" s="206">
        <v>11</v>
      </c>
      <c r="I329" s="207"/>
      <c r="J329" s="208">
        <f>ROUND(I329*H329,2)</f>
        <v>0</v>
      </c>
      <c r="K329" s="204" t="s">
        <v>130</v>
      </c>
      <c r="L329" s="46"/>
      <c r="M329" s="209" t="s">
        <v>40</v>
      </c>
      <c r="N329" s="210" t="s">
        <v>49</v>
      </c>
      <c r="O329" s="86"/>
      <c r="P329" s="211">
        <f>O329*H329</f>
        <v>0</v>
      </c>
      <c r="Q329" s="211">
        <v>1.0000000000000001E-05</v>
      </c>
      <c r="R329" s="211">
        <f>Q329*H329</f>
        <v>0.00011</v>
      </c>
      <c r="S329" s="211">
        <v>0</v>
      </c>
      <c r="T329" s="212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3" t="s">
        <v>131</v>
      </c>
      <c r="AT329" s="213" t="s">
        <v>126</v>
      </c>
      <c r="AU329" s="213" t="s">
        <v>88</v>
      </c>
      <c r="AY329" s="19" t="s">
        <v>124</v>
      </c>
      <c r="BE329" s="214">
        <f>IF(N329="základní",J329,0)</f>
        <v>0</v>
      </c>
      <c r="BF329" s="214">
        <f>IF(N329="snížená",J329,0)</f>
        <v>0</v>
      </c>
      <c r="BG329" s="214">
        <f>IF(N329="zákl. přenesená",J329,0)</f>
        <v>0</v>
      </c>
      <c r="BH329" s="214">
        <f>IF(N329="sníž. přenesená",J329,0)</f>
        <v>0</v>
      </c>
      <c r="BI329" s="214">
        <f>IF(N329="nulová",J329,0)</f>
        <v>0</v>
      </c>
      <c r="BJ329" s="19" t="s">
        <v>86</v>
      </c>
      <c r="BK329" s="214">
        <f>ROUND(I329*H329,2)</f>
        <v>0</v>
      </c>
      <c r="BL329" s="19" t="s">
        <v>131</v>
      </c>
      <c r="BM329" s="213" t="s">
        <v>432</v>
      </c>
    </row>
    <row r="330" s="2" customFormat="1">
      <c r="A330" s="40"/>
      <c r="B330" s="41"/>
      <c r="C330" s="42"/>
      <c r="D330" s="215" t="s">
        <v>133</v>
      </c>
      <c r="E330" s="42"/>
      <c r="F330" s="216" t="s">
        <v>433</v>
      </c>
      <c r="G330" s="42"/>
      <c r="H330" s="42"/>
      <c r="I330" s="217"/>
      <c r="J330" s="42"/>
      <c r="K330" s="42"/>
      <c r="L330" s="46"/>
      <c r="M330" s="218"/>
      <c r="N330" s="219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133</v>
      </c>
      <c r="AU330" s="19" t="s">
        <v>88</v>
      </c>
    </row>
    <row r="331" s="2" customFormat="1">
      <c r="A331" s="40"/>
      <c r="B331" s="41"/>
      <c r="C331" s="42"/>
      <c r="D331" s="220" t="s">
        <v>135</v>
      </c>
      <c r="E331" s="42"/>
      <c r="F331" s="221" t="s">
        <v>434</v>
      </c>
      <c r="G331" s="42"/>
      <c r="H331" s="42"/>
      <c r="I331" s="217"/>
      <c r="J331" s="42"/>
      <c r="K331" s="42"/>
      <c r="L331" s="46"/>
      <c r="M331" s="218"/>
      <c r="N331" s="219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135</v>
      </c>
      <c r="AU331" s="19" t="s">
        <v>88</v>
      </c>
    </row>
    <row r="332" s="13" customFormat="1">
      <c r="A332" s="13"/>
      <c r="B332" s="223"/>
      <c r="C332" s="224"/>
      <c r="D332" s="215" t="s">
        <v>139</v>
      </c>
      <c r="E332" s="225" t="s">
        <v>40</v>
      </c>
      <c r="F332" s="226" t="s">
        <v>435</v>
      </c>
      <c r="G332" s="224"/>
      <c r="H332" s="227">
        <v>11</v>
      </c>
      <c r="I332" s="228"/>
      <c r="J332" s="224"/>
      <c r="K332" s="224"/>
      <c r="L332" s="229"/>
      <c r="M332" s="230"/>
      <c r="N332" s="231"/>
      <c r="O332" s="231"/>
      <c r="P332" s="231"/>
      <c r="Q332" s="231"/>
      <c r="R332" s="231"/>
      <c r="S332" s="231"/>
      <c r="T332" s="23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3" t="s">
        <v>139</v>
      </c>
      <c r="AU332" s="233" t="s">
        <v>88</v>
      </c>
      <c r="AV332" s="13" t="s">
        <v>88</v>
      </c>
      <c r="AW332" s="13" t="s">
        <v>38</v>
      </c>
      <c r="AX332" s="13" t="s">
        <v>86</v>
      </c>
      <c r="AY332" s="233" t="s">
        <v>124</v>
      </c>
    </row>
    <row r="333" s="2" customFormat="1" ht="33" customHeight="1">
      <c r="A333" s="40"/>
      <c r="B333" s="41"/>
      <c r="C333" s="202" t="s">
        <v>436</v>
      </c>
      <c r="D333" s="202" t="s">
        <v>126</v>
      </c>
      <c r="E333" s="203" t="s">
        <v>437</v>
      </c>
      <c r="F333" s="204" t="s">
        <v>438</v>
      </c>
      <c r="G333" s="205" t="s">
        <v>363</v>
      </c>
      <c r="H333" s="206">
        <v>92.5</v>
      </c>
      <c r="I333" s="207"/>
      <c r="J333" s="208">
        <f>ROUND(I333*H333,2)</f>
        <v>0</v>
      </c>
      <c r="K333" s="204" t="s">
        <v>130</v>
      </c>
      <c r="L333" s="46"/>
      <c r="M333" s="209" t="s">
        <v>40</v>
      </c>
      <c r="N333" s="210" t="s">
        <v>49</v>
      </c>
      <c r="O333" s="86"/>
      <c r="P333" s="211">
        <f>O333*H333</f>
        <v>0</v>
      </c>
      <c r="Q333" s="211">
        <v>0.00044999999999999999</v>
      </c>
      <c r="R333" s="211">
        <f>Q333*H333</f>
        <v>0.041625000000000002</v>
      </c>
      <c r="S333" s="211">
        <v>0</v>
      </c>
      <c r="T333" s="212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3" t="s">
        <v>131</v>
      </c>
      <c r="AT333" s="213" t="s">
        <v>126</v>
      </c>
      <c r="AU333" s="213" t="s">
        <v>88</v>
      </c>
      <c r="AY333" s="19" t="s">
        <v>124</v>
      </c>
      <c r="BE333" s="214">
        <f>IF(N333="základní",J333,0)</f>
        <v>0</v>
      </c>
      <c r="BF333" s="214">
        <f>IF(N333="snížená",J333,0)</f>
        <v>0</v>
      </c>
      <c r="BG333" s="214">
        <f>IF(N333="zákl. přenesená",J333,0)</f>
        <v>0</v>
      </c>
      <c r="BH333" s="214">
        <f>IF(N333="sníž. přenesená",J333,0)</f>
        <v>0</v>
      </c>
      <c r="BI333" s="214">
        <f>IF(N333="nulová",J333,0)</f>
        <v>0</v>
      </c>
      <c r="BJ333" s="19" t="s">
        <v>86</v>
      </c>
      <c r="BK333" s="214">
        <f>ROUND(I333*H333,2)</f>
        <v>0</v>
      </c>
      <c r="BL333" s="19" t="s">
        <v>131</v>
      </c>
      <c r="BM333" s="213" t="s">
        <v>439</v>
      </c>
    </row>
    <row r="334" s="2" customFormat="1">
      <c r="A334" s="40"/>
      <c r="B334" s="41"/>
      <c r="C334" s="42"/>
      <c r="D334" s="215" t="s">
        <v>133</v>
      </c>
      <c r="E334" s="42"/>
      <c r="F334" s="216" t="s">
        <v>440</v>
      </c>
      <c r="G334" s="42"/>
      <c r="H334" s="42"/>
      <c r="I334" s="217"/>
      <c r="J334" s="42"/>
      <c r="K334" s="42"/>
      <c r="L334" s="46"/>
      <c r="M334" s="218"/>
      <c r="N334" s="219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133</v>
      </c>
      <c r="AU334" s="19" t="s">
        <v>88</v>
      </c>
    </row>
    <row r="335" s="2" customFormat="1">
      <c r="A335" s="40"/>
      <c r="B335" s="41"/>
      <c r="C335" s="42"/>
      <c r="D335" s="220" t="s">
        <v>135</v>
      </c>
      <c r="E335" s="42"/>
      <c r="F335" s="221" t="s">
        <v>441</v>
      </c>
      <c r="G335" s="42"/>
      <c r="H335" s="42"/>
      <c r="I335" s="217"/>
      <c r="J335" s="42"/>
      <c r="K335" s="42"/>
      <c r="L335" s="46"/>
      <c r="M335" s="218"/>
      <c r="N335" s="219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135</v>
      </c>
      <c r="AU335" s="19" t="s">
        <v>88</v>
      </c>
    </row>
    <row r="336" s="2" customFormat="1">
      <c r="A336" s="40"/>
      <c r="B336" s="41"/>
      <c r="C336" s="42"/>
      <c r="D336" s="215" t="s">
        <v>137</v>
      </c>
      <c r="E336" s="42"/>
      <c r="F336" s="222" t="s">
        <v>442</v>
      </c>
      <c r="G336" s="42"/>
      <c r="H336" s="42"/>
      <c r="I336" s="217"/>
      <c r="J336" s="42"/>
      <c r="K336" s="42"/>
      <c r="L336" s="46"/>
      <c r="M336" s="218"/>
      <c r="N336" s="219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137</v>
      </c>
      <c r="AU336" s="19" t="s">
        <v>88</v>
      </c>
    </row>
    <row r="337" s="13" customFormat="1">
      <c r="A337" s="13"/>
      <c r="B337" s="223"/>
      <c r="C337" s="224"/>
      <c r="D337" s="215" t="s">
        <v>139</v>
      </c>
      <c r="E337" s="225" t="s">
        <v>40</v>
      </c>
      <c r="F337" s="226" t="s">
        <v>443</v>
      </c>
      <c r="G337" s="224"/>
      <c r="H337" s="227">
        <v>92.5</v>
      </c>
      <c r="I337" s="228"/>
      <c r="J337" s="224"/>
      <c r="K337" s="224"/>
      <c r="L337" s="229"/>
      <c r="M337" s="230"/>
      <c r="N337" s="231"/>
      <c r="O337" s="231"/>
      <c r="P337" s="231"/>
      <c r="Q337" s="231"/>
      <c r="R337" s="231"/>
      <c r="S337" s="231"/>
      <c r="T337" s="23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3" t="s">
        <v>139</v>
      </c>
      <c r="AU337" s="233" t="s">
        <v>88</v>
      </c>
      <c r="AV337" s="13" t="s">
        <v>88</v>
      </c>
      <c r="AW337" s="13" t="s">
        <v>38</v>
      </c>
      <c r="AX337" s="13" t="s">
        <v>86</v>
      </c>
      <c r="AY337" s="233" t="s">
        <v>124</v>
      </c>
    </row>
    <row r="338" s="2" customFormat="1" ht="24.15" customHeight="1">
      <c r="A338" s="40"/>
      <c r="B338" s="41"/>
      <c r="C338" s="202" t="s">
        <v>444</v>
      </c>
      <c r="D338" s="202" t="s">
        <v>126</v>
      </c>
      <c r="E338" s="203" t="s">
        <v>445</v>
      </c>
      <c r="F338" s="204" t="s">
        <v>446</v>
      </c>
      <c r="G338" s="205" t="s">
        <v>363</v>
      </c>
      <c r="H338" s="206">
        <v>169</v>
      </c>
      <c r="I338" s="207"/>
      <c r="J338" s="208">
        <f>ROUND(I338*H338,2)</f>
        <v>0</v>
      </c>
      <c r="K338" s="204" t="s">
        <v>130</v>
      </c>
      <c r="L338" s="46"/>
      <c r="M338" s="209" t="s">
        <v>40</v>
      </c>
      <c r="N338" s="210" t="s">
        <v>49</v>
      </c>
      <c r="O338" s="86"/>
      <c r="P338" s="211">
        <f>O338*H338</f>
        <v>0</v>
      </c>
      <c r="Q338" s="211">
        <v>0</v>
      </c>
      <c r="R338" s="211">
        <f>Q338*H338</f>
        <v>0</v>
      </c>
      <c r="S338" s="211">
        <v>0</v>
      </c>
      <c r="T338" s="212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3" t="s">
        <v>131</v>
      </c>
      <c r="AT338" s="213" t="s">
        <v>126</v>
      </c>
      <c r="AU338" s="213" t="s">
        <v>88</v>
      </c>
      <c r="AY338" s="19" t="s">
        <v>124</v>
      </c>
      <c r="BE338" s="214">
        <f>IF(N338="základní",J338,0)</f>
        <v>0</v>
      </c>
      <c r="BF338" s="214">
        <f>IF(N338="snížená",J338,0)</f>
        <v>0</v>
      </c>
      <c r="BG338" s="214">
        <f>IF(N338="zákl. přenesená",J338,0)</f>
        <v>0</v>
      </c>
      <c r="BH338" s="214">
        <f>IF(N338="sníž. přenesená",J338,0)</f>
        <v>0</v>
      </c>
      <c r="BI338" s="214">
        <f>IF(N338="nulová",J338,0)</f>
        <v>0</v>
      </c>
      <c r="BJ338" s="19" t="s">
        <v>86</v>
      </c>
      <c r="BK338" s="214">
        <f>ROUND(I338*H338,2)</f>
        <v>0</v>
      </c>
      <c r="BL338" s="19" t="s">
        <v>131</v>
      </c>
      <c r="BM338" s="213" t="s">
        <v>447</v>
      </c>
    </row>
    <row r="339" s="2" customFormat="1">
      <c r="A339" s="40"/>
      <c r="B339" s="41"/>
      <c r="C339" s="42"/>
      <c r="D339" s="215" t="s">
        <v>133</v>
      </c>
      <c r="E339" s="42"/>
      <c r="F339" s="216" t="s">
        <v>448</v>
      </c>
      <c r="G339" s="42"/>
      <c r="H339" s="42"/>
      <c r="I339" s="217"/>
      <c r="J339" s="42"/>
      <c r="K339" s="42"/>
      <c r="L339" s="46"/>
      <c r="M339" s="218"/>
      <c r="N339" s="219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133</v>
      </c>
      <c r="AU339" s="19" t="s">
        <v>88</v>
      </c>
    </row>
    <row r="340" s="2" customFormat="1">
      <c r="A340" s="40"/>
      <c r="B340" s="41"/>
      <c r="C340" s="42"/>
      <c r="D340" s="220" t="s">
        <v>135</v>
      </c>
      <c r="E340" s="42"/>
      <c r="F340" s="221" t="s">
        <v>449</v>
      </c>
      <c r="G340" s="42"/>
      <c r="H340" s="42"/>
      <c r="I340" s="217"/>
      <c r="J340" s="42"/>
      <c r="K340" s="42"/>
      <c r="L340" s="46"/>
      <c r="M340" s="218"/>
      <c r="N340" s="219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135</v>
      </c>
      <c r="AU340" s="19" t="s">
        <v>88</v>
      </c>
    </row>
    <row r="341" s="13" customFormat="1">
      <c r="A341" s="13"/>
      <c r="B341" s="223"/>
      <c r="C341" s="224"/>
      <c r="D341" s="215" t="s">
        <v>139</v>
      </c>
      <c r="E341" s="225" t="s">
        <v>40</v>
      </c>
      <c r="F341" s="226" t="s">
        <v>450</v>
      </c>
      <c r="G341" s="224"/>
      <c r="H341" s="227">
        <v>169</v>
      </c>
      <c r="I341" s="228"/>
      <c r="J341" s="224"/>
      <c r="K341" s="224"/>
      <c r="L341" s="229"/>
      <c r="M341" s="230"/>
      <c r="N341" s="231"/>
      <c r="O341" s="231"/>
      <c r="P341" s="231"/>
      <c r="Q341" s="231"/>
      <c r="R341" s="231"/>
      <c r="S341" s="231"/>
      <c r="T341" s="23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3" t="s">
        <v>139</v>
      </c>
      <c r="AU341" s="233" t="s">
        <v>88</v>
      </c>
      <c r="AV341" s="13" t="s">
        <v>88</v>
      </c>
      <c r="AW341" s="13" t="s">
        <v>38</v>
      </c>
      <c r="AX341" s="13" t="s">
        <v>86</v>
      </c>
      <c r="AY341" s="233" t="s">
        <v>124</v>
      </c>
    </row>
    <row r="342" s="2" customFormat="1" ht="33" customHeight="1">
      <c r="A342" s="40"/>
      <c r="B342" s="41"/>
      <c r="C342" s="202" t="s">
        <v>451</v>
      </c>
      <c r="D342" s="202" t="s">
        <v>126</v>
      </c>
      <c r="E342" s="203" t="s">
        <v>452</v>
      </c>
      <c r="F342" s="204" t="s">
        <v>453</v>
      </c>
      <c r="G342" s="205" t="s">
        <v>363</v>
      </c>
      <c r="H342" s="206">
        <v>169</v>
      </c>
      <c r="I342" s="207"/>
      <c r="J342" s="208">
        <f>ROUND(I342*H342,2)</f>
        <v>0</v>
      </c>
      <c r="K342" s="204" t="s">
        <v>130</v>
      </c>
      <c r="L342" s="46"/>
      <c r="M342" s="209" t="s">
        <v>40</v>
      </c>
      <c r="N342" s="210" t="s">
        <v>49</v>
      </c>
      <c r="O342" s="86"/>
      <c r="P342" s="211">
        <f>O342*H342</f>
        <v>0</v>
      </c>
      <c r="Q342" s="211">
        <v>0.00060999999999999997</v>
      </c>
      <c r="R342" s="211">
        <f>Q342*H342</f>
        <v>0.10309</v>
      </c>
      <c r="S342" s="211">
        <v>0</v>
      </c>
      <c r="T342" s="212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3" t="s">
        <v>131</v>
      </c>
      <c r="AT342" s="213" t="s">
        <v>126</v>
      </c>
      <c r="AU342" s="213" t="s">
        <v>88</v>
      </c>
      <c r="AY342" s="19" t="s">
        <v>124</v>
      </c>
      <c r="BE342" s="214">
        <f>IF(N342="základní",J342,0)</f>
        <v>0</v>
      </c>
      <c r="BF342" s="214">
        <f>IF(N342="snížená",J342,0)</f>
        <v>0</v>
      </c>
      <c r="BG342" s="214">
        <f>IF(N342="zákl. přenesená",J342,0)</f>
        <v>0</v>
      </c>
      <c r="BH342" s="214">
        <f>IF(N342="sníž. přenesená",J342,0)</f>
        <v>0</v>
      </c>
      <c r="BI342" s="214">
        <f>IF(N342="nulová",J342,0)</f>
        <v>0</v>
      </c>
      <c r="BJ342" s="19" t="s">
        <v>86</v>
      </c>
      <c r="BK342" s="214">
        <f>ROUND(I342*H342,2)</f>
        <v>0</v>
      </c>
      <c r="BL342" s="19" t="s">
        <v>131</v>
      </c>
      <c r="BM342" s="213" t="s">
        <v>454</v>
      </c>
    </row>
    <row r="343" s="2" customFormat="1">
      <c r="A343" s="40"/>
      <c r="B343" s="41"/>
      <c r="C343" s="42"/>
      <c r="D343" s="215" t="s">
        <v>133</v>
      </c>
      <c r="E343" s="42"/>
      <c r="F343" s="216" t="s">
        <v>455</v>
      </c>
      <c r="G343" s="42"/>
      <c r="H343" s="42"/>
      <c r="I343" s="217"/>
      <c r="J343" s="42"/>
      <c r="K343" s="42"/>
      <c r="L343" s="46"/>
      <c r="M343" s="218"/>
      <c r="N343" s="219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133</v>
      </c>
      <c r="AU343" s="19" t="s">
        <v>88</v>
      </c>
    </row>
    <row r="344" s="2" customFormat="1">
      <c r="A344" s="40"/>
      <c r="B344" s="41"/>
      <c r="C344" s="42"/>
      <c r="D344" s="220" t="s">
        <v>135</v>
      </c>
      <c r="E344" s="42"/>
      <c r="F344" s="221" t="s">
        <v>456</v>
      </c>
      <c r="G344" s="42"/>
      <c r="H344" s="42"/>
      <c r="I344" s="217"/>
      <c r="J344" s="42"/>
      <c r="K344" s="42"/>
      <c r="L344" s="46"/>
      <c r="M344" s="218"/>
      <c r="N344" s="219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135</v>
      </c>
      <c r="AU344" s="19" t="s">
        <v>88</v>
      </c>
    </row>
    <row r="345" s="13" customFormat="1">
      <c r="A345" s="13"/>
      <c r="B345" s="223"/>
      <c r="C345" s="224"/>
      <c r="D345" s="215" t="s">
        <v>139</v>
      </c>
      <c r="E345" s="225" t="s">
        <v>40</v>
      </c>
      <c r="F345" s="226" t="s">
        <v>450</v>
      </c>
      <c r="G345" s="224"/>
      <c r="H345" s="227">
        <v>169</v>
      </c>
      <c r="I345" s="228"/>
      <c r="J345" s="224"/>
      <c r="K345" s="224"/>
      <c r="L345" s="229"/>
      <c r="M345" s="230"/>
      <c r="N345" s="231"/>
      <c r="O345" s="231"/>
      <c r="P345" s="231"/>
      <c r="Q345" s="231"/>
      <c r="R345" s="231"/>
      <c r="S345" s="231"/>
      <c r="T345" s="23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3" t="s">
        <v>139</v>
      </c>
      <c r="AU345" s="233" t="s">
        <v>88</v>
      </c>
      <c r="AV345" s="13" t="s">
        <v>88</v>
      </c>
      <c r="AW345" s="13" t="s">
        <v>38</v>
      </c>
      <c r="AX345" s="13" t="s">
        <v>78</v>
      </c>
      <c r="AY345" s="233" t="s">
        <v>124</v>
      </c>
    </row>
    <row r="346" s="14" customFormat="1">
      <c r="A346" s="14"/>
      <c r="B346" s="234"/>
      <c r="C346" s="235"/>
      <c r="D346" s="215" t="s">
        <v>139</v>
      </c>
      <c r="E346" s="236" t="s">
        <v>40</v>
      </c>
      <c r="F346" s="237" t="s">
        <v>155</v>
      </c>
      <c r="G346" s="235"/>
      <c r="H346" s="238">
        <v>169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4" t="s">
        <v>139</v>
      </c>
      <c r="AU346" s="244" t="s">
        <v>88</v>
      </c>
      <c r="AV346" s="14" t="s">
        <v>131</v>
      </c>
      <c r="AW346" s="14" t="s">
        <v>38</v>
      </c>
      <c r="AX346" s="14" t="s">
        <v>86</v>
      </c>
      <c r="AY346" s="244" t="s">
        <v>124</v>
      </c>
    </row>
    <row r="347" s="2" customFormat="1" ht="16.5" customHeight="1">
      <c r="A347" s="40"/>
      <c r="B347" s="41"/>
      <c r="C347" s="202" t="s">
        <v>457</v>
      </c>
      <c r="D347" s="202" t="s">
        <v>126</v>
      </c>
      <c r="E347" s="203" t="s">
        <v>458</v>
      </c>
      <c r="F347" s="204" t="s">
        <v>459</v>
      </c>
      <c r="G347" s="205" t="s">
        <v>363</v>
      </c>
      <c r="H347" s="206">
        <v>14.5</v>
      </c>
      <c r="I347" s="207"/>
      <c r="J347" s="208">
        <f>ROUND(I347*H347,2)</f>
        <v>0</v>
      </c>
      <c r="K347" s="204" t="s">
        <v>130</v>
      </c>
      <c r="L347" s="46"/>
      <c r="M347" s="209" t="s">
        <v>40</v>
      </c>
      <c r="N347" s="210" t="s">
        <v>49</v>
      </c>
      <c r="O347" s="86"/>
      <c r="P347" s="211">
        <f>O347*H347</f>
        <v>0</v>
      </c>
      <c r="Q347" s="211">
        <v>0</v>
      </c>
      <c r="R347" s="211">
        <f>Q347*H347</f>
        <v>0</v>
      </c>
      <c r="S347" s="211">
        <v>0</v>
      </c>
      <c r="T347" s="212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3" t="s">
        <v>131</v>
      </c>
      <c r="AT347" s="213" t="s">
        <v>126</v>
      </c>
      <c r="AU347" s="213" t="s">
        <v>88</v>
      </c>
      <c r="AY347" s="19" t="s">
        <v>124</v>
      </c>
      <c r="BE347" s="214">
        <f>IF(N347="základní",J347,0)</f>
        <v>0</v>
      </c>
      <c r="BF347" s="214">
        <f>IF(N347="snížená",J347,0)</f>
        <v>0</v>
      </c>
      <c r="BG347" s="214">
        <f>IF(N347="zákl. přenesená",J347,0)</f>
        <v>0</v>
      </c>
      <c r="BH347" s="214">
        <f>IF(N347="sníž. přenesená",J347,0)</f>
        <v>0</v>
      </c>
      <c r="BI347" s="214">
        <f>IF(N347="nulová",J347,0)</f>
        <v>0</v>
      </c>
      <c r="BJ347" s="19" t="s">
        <v>86</v>
      </c>
      <c r="BK347" s="214">
        <f>ROUND(I347*H347,2)</f>
        <v>0</v>
      </c>
      <c r="BL347" s="19" t="s">
        <v>131</v>
      </c>
      <c r="BM347" s="213" t="s">
        <v>460</v>
      </c>
    </row>
    <row r="348" s="2" customFormat="1">
      <c r="A348" s="40"/>
      <c r="B348" s="41"/>
      <c r="C348" s="42"/>
      <c r="D348" s="215" t="s">
        <v>133</v>
      </c>
      <c r="E348" s="42"/>
      <c r="F348" s="216" t="s">
        <v>461</v>
      </c>
      <c r="G348" s="42"/>
      <c r="H348" s="42"/>
      <c r="I348" s="217"/>
      <c r="J348" s="42"/>
      <c r="K348" s="42"/>
      <c r="L348" s="46"/>
      <c r="M348" s="218"/>
      <c r="N348" s="219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133</v>
      </c>
      <c r="AU348" s="19" t="s">
        <v>88</v>
      </c>
    </row>
    <row r="349" s="2" customFormat="1">
      <c r="A349" s="40"/>
      <c r="B349" s="41"/>
      <c r="C349" s="42"/>
      <c r="D349" s="220" t="s">
        <v>135</v>
      </c>
      <c r="E349" s="42"/>
      <c r="F349" s="221" t="s">
        <v>462</v>
      </c>
      <c r="G349" s="42"/>
      <c r="H349" s="42"/>
      <c r="I349" s="217"/>
      <c r="J349" s="42"/>
      <c r="K349" s="42"/>
      <c r="L349" s="46"/>
      <c r="M349" s="218"/>
      <c r="N349" s="219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135</v>
      </c>
      <c r="AU349" s="19" t="s">
        <v>88</v>
      </c>
    </row>
    <row r="350" s="13" customFormat="1">
      <c r="A350" s="13"/>
      <c r="B350" s="223"/>
      <c r="C350" s="224"/>
      <c r="D350" s="215" t="s">
        <v>139</v>
      </c>
      <c r="E350" s="225" t="s">
        <v>40</v>
      </c>
      <c r="F350" s="226" t="s">
        <v>463</v>
      </c>
      <c r="G350" s="224"/>
      <c r="H350" s="227">
        <v>14.5</v>
      </c>
      <c r="I350" s="228"/>
      <c r="J350" s="224"/>
      <c r="K350" s="224"/>
      <c r="L350" s="229"/>
      <c r="M350" s="230"/>
      <c r="N350" s="231"/>
      <c r="O350" s="231"/>
      <c r="P350" s="231"/>
      <c r="Q350" s="231"/>
      <c r="R350" s="231"/>
      <c r="S350" s="231"/>
      <c r="T350" s="23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3" t="s">
        <v>139</v>
      </c>
      <c r="AU350" s="233" t="s">
        <v>88</v>
      </c>
      <c r="AV350" s="13" t="s">
        <v>88</v>
      </c>
      <c r="AW350" s="13" t="s">
        <v>38</v>
      </c>
      <c r="AX350" s="13" t="s">
        <v>86</v>
      </c>
      <c r="AY350" s="233" t="s">
        <v>124</v>
      </c>
    </row>
    <row r="351" s="2" customFormat="1" ht="24.15" customHeight="1">
      <c r="A351" s="40"/>
      <c r="B351" s="41"/>
      <c r="C351" s="202" t="s">
        <v>464</v>
      </c>
      <c r="D351" s="202" t="s">
        <v>126</v>
      </c>
      <c r="E351" s="203" t="s">
        <v>465</v>
      </c>
      <c r="F351" s="204" t="s">
        <v>466</v>
      </c>
      <c r="G351" s="205" t="s">
        <v>363</v>
      </c>
      <c r="H351" s="206">
        <v>169</v>
      </c>
      <c r="I351" s="207"/>
      <c r="J351" s="208">
        <f>ROUND(I351*H351,2)</f>
        <v>0</v>
      </c>
      <c r="K351" s="204" t="s">
        <v>130</v>
      </c>
      <c r="L351" s="46"/>
      <c r="M351" s="209" t="s">
        <v>40</v>
      </c>
      <c r="N351" s="210" t="s">
        <v>49</v>
      </c>
      <c r="O351" s="86"/>
      <c r="P351" s="211">
        <f>O351*H351</f>
        <v>0</v>
      </c>
      <c r="Q351" s="211">
        <v>0</v>
      </c>
      <c r="R351" s="211">
        <f>Q351*H351</f>
        <v>0</v>
      </c>
      <c r="S351" s="211">
        <v>0</v>
      </c>
      <c r="T351" s="212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3" t="s">
        <v>131</v>
      </c>
      <c r="AT351" s="213" t="s">
        <v>126</v>
      </c>
      <c r="AU351" s="213" t="s">
        <v>88</v>
      </c>
      <c r="AY351" s="19" t="s">
        <v>124</v>
      </c>
      <c r="BE351" s="214">
        <f>IF(N351="základní",J351,0)</f>
        <v>0</v>
      </c>
      <c r="BF351" s="214">
        <f>IF(N351="snížená",J351,0)</f>
        <v>0</v>
      </c>
      <c r="BG351" s="214">
        <f>IF(N351="zákl. přenesená",J351,0)</f>
        <v>0</v>
      </c>
      <c r="BH351" s="214">
        <f>IF(N351="sníž. přenesená",J351,0)</f>
        <v>0</v>
      </c>
      <c r="BI351" s="214">
        <f>IF(N351="nulová",J351,0)</f>
        <v>0</v>
      </c>
      <c r="BJ351" s="19" t="s">
        <v>86</v>
      </c>
      <c r="BK351" s="214">
        <f>ROUND(I351*H351,2)</f>
        <v>0</v>
      </c>
      <c r="BL351" s="19" t="s">
        <v>131</v>
      </c>
      <c r="BM351" s="213" t="s">
        <v>467</v>
      </c>
    </row>
    <row r="352" s="2" customFormat="1">
      <c r="A352" s="40"/>
      <c r="B352" s="41"/>
      <c r="C352" s="42"/>
      <c r="D352" s="215" t="s">
        <v>133</v>
      </c>
      <c r="E352" s="42"/>
      <c r="F352" s="216" t="s">
        <v>468</v>
      </c>
      <c r="G352" s="42"/>
      <c r="H352" s="42"/>
      <c r="I352" s="217"/>
      <c r="J352" s="42"/>
      <c r="K352" s="42"/>
      <c r="L352" s="46"/>
      <c r="M352" s="218"/>
      <c r="N352" s="219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133</v>
      </c>
      <c r="AU352" s="19" t="s">
        <v>88</v>
      </c>
    </row>
    <row r="353" s="2" customFormat="1">
      <c r="A353" s="40"/>
      <c r="B353" s="41"/>
      <c r="C353" s="42"/>
      <c r="D353" s="220" t="s">
        <v>135</v>
      </c>
      <c r="E353" s="42"/>
      <c r="F353" s="221" t="s">
        <v>469</v>
      </c>
      <c r="G353" s="42"/>
      <c r="H353" s="42"/>
      <c r="I353" s="217"/>
      <c r="J353" s="42"/>
      <c r="K353" s="42"/>
      <c r="L353" s="46"/>
      <c r="M353" s="218"/>
      <c r="N353" s="219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135</v>
      </c>
      <c r="AU353" s="19" t="s">
        <v>88</v>
      </c>
    </row>
    <row r="354" s="13" customFormat="1">
      <c r="A354" s="13"/>
      <c r="B354" s="223"/>
      <c r="C354" s="224"/>
      <c r="D354" s="215" t="s">
        <v>139</v>
      </c>
      <c r="E354" s="225" t="s">
        <v>40</v>
      </c>
      <c r="F354" s="226" t="s">
        <v>450</v>
      </c>
      <c r="G354" s="224"/>
      <c r="H354" s="227">
        <v>169</v>
      </c>
      <c r="I354" s="228"/>
      <c r="J354" s="224"/>
      <c r="K354" s="224"/>
      <c r="L354" s="229"/>
      <c r="M354" s="230"/>
      <c r="N354" s="231"/>
      <c r="O354" s="231"/>
      <c r="P354" s="231"/>
      <c r="Q354" s="231"/>
      <c r="R354" s="231"/>
      <c r="S354" s="231"/>
      <c r="T354" s="23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3" t="s">
        <v>139</v>
      </c>
      <c r="AU354" s="233" t="s">
        <v>88</v>
      </c>
      <c r="AV354" s="13" t="s">
        <v>88</v>
      </c>
      <c r="AW354" s="13" t="s">
        <v>38</v>
      </c>
      <c r="AX354" s="13" t="s">
        <v>86</v>
      </c>
      <c r="AY354" s="233" t="s">
        <v>124</v>
      </c>
    </row>
    <row r="355" s="2" customFormat="1" ht="33" customHeight="1">
      <c r="A355" s="40"/>
      <c r="B355" s="41"/>
      <c r="C355" s="202" t="s">
        <v>470</v>
      </c>
      <c r="D355" s="202" t="s">
        <v>126</v>
      </c>
      <c r="E355" s="203" t="s">
        <v>471</v>
      </c>
      <c r="F355" s="204" t="s">
        <v>472</v>
      </c>
      <c r="G355" s="205" t="s">
        <v>286</v>
      </c>
      <c r="H355" s="206">
        <v>29</v>
      </c>
      <c r="I355" s="207"/>
      <c r="J355" s="208">
        <f>ROUND(I355*H355,2)</f>
        <v>0</v>
      </c>
      <c r="K355" s="204" t="s">
        <v>130</v>
      </c>
      <c r="L355" s="46"/>
      <c r="M355" s="209" t="s">
        <v>40</v>
      </c>
      <c r="N355" s="210" t="s">
        <v>49</v>
      </c>
      <c r="O355" s="86"/>
      <c r="P355" s="211">
        <f>O355*H355</f>
        <v>0</v>
      </c>
      <c r="Q355" s="211">
        <v>1.61679</v>
      </c>
      <c r="R355" s="211">
        <f>Q355*H355</f>
        <v>46.88691</v>
      </c>
      <c r="S355" s="211">
        <v>0</v>
      </c>
      <c r="T355" s="212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3" t="s">
        <v>131</v>
      </c>
      <c r="AT355" s="213" t="s">
        <v>126</v>
      </c>
      <c r="AU355" s="213" t="s">
        <v>88</v>
      </c>
      <c r="AY355" s="19" t="s">
        <v>124</v>
      </c>
      <c r="BE355" s="214">
        <f>IF(N355="základní",J355,0)</f>
        <v>0</v>
      </c>
      <c r="BF355" s="214">
        <f>IF(N355="snížená",J355,0)</f>
        <v>0</v>
      </c>
      <c r="BG355" s="214">
        <f>IF(N355="zákl. přenesená",J355,0)</f>
        <v>0</v>
      </c>
      <c r="BH355" s="214">
        <f>IF(N355="sníž. přenesená",J355,0)</f>
        <v>0</v>
      </c>
      <c r="BI355" s="214">
        <f>IF(N355="nulová",J355,0)</f>
        <v>0</v>
      </c>
      <c r="BJ355" s="19" t="s">
        <v>86</v>
      </c>
      <c r="BK355" s="214">
        <f>ROUND(I355*H355,2)</f>
        <v>0</v>
      </c>
      <c r="BL355" s="19" t="s">
        <v>131</v>
      </c>
      <c r="BM355" s="213" t="s">
        <v>473</v>
      </c>
    </row>
    <row r="356" s="2" customFormat="1">
      <c r="A356" s="40"/>
      <c r="B356" s="41"/>
      <c r="C356" s="42"/>
      <c r="D356" s="215" t="s">
        <v>133</v>
      </c>
      <c r="E356" s="42"/>
      <c r="F356" s="216" t="s">
        <v>474</v>
      </c>
      <c r="G356" s="42"/>
      <c r="H356" s="42"/>
      <c r="I356" s="217"/>
      <c r="J356" s="42"/>
      <c r="K356" s="42"/>
      <c r="L356" s="46"/>
      <c r="M356" s="218"/>
      <c r="N356" s="219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133</v>
      </c>
      <c r="AU356" s="19" t="s">
        <v>88</v>
      </c>
    </row>
    <row r="357" s="2" customFormat="1">
      <c r="A357" s="40"/>
      <c r="B357" s="41"/>
      <c r="C357" s="42"/>
      <c r="D357" s="220" t="s">
        <v>135</v>
      </c>
      <c r="E357" s="42"/>
      <c r="F357" s="221" t="s">
        <v>475</v>
      </c>
      <c r="G357" s="42"/>
      <c r="H357" s="42"/>
      <c r="I357" s="217"/>
      <c r="J357" s="42"/>
      <c r="K357" s="42"/>
      <c r="L357" s="46"/>
      <c r="M357" s="218"/>
      <c r="N357" s="219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135</v>
      </c>
      <c r="AU357" s="19" t="s">
        <v>88</v>
      </c>
    </row>
    <row r="358" s="13" customFormat="1">
      <c r="A358" s="13"/>
      <c r="B358" s="223"/>
      <c r="C358" s="224"/>
      <c r="D358" s="215" t="s">
        <v>139</v>
      </c>
      <c r="E358" s="225" t="s">
        <v>40</v>
      </c>
      <c r="F358" s="226" t="s">
        <v>476</v>
      </c>
      <c r="G358" s="224"/>
      <c r="H358" s="227">
        <v>29</v>
      </c>
      <c r="I358" s="228"/>
      <c r="J358" s="224"/>
      <c r="K358" s="224"/>
      <c r="L358" s="229"/>
      <c r="M358" s="230"/>
      <c r="N358" s="231"/>
      <c r="O358" s="231"/>
      <c r="P358" s="231"/>
      <c r="Q358" s="231"/>
      <c r="R358" s="231"/>
      <c r="S358" s="231"/>
      <c r="T358" s="23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3" t="s">
        <v>139</v>
      </c>
      <c r="AU358" s="233" t="s">
        <v>88</v>
      </c>
      <c r="AV358" s="13" t="s">
        <v>88</v>
      </c>
      <c r="AW358" s="13" t="s">
        <v>38</v>
      </c>
      <c r="AX358" s="13" t="s">
        <v>86</v>
      </c>
      <c r="AY358" s="233" t="s">
        <v>124</v>
      </c>
    </row>
    <row r="359" s="2" customFormat="1" ht="24.15" customHeight="1">
      <c r="A359" s="40"/>
      <c r="B359" s="41"/>
      <c r="C359" s="202" t="s">
        <v>477</v>
      </c>
      <c r="D359" s="202" t="s">
        <v>126</v>
      </c>
      <c r="E359" s="203" t="s">
        <v>478</v>
      </c>
      <c r="F359" s="204" t="s">
        <v>479</v>
      </c>
      <c r="G359" s="205" t="s">
        <v>159</v>
      </c>
      <c r="H359" s="206">
        <v>5607</v>
      </c>
      <c r="I359" s="207"/>
      <c r="J359" s="208">
        <f>ROUND(I359*H359,2)</f>
        <v>0</v>
      </c>
      <c r="K359" s="204" t="s">
        <v>130</v>
      </c>
      <c r="L359" s="46"/>
      <c r="M359" s="209" t="s">
        <v>40</v>
      </c>
      <c r="N359" s="210" t="s">
        <v>49</v>
      </c>
      <c r="O359" s="86"/>
      <c r="P359" s="211">
        <f>O359*H359</f>
        <v>0</v>
      </c>
      <c r="Q359" s="211">
        <v>0</v>
      </c>
      <c r="R359" s="211">
        <f>Q359*H359</f>
        <v>0</v>
      </c>
      <c r="S359" s="211">
        <v>0.02</v>
      </c>
      <c r="T359" s="212">
        <f>S359*H359</f>
        <v>112.14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3" t="s">
        <v>131</v>
      </c>
      <c r="AT359" s="213" t="s">
        <v>126</v>
      </c>
      <c r="AU359" s="213" t="s">
        <v>88</v>
      </c>
      <c r="AY359" s="19" t="s">
        <v>124</v>
      </c>
      <c r="BE359" s="214">
        <f>IF(N359="základní",J359,0)</f>
        <v>0</v>
      </c>
      <c r="BF359" s="214">
        <f>IF(N359="snížená",J359,0)</f>
        <v>0</v>
      </c>
      <c r="BG359" s="214">
        <f>IF(N359="zákl. přenesená",J359,0)</f>
        <v>0</v>
      </c>
      <c r="BH359" s="214">
        <f>IF(N359="sníž. přenesená",J359,0)</f>
        <v>0</v>
      </c>
      <c r="BI359" s="214">
        <f>IF(N359="nulová",J359,0)</f>
        <v>0</v>
      </c>
      <c r="BJ359" s="19" t="s">
        <v>86</v>
      </c>
      <c r="BK359" s="214">
        <f>ROUND(I359*H359,2)</f>
        <v>0</v>
      </c>
      <c r="BL359" s="19" t="s">
        <v>131</v>
      </c>
      <c r="BM359" s="213" t="s">
        <v>480</v>
      </c>
    </row>
    <row r="360" s="2" customFormat="1">
      <c r="A360" s="40"/>
      <c r="B360" s="41"/>
      <c r="C360" s="42"/>
      <c r="D360" s="215" t="s">
        <v>133</v>
      </c>
      <c r="E360" s="42"/>
      <c r="F360" s="216" t="s">
        <v>481</v>
      </c>
      <c r="G360" s="42"/>
      <c r="H360" s="42"/>
      <c r="I360" s="217"/>
      <c r="J360" s="42"/>
      <c r="K360" s="42"/>
      <c r="L360" s="46"/>
      <c r="M360" s="218"/>
      <c r="N360" s="219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133</v>
      </c>
      <c r="AU360" s="19" t="s">
        <v>88</v>
      </c>
    </row>
    <row r="361" s="2" customFormat="1">
      <c r="A361" s="40"/>
      <c r="B361" s="41"/>
      <c r="C361" s="42"/>
      <c r="D361" s="220" t="s">
        <v>135</v>
      </c>
      <c r="E361" s="42"/>
      <c r="F361" s="221" t="s">
        <v>482</v>
      </c>
      <c r="G361" s="42"/>
      <c r="H361" s="42"/>
      <c r="I361" s="217"/>
      <c r="J361" s="42"/>
      <c r="K361" s="42"/>
      <c r="L361" s="46"/>
      <c r="M361" s="218"/>
      <c r="N361" s="219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135</v>
      </c>
      <c r="AU361" s="19" t="s">
        <v>88</v>
      </c>
    </row>
    <row r="362" s="2" customFormat="1">
      <c r="A362" s="40"/>
      <c r="B362" s="41"/>
      <c r="C362" s="42"/>
      <c r="D362" s="215" t="s">
        <v>137</v>
      </c>
      <c r="E362" s="42"/>
      <c r="F362" s="222" t="s">
        <v>197</v>
      </c>
      <c r="G362" s="42"/>
      <c r="H362" s="42"/>
      <c r="I362" s="217"/>
      <c r="J362" s="42"/>
      <c r="K362" s="42"/>
      <c r="L362" s="46"/>
      <c r="M362" s="218"/>
      <c r="N362" s="219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137</v>
      </c>
      <c r="AU362" s="19" t="s">
        <v>88</v>
      </c>
    </row>
    <row r="363" s="13" customFormat="1">
      <c r="A363" s="13"/>
      <c r="B363" s="223"/>
      <c r="C363" s="224"/>
      <c r="D363" s="215" t="s">
        <v>139</v>
      </c>
      <c r="E363" s="225" t="s">
        <v>40</v>
      </c>
      <c r="F363" s="226" t="s">
        <v>483</v>
      </c>
      <c r="G363" s="224"/>
      <c r="H363" s="227">
        <v>4770</v>
      </c>
      <c r="I363" s="228"/>
      <c r="J363" s="224"/>
      <c r="K363" s="224"/>
      <c r="L363" s="229"/>
      <c r="M363" s="230"/>
      <c r="N363" s="231"/>
      <c r="O363" s="231"/>
      <c r="P363" s="231"/>
      <c r="Q363" s="231"/>
      <c r="R363" s="231"/>
      <c r="S363" s="231"/>
      <c r="T363" s="23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3" t="s">
        <v>139</v>
      </c>
      <c r="AU363" s="233" t="s">
        <v>88</v>
      </c>
      <c r="AV363" s="13" t="s">
        <v>88</v>
      </c>
      <c r="AW363" s="13" t="s">
        <v>38</v>
      </c>
      <c r="AX363" s="13" t="s">
        <v>78</v>
      </c>
      <c r="AY363" s="233" t="s">
        <v>124</v>
      </c>
    </row>
    <row r="364" s="13" customFormat="1">
      <c r="A364" s="13"/>
      <c r="B364" s="223"/>
      <c r="C364" s="224"/>
      <c r="D364" s="215" t="s">
        <v>139</v>
      </c>
      <c r="E364" s="225" t="s">
        <v>40</v>
      </c>
      <c r="F364" s="226" t="s">
        <v>484</v>
      </c>
      <c r="G364" s="224"/>
      <c r="H364" s="227">
        <v>837</v>
      </c>
      <c r="I364" s="228"/>
      <c r="J364" s="224"/>
      <c r="K364" s="224"/>
      <c r="L364" s="229"/>
      <c r="M364" s="230"/>
      <c r="N364" s="231"/>
      <c r="O364" s="231"/>
      <c r="P364" s="231"/>
      <c r="Q364" s="231"/>
      <c r="R364" s="231"/>
      <c r="S364" s="231"/>
      <c r="T364" s="23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3" t="s">
        <v>139</v>
      </c>
      <c r="AU364" s="233" t="s">
        <v>88</v>
      </c>
      <c r="AV364" s="13" t="s">
        <v>88</v>
      </c>
      <c r="AW364" s="13" t="s">
        <v>38</v>
      </c>
      <c r="AX364" s="13" t="s">
        <v>78</v>
      </c>
      <c r="AY364" s="233" t="s">
        <v>124</v>
      </c>
    </row>
    <row r="365" s="14" customFormat="1">
      <c r="A365" s="14"/>
      <c r="B365" s="234"/>
      <c r="C365" s="235"/>
      <c r="D365" s="215" t="s">
        <v>139</v>
      </c>
      <c r="E365" s="236" t="s">
        <v>40</v>
      </c>
      <c r="F365" s="237" t="s">
        <v>155</v>
      </c>
      <c r="G365" s="235"/>
      <c r="H365" s="238">
        <v>5607</v>
      </c>
      <c r="I365" s="239"/>
      <c r="J365" s="235"/>
      <c r="K365" s="235"/>
      <c r="L365" s="240"/>
      <c r="M365" s="241"/>
      <c r="N365" s="242"/>
      <c r="O365" s="242"/>
      <c r="P365" s="242"/>
      <c r="Q365" s="242"/>
      <c r="R365" s="242"/>
      <c r="S365" s="242"/>
      <c r="T365" s="24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4" t="s">
        <v>139</v>
      </c>
      <c r="AU365" s="244" t="s">
        <v>88</v>
      </c>
      <c r="AV365" s="14" t="s">
        <v>131</v>
      </c>
      <c r="AW365" s="14" t="s">
        <v>38</v>
      </c>
      <c r="AX365" s="14" t="s">
        <v>86</v>
      </c>
      <c r="AY365" s="244" t="s">
        <v>124</v>
      </c>
    </row>
    <row r="366" s="2" customFormat="1" ht="16.5" customHeight="1">
      <c r="A366" s="40"/>
      <c r="B366" s="41"/>
      <c r="C366" s="202" t="s">
        <v>485</v>
      </c>
      <c r="D366" s="202" t="s">
        <v>126</v>
      </c>
      <c r="E366" s="203" t="s">
        <v>486</v>
      </c>
      <c r="F366" s="204" t="s">
        <v>487</v>
      </c>
      <c r="G366" s="205" t="s">
        <v>159</v>
      </c>
      <c r="H366" s="206">
        <v>17.5</v>
      </c>
      <c r="I366" s="207"/>
      <c r="J366" s="208">
        <f>ROUND(I366*H366,2)</f>
        <v>0</v>
      </c>
      <c r="K366" s="204" t="s">
        <v>130</v>
      </c>
      <c r="L366" s="46"/>
      <c r="M366" s="209" t="s">
        <v>40</v>
      </c>
      <c r="N366" s="210" t="s">
        <v>49</v>
      </c>
      <c r="O366" s="86"/>
      <c r="P366" s="211">
        <f>O366*H366</f>
        <v>0</v>
      </c>
      <c r="Q366" s="211">
        <v>0</v>
      </c>
      <c r="R366" s="211">
        <f>Q366*H366</f>
        <v>0</v>
      </c>
      <c r="S366" s="211">
        <v>0.126</v>
      </c>
      <c r="T366" s="212">
        <f>S366*H366</f>
        <v>2.2050000000000001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3" t="s">
        <v>131</v>
      </c>
      <c r="AT366" s="213" t="s">
        <v>126</v>
      </c>
      <c r="AU366" s="213" t="s">
        <v>88</v>
      </c>
      <c r="AY366" s="19" t="s">
        <v>124</v>
      </c>
      <c r="BE366" s="214">
        <f>IF(N366="základní",J366,0)</f>
        <v>0</v>
      </c>
      <c r="BF366" s="214">
        <f>IF(N366="snížená",J366,0)</f>
        <v>0</v>
      </c>
      <c r="BG366" s="214">
        <f>IF(N366="zákl. přenesená",J366,0)</f>
        <v>0</v>
      </c>
      <c r="BH366" s="214">
        <f>IF(N366="sníž. přenesená",J366,0)</f>
        <v>0</v>
      </c>
      <c r="BI366" s="214">
        <f>IF(N366="nulová",J366,0)</f>
        <v>0</v>
      </c>
      <c r="BJ366" s="19" t="s">
        <v>86</v>
      </c>
      <c r="BK366" s="214">
        <f>ROUND(I366*H366,2)</f>
        <v>0</v>
      </c>
      <c r="BL366" s="19" t="s">
        <v>131</v>
      </c>
      <c r="BM366" s="213" t="s">
        <v>488</v>
      </c>
    </row>
    <row r="367" s="2" customFormat="1">
      <c r="A367" s="40"/>
      <c r="B367" s="41"/>
      <c r="C367" s="42"/>
      <c r="D367" s="215" t="s">
        <v>133</v>
      </c>
      <c r="E367" s="42"/>
      <c r="F367" s="216" t="s">
        <v>489</v>
      </c>
      <c r="G367" s="42"/>
      <c r="H367" s="42"/>
      <c r="I367" s="217"/>
      <c r="J367" s="42"/>
      <c r="K367" s="42"/>
      <c r="L367" s="46"/>
      <c r="M367" s="218"/>
      <c r="N367" s="219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133</v>
      </c>
      <c r="AU367" s="19" t="s">
        <v>88</v>
      </c>
    </row>
    <row r="368" s="2" customFormat="1">
      <c r="A368" s="40"/>
      <c r="B368" s="41"/>
      <c r="C368" s="42"/>
      <c r="D368" s="220" t="s">
        <v>135</v>
      </c>
      <c r="E368" s="42"/>
      <c r="F368" s="221" t="s">
        <v>490</v>
      </c>
      <c r="G368" s="42"/>
      <c r="H368" s="42"/>
      <c r="I368" s="217"/>
      <c r="J368" s="42"/>
      <c r="K368" s="42"/>
      <c r="L368" s="46"/>
      <c r="M368" s="218"/>
      <c r="N368" s="219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135</v>
      </c>
      <c r="AU368" s="19" t="s">
        <v>88</v>
      </c>
    </row>
    <row r="369" s="13" customFormat="1">
      <c r="A369" s="13"/>
      <c r="B369" s="223"/>
      <c r="C369" s="224"/>
      <c r="D369" s="215" t="s">
        <v>139</v>
      </c>
      <c r="E369" s="225" t="s">
        <v>40</v>
      </c>
      <c r="F369" s="226" t="s">
        <v>491</v>
      </c>
      <c r="G369" s="224"/>
      <c r="H369" s="227">
        <v>17.5</v>
      </c>
      <c r="I369" s="228"/>
      <c r="J369" s="224"/>
      <c r="K369" s="224"/>
      <c r="L369" s="229"/>
      <c r="M369" s="230"/>
      <c r="N369" s="231"/>
      <c r="O369" s="231"/>
      <c r="P369" s="231"/>
      <c r="Q369" s="231"/>
      <c r="R369" s="231"/>
      <c r="S369" s="231"/>
      <c r="T369" s="23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3" t="s">
        <v>139</v>
      </c>
      <c r="AU369" s="233" t="s">
        <v>88</v>
      </c>
      <c r="AV369" s="13" t="s">
        <v>88</v>
      </c>
      <c r="AW369" s="13" t="s">
        <v>38</v>
      </c>
      <c r="AX369" s="13" t="s">
        <v>86</v>
      </c>
      <c r="AY369" s="233" t="s">
        <v>124</v>
      </c>
    </row>
    <row r="370" s="2" customFormat="1" ht="24.15" customHeight="1">
      <c r="A370" s="40"/>
      <c r="B370" s="41"/>
      <c r="C370" s="202" t="s">
        <v>492</v>
      </c>
      <c r="D370" s="202" t="s">
        <v>126</v>
      </c>
      <c r="E370" s="203" t="s">
        <v>493</v>
      </c>
      <c r="F370" s="204" t="s">
        <v>494</v>
      </c>
      <c r="G370" s="205" t="s">
        <v>159</v>
      </c>
      <c r="H370" s="206">
        <v>93</v>
      </c>
      <c r="I370" s="207"/>
      <c r="J370" s="208">
        <f>ROUND(I370*H370,2)</f>
        <v>0</v>
      </c>
      <c r="K370" s="204" t="s">
        <v>130</v>
      </c>
      <c r="L370" s="46"/>
      <c r="M370" s="209" t="s">
        <v>40</v>
      </c>
      <c r="N370" s="210" t="s">
        <v>49</v>
      </c>
      <c r="O370" s="86"/>
      <c r="P370" s="211">
        <f>O370*H370</f>
        <v>0</v>
      </c>
      <c r="Q370" s="211">
        <v>0</v>
      </c>
      <c r="R370" s="211">
        <f>Q370*H370</f>
        <v>0</v>
      </c>
      <c r="S370" s="211">
        <v>0</v>
      </c>
      <c r="T370" s="212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3" t="s">
        <v>131</v>
      </c>
      <c r="AT370" s="213" t="s">
        <v>126</v>
      </c>
      <c r="AU370" s="213" t="s">
        <v>88</v>
      </c>
      <c r="AY370" s="19" t="s">
        <v>124</v>
      </c>
      <c r="BE370" s="214">
        <f>IF(N370="základní",J370,0)</f>
        <v>0</v>
      </c>
      <c r="BF370" s="214">
        <f>IF(N370="snížená",J370,0)</f>
        <v>0</v>
      </c>
      <c r="BG370" s="214">
        <f>IF(N370="zákl. přenesená",J370,0)</f>
        <v>0</v>
      </c>
      <c r="BH370" s="214">
        <f>IF(N370="sníž. přenesená",J370,0)</f>
        <v>0</v>
      </c>
      <c r="BI370" s="214">
        <f>IF(N370="nulová",J370,0)</f>
        <v>0</v>
      </c>
      <c r="BJ370" s="19" t="s">
        <v>86</v>
      </c>
      <c r="BK370" s="214">
        <f>ROUND(I370*H370,2)</f>
        <v>0</v>
      </c>
      <c r="BL370" s="19" t="s">
        <v>131</v>
      </c>
      <c r="BM370" s="213" t="s">
        <v>495</v>
      </c>
    </row>
    <row r="371" s="2" customFormat="1">
      <c r="A371" s="40"/>
      <c r="B371" s="41"/>
      <c r="C371" s="42"/>
      <c r="D371" s="215" t="s">
        <v>133</v>
      </c>
      <c r="E371" s="42"/>
      <c r="F371" s="216" t="s">
        <v>496</v>
      </c>
      <c r="G371" s="42"/>
      <c r="H371" s="42"/>
      <c r="I371" s="217"/>
      <c r="J371" s="42"/>
      <c r="K371" s="42"/>
      <c r="L371" s="46"/>
      <c r="M371" s="218"/>
      <c r="N371" s="219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133</v>
      </c>
      <c r="AU371" s="19" t="s">
        <v>88</v>
      </c>
    </row>
    <row r="372" s="2" customFormat="1">
      <c r="A372" s="40"/>
      <c r="B372" s="41"/>
      <c r="C372" s="42"/>
      <c r="D372" s="220" t="s">
        <v>135</v>
      </c>
      <c r="E372" s="42"/>
      <c r="F372" s="221" t="s">
        <v>497</v>
      </c>
      <c r="G372" s="42"/>
      <c r="H372" s="42"/>
      <c r="I372" s="217"/>
      <c r="J372" s="42"/>
      <c r="K372" s="42"/>
      <c r="L372" s="46"/>
      <c r="M372" s="218"/>
      <c r="N372" s="219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135</v>
      </c>
      <c r="AU372" s="19" t="s">
        <v>88</v>
      </c>
    </row>
    <row r="373" s="13" customFormat="1">
      <c r="A373" s="13"/>
      <c r="B373" s="223"/>
      <c r="C373" s="224"/>
      <c r="D373" s="215" t="s">
        <v>139</v>
      </c>
      <c r="E373" s="225" t="s">
        <v>40</v>
      </c>
      <c r="F373" s="226" t="s">
        <v>214</v>
      </c>
      <c r="G373" s="224"/>
      <c r="H373" s="227">
        <v>93</v>
      </c>
      <c r="I373" s="228"/>
      <c r="J373" s="224"/>
      <c r="K373" s="224"/>
      <c r="L373" s="229"/>
      <c r="M373" s="230"/>
      <c r="N373" s="231"/>
      <c r="O373" s="231"/>
      <c r="P373" s="231"/>
      <c r="Q373" s="231"/>
      <c r="R373" s="231"/>
      <c r="S373" s="231"/>
      <c r="T373" s="23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3" t="s">
        <v>139</v>
      </c>
      <c r="AU373" s="233" t="s">
        <v>88</v>
      </c>
      <c r="AV373" s="13" t="s">
        <v>88</v>
      </c>
      <c r="AW373" s="13" t="s">
        <v>38</v>
      </c>
      <c r="AX373" s="13" t="s">
        <v>86</v>
      </c>
      <c r="AY373" s="233" t="s">
        <v>124</v>
      </c>
    </row>
    <row r="374" s="12" customFormat="1" ht="20.88" customHeight="1">
      <c r="A374" s="12"/>
      <c r="B374" s="186"/>
      <c r="C374" s="187"/>
      <c r="D374" s="188" t="s">
        <v>77</v>
      </c>
      <c r="E374" s="200" t="s">
        <v>498</v>
      </c>
      <c r="F374" s="200" t="s">
        <v>499</v>
      </c>
      <c r="G374" s="187"/>
      <c r="H374" s="187"/>
      <c r="I374" s="190"/>
      <c r="J374" s="201">
        <f>BK374</f>
        <v>0</v>
      </c>
      <c r="K374" s="187"/>
      <c r="L374" s="192"/>
      <c r="M374" s="193"/>
      <c r="N374" s="194"/>
      <c r="O374" s="194"/>
      <c r="P374" s="195">
        <f>SUM(P375:P434)</f>
        <v>0</v>
      </c>
      <c r="Q374" s="194"/>
      <c r="R374" s="195">
        <f>SUM(R375:R434)</f>
        <v>0.27748500000000004</v>
      </c>
      <c r="S374" s="194"/>
      <c r="T374" s="196">
        <f>SUM(T375:T434)</f>
        <v>2658.2125000000001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97" t="s">
        <v>86</v>
      </c>
      <c r="AT374" s="198" t="s">
        <v>77</v>
      </c>
      <c r="AU374" s="198" t="s">
        <v>88</v>
      </c>
      <c r="AY374" s="197" t="s">
        <v>124</v>
      </c>
      <c r="BK374" s="199">
        <f>SUM(BK375:BK434)</f>
        <v>0</v>
      </c>
    </row>
    <row r="375" s="2" customFormat="1" ht="24.15" customHeight="1">
      <c r="A375" s="40"/>
      <c r="B375" s="41"/>
      <c r="C375" s="202" t="s">
        <v>500</v>
      </c>
      <c r="D375" s="202" t="s">
        <v>126</v>
      </c>
      <c r="E375" s="203" t="s">
        <v>501</v>
      </c>
      <c r="F375" s="204" t="s">
        <v>502</v>
      </c>
      <c r="G375" s="205" t="s">
        <v>159</v>
      </c>
      <c r="H375" s="206">
        <v>95</v>
      </c>
      <c r="I375" s="207"/>
      <c r="J375" s="208">
        <f>ROUND(I375*H375,2)</f>
        <v>0</v>
      </c>
      <c r="K375" s="204" t="s">
        <v>130</v>
      </c>
      <c r="L375" s="46"/>
      <c r="M375" s="209" t="s">
        <v>40</v>
      </c>
      <c r="N375" s="210" t="s">
        <v>49</v>
      </c>
      <c r="O375" s="86"/>
      <c r="P375" s="211">
        <f>O375*H375</f>
        <v>0</v>
      </c>
      <c r="Q375" s="211">
        <v>0</v>
      </c>
      <c r="R375" s="211">
        <f>Q375*H375</f>
        <v>0</v>
      </c>
      <c r="S375" s="211">
        <v>0.26000000000000001</v>
      </c>
      <c r="T375" s="212">
        <f>S375*H375</f>
        <v>24.699999999999999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3" t="s">
        <v>131</v>
      </c>
      <c r="AT375" s="213" t="s">
        <v>126</v>
      </c>
      <c r="AU375" s="213" t="s">
        <v>148</v>
      </c>
      <c r="AY375" s="19" t="s">
        <v>124</v>
      </c>
      <c r="BE375" s="214">
        <f>IF(N375="základní",J375,0)</f>
        <v>0</v>
      </c>
      <c r="BF375" s="214">
        <f>IF(N375="snížená",J375,0)</f>
        <v>0</v>
      </c>
      <c r="BG375" s="214">
        <f>IF(N375="zákl. přenesená",J375,0)</f>
        <v>0</v>
      </c>
      <c r="BH375" s="214">
        <f>IF(N375="sníž. přenesená",J375,0)</f>
        <v>0</v>
      </c>
      <c r="BI375" s="214">
        <f>IF(N375="nulová",J375,0)</f>
        <v>0</v>
      </c>
      <c r="BJ375" s="19" t="s">
        <v>86</v>
      </c>
      <c r="BK375" s="214">
        <f>ROUND(I375*H375,2)</f>
        <v>0</v>
      </c>
      <c r="BL375" s="19" t="s">
        <v>131</v>
      </c>
      <c r="BM375" s="213" t="s">
        <v>503</v>
      </c>
    </row>
    <row r="376" s="2" customFormat="1">
      <c r="A376" s="40"/>
      <c r="B376" s="41"/>
      <c r="C376" s="42"/>
      <c r="D376" s="215" t="s">
        <v>133</v>
      </c>
      <c r="E376" s="42"/>
      <c r="F376" s="216" t="s">
        <v>504</v>
      </c>
      <c r="G376" s="42"/>
      <c r="H376" s="42"/>
      <c r="I376" s="217"/>
      <c r="J376" s="42"/>
      <c r="K376" s="42"/>
      <c r="L376" s="46"/>
      <c r="M376" s="218"/>
      <c r="N376" s="219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133</v>
      </c>
      <c r="AU376" s="19" t="s">
        <v>148</v>
      </c>
    </row>
    <row r="377" s="2" customFormat="1">
      <c r="A377" s="40"/>
      <c r="B377" s="41"/>
      <c r="C377" s="42"/>
      <c r="D377" s="220" t="s">
        <v>135</v>
      </c>
      <c r="E377" s="42"/>
      <c r="F377" s="221" t="s">
        <v>505</v>
      </c>
      <c r="G377" s="42"/>
      <c r="H377" s="42"/>
      <c r="I377" s="217"/>
      <c r="J377" s="42"/>
      <c r="K377" s="42"/>
      <c r="L377" s="46"/>
      <c r="M377" s="218"/>
      <c r="N377" s="219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135</v>
      </c>
      <c r="AU377" s="19" t="s">
        <v>148</v>
      </c>
    </row>
    <row r="378" s="13" customFormat="1">
      <c r="A378" s="13"/>
      <c r="B378" s="223"/>
      <c r="C378" s="224"/>
      <c r="D378" s="215" t="s">
        <v>139</v>
      </c>
      <c r="E378" s="225" t="s">
        <v>40</v>
      </c>
      <c r="F378" s="226" t="s">
        <v>506</v>
      </c>
      <c r="G378" s="224"/>
      <c r="H378" s="227">
        <v>2</v>
      </c>
      <c r="I378" s="228"/>
      <c r="J378" s="224"/>
      <c r="K378" s="224"/>
      <c r="L378" s="229"/>
      <c r="M378" s="230"/>
      <c r="N378" s="231"/>
      <c r="O378" s="231"/>
      <c r="P378" s="231"/>
      <c r="Q378" s="231"/>
      <c r="R378" s="231"/>
      <c r="S378" s="231"/>
      <c r="T378" s="23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3" t="s">
        <v>139</v>
      </c>
      <c r="AU378" s="233" t="s">
        <v>148</v>
      </c>
      <c r="AV378" s="13" t="s">
        <v>88</v>
      </c>
      <c r="AW378" s="13" t="s">
        <v>38</v>
      </c>
      <c r="AX378" s="13" t="s">
        <v>78</v>
      </c>
      <c r="AY378" s="233" t="s">
        <v>124</v>
      </c>
    </row>
    <row r="379" s="13" customFormat="1">
      <c r="A379" s="13"/>
      <c r="B379" s="223"/>
      <c r="C379" s="224"/>
      <c r="D379" s="215" t="s">
        <v>139</v>
      </c>
      <c r="E379" s="225" t="s">
        <v>40</v>
      </c>
      <c r="F379" s="226" t="s">
        <v>507</v>
      </c>
      <c r="G379" s="224"/>
      <c r="H379" s="227">
        <v>93</v>
      </c>
      <c r="I379" s="228"/>
      <c r="J379" s="224"/>
      <c r="K379" s="224"/>
      <c r="L379" s="229"/>
      <c r="M379" s="230"/>
      <c r="N379" s="231"/>
      <c r="O379" s="231"/>
      <c r="P379" s="231"/>
      <c r="Q379" s="231"/>
      <c r="R379" s="231"/>
      <c r="S379" s="231"/>
      <c r="T379" s="23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3" t="s">
        <v>139</v>
      </c>
      <c r="AU379" s="233" t="s">
        <v>148</v>
      </c>
      <c r="AV379" s="13" t="s">
        <v>88</v>
      </c>
      <c r="AW379" s="13" t="s">
        <v>38</v>
      </c>
      <c r="AX379" s="13" t="s">
        <v>78</v>
      </c>
      <c r="AY379" s="233" t="s">
        <v>124</v>
      </c>
    </row>
    <row r="380" s="14" customFormat="1">
      <c r="A380" s="14"/>
      <c r="B380" s="234"/>
      <c r="C380" s="235"/>
      <c r="D380" s="215" t="s">
        <v>139</v>
      </c>
      <c r="E380" s="236" t="s">
        <v>40</v>
      </c>
      <c r="F380" s="237" t="s">
        <v>155</v>
      </c>
      <c r="G380" s="235"/>
      <c r="H380" s="238">
        <v>95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4" t="s">
        <v>139</v>
      </c>
      <c r="AU380" s="244" t="s">
        <v>148</v>
      </c>
      <c r="AV380" s="14" t="s">
        <v>131</v>
      </c>
      <c r="AW380" s="14" t="s">
        <v>38</v>
      </c>
      <c r="AX380" s="14" t="s">
        <v>86</v>
      </c>
      <c r="AY380" s="244" t="s">
        <v>124</v>
      </c>
    </row>
    <row r="381" s="2" customFormat="1" ht="24.15" customHeight="1">
      <c r="A381" s="40"/>
      <c r="B381" s="41"/>
      <c r="C381" s="202" t="s">
        <v>508</v>
      </c>
      <c r="D381" s="202" t="s">
        <v>126</v>
      </c>
      <c r="E381" s="203" t="s">
        <v>509</v>
      </c>
      <c r="F381" s="204" t="s">
        <v>510</v>
      </c>
      <c r="G381" s="205" t="s">
        <v>159</v>
      </c>
      <c r="H381" s="206">
        <v>768.5</v>
      </c>
      <c r="I381" s="207"/>
      <c r="J381" s="208">
        <f>ROUND(I381*H381,2)</f>
        <v>0</v>
      </c>
      <c r="K381" s="204" t="s">
        <v>130</v>
      </c>
      <c r="L381" s="46"/>
      <c r="M381" s="209" t="s">
        <v>40</v>
      </c>
      <c r="N381" s="210" t="s">
        <v>49</v>
      </c>
      <c r="O381" s="86"/>
      <c r="P381" s="211">
        <f>O381*H381</f>
        <v>0</v>
      </c>
      <c r="Q381" s="211">
        <v>0</v>
      </c>
      <c r="R381" s="211">
        <f>Q381*H381</f>
        <v>0</v>
      </c>
      <c r="S381" s="211">
        <v>0.28999999999999998</v>
      </c>
      <c r="T381" s="212">
        <f>S381*H381</f>
        <v>222.86499999999998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3" t="s">
        <v>131</v>
      </c>
      <c r="AT381" s="213" t="s">
        <v>126</v>
      </c>
      <c r="AU381" s="213" t="s">
        <v>148</v>
      </c>
      <c r="AY381" s="19" t="s">
        <v>124</v>
      </c>
      <c r="BE381" s="214">
        <f>IF(N381="základní",J381,0)</f>
        <v>0</v>
      </c>
      <c r="BF381" s="214">
        <f>IF(N381="snížená",J381,0)</f>
        <v>0</v>
      </c>
      <c r="BG381" s="214">
        <f>IF(N381="zákl. přenesená",J381,0)</f>
        <v>0</v>
      </c>
      <c r="BH381" s="214">
        <f>IF(N381="sníž. přenesená",J381,0)</f>
        <v>0</v>
      </c>
      <c r="BI381" s="214">
        <f>IF(N381="nulová",J381,0)</f>
        <v>0</v>
      </c>
      <c r="BJ381" s="19" t="s">
        <v>86</v>
      </c>
      <c r="BK381" s="214">
        <f>ROUND(I381*H381,2)</f>
        <v>0</v>
      </c>
      <c r="BL381" s="19" t="s">
        <v>131</v>
      </c>
      <c r="BM381" s="213" t="s">
        <v>511</v>
      </c>
    </row>
    <row r="382" s="2" customFormat="1">
      <c r="A382" s="40"/>
      <c r="B382" s="41"/>
      <c r="C382" s="42"/>
      <c r="D382" s="215" t="s">
        <v>133</v>
      </c>
      <c r="E382" s="42"/>
      <c r="F382" s="216" t="s">
        <v>512</v>
      </c>
      <c r="G382" s="42"/>
      <c r="H382" s="42"/>
      <c r="I382" s="217"/>
      <c r="J382" s="42"/>
      <c r="K382" s="42"/>
      <c r="L382" s="46"/>
      <c r="M382" s="218"/>
      <c r="N382" s="219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133</v>
      </c>
      <c r="AU382" s="19" t="s">
        <v>148</v>
      </c>
    </row>
    <row r="383" s="2" customFormat="1">
      <c r="A383" s="40"/>
      <c r="B383" s="41"/>
      <c r="C383" s="42"/>
      <c r="D383" s="220" t="s">
        <v>135</v>
      </c>
      <c r="E383" s="42"/>
      <c r="F383" s="221" t="s">
        <v>513</v>
      </c>
      <c r="G383" s="42"/>
      <c r="H383" s="42"/>
      <c r="I383" s="217"/>
      <c r="J383" s="42"/>
      <c r="K383" s="42"/>
      <c r="L383" s="46"/>
      <c r="M383" s="218"/>
      <c r="N383" s="219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135</v>
      </c>
      <c r="AU383" s="19" t="s">
        <v>148</v>
      </c>
    </row>
    <row r="384" s="2" customFormat="1">
      <c r="A384" s="40"/>
      <c r="B384" s="41"/>
      <c r="C384" s="42"/>
      <c r="D384" s="215" t="s">
        <v>137</v>
      </c>
      <c r="E384" s="42"/>
      <c r="F384" s="222" t="s">
        <v>514</v>
      </c>
      <c r="G384" s="42"/>
      <c r="H384" s="42"/>
      <c r="I384" s="217"/>
      <c r="J384" s="42"/>
      <c r="K384" s="42"/>
      <c r="L384" s="46"/>
      <c r="M384" s="218"/>
      <c r="N384" s="219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137</v>
      </c>
      <c r="AU384" s="19" t="s">
        <v>148</v>
      </c>
    </row>
    <row r="385" s="15" customFormat="1">
      <c r="A385" s="15"/>
      <c r="B385" s="245"/>
      <c r="C385" s="246"/>
      <c r="D385" s="215" t="s">
        <v>139</v>
      </c>
      <c r="E385" s="247" t="s">
        <v>40</v>
      </c>
      <c r="F385" s="248" t="s">
        <v>515</v>
      </c>
      <c r="G385" s="246"/>
      <c r="H385" s="247" t="s">
        <v>40</v>
      </c>
      <c r="I385" s="249"/>
      <c r="J385" s="246"/>
      <c r="K385" s="246"/>
      <c r="L385" s="250"/>
      <c r="M385" s="251"/>
      <c r="N385" s="252"/>
      <c r="O385" s="252"/>
      <c r="P385" s="252"/>
      <c r="Q385" s="252"/>
      <c r="R385" s="252"/>
      <c r="S385" s="252"/>
      <c r="T385" s="253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4" t="s">
        <v>139</v>
      </c>
      <c r="AU385" s="254" t="s">
        <v>148</v>
      </c>
      <c r="AV385" s="15" t="s">
        <v>86</v>
      </c>
      <c r="AW385" s="15" t="s">
        <v>38</v>
      </c>
      <c r="AX385" s="15" t="s">
        <v>78</v>
      </c>
      <c r="AY385" s="254" t="s">
        <v>124</v>
      </c>
    </row>
    <row r="386" s="13" customFormat="1">
      <c r="A386" s="13"/>
      <c r="B386" s="223"/>
      <c r="C386" s="224"/>
      <c r="D386" s="215" t="s">
        <v>139</v>
      </c>
      <c r="E386" s="225" t="s">
        <v>40</v>
      </c>
      <c r="F386" s="226" t="s">
        <v>516</v>
      </c>
      <c r="G386" s="224"/>
      <c r="H386" s="227">
        <v>768.5</v>
      </c>
      <c r="I386" s="228"/>
      <c r="J386" s="224"/>
      <c r="K386" s="224"/>
      <c r="L386" s="229"/>
      <c r="M386" s="230"/>
      <c r="N386" s="231"/>
      <c r="O386" s="231"/>
      <c r="P386" s="231"/>
      <c r="Q386" s="231"/>
      <c r="R386" s="231"/>
      <c r="S386" s="231"/>
      <c r="T386" s="23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3" t="s">
        <v>139</v>
      </c>
      <c r="AU386" s="233" t="s">
        <v>148</v>
      </c>
      <c r="AV386" s="13" t="s">
        <v>88</v>
      </c>
      <c r="AW386" s="13" t="s">
        <v>38</v>
      </c>
      <c r="AX386" s="13" t="s">
        <v>78</v>
      </c>
      <c r="AY386" s="233" t="s">
        <v>124</v>
      </c>
    </row>
    <row r="387" s="14" customFormat="1">
      <c r="A387" s="14"/>
      <c r="B387" s="234"/>
      <c r="C387" s="235"/>
      <c r="D387" s="215" t="s">
        <v>139</v>
      </c>
      <c r="E387" s="236" t="s">
        <v>40</v>
      </c>
      <c r="F387" s="237" t="s">
        <v>155</v>
      </c>
      <c r="G387" s="235"/>
      <c r="H387" s="238">
        <v>768.5</v>
      </c>
      <c r="I387" s="239"/>
      <c r="J387" s="235"/>
      <c r="K387" s="235"/>
      <c r="L387" s="240"/>
      <c r="M387" s="241"/>
      <c r="N387" s="242"/>
      <c r="O387" s="242"/>
      <c r="P387" s="242"/>
      <c r="Q387" s="242"/>
      <c r="R387" s="242"/>
      <c r="S387" s="242"/>
      <c r="T387" s="24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4" t="s">
        <v>139</v>
      </c>
      <c r="AU387" s="244" t="s">
        <v>148</v>
      </c>
      <c r="AV387" s="14" t="s">
        <v>131</v>
      </c>
      <c r="AW387" s="14" t="s">
        <v>38</v>
      </c>
      <c r="AX387" s="14" t="s">
        <v>86</v>
      </c>
      <c r="AY387" s="244" t="s">
        <v>124</v>
      </c>
    </row>
    <row r="388" s="2" customFormat="1" ht="24.15" customHeight="1">
      <c r="A388" s="40"/>
      <c r="B388" s="41"/>
      <c r="C388" s="202" t="s">
        <v>517</v>
      </c>
      <c r="D388" s="202" t="s">
        <v>126</v>
      </c>
      <c r="E388" s="203" t="s">
        <v>518</v>
      </c>
      <c r="F388" s="204" t="s">
        <v>519</v>
      </c>
      <c r="G388" s="205" t="s">
        <v>159</v>
      </c>
      <c r="H388" s="206">
        <v>836.10000000000002</v>
      </c>
      <c r="I388" s="207"/>
      <c r="J388" s="208">
        <f>ROUND(I388*H388,2)</f>
        <v>0</v>
      </c>
      <c r="K388" s="204" t="s">
        <v>130</v>
      </c>
      <c r="L388" s="46"/>
      <c r="M388" s="209" t="s">
        <v>40</v>
      </c>
      <c r="N388" s="210" t="s">
        <v>49</v>
      </c>
      <c r="O388" s="86"/>
      <c r="P388" s="211">
        <f>O388*H388</f>
        <v>0</v>
      </c>
      <c r="Q388" s="211">
        <v>0</v>
      </c>
      <c r="R388" s="211">
        <f>Q388*H388</f>
        <v>0</v>
      </c>
      <c r="S388" s="211">
        <v>0.28999999999999998</v>
      </c>
      <c r="T388" s="212">
        <f>S388*H388</f>
        <v>242.46899999999999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3" t="s">
        <v>131</v>
      </c>
      <c r="AT388" s="213" t="s">
        <v>126</v>
      </c>
      <c r="AU388" s="213" t="s">
        <v>148</v>
      </c>
      <c r="AY388" s="19" t="s">
        <v>124</v>
      </c>
      <c r="BE388" s="214">
        <f>IF(N388="základní",J388,0)</f>
        <v>0</v>
      </c>
      <c r="BF388" s="214">
        <f>IF(N388="snížená",J388,0)</f>
        <v>0</v>
      </c>
      <c r="BG388" s="214">
        <f>IF(N388="zákl. přenesená",J388,0)</f>
        <v>0</v>
      </c>
      <c r="BH388" s="214">
        <f>IF(N388="sníž. přenesená",J388,0)</f>
        <v>0</v>
      </c>
      <c r="BI388" s="214">
        <f>IF(N388="nulová",J388,0)</f>
        <v>0</v>
      </c>
      <c r="BJ388" s="19" t="s">
        <v>86</v>
      </c>
      <c r="BK388" s="214">
        <f>ROUND(I388*H388,2)</f>
        <v>0</v>
      </c>
      <c r="BL388" s="19" t="s">
        <v>131</v>
      </c>
      <c r="BM388" s="213" t="s">
        <v>520</v>
      </c>
    </row>
    <row r="389" s="2" customFormat="1">
      <c r="A389" s="40"/>
      <c r="B389" s="41"/>
      <c r="C389" s="42"/>
      <c r="D389" s="215" t="s">
        <v>133</v>
      </c>
      <c r="E389" s="42"/>
      <c r="F389" s="216" t="s">
        <v>521</v>
      </c>
      <c r="G389" s="42"/>
      <c r="H389" s="42"/>
      <c r="I389" s="217"/>
      <c r="J389" s="42"/>
      <c r="K389" s="42"/>
      <c r="L389" s="46"/>
      <c r="M389" s="218"/>
      <c r="N389" s="219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133</v>
      </c>
      <c r="AU389" s="19" t="s">
        <v>148</v>
      </c>
    </row>
    <row r="390" s="2" customFormat="1">
      <c r="A390" s="40"/>
      <c r="B390" s="41"/>
      <c r="C390" s="42"/>
      <c r="D390" s="220" t="s">
        <v>135</v>
      </c>
      <c r="E390" s="42"/>
      <c r="F390" s="221" t="s">
        <v>522</v>
      </c>
      <c r="G390" s="42"/>
      <c r="H390" s="42"/>
      <c r="I390" s="217"/>
      <c r="J390" s="42"/>
      <c r="K390" s="42"/>
      <c r="L390" s="46"/>
      <c r="M390" s="218"/>
      <c r="N390" s="219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135</v>
      </c>
      <c r="AU390" s="19" t="s">
        <v>148</v>
      </c>
    </row>
    <row r="391" s="2" customFormat="1">
      <c r="A391" s="40"/>
      <c r="B391" s="41"/>
      <c r="C391" s="42"/>
      <c r="D391" s="215" t="s">
        <v>137</v>
      </c>
      <c r="E391" s="42"/>
      <c r="F391" s="222" t="s">
        <v>523</v>
      </c>
      <c r="G391" s="42"/>
      <c r="H391" s="42"/>
      <c r="I391" s="217"/>
      <c r="J391" s="42"/>
      <c r="K391" s="42"/>
      <c r="L391" s="46"/>
      <c r="M391" s="218"/>
      <c r="N391" s="219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137</v>
      </c>
      <c r="AU391" s="19" t="s">
        <v>148</v>
      </c>
    </row>
    <row r="392" s="13" customFormat="1">
      <c r="A392" s="13"/>
      <c r="B392" s="223"/>
      <c r="C392" s="224"/>
      <c r="D392" s="215" t="s">
        <v>139</v>
      </c>
      <c r="E392" s="225" t="s">
        <v>40</v>
      </c>
      <c r="F392" s="226" t="s">
        <v>524</v>
      </c>
      <c r="G392" s="224"/>
      <c r="H392" s="227">
        <v>836.10000000000002</v>
      </c>
      <c r="I392" s="228"/>
      <c r="J392" s="224"/>
      <c r="K392" s="224"/>
      <c r="L392" s="229"/>
      <c r="M392" s="230"/>
      <c r="N392" s="231"/>
      <c r="O392" s="231"/>
      <c r="P392" s="231"/>
      <c r="Q392" s="231"/>
      <c r="R392" s="231"/>
      <c r="S392" s="231"/>
      <c r="T392" s="23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3" t="s">
        <v>139</v>
      </c>
      <c r="AU392" s="233" t="s">
        <v>148</v>
      </c>
      <c r="AV392" s="13" t="s">
        <v>88</v>
      </c>
      <c r="AW392" s="13" t="s">
        <v>38</v>
      </c>
      <c r="AX392" s="13" t="s">
        <v>86</v>
      </c>
      <c r="AY392" s="233" t="s">
        <v>124</v>
      </c>
    </row>
    <row r="393" s="2" customFormat="1" ht="24.15" customHeight="1">
      <c r="A393" s="40"/>
      <c r="B393" s="41"/>
      <c r="C393" s="202" t="s">
        <v>525</v>
      </c>
      <c r="D393" s="202" t="s">
        <v>126</v>
      </c>
      <c r="E393" s="203" t="s">
        <v>526</v>
      </c>
      <c r="F393" s="204" t="s">
        <v>527</v>
      </c>
      <c r="G393" s="205" t="s">
        <v>159</v>
      </c>
      <c r="H393" s="206">
        <v>3.5</v>
      </c>
      <c r="I393" s="207"/>
      <c r="J393" s="208">
        <f>ROUND(I393*H393,2)</f>
        <v>0</v>
      </c>
      <c r="K393" s="204" t="s">
        <v>130</v>
      </c>
      <c r="L393" s="46"/>
      <c r="M393" s="209" t="s">
        <v>40</v>
      </c>
      <c r="N393" s="210" t="s">
        <v>49</v>
      </c>
      <c r="O393" s="86"/>
      <c r="P393" s="211">
        <f>O393*H393</f>
        <v>0</v>
      </c>
      <c r="Q393" s="211">
        <v>0</v>
      </c>
      <c r="R393" s="211">
        <f>Q393*H393</f>
        <v>0</v>
      </c>
      <c r="S393" s="211">
        <v>0.44</v>
      </c>
      <c r="T393" s="212">
        <f>S393*H393</f>
        <v>1.54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3" t="s">
        <v>131</v>
      </c>
      <c r="AT393" s="213" t="s">
        <v>126</v>
      </c>
      <c r="AU393" s="213" t="s">
        <v>148</v>
      </c>
      <c r="AY393" s="19" t="s">
        <v>124</v>
      </c>
      <c r="BE393" s="214">
        <f>IF(N393="základní",J393,0)</f>
        <v>0</v>
      </c>
      <c r="BF393" s="214">
        <f>IF(N393="snížená",J393,0)</f>
        <v>0</v>
      </c>
      <c r="BG393" s="214">
        <f>IF(N393="zákl. přenesená",J393,0)</f>
        <v>0</v>
      </c>
      <c r="BH393" s="214">
        <f>IF(N393="sníž. přenesená",J393,0)</f>
        <v>0</v>
      </c>
      <c r="BI393" s="214">
        <f>IF(N393="nulová",J393,0)</f>
        <v>0</v>
      </c>
      <c r="BJ393" s="19" t="s">
        <v>86</v>
      </c>
      <c r="BK393" s="214">
        <f>ROUND(I393*H393,2)</f>
        <v>0</v>
      </c>
      <c r="BL393" s="19" t="s">
        <v>131</v>
      </c>
      <c r="BM393" s="213" t="s">
        <v>528</v>
      </c>
    </row>
    <row r="394" s="2" customFormat="1">
      <c r="A394" s="40"/>
      <c r="B394" s="41"/>
      <c r="C394" s="42"/>
      <c r="D394" s="215" t="s">
        <v>133</v>
      </c>
      <c r="E394" s="42"/>
      <c r="F394" s="216" t="s">
        <v>529</v>
      </c>
      <c r="G394" s="42"/>
      <c r="H394" s="42"/>
      <c r="I394" s="217"/>
      <c r="J394" s="42"/>
      <c r="K394" s="42"/>
      <c r="L394" s="46"/>
      <c r="M394" s="218"/>
      <c r="N394" s="219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133</v>
      </c>
      <c r="AU394" s="19" t="s">
        <v>148</v>
      </c>
    </row>
    <row r="395" s="2" customFormat="1">
      <c r="A395" s="40"/>
      <c r="B395" s="41"/>
      <c r="C395" s="42"/>
      <c r="D395" s="220" t="s">
        <v>135</v>
      </c>
      <c r="E395" s="42"/>
      <c r="F395" s="221" t="s">
        <v>530</v>
      </c>
      <c r="G395" s="42"/>
      <c r="H395" s="42"/>
      <c r="I395" s="217"/>
      <c r="J395" s="42"/>
      <c r="K395" s="42"/>
      <c r="L395" s="46"/>
      <c r="M395" s="218"/>
      <c r="N395" s="219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135</v>
      </c>
      <c r="AU395" s="19" t="s">
        <v>148</v>
      </c>
    </row>
    <row r="396" s="13" customFormat="1">
      <c r="A396" s="13"/>
      <c r="B396" s="223"/>
      <c r="C396" s="224"/>
      <c r="D396" s="215" t="s">
        <v>139</v>
      </c>
      <c r="E396" s="225" t="s">
        <v>40</v>
      </c>
      <c r="F396" s="226" t="s">
        <v>531</v>
      </c>
      <c r="G396" s="224"/>
      <c r="H396" s="227">
        <v>3.5</v>
      </c>
      <c r="I396" s="228"/>
      <c r="J396" s="224"/>
      <c r="K396" s="224"/>
      <c r="L396" s="229"/>
      <c r="M396" s="230"/>
      <c r="N396" s="231"/>
      <c r="O396" s="231"/>
      <c r="P396" s="231"/>
      <c r="Q396" s="231"/>
      <c r="R396" s="231"/>
      <c r="S396" s="231"/>
      <c r="T396" s="23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3" t="s">
        <v>139</v>
      </c>
      <c r="AU396" s="233" t="s">
        <v>148</v>
      </c>
      <c r="AV396" s="13" t="s">
        <v>88</v>
      </c>
      <c r="AW396" s="13" t="s">
        <v>38</v>
      </c>
      <c r="AX396" s="13" t="s">
        <v>86</v>
      </c>
      <c r="AY396" s="233" t="s">
        <v>124</v>
      </c>
    </row>
    <row r="397" s="2" customFormat="1" ht="24.15" customHeight="1">
      <c r="A397" s="40"/>
      <c r="B397" s="41"/>
      <c r="C397" s="202" t="s">
        <v>532</v>
      </c>
      <c r="D397" s="202" t="s">
        <v>126</v>
      </c>
      <c r="E397" s="203" t="s">
        <v>533</v>
      </c>
      <c r="F397" s="204" t="s">
        <v>534</v>
      </c>
      <c r="G397" s="205" t="s">
        <v>159</v>
      </c>
      <c r="H397" s="206">
        <v>36</v>
      </c>
      <c r="I397" s="207"/>
      <c r="J397" s="208">
        <f>ROUND(I397*H397,2)</f>
        <v>0</v>
      </c>
      <c r="K397" s="204" t="s">
        <v>130</v>
      </c>
      <c r="L397" s="46"/>
      <c r="M397" s="209" t="s">
        <v>40</v>
      </c>
      <c r="N397" s="210" t="s">
        <v>49</v>
      </c>
      <c r="O397" s="86"/>
      <c r="P397" s="211">
        <f>O397*H397</f>
        <v>0</v>
      </c>
      <c r="Q397" s="211">
        <v>0</v>
      </c>
      <c r="R397" s="211">
        <f>Q397*H397</f>
        <v>0</v>
      </c>
      <c r="S397" s="211">
        <v>0.75</v>
      </c>
      <c r="T397" s="212">
        <f>S397*H397</f>
        <v>27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3" t="s">
        <v>131</v>
      </c>
      <c r="AT397" s="213" t="s">
        <v>126</v>
      </c>
      <c r="AU397" s="213" t="s">
        <v>148</v>
      </c>
      <c r="AY397" s="19" t="s">
        <v>124</v>
      </c>
      <c r="BE397" s="214">
        <f>IF(N397="základní",J397,0)</f>
        <v>0</v>
      </c>
      <c r="BF397" s="214">
        <f>IF(N397="snížená",J397,0)</f>
        <v>0</v>
      </c>
      <c r="BG397" s="214">
        <f>IF(N397="zákl. přenesená",J397,0)</f>
        <v>0</v>
      </c>
      <c r="BH397" s="214">
        <f>IF(N397="sníž. přenesená",J397,0)</f>
        <v>0</v>
      </c>
      <c r="BI397" s="214">
        <f>IF(N397="nulová",J397,0)</f>
        <v>0</v>
      </c>
      <c r="BJ397" s="19" t="s">
        <v>86</v>
      </c>
      <c r="BK397" s="214">
        <f>ROUND(I397*H397,2)</f>
        <v>0</v>
      </c>
      <c r="BL397" s="19" t="s">
        <v>131</v>
      </c>
      <c r="BM397" s="213" t="s">
        <v>535</v>
      </c>
    </row>
    <row r="398" s="2" customFormat="1">
      <c r="A398" s="40"/>
      <c r="B398" s="41"/>
      <c r="C398" s="42"/>
      <c r="D398" s="215" t="s">
        <v>133</v>
      </c>
      <c r="E398" s="42"/>
      <c r="F398" s="216" t="s">
        <v>536</v>
      </c>
      <c r="G398" s="42"/>
      <c r="H398" s="42"/>
      <c r="I398" s="217"/>
      <c r="J398" s="42"/>
      <c r="K398" s="42"/>
      <c r="L398" s="46"/>
      <c r="M398" s="218"/>
      <c r="N398" s="219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133</v>
      </c>
      <c r="AU398" s="19" t="s">
        <v>148</v>
      </c>
    </row>
    <row r="399" s="2" customFormat="1">
      <c r="A399" s="40"/>
      <c r="B399" s="41"/>
      <c r="C399" s="42"/>
      <c r="D399" s="220" t="s">
        <v>135</v>
      </c>
      <c r="E399" s="42"/>
      <c r="F399" s="221" t="s">
        <v>537</v>
      </c>
      <c r="G399" s="42"/>
      <c r="H399" s="42"/>
      <c r="I399" s="217"/>
      <c r="J399" s="42"/>
      <c r="K399" s="42"/>
      <c r="L399" s="46"/>
      <c r="M399" s="218"/>
      <c r="N399" s="219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135</v>
      </c>
      <c r="AU399" s="19" t="s">
        <v>148</v>
      </c>
    </row>
    <row r="400" s="15" customFormat="1">
      <c r="A400" s="15"/>
      <c r="B400" s="245"/>
      <c r="C400" s="246"/>
      <c r="D400" s="215" t="s">
        <v>139</v>
      </c>
      <c r="E400" s="247" t="s">
        <v>40</v>
      </c>
      <c r="F400" s="248" t="s">
        <v>538</v>
      </c>
      <c r="G400" s="246"/>
      <c r="H400" s="247" t="s">
        <v>40</v>
      </c>
      <c r="I400" s="249"/>
      <c r="J400" s="246"/>
      <c r="K400" s="246"/>
      <c r="L400" s="250"/>
      <c r="M400" s="251"/>
      <c r="N400" s="252"/>
      <c r="O400" s="252"/>
      <c r="P400" s="252"/>
      <c r="Q400" s="252"/>
      <c r="R400" s="252"/>
      <c r="S400" s="252"/>
      <c r="T400" s="253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4" t="s">
        <v>139</v>
      </c>
      <c r="AU400" s="254" t="s">
        <v>148</v>
      </c>
      <c r="AV400" s="15" t="s">
        <v>86</v>
      </c>
      <c r="AW400" s="15" t="s">
        <v>38</v>
      </c>
      <c r="AX400" s="15" t="s">
        <v>78</v>
      </c>
      <c r="AY400" s="254" t="s">
        <v>124</v>
      </c>
    </row>
    <row r="401" s="13" customFormat="1">
      <c r="A401" s="13"/>
      <c r="B401" s="223"/>
      <c r="C401" s="224"/>
      <c r="D401" s="215" t="s">
        <v>139</v>
      </c>
      <c r="E401" s="225" t="s">
        <v>40</v>
      </c>
      <c r="F401" s="226" t="s">
        <v>539</v>
      </c>
      <c r="G401" s="224"/>
      <c r="H401" s="227">
        <v>36</v>
      </c>
      <c r="I401" s="228"/>
      <c r="J401" s="224"/>
      <c r="K401" s="224"/>
      <c r="L401" s="229"/>
      <c r="M401" s="230"/>
      <c r="N401" s="231"/>
      <c r="O401" s="231"/>
      <c r="P401" s="231"/>
      <c r="Q401" s="231"/>
      <c r="R401" s="231"/>
      <c r="S401" s="231"/>
      <c r="T401" s="23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3" t="s">
        <v>139</v>
      </c>
      <c r="AU401" s="233" t="s">
        <v>148</v>
      </c>
      <c r="AV401" s="13" t="s">
        <v>88</v>
      </c>
      <c r="AW401" s="13" t="s">
        <v>38</v>
      </c>
      <c r="AX401" s="13" t="s">
        <v>86</v>
      </c>
      <c r="AY401" s="233" t="s">
        <v>124</v>
      </c>
    </row>
    <row r="402" s="2" customFormat="1" ht="24.15" customHeight="1">
      <c r="A402" s="40"/>
      <c r="B402" s="41"/>
      <c r="C402" s="202" t="s">
        <v>540</v>
      </c>
      <c r="D402" s="202" t="s">
        <v>126</v>
      </c>
      <c r="E402" s="203" t="s">
        <v>541</v>
      </c>
      <c r="F402" s="204" t="s">
        <v>542</v>
      </c>
      <c r="G402" s="205" t="s">
        <v>159</v>
      </c>
      <c r="H402" s="206">
        <v>3.5</v>
      </c>
      <c r="I402" s="207"/>
      <c r="J402" s="208">
        <f>ROUND(I402*H402,2)</f>
        <v>0</v>
      </c>
      <c r="K402" s="204" t="s">
        <v>130</v>
      </c>
      <c r="L402" s="46"/>
      <c r="M402" s="209" t="s">
        <v>40</v>
      </c>
      <c r="N402" s="210" t="s">
        <v>49</v>
      </c>
      <c r="O402" s="86"/>
      <c r="P402" s="211">
        <f>O402*H402</f>
        <v>0</v>
      </c>
      <c r="Q402" s="211">
        <v>0</v>
      </c>
      <c r="R402" s="211">
        <f>Q402*H402</f>
        <v>0</v>
      </c>
      <c r="S402" s="211">
        <v>0.098000000000000004</v>
      </c>
      <c r="T402" s="212">
        <f>S402*H402</f>
        <v>0.34300000000000003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3" t="s">
        <v>131</v>
      </c>
      <c r="AT402" s="213" t="s">
        <v>126</v>
      </c>
      <c r="AU402" s="213" t="s">
        <v>148</v>
      </c>
      <c r="AY402" s="19" t="s">
        <v>124</v>
      </c>
      <c r="BE402" s="214">
        <f>IF(N402="základní",J402,0)</f>
        <v>0</v>
      </c>
      <c r="BF402" s="214">
        <f>IF(N402="snížená",J402,0)</f>
        <v>0</v>
      </c>
      <c r="BG402" s="214">
        <f>IF(N402="zákl. přenesená",J402,0)</f>
        <v>0</v>
      </c>
      <c r="BH402" s="214">
        <f>IF(N402="sníž. přenesená",J402,0)</f>
        <v>0</v>
      </c>
      <c r="BI402" s="214">
        <f>IF(N402="nulová",J402,0)</f>
        <v>0</v>
      </c>
      <c r="BJ402" s="19" t="s">
        <v>86</v>
      </c>
      <c r="BK402" s="214">
        <f>ROUND(I402*H402,2)</f>
        <v>0</v>
      </c>
      <c r="BL402" s="19" t="s">
        <v>131</v>
      </c>
      <c r="BM402" s="213" t="s">
        <v>543</v>
      </c>
    </row>
    <row r="403" s="2" customFormat="1">
      <c r="A403" s="40"/>
      <c r="B403" s="41"/>
      <c r="C403" s="42"/>
      <c r="D403" s="215" t="s">
        <v>133</v>
      </c>
      <c r="E403" s="42"/>
      <c r="F403" s="216" t="s">
        <v>544</v>
      </c>
      <c r="G403" s="42"/>
      <c r="H403" s="42"/>
      <c r="I403" s="217"/>
      <c r="J403" s="42"/>
      <c r="K403" s="42"/>
      <c r="L403" s="46"/>
      <c r="M403" s="218"/>
      <c r="N403" s="219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133</v>
      </c>
      <c r="AU403" s="19" t="s">
        <v>148</v>
      </c>
    </row>
    <row r="404" s="2" customFormat="1">
      <c r="A404" s="40"/>
      <c r="B404" s="41"/>
      <c r="C404" s="42"/>
      <c r="D404" s="220" t="s">
        <v>135</v>
      </c>
      <c r="E404" s="42"/>
      <c r="F404" s="221" t="s">
        <v>545</v>
      </c>
      <c r="G404" s="42"/>
      <c r="H404" s="42"/>
      <c r="I404" s="217"/>
      <c r="J404" s="42"/>
      <c r="K404" s="42"/>
      <c r="L404" s="46"/>
      <c r="M404" s="218"/>
      <c r="N404" s="219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135</v>
      </c>
      <c r="AU404" s="19" t="s">
        <v>148</v>
      </c>
    </row>
    <row r="405" s="13" customFormat="1">
      <c r="A405" s="13"/>
      <c r="B405" s="223"/>
      <c r="C405" s="224"/>
      <c r="D405" s="215" t="s">
        <v>139</v>
      </c>
      <c r="E405" s="225" t="s">
        <v>40</v>
      </c>
      <c r="F405" s="226" t="s">
        <v>546</v>
      </c>
      <c r="G405" s="224"/>
      <c r="H405" s="227">
        <v>3.5</v>
      </c>
      <c r="I405" s="228"/>
      <c r="J405" s="224"/>
      <c r="K405" s="224"/>
      <c r="L405" s="229"/>
      <c r="M405" s="230"/>
      <c r="N405" s="231"/>
      <c r="O405" s="231"/>
      <c r="P405" s="231"/>
      <c r="Q405" s="231"/>
      <c r="R405" s="231"/>
      <c r="S405" s="231"/>
      <c r="T405" s="23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3" t="s">
        <v>139</v>
      </c>
      <c r="AU405" s="233" t="s">
        <v>148</v>
      </c>
      <c r="AV405" s="13" t="s">
        <v>88</v>
      </c>
      <c r="AW405" s="13" t="s">
        <v>38</v>
      </c>
      <c r="AX405" s="13" t="s">
        <v>86</v>
      </c>
      <c r="AY405" s="233" t="s">
        <v>124</v>
      </c>
    </row>
    <row r="406" s="2" customFormat="1" ht="24.15" customHeight="1">
      <c r="A406" s="40"/>
      <c r="B406" s="41"/>
      <c r="C406" s="202" t="s">
        <v>547</v>
      </c>
      <c r="D406" s="202" t="s">
        <v>126</v>
      </c>
      <c r="E406" s="203" t="s">
        <v>548</v>
      </c>
      <c r="F406" s="204" t="s">
        <v>549</v>
      </c>
      <c r="G406" s="205" t="s">
        <v>159</v>
      </c>
      <c r="H406" s="206">
        <v>647</v>
      </c>
      <c r="I406" s="207"/>
      <c r="J406" s="208">
        <f>ROUND(I406*H406,2)</f>
        <v>0</v>
      </c>
      <c r="K406" s="204" t="s">
        <v>130</v>
      </c>
      <c r="L406" s="46"/>
      <c r="M406" s="209" t="s">
        <v>40</v>
      </c>
      <c r="N406" s="210" t="s">
        <v>49</v>
      </c>
      <c r="O406" s="86"/>
      <c r="P406" s="211">
        <f>O406*H406</f>
        <v>0</v>
      </c>
      <c r="Q406" s="211">
        <v>1.0000000000000001E-05</v>
      </c>
      <c r="R406" s="211">
        <f>Q406*H406</f>
        <v>0.0064700000000000009</v>
      </c>
      <c r="S406" s="211">
        <v>0.091999999999999998</v>
      </c>
      <c r="T406" s="212">
        <f>S406*H406</f>
        <v>59.524000000000001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3" t="s">
        <v>131</v>
      </c>
      <c r="AT406" s="213" t="s">
        <v>126</v>
      </c>
      <c r="AU406" s="213" t="s">
        <v>148</v>
      </c>
      <c r="AY406" s="19" t="s">
        <v>124</v>
      </c>
      <c r="BE406" s="214">
        <f>IF(N406="základní",J406,0)</f>
        <v>0</v>
      </c>
      <c r="BF406" s="214">
        <f>IF(N406="snížená",J406,0)</f>
        <v>0</v>
      </c>
      <c r="BG406" s="214">
        <f>IF(N406="zákl. přenesená",J406,0)</f>
        <v>0</v>
      </c>
      <c r="BH406" s="214">
        <f>IF(N406="sníž. přenesená",J406,0)</f>
        <v>0</v>
      </c>
      <c r="BI406" s="214">
        <f>IF(N406="nulová",J406,0)</f>
        <v>0</v>
      </c>
      <c r="BJ406" s="19" t="s">
        <v>86</v>
      </c>
      <c r="BK406" s="214">
        <f>ROUND(I406*H406,2)</f>
        <v>0</v>
      </c>
      <c r="BL406" s="19" t="s">
        <v>131</v>
      </c>
      <c r="BM406" s="213" t="s">
        <v>550</v>
      </c>
    </row>
    <row r="407" s="2" customFormat="1">
      <c r="A407" s="40"/>
      <c r="B407" s="41"/>
      <c r="C407" s="42"/>
      <c r="D407" s="215" t="s">
        <v>133</v>
      </c>
      <c r="E407" s="42"/>
      <c r="F407" s="216" t="s">
        <v>551</v>
      </c>
      <c r="G407" s="42"/>
      <c r="H407" s="42"/>
      <c r="I407" s="217"/>
      <c r="J407" s="42"/>
      <c r="K407" s="42"/>
      <c r="L407" s="46"/>
      <c r="M407" s="218"/>
      <c r="N407" s="219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133</v>
      </c>
      <c r="AU407" s="19" t="s">
        <v>148</v>
      </c>
    </row>
    <row r="408" s="2" customFormat="1">
      <c r="A408" s="40"/>
      <c r="B408" s="41"/>
      <c r="C408" s="42"/>
      <c r="D408" s="220" t="s">
        <v>135</v>
      </c>
      <c r="E408" s="42"/>
      <c r="F408" s="221" t="s">
        <v>552</v>
      </c>
      <c r="G408" s="42"/>
      <c r="H408" s="42"/>
      <c r="I408" s="217"/>
      <c r="J408" s="42"/>
      <c r="K408" s="42"/>
      <c r="L408" s="46"/>
      <c r="M408" s="218"/>
      <c r="N408" s="219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135</v>
      </c>
      <c r="AU408" s="19" t="s">
        <v>148</v>
      </c>
    </row>
    <row r="409" s="2" customFormat="1">
      <c r="A409" s="40"/>
      <c r="B409" s="41"/>
      <c r="C409" s="42"/>
      <c r="D409" s="215" t="s">
        <v>137</v>
      </c>
      <c r="E409" s="42"/>
      <c r="F409" s="222" t="s">
        <v>197</v>
      </c>
      <c r="G409" s="42"/>
      <c r="H409" s="42"/>
      <c r="I409" s="217"/>
      <c r="J409" s="42"/>
      <c r="K409" s="42"/>
      <c r="L409" s="46"/>
      <c r="M409" s="218"/>
      <c r="N409" s="219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137</v>
      </c>
      <c r="AU409" s="19" t="s">
        <v>148</v>
      </c>
    </row>
    <row r="410" s="13" customFormat="1">
      <c r="A410" s="13"/>
      <c r="B410" s="223"/>
      <c r="C410" s="224"/>
      <c r="D410" s="215" t="s">
        <v>139</v>
      </c>
      <c r="E410" s="225" t="s">
        <v>40</v>
      </c>
      <c r="F410" s="226" t="s">
        <v>553</v>
      </c>
      <c r="G410" s="224"/>
      <c r="H410" s="227">
        <v>647</v>
      </c>
      <c r="I410" s="228"/>
      <c r="J410" s="224"/>
      <c r="K410" s="224"/>
      <c r="L410" s="229"/>
      <c r="M410" s="230"/>
      <c r="N410" s="231"/>
      <c r="O410" s="231"/>
      <c r="P410" s="231"/>
      <c r="Q410" s="231"/>
      <c r="R410" s="231"/>
      <c r="S410" s="231"/>
      <c r="T410" s="23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3" t="s">
        <v>139</v>
      </c>
      <c r="AU410" s="233" t="s">
        <v>148</v>
      </c>
      <c r="AV410" s="13" t="s">
        <v>88</v>
      </c>
      <c r="AW410" s="13" t="s">
        <v>38</v>
      </c>
      <c r="AX410" s="13" t="s">
        <v>86</v>
      </c>
      <c r="AY410" s="233" t="s">
        <v>124</v>
      </c>
    </row>
    <row r="411" s="2" customFormat="1" ht="24.15" customHeight="1">
      <c r="A411" s="40"/>
      <c r="B411" s="41"/>
      <c r="C411" s="202" t="s">
        <v>554</v>
      </c>
      <c r="D411" s="202" t="s">
        <v>126</v>
      </c>
      <c r="E411" s="203" t="s">
        <v>555</v>
      </c>
      <c r="F411" s="204" t="s">
        <v>556</v>
      </c>
      <c r="G411" s="205" t="s">
        <v>159</v>
      </c>
      <c r="H411" s="206">
        <v>5574</v>
      </c>
      <c r="I411" s="207"/>
      <c r="J411" s="208">
        <f>ROUND(I411*H411,2)</f>
        <v>0</v>
      </c>
      <c r="K411" s="204" t="s">
        <v>130</v>
      </c>
      <c r="L411" s="46"/>
      <c r="M411" s="209" t="s">
        <v>40</v>
      </c>
      <c r="N411" s="210" t="s">
        <v>49</v>
      </c>
      <c r="O411" s="86"/>
      <c r="P411" s="211">
        <f>O411*H411</f>
        <v>0</v>
      </c>
      <c r="Q411" s="211">
        <v>1.0000000000000001E-05</v>
      </c>
      <c r="R411" s="211">
        <f>Q411*H411</f>
        <v>0.055740000000000005</v>
      </c>
      <c r="S411" s="211">
        <v>0.069000000000000006</v>
      </c>
      <c r="T411" s="212">
        <f>S411*H411</f>
        <v>384.60600000000005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3" t="s">
        <v>131</v>
      </c>
      <c r="AT411" s="213" t="s">
        <v>126</v>
      </c>
      <c r="AU411" s="213" t="s">
        <v>148</v>
      </c>
      <c r="AY411" s="19" t="s">
        <v>124</v>
      </c>
      <c r="BE411" s="214">
        <f>IF(N411="základní",J411,0)</f>
        <v>0</v>
      </c>
      <c r="BF411" s="214">
        <f>IF(N411="snížená",J411,0)</f>
        <v>0</v>
      </c>
      <c r="BG411" s="214">
        <f>IF(N411="zákl. přenesená",J411,0)</f>
        <v>0</v>
      </c>
      <c r="BH411" s="214">
        <f>IF(N411="sníž. přenesená",J411,0)</f>
        <v>0</v>
      </c>
      <c r="BI411" s="214">
        <f>IF(N411="nulová",J411,0)</f>
        <v>0</v>
      </c>
      <c r="BJ411" s="19" t="s">
        <v>86</v>
      </c>
      <c r="BK411" s="214">
        <f>ROUND(I411*H411,2)</f>
        <v>0</v>
      </c>
      <c r="BL411" s="19" t="s">
        <v>131</v>
      </c>
      <c r="BM411" s="213" t="s">
        <v>557</v>
      </c>
    </row>
    <row r="412" s="2" customFormat="1">
      <c r="A412" s="40"/>
      <c r="B412" s="41"/>
      <c r="C412" s="42"/>
      <c r="D412" s="215" t="s">
        <v>133</v>
      </c>
      <c r="E412" s="42"/>
      <c r="F412" s="216" t="s">
        <v>558</v>
      </c>
      <c r="G412" s="42"/>
      <c r="H412" s="42"/>
      <c r="I412" s="217"/>
      <c r="J412" s="42"/>
      <c r="K412" s="42"/>
      <c r="L412" s="46"/>
      <c r="M412" s="218"/>
      <c r="N412" s="219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133</v>
      </c>
      <c r="AU412" s="19" t="s">
        <v>148</v>
      </c>
    </row>
    <row r="413" s="2" customFormat="1">
      <c r="A413" s="40"/>
      <c r="B413" s="41"/>
      <c r="C413" s="42"/>
      <c r="D413" s="220" t="s">
        <v>135</v>
      </c>
      <c r="E413" s="42"/>
      <c r="F413" s="221" t="s">
        <v>559</v>
      </c>
      <c r="G413" s="42"/>
      <c r="H413" s="42"/>
      <c r="I413" s="217"/>
      <c r="J413" s="42"/>
      <c r="K413" s="42"/>
      <c r="L413" s="46"/>
      <c r="M413" s="218"/>
      <c r="N413" s="219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135</v>
      </c>
      <c r="AU413" s="19" t="s">
        <v>148</v>
      </c>
    </row>
    <row r="414" s="2" customFormat="1">
      <c r="A414" s="40"/>
      <c r="B414" s="41"/>
      <c r="C414" s="42"/>
      <c r="D414" s="215" t="s">
        <v>137</v>
      </c>
      <c r="E414" s="42"/>
      <c r="F414" s="222" t="s">
        <v>197</v>
      </c>
      <c r="G414" s="42"/>
      <c r="H414" s="42"/>
      <c r="I414" s="217"/>
      <c r="J414" s="42"/>
      <c r="K414" s="42"/>
      <c r="L414" s="46"/>
      <c r="M414" s="218"/>
      <c r="N414" s="219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137</v>
      </c>
      <c r="AU414" s="19" t="s">
        <v>148</v>
      </c>
    </row>
    <row r="415" s="13" customFormat="1">
      <c r="A415" s="13"/>
      <c r="B415" s="223"/>
      <c r="C415" s="224"/>
      <c r="D415" s="215" t="s">
        <v>139</v>
      </c>
      <c r="E415" s="225" t="s">
        <v>40</v>
      </c>
      <c r="F415" s="226" t="s">
        <v>560</v>
      </c>
      <c r="G415" s="224"/>
      <c r="H415" s="227">
        <v>5574</v>
      </c>
      <c r="I415" s="228"/>
      <c r="J415" s="224"/>
      <c r="K415" s="224"/>
      <c r="L415" s="229"/>
      <c r="M415" s="230"/>
      <c r="N415" s="231"/>
      <c r="O415" s="231"/>
      <c r="P415" s="231"/>
      <c r="Q415" s="231"/>
      <c r="R415" s="231"/>
      <c r="S415" s="231"/>
      <c r="T415" s="23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3" t="s">
        <v>139</v>
      </c>
      <c r="AU415" s="233" t="s">
        <v>148</v>
      </c>
      <c r="AV415" s="13" t="s">
        <v>88</v>
      </c>
      <c r="AW415" s="13" t="s">
        <v>38</v>
      </c>
      <c r="AX415" s="13" t="s">
        <v>86</v>
      </c>
      <c r="AY415" s="233" t="s">
        <v>124</v>
      </c>
    </row>
    <row r="416" s="2" customFormat="1" ht="24.15" customHeight="1">
      <c r="A416" s="40"/>
      <c r="B416" s="41"/>
      <c r="C416" s="202" t="s">
        <v>561</v>
      </c>
      <c r="D416" s="202" t="s">
        <v>126</v>
      </c>
      <c r="E416" s="203" t="s">
        <v>562</v>
      </c>
      <c r="F416" s="204" t="s">
        <v>563</v>
      </c>
      <c r="G416" s="205" t="s">
        <v>159</v>
      </c>
      <c r="H416" s="206">
        <v>5574</v>
      </c>
      <c r="I416" s="207"/>
      <c r="J416" s="208">
        <f>ROUND(I416*H416,2)</f>
        <v>0</v>
      </c>
      <c r="K416" s="204" t="s">
        <v>130</v>
      </c>
      <c r="L416" s="46"/>
      <c r="M416" s="209" t="s">
        <v>40</v>
      </c>
      <c r="N416" s="210" t="s">
        <v>49</v>
      </c>
      <c r="O416" s="86"/>
      <c r="P416" s="211">
        <f>O416*H416</f>
        <v>0</v>
      </c>
      <c r="Q416" s="211">
        <v>3.0000000000000001E-05</v>
      </c>
      <c r="R416" s="211">
        <f>Q416*H416</f>
        <v>0.16722000000000001</v>
      </c>
      <c r="S416" s="211">
        <v>0.23000000000000001</v>
      </c>
      <c r="T416" s="212">
        <f>S416*H416</f>
        <v>1282.02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3" t="s">
        <v>131</v>
      </c>
      <c r="AT416" s="213" t="s">
        <v>126</v>
      </c>
      <c r="AU416" s="213" t="s">
        <v>148</v>
      </c>
      <c r="AY416" s="19" t="s">
        <v>124</v>
      </c>
      <c r="BE416" s="214">
        <f>IF(N416="základní",J416,0)</f>
        <v>0</v>
      </c>
      <c r="BF416" s="214">
        <f>IF(N416="snížená",J416,0)</f>
        <v>0</v>
      </c>
      <c r="BG416" s="214">
        <f>IF(N416="zákl. přenesená",J416,0)</f>
        <v>0</v>
      </c>
      <c r="BH416" s="214">
        <f>IF(N416="sníž. přenesená",J416,0)</f>
        <v>0</v>
      </c>
      <c r="BI416" s="214">
        <f>IF(N416="nulová",J416,0)</f>
        <v>0</v>
      </c>
      <c r="BJ416" s="19" t="s">
        <v>86</v>
      </c>
      <c r="BK416" s="214">
        <f>ROUND(I416*H416,2)</f>
        <v>0</v>
      </c>
      <c r="BL416" s="19" t="s">
        <v>131</v>
      </c>
      <c r="BM416" s="213" t="s">
        <v>564</v>
      </c>
    </row>
    <row r="417" s="2" customFormat="1">
      <c r="A417" s="40"/>
      <c r="B417" s="41"/>
      <c r="C417" s="42"/>
      <c r="D417" s="215" t="s">
        <v>133</v>
      </c>
      <c r="E417" s="42"/>
      <c r="F417" s="216" t="s">
        <v>565</v>
      </c>
      <c r="G417" s="42"/>
      <c r="H417" s="42"/>
      <c r="I417" s="217"/>
      <c r="J417" s="42"/>
      <c r="K417" s="42"/>
      <c r="L417" s="46"/>
      <c r="M417" s="218"/>
      <c r="N417" s="219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133</v>
      </c>
      <c r="AU417" s="19" t="s">
        <v>148</v>
      </c>
    </row>
    <row r="418" s="2" customFormat="1">
      <c r="A418" s="40"/>
      <c r="B418" s="41"/>
      <c r="C418" s="42"/>
      <c r="D418" s="220" t="s">
        <v>135</v>
      </c>
      <c r="E418" s="42"/>
      <c r="F418" s="221" t="s">
        <v>566</v>
      </c>
      <c r="G418" s="42"/>
      <c r="H418" s="42"/>
      <c r="I418" s="217"/>
      <c r="J418" s="42"/>
      <c r="K418" s="42"/>
      <c r="L418" s="46"/>
      <c r="M418" s="218"/>
      <c r="N418" s="219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135</v>
      </c>
      <c r="AU418" s="19" t="s">
        <v>148</v>
      </c>
    </row>
    <row r="419" s="2" customFormat="1">
      <c r="A419" s="40"/>
      <c r="B419" s="41"/>
      <c r="C419" s="42"/>
      <c r="D419" s="215" t="s">
        <v>137</v>
      </c>
      <c r="E419" s="42"/>
      <c r="F419" s="222" t="s">
        <v>197</v>
      </c>
      <c r="G419" s="42"/>
      <c r="H419" s="42"/>
      <c r="I419" s="217"/>
      <c r="J419" s="42"/>
      <c r="K419" s="42"/>
      <c r="L419" s="46"/>
      <c r="M419" s="218"/>
      <c r="N419" s="219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137</v>
      </c>
      <c r="AU419" s="19" t="s">
        <v>148</v>
      </c>
    </row>
    <row r="420" s="13" customFormat="1">
      <c r="A420" s="13"/>
      <c r="B420" s="223"/>
      <c r="C420" s="224"/>
      <c r="D420" s="215" t="s">
        <v>139</v>
      </c>
      <c r="E420" s="225" t="s">
        <v>40</v>
      </c>
      <c r="F420" s="226" t="s">
        <v>560</v>
      </c>
      <c r="G420" s="224"/>
      <c r="H420" s="227">
        <v>5574</v>
      </c>
      <c r="I420" s="228"/>
      <c r="J420" s="224"/>
      <c r="K420" s="224"/>
      <c r="L420" s="229"/>
      <c r="M420" s="230"/>
      <c r="N420" s="231"/>
      <c r="O420" s="231"/>
      <c r="P420" s="231"/>
      <c r="Q420" s="231"/>
      <c r="R420" s="231"/>
      <c r="S420" s="231"/>
      <c r="T420" s="23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3" t="s">
        <v>139</v>
      </c>
      <c r="AU420" s="233" t="s">
        <v>148</v>
      </c>
      <c r="AV420" s="13" t="s">
        <v>88</v>
      </c>
      <c r="AW420" s="13" t="s">
        <v>38</v>
      </c>
      <c r="AX420" s="13" t="s">
        <v>86</v>
      </c>
      <c r="AY420" s="233" t="s">
        <v>124</v>
      </c>
    </row>
    <row r="421" s="2" customFormat="1" ht="24.15" customHeight="1">
      <c r="A421" s="40"/>
      <c r="B421" s="41"/>
      <c r="C421" s="202" t="s">
        <v>567</v>
      </c>
      <c r="D421" s="202" t="s">
        <v>126</v>
      </c>
      <c r="E421" s="203" t="s">
        <v>568</v>
      </c>
      <c r="F421" s="204" t="s">
        <v>569</v>
      </c>
      <c r="G421" s="205" t="s">
        <v>159</v>
      </c>
      <c r="H421" s="206">
        <v>4805.5</v>
      </c>
      <c r="I421" s="207"/>
      <c r="J421" s="208">
        <f>ROUND(I421*H421,2)</f>
        <v>0</v>
      </c>
      <c r="K421" s="204" t="s">
        <v>130</v>
      </c>
      <c r="L421" s="46"/>
      <c r="M421" s="209" t="s">
        <v>40</v>
      </c>
      <c r="N421" s="210" t="s">
        <v>49</v>
      </c>
      <c r="O421" s="86"/>
      <c r="P421" s="211">
        <f>O421*H421</f>
        <v>0</v>
      </c>
      <c r="Q421" s="211">
        <v>1.0000000000000001E-05</v>
      </c>
      <c r="R421" s="211">
        <f>Q421*H421</f>
        <v>0.048055</v>
      </c>
      <c r="S421" s="211">
        <v>0.076999999999999999</v>
      </c>
      <c r="T421" s="212">
        <f>S421*H421</f>
        <v>370.02350000000001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3" t="s">
        <v>131</v>
      </c>
      <c r="AT421" s="213" t="s">
        <v>126</v>
      </c>
      <c r="AU421" s="213" t="s">
        <v>148</v>
      </c>
      <c r="AY421" s="19" t="s">
        <v>124</v>
      </c>
      <c r="BE421" s="214">
        <f>IF(N421="základní",J421,0)</f>
        <v>0</v>
      </c>
      <c r="BF421" s="214">
        <f>IF(N421="snížená",J421,0)</f>
        <v>0</v>
      </c>
      <c r="BG421" s="214">
        <f>IF(N421="zákl. přenesená",J421,0)</f>
        <v>0</v>
      </c>
      <c r="BH421" s="214">
        <f>IF(N421="sníž. přenesená",J421,0)</f>
        <v>0</v>
      </c>
      <c r="BI421" s="214">
        <f>IF(N421="nulová",J421,0)</f>
        <v>0</v>
      </c>
      <c r="BJ421" s="19" t="s">
        <v>86</v>
      </c>
      <c r="BK421" s="214">
        <f>ROUND(I421*H421,2)</f>
        <v>0</v>
      </c>
      <c r="BL421" s="19" t="s">
        <v>131</v>
      </c>
      <c r="BM421" s="213" t="s">
        <v>570</v>
      </c>
    </row>
    <row r="422" s="2" customFormat="1">
      <c r="A422" s="40"/>
      <c r="B422" s="41"/>
      <c r="C422" s="42"/>
      <c r="D422" s="215" t="s">
        <v>133</v>
      </c>
      <c r="E422" s="42"/>
      <c r="F422" s="216" t="s">
        <v>571</v>
      </c>
      <c r="G422" s="42"/>
      <c r="H422" s="42"/>
      <c r="I422" s="217"/>
      <c r="J422" s="42"/>
      <c r="K422" s="42"/>
      <c r="L422" s="46"/>
      <c r="M422" s="218"/>
      <c r="N422" s="219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133</v>
      </c>
      <c r="AU422" s="19" t="s">
        <v>148</v>
      </c>
    </row>
    <row r="423" s="2" customFormat="1">
      <c r="A423" s="40"/>
      <c r="B423" s="41"/>
      <c r="C423" s="42"/>
      <c r="D423" s="220" t="s">
        <v>135</v>
      </c>
      <c r="E423" s="42"/>
      <c r="F423" s="221" t="s">
        <v>572</v>
      </c>
      <c r="G423" s="42"/>
      <c r="H423" s="42"/>
      <c r="I423" s="217"/>
      <c r="J423" s="42"/>
      <c r="K423" s="42"/>
      <c r="L423" s="46"/>
      <c r="M423" s="218"/>
      <c r="N423" s="219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135</v>
      </c>
      <c r="AU423" s="19" t="s">
        <v>148</v>
      </c>
    </row>
    <row r="424" s="2" customFormat="1">
      <c r="A424" s="40"/>
      <c r="B424" s="41"/>
      <c r="C424" s="42"/>
      <c r="D424" s="215" t="s">
        <v>137</v>
      </c>
      <c r="E424" s="42"/>
      <c r="F424" s="222" t="s">
        <v>573</v>
      </c>
      <c r="G424" s="42"/>
      <c r="H424" s="42"/>
      <c r="I424" s="217"/>
      <c r="J424" s="42"/>
      <c r="K424" s="42"/>
      <c r="L424" s="46"/>
      <c r="M424" s="218"/>
      <c r="N424" s="219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137</v>
      </c>
      <c r="AU424" s="19" t="s">
        <v>148</v>
      </c>
    </row>
    <row r="425" s="15" customFormat="1">
      <c r="A425" s="15"/>
      <c r="B425" s="245"/>
      <c r="C425" s="246"/>
      <c r="D425" s="215" t="s">
        <v>139</v>
      </c>
      <c r="E425" s="247" t="s">
        <v>40</v>
      </c>
      <c r="F425" s="248" t="s">
        <v>574</v>
      </c>
      <c r="G425" s="246"/>
      <c r="H425" s="247" t="s">
        <v>40</v>
      </c>
      <c r="I425" s="249"/>
      <c r="J425" s="246"/>
      <c r="K425" s="246"/>
      <c r="L425" s="250"/>
      <c r="M425" s="251"/>
      <c r="N425" s="252"/>
      <c r="O425" s="252"/>
      <c r="P425" s="252"/>
      <c r="Q425" s="252"/>
      <c r="R425" s="252"/>
      <c r="S425" s="252"/>
      <c r="T425" s="253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54" t="s">
        <v>139</v>
      </c>
      <c r="AU425" s="254" t="s">
        <v>148</v>
      </c>
      <c r="AV425" s="15" t="s">
        <v>86</v>
      </c>
      <c r="AW425" s="15" t="s">
        <v>38</v>
      </c>
      <c r="AX425" s="15" t="s">
        <v>78</v>
      </c>
      <c r="AY425" s="254" t="s">
        <v>124</v>
      </c>
    </row>
    <row r="426" s="13" customFormat="1">
      <c r="A426" s="13"/>
      <c r="B426" s="223"/>
      <c r="C426" s="224"/>
      <c r="D426" s="215" t="s">
        <v>139</v>
      </c>
      <c r="E426" s="225" t="s">
        <v>40</v>
      </c>
      <c r="F426" s="226" t="s">
        <v>575</v>
      </c>
      <c r="G426" s="224"/>
      <c r="H426" s="227">
        <v>4805.5</v>
      </c>
      <c r="I426" s="228"/>
      <c r="J426" s="224"/>
      <c r="K426" s="224"/>
      <c r="L426" s="229"/>
      <c r="M426" s="230"/>
      <c r="N426" s="231"/>
      <c r="O426" s="231"/>
      <c r="P426" s="231"/>
      <c r="Q426" s="231"/>
      <c r="R426" s="231"/>
      <c r="S426" s="231"/>
      <c r="T426" s="23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3" t="s">
        <v>139</v>
      </c>
      <c r="AU426" s="233" t="s">
        <v>148</v>
      </c>
      <c r="AV426" s="13" t="s">
        <v>88</v>
      </c>
      <c r="AW426" s="13" t="s">
        <v>38</v>
      </c>
      <c r="AX426" s="13" t="s">
        <v>86</v>
      </c>
      <c r="AY426" s="233" t="s">
        <v>124</v>
      </c>
    </row>
    <row r="427" s="2" customFormat="1" ht="16.5" customHeight="1">
      <c r="A427" s="40"/>
      <c r="B427" s="41"/>
      <c r="C427" s="202" t="s">
        <v>576</v>
      </c>
      <c r="D427" s="202" t="s">
        <v>126</v>
      </c>
      <c r="E427" s="203" t="s">
        <v>577</v>
      </c>
      <c r="F427" s="204" t="s">
        <v>578</v>
      </c>
      <c r="G427" s="205" t="s">
        <v>363</v>
      </c>
      <c r="H427" s="206">
        <v>210</v>
      </c>
      <c r="I427" s="207"/>
      <c r="J427" s="208">
        <f>ROUND(I427*H427,2)</f>
        <v>0</v>
      </c>
      <c r="K427" s="204" t="s">
        <v>130</v>
      </c>
      <c r="L427" s="46"/>
      <c r="M427" s="209" t="s">
        <v>40</v>
      </c>
      <c r="N427" s="210" t="s">
        <v>49</v>
      </c>
      <c r="O427" s="86"/>
      <c r="P427" s="211">
        <f>O427*H427</f>
        <v>0</v>
      </c>
      <c r="Q427" s="211">
        <v>0</v>
      </c>
      <c r="R427" s="211">
        <f>Q427*H427</f>
        <v>0</v>
      </c>
      <c r="S427" s="211">
        <v>0.20499999999999999</v>
      </c>
      <c r="T427" s="212">
        <f>S427*H427</f>
        <v>43.049999999999997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3" t="s">
        <v>131</v>
      </c>
      <c r="AT427" s="213" t="s">
        <v>126</v>
      </c>
      <c r="AU427" s="213" t="s">
        <v>148</v>
      </c>
      <c r="AY427" s="19" t="s">
        <v>124</v>
      </c>
      <c r="BE427" s="214">
        <f>IF(N427="základní",J427,0)</f>
        <v>0</v>
      </c>
      <c r="BF427" s="214">
        <f>IF(N427="snížená",J427,0)</f>
        <v>0</v>
      </c>
      <c r="BG427" s="214">
        <f>IF(N427="zákl. přenesená",J427,0)</f>
        <v>0</v>
      </c>
      <c r="BH427" s="214">
        <f>IF(N427="sníž. přenesená",J427,0)</f>
        <v>0</v>
      </c>
      <c r="BI427" s="214">
        <f>IF(N427="nulová",J427,0)</f>
        <v>0</v>
      </c>
      <c r="BJ427" s="19" t="s">
        <v>86</v>
      </c>
      <c r="BK427" s="214">
        <f>ROUND(I427*H427,2)</f>
        <v>0</v>
      </c>
      <c r="BL427" s="19" t="s">
        <v>131</v>
      </c>
      <c r="BM427" s="213" t="s">
        <v>579</v>
      </c>
    </row>
    <row r="428" s="2" customFormat="1">
      <c r="A428" s="40"/>
      <c r="B428" s="41"/>
      <c r="C428" s="42"/>
      <c r="D428" s="215" t="s">
        <v>133</v>
      </c>
      <c r="E428" s="42"/>
      <c r="F428" s="216" t="s">
        <v>580</v>
      </c>
      <c r="G428" s="42"/>
      <c r="H428" s="42"/>
      <c r="I428" s="217"/>
      <c r="J428" s="42"/>
      <c r="K428" s="42"/>
      <c r="L428" s="46"/>
      <c r="M428" s="218"/>
      <c r="N428" s="219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133</v>
      </c>
      <c r="AU428" s="19" t="s">
        <v>148</v>
      </c>
    </row>
    <row r="429" s="2" customFormat="1">
      <c r="A429" s="40"/>
      <c r="B429" s="41"/>
      <c r="C429" s="42"/>
      <c r="D429" s="220" t="s">
        <v>135</v>
      </c>
      <c r="E429" s="42"/>
      <c r="F429" s="221" t="s">
        <v>581</v>
      </c>
      <c r="G429" s="42"/>
      <c r="H429" s="42"/>
      <c r="I429" s="217"/>
      <c r="J429" s="42"/>
      <c r="K429" s="42"/>
      <c r="L429" s="46"/>
      <c r="M429" s="218"/>
      <c r="N429" s="219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135</v>
      </c>
      <c r="AU429" s="19" t="s">
        <v>148</v>
      </c>
    </row>
    <row r="430" s="13" customFormat="1">
      <c r="A430" s="13"/>
      <c r="B430" s="223"/>
      <c r="C430" s="224"/>
      <c r="D430" s="215" t="s">
        <v>139</v>
      </c>
      <c r="E430" s="225" t="s">
        <v>40</v>
      </c>
      <c r="F430" s="226" t="s">
        <v>392</v>
      </c>
      <c r="G430" s="224"/>
      <c r="H430" s="227">
        <v>210</v>
      </c>
      <c r="I430" s="228"/>
      <c r="J430" s="224"/>
      <c r="K430" s="224"/>
      <c r="L430" s="229"/>
      <c r="M430" s="230"/>
      <c r="N430" s="231"/>
      <c r="O430" s="231"/>
      <c r="P430" s="231"/>
      <c r="Q430" s="231"/>
      <c r="R430" s="231"/>
      <c r="S430" s="231"/>
      <c r="T430" s="23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3" t="s">
        <v>139</v>
      </c>
      <c r="AU430" s="233" t="s">
        <v>148</v>
      </c>
      <c r="AV430" s="13" t="s">
        <v>88</v>
      </c>
      <c r="AW430" s="13" t="s">
        <v>38</v>
      </c>
      <c r="AX430" s="13" t="s">
        <v>86</v>
      </c>
      <c r="AY430" s="233" t="s">
        <v>124</v>
      </c>
    </row>
    <row r="431" s="2" customFormat="1" ht="24.15" customHeight="1">
      <c r="A431" s="40"/>
      <c r="B431" s="41"/>
      <c r="C431" s="202" t="s">
        <v>582</v>
      </c>
      <c r="D431" s="202" t="s">
        <v>126</v>
      </c>
      <c r="E431" s="203" t="s">
        <v>583</v>
      </c>
      <c r="F431" s="204" t="s">
        <v>584</v>
      </c>
      <c r="G431" s="205" t="s">
        <v>286</v>
      </c>
      <c r="H431" s="206">
        <v>2</v>
      </c>
      <c r="I431" s="207"/>
      <c r="J431" s="208">
        <f>ROUND(I431*H431,2)</f>
        <v>0</v>
      </c>
      <c r="K431" s="204" t="s">
        <v>130</v>
      </c>
      <c r="L431" s="46"/>
      <c r="M431" s="209" t="s">
        <v>40</v>
      </c>
      <c r="N431" s="210" t="s">
        <v>49</v>
      </c>
      <c r="O431" s="86"/>
      <c r="P431" s="211">
        <f>O431*H431</f>
        <v>0</v>
      </c>
      <c r="Q431" s="211">
        <v>0</v>
      </c>
      <c r="R431" s="211">
        <f>Q431*H431</f>
        <v>0</v>
      </c>
      <c r="S431" s="211">
        <v>0.035999999999999997</v>
      </c>
      <c r="T431" s="212">
        <f>S431*H431</f>
        <v>0.071999999999999995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3" t="s">
        <v>131</v>
      </c>
      <c r="AT431" s="213" t="s">
        <v>126</v>
      </c>
      <c r="AU431" s="213" t="s">
        <v>148</v>
      </c>
      <c r="AY431" s="19" t="s">
        <v>124</v>
      </c>
      <c r="BE431" s="214">
        <f>IF(N431="základní",J431,0)</f>
        <v>0</v>
      </c>
      <c r="BF431" s="214">
        <f>IF(N431="snížená",J431,0)</f>
        <v>0</v>
      </c>
      <c r="BG431" s="214">
        <f>IF(N431="zákl. přenesená",J431,0)</f>
        <v>0</v>
      </c>
      <c r="BH431" s="214">
        <f>IF(N431="sníž. přenesená",J431,0)</f>
        <v>0</v>
      </c>
      <c r="BI431" s="214">
        <f>IF(N431="nulová",J431,0)</f>
        <v>0</v>
      </c>
      <c r="BJ431" s="19" t="s">
        <v>86</v>
      </c>
      <c r="BK431" s="214">
        <f>ROUND(I431*H431,2)</f>
        <v>0</v>
      </c>
      <c r="BL431" s="19" t="s">
        <v>131</v>
      </c>
      <c r="BM431" s="213" t="s">
        <v>585</v>
      </c>
    </row>
    <row r="432" s="2" customFormat="1">
      <c r="A432" s="40"/>
      <c r="B432" s="41"/>
      <c r="C432" s="42"/>
      <c r="D432" s="215" t="s">
        <v>133</v>
      </c>
      <c r="E432" s="42"/>
      <c r="F432" s="216" t="s">
        <v>586</v>
      </c>
      <c r="G432" s="42"/>
      <c r="H432" s="42"/>
      <c r="I432" s="217"/>
      <c r="J432" s="42"/>
      <c r="K432" s="42"/>
      <c r="L432" s="46"/>
      <c r="M432" s="218"/>
      <c r="N432" s="219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133</v>
      </c>
      <c r="AU432" s="19" t="s">
        <v>148</v>
      </c>
    </row>
    <row r="433" s="2" customFormat="1">
      <c r="A433" s="40"/>
      <c r="B433" s="41"/>
      <c r="C433" s="42"/>
      <c r="D433" s="220" t="s">
        <v>135</v>
      </c>
      <c r="E433" s="42"/>
      <c r="F433" s="221" t="s">
        <v>587</v>
      </c>
      <c r="G433" s="42"/>
      <c r="H433" s="42"/>
      <c r="I433" s="217"/>
      <c r="J433" s="42"/>
      <c r="K433" s="42"/>
      <c r="L433" s="46"/>
      <c r="M433" s="218"/>
      <c r="N433" s="219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135</v>
      </c>
      <c r="AU433" s="19" t="s">
        <v>148</v>
      </c>
    </row>
    <row r="434" s="13" customFormat="1">
      <c r="A434" s="13"/>
      <c r="B434" s="223"/>
      <c r="C434" s="224"/>
      <c r="D434" s="215" t="s">
        <v>139</v>
      </c>
      <c r="E434" s="225" t="s">
        <v>40</v>
      </c>
      <c r="F434" s="226" t="s">
        <v>88</v>
      </c>
      <c r="G434" s="224"/>
      <c r="H434" s="227">
        <v>2</v>
      </c>
      <c r="I434" s="228"/>
      <c r="J434" s="224"/>
      <c r="K434" s="224"/>
      <c r="L434" s="229"/>
      <c r="M434" s="230"/>
      <c r="N434" s="231"/>
      <c r="O434" s="231"/>
      <c r="P434" s="231"/>
      <c r="Q434" s="231"/>
      <c r="R434" s="231"/>
      <c r="S434" s="231"/>
      <c r="T434" s="23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3" t="s">
        <v>139</v>
      </c>
      <c r="AU434" s="233" t="s">
        <v>148</v>
      </c>
      <c r="AV434" s="13" t="s">
        <v>88</v>
      </c>
      <c r="AW434" s="13" t="s">
        <v>38</v>
      </c>
      <c r="AX434" s="13" t="s">
        <v>86</v>
      </c>
      <c r="AY434" s="233" t="s">
        <v>124</v>
      </c>
    </row>
    <row r="435" s="12" customFormat="1" ht="22.8" customHeight="1">
      <c r="A435" s="12"/>
      <c r="B435" s="186"/>
      <c r="C435" s="187"/>
      <c r="D435" s="188" t="s">
        <v>77</v>
      </c>
      <c r="E435" s="200" t="s">
        <v>588</v>
      </c>
      <c r="F435" s="200" t="s">
        <v>589</v>
      </c>
      <c r="G435" s="187"/>
      <c r="H435" s="187"/>
      <c r="I435" s="190"/>
      <c r="J435" s="201">
        <f>BK435</f>
        <v>0</v>
      </c>
      <c r="K435" s="187"/>
      <c r="L435" s="192"/>
      <c r="M435" s="193"/>
      <c r="N435" s="194"/>
      <c r="O435" s="194"/>
      <c r="P435" s="195">
        <f>SUM(P436:P489)</f>
        <v>0</v>
      </c>
      <c r="Q435" s="194"/>
      <c r="R435" s="195">
        <f>SUM(R436:R489)</f>
        <v>0</v>
      </c>
      <c r="S435" s="194"/>
      <c r="T435" s="196">
        <f>SUM(T436:T489)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197" t="s">
        <v>86</v>
      </c>
      <c r="AT435" s="198" t="s">
        <v>77</v>
      </c>
      <c r="AU435" s="198" t="s">
        <v>86</v>
      </c>
      <c r="AY435" s="197" t="s">
        <v>124</v>
      </c>
      <c r="BK435" s="199">
        <f>SUM(BK436:BK489)</f>
        <v>0</v>
      </c>
    </row>
    <row r="436" s="2" customFormat="1" ht="37.8" customHeight="1">
      <c r="A436" s="40"/>
      <c r="B436" s="41"/>
      <c r="C436" s="202" t="s">
        <v>590</v>
      </c>
      <c r="D436" s="202" t="s">
        <v>126</v>
      </c>
      <c r="E436" s="203" t="s">
        <v>591</v>
      </c>
      <c r="F436" s="204" t="s">
        <v>592</v>
      </c>
      <c r="G436" s="205" t="s">
        <v>151</v>
      </c>
      <c r="H436" s="206">
        <v>0.071999999999999995</v>
      </c>
      <c r="I436" s="207"/>
      <c r="J436" s="208">
        <f>ROUND(I436*H436,2)</f>
        <v>0</v>
      </c>
      <c r="K436" s="204" t="s">
        <v>130</v>
      </c>
      <c r="L436" s="46"/>
      <c r="M436" s="209" t="s">
        <v>40</v>
      </c>
      <c r="N436" s="210" t="s">
        <v>49</v>
      </c>
      <c r="O436" s="86"/>
      <c r="P436" s="211">
        <f>O436*H436</f>
        <v>0</v>
      </c>
      <c r="Q436" s="211">
        <v>0</v>
      </c>
      <c r="R436" s="211">
        <f>Q436*H436</f>
        <v>0</v>
      </c>
      <c r="S436" s="211">
        <v>0</v>
      </c>
      <c r="T436" s="212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3" t="s">
        <v>131</v>
      </c>
      <c r="AT436" s="213" t="s">
        <v>126</v>
      </c>
      <c r="AU436" s="213" t="s">
        <v>88</v>
      </c>
      <c r="AY436" s="19" t="s">
        <v>124</v>
      </c>
      <c r="BE436" s="214">
        <f>IF(N436="základní",J436,0)</f>
        <v>0</v>
      </c>
      <c r="BF436" s="214">
        <f>IF(N436="snížená",J436,0)</f>
        <v>0</v>
      </c>
      <c r="BG436" s="214">
        <f>IF(N436="zákl. přenesená",J436,0)</f>
        <v>0</v>
      </c>
      <c r="BH436" s="214">
        <f>IF(N436="sníž. přenesená",J436,0)</f>
        <v>0</v>
      </c>
      <c r="BI436" s="214">
        <f>IF(N436="nulová",J436,0)</f>
        <v>0</v>
      </c>
      <c r="BJ436" s="19" t="s">
        <v>86</v>
      </c>
      <c r="BK436" s="214">
        <f>ROUND(I436*H436,2)</f>
        <v>0</v>
      </c>
      <c r="BL436" s="19" t="s">
        <v>131</v>
      </c>
      <c r="BM436" s="213" t="s">
        <v>593</v>
      </c>
    </row>
    <row r="437" s="2" customFormat="1">
      <c r="A437" s="40"/>
      <c r="B437" s="41"/>
      <c r="C437" s="42"/>
      <c r="D437" s="215" t="s">
        <v>133</v>
      </c>
      <c r="E437" s="42"/>
      <c r="F437" s="216" t="s">
        <v>594</v>
      </c>
      <c r="G437" s="42"/>
      <c r="H437" s="42"/>
      <c r="I437" s="217"/>
      <c r="J437" s="42"/>
      <c r="K437" s="42"/>
      <c r="L437" s="46"/>
      <c r="M437" s="218"/>
      <c r="N437" s="219"/>
      <c r="O437" s="86"/>
      <c r="P437" s="86"/>
      <c r="Q437" s="86"/>
      <c r="R437" s="86"/>
      <c r="S437" s="86"/>
      <c r="T437" s="87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T437" s="19" t="s">
        <v>133</v>
      </c>
      <c r="AU437" s="19" t="s">
        <v>88</v>
      </c>
    </row>
    <row r="438" s="2" customFormat="1">
      <c r="A438" s="40"/>
      <c r="B438" s="41"/>
      <c r="C438" s="42"/>
      <c r="D438" s="220" t="s">
        <v>135</v>
      </c>
      <c r="E438" s="42"/>
      <c r="F438" s="221" t="s">
        <v>595</v>
      </c>
      <c r="G438" s="42"/>
      <c r="H438" s="42"/>
      <c r="I438" s="217"/>
      <c r="J438" s="42"/>
      <c r="K438" s="42"/>
      <c r="L438" s="46"/>
      <c r="M438" s="218"/>
      <c r="N438" s="219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135</v>
      </c>
      <c r="AU438" s="19" t="s">
        <v>88</v>
      </c>
    </row>
    <row r="439" s="13" customFormat="1">
      <c r="A439" s="13"/>
      <c r="B439" s="223"/>
      <c r="C439" s="224"/>
      <c r="D439" s="215" t="s">
        <v>139</v>
      </c>
      <c r="E439" s="225" t="s">
        <v>40</v>
      </c>
      <c r="F439" s="226" t="s">
        <v>596</v>
      </c>
      <c r="G439" s="224"/>
      <c r="H439" s="227">
        <v>0.071999999999999995</v>
      </c>
      <c r="I439" s="228"/>
      <c r="J439" s="224"/>
      <c r="K439" s="224"/>
      <c r="L439" s="229"/>
      <c r="M439" s="230"/>
      <c r="N439" s="231"/>
      <c r="O439" s="231"/>
      <c r="P439" s="231"/>
      <c r="Q439" s="231"/>
      <c r="R439" s="231"/>
      <c r="S439" s="231"/>
      <c r="T439" s="23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3" t="s">
        <v>139</v>
      </c>
      <c r="AU439" s="233" t="s">
        <v>88</v>
      </c>
      <c r="AV439" s="13" t="s">
        <v>88</v>
      </c>
      <c r="AW439" s="13" t="s">
        <v>38</v>
      </c>
      <c r="AX439" s="13" t="s">
        <v>86</v>
      </c>
      <c r="AY439" s="233" t="s">
        <v>124</v>
      </c>
    </row>
    <row r="440" s="2" customFormat="1" ht="21.75" customHeight="1">
      <c r="A440" s="40"/>
      <c r="B440" s="41"/>
      <c r="C440" s="202" t="s">
        <v>597</v>
      </c>
      <c r="D440" s="202" t="s">
        <v>126</v>
      </c>
      <c r="E440" s="203" t="s">
        <v>598</v>
      </c>
      <c r="F440" s="204" t="s">
        <v>599</v>
      </c>
      <c r="G440" s="205" t="s">
        <v>151</v>
      </c>
      <c r="H440" s="206">
        <v>2716.6480000000001</v>
      </c>
      <c r="I440" s="207"/>
      <c r="J440" s="208">
        <f>ROUND(I440*H440,2)</f>
        <v>0</v>
      </c>
      <c r="K440" s="204" t="s">
        <v>130</v>
      </c>
      <c r="L440" s="46"/>
      <c r="M440" s="209" t="s">
        <v>40</v>
      </c>
      <c r="N440" s="210" t="s">
        <v>49</v>
      </c>
      <c r="O440" s="86"/>
      <c r="P440" s="211">
        <f>O440*H440</f>
        <v>0</v>
      </c>
      <c r="Q440" s="211">
        <v>0</v>
      </c>
      <c r="R440" s="211">
        <f>Q440*H440</f>
        <v>0</v>
      </c>
      <c r="S440" s="211">
        <v>0</v>
      </c>
      <c r="T440" s="212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3" t="s">
        <v>131</v>
      </c>
      <c r="AT440" s="213" t="s">
        <v>126</v>
      </c>
      <c r="AU440" s="213" t="s">
        <v>88</v>
      </c>
      <c r="AY440" s="19" t="s">
        <v>124</v>
      </c>
      <c r="BE440" s="214">
        <f>IF(N440="základní",J440,0)</f>
        <v>0</v>
      </c>
      <c r="BF440" s="214">
        <f>IF(N440="snížená",J440,0)</f>
        <v>0</v>
      </c>
      <c r="BG440" s="214">
        <f>IF(N440="zákl. přenesená",J440,0)</f>
        <v>0</v>
      </c>
      <c r="BH440" s="214">
        <f>IF(N440="sníž. přenesená",J440,0)</f>
        <v>0</v>
      </c>
      <c r="BI440" s="214">
        <f>IF(N440="nulová",J440,0)</f>
        <v>0</v>
      </c>
      <c r="BJ440" s="19" t="s">
        <v>86</v>
      </c>
      <c r="BK440" s="214">
        <f>ROUND(I440*H440,2)</f>
        <v>0</v>
      </c>
      <c r="BL440" s="19" t="s">
        <v>131</v>
      </c>
      <c r="BM440" s="213" t="s">
        <v>600</v>
      </c>
    </row>
    <row r="441" s="2" customFormat="1">
      <c r="A441" s="40"/>
      <c r="B441" s="41"/>
      <c r="C441" s="42"/>
      <c r="D441" s="215" t="s">
        <v>133</v>
      </c>
      <c r="E441" s="42"/>
      <c r="F441" s="216" t="s">
        <v>601</v>
      </c>
      <c r="G441" s="42"/>
      <c r="H441" s="42"/>
      <c r="I441" s="217"/>
      <c r="J441" s="42"/>
      <c r="K441" s="42"/>
      <c r="L441" s="46"/>
      <c r="M441" s="218"/>
      <c r="N441" s="219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133</v>
      </c>
      <c r="AU441" s="19" t="s">
        <v>88</v>
      </c>
    </row>
    <row r="442" s="2" customFormat="1">
      <c r="A442" s="40"/>
      <c r="B442" s="41"/>
      <c r="C442" s="42"/>
      <c r="D442" s="220" t="s">
        <v>135</v>
      </c>
      <c r="E442" s="42"/>
      <c r="F442" s="221" t="s">
        <v>602</v>
      </c>
      <c r="G442" s="42"/>
      <c r="H442" s="42"/>
      <c r="I442" s="217"/>
      <c r="J442" s="42"/>
      <c r="K442" s="42"/>
      <c r="L442" s="46"/>
      <c r="M442" s="218"/>
      <c r="N442" s="219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135</v>
      </c>
      <c r="AU442" s="19" t="s">
        <v>88</v>
      </c>
    </row>
    <row r="443" s="13" customFormat="1">
      <c r="A443" s="13"/>
      <c r="B443" s="223"/>
      <c r="C443" s="224"/>
      <c r="D443" s="215" t="s">
        <v>139</v>
      </c>
      <c r="E443" s="225" t="s">
        <v>40</v>
      </c>
      <c r="F443" s="226" t="s">
        <v>603</v>
      </c>
      <c r="G443" s="224"/>
      <c r="H443" s="227">
        <v>2.2050000000000001</v>
      </c>
      <c r="I443" s="228"/>
      <c r="J443" s="224"/>
      <c r="K443" s="224"/>
      <c r="L443" s="229"/>
      <c r="M443" s="230"/>
      <c r="N443" s="231"/>
      <c r="O443" s="231"/>
      <c r="P443" s="231"/>
      <c r="Q443" s="231"/>
      <c r="R443" s="231"/>
      <c r="S443" s="231"/>
      <c r="T443" s="23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3" t="s">
        <v>139</v>
      </c>
      <c r="AU443" s="233" t="s">
        <v>88</v>
      </c>
      <c r="AV443" s="13" t="s">
        <v>88</v>
      </c>
      <c r="AW443" s="13" t="s">
        <v>38</v>
      </c>
      <c r="AX443" s="13" t="s">
        <v>78</v>
      </c>
      <c r="AY443" s="233" t="s">
        <v>124</v>
      </c>
    </row>
    <row r="444" s="13" customFormat="1">
      <c r="A444" s="13"/>
      <c r="B444" s="223"/>
      <c r="C444" s="224"/>
      <c r="D444" s="215" t="s">
        <v>139</v>
      </c>
      <c r="E444" s="225" t="s">
        <v>40</v>
      </c>
      <c r="F444" s="226" t="s">
        <v>604</v>
      </c>
      <c r="G444" s="224"/>
      <c r="H444" s="227">
        <v>506.12900000000002</v>
      </c>
      <c r="I444" s="228"/>
      <c r="J444" s="224"/>
      <c r="K444" s="224"/>
      <c r="L444" s="229"/>
      <c r="M444" s="230"/>
      <c r="N444" s="231"/>
      <c r="O444" s="231"/>
      <c r="P444" s="231"/>
      <c r="Q444" s="231"/>
      <c r="R444" s="231"/>
      <c r="S444" s="231"/>
      <c r="T444" s="23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3" t="s">
        <v>139</v>
      </c>
      <c r="AU444" s="233" t="s">
        <v>88</v>
      </c>
      <c r="AV444" s="13" t="s">
        <v>88</v>
      </c>
      <c r="AW444" s="13" t="s">
        <v>38</v>
      </c>
      <c r="AX444" s="13" t="s">
        <v>78</v>
      </c>
      <c r="AY444" s="233" t="s">
        <v>124</v>
      </c>
    </row>
    <row r="445" s="13" customFormat="1">
      <c r="A445" s="13"/>
      <c r="B445" s="223"/>
      <c r="C445" s="224"/>
      <c r="D445" s="215" t="s">
        <v>139</v>
      </c>
      <c r="E445" s="225" t="s">
        <v>40</v>
      </c>
      <c r="F445" s="226" t="s">
        <v>605</v>
      </c>
      <c r="G445" s="224"/>
      <c r="H445" s="227">
        <v>2208.3139999999999</v>
      </c>
      <c r="I445" s="228"/>
      <c r="J445" s="224"/>
      <c r="K445" s="224"/>
      <c r="L445" s="229"/>
      <c r="M445" s="230"/>
      <c r="N445" s="231"/>
      <c r="O445" s="231"/>
      <c r="P445" s="231"/>
      <c r="Q445" s="231"/>
      <c r="R445" s="231"/>
      <c r="S445" s="231"/>
      <c r="T445" s="23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3" t="s">
        <v>139</v>
      </c>
      <c r="AU445" s="233" t="s">
        <v>88</v>
      </c>
      <c r="AV445" s="13" t="s">
        <v>88</v>
      </c>
      <c r="AW445" s="13" t="s">
        <v>38</v>
      </c>
      <c r="AX445" s="13" t="s">
        <v>78</v>
      </c>
      <c r="AY445" s="233" t="s">
        <v>124</v>
      </c>
    </row>
    <row r="446" s="14" customFormat="1">
      <c r="A446" s="14"/>
      <c r="B446" s="234"/>
      <c r="C446" s="235"/>
      <c r="D446" s="215" t="s">
        <v>139</v>
      </c>
      <c r="E446" s="236" t="s">
        <v>40</v>
      </c>
      <c r="F446" s="237" t="s">
        <v>155</v>
      </c>
      <c r="G446" s="235"/>
      <c r="H446" s="238">
        <v>2716.6479999999997</v>
      </c>
      <c r="I446" s="239"/>
      <c r="J446" s="235"/>
      <c r="K446" s="235"/>
      <c r="L446" s="240"/>
      <c r="M446" s="241"/>
      <c r="N446" s="242"/>
      <c r="O446" s="242"/>
      <c r="P446" s="242"/>
      <c r="Q446" s="242"/>
      <c r="R446" s="242"/>
      <c r="S446" s="242"/>
      <c r="T446" s="24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4" t="s">
        <v>139</v>
      </c>
      <c r="AU446" s="244" t="s">
        <v>88</v>
      </c>
      <c r="AV446" s="14" t="s">
        <v>131</v>
      </c>
      <c r="AW446" s="14" t="s">
        <v>38</v>
      </c>
      <c r="AX446" s="14" t="s">
        <v>86</v>
      </c>
      <c r="AY446" s="244" t="s">
        <v>124</v>
      </c>
    </row>
    <row r="447" s="2" customFormat="1" ht="24.15" customHeight="1">
      <c r="A447" s="40"/>
      <c r="B447" s="41"/>
      <c r="C447" s="202" t="s">
        <v>606</v>
      </c>
      <c r="D447" s="202" t="s">
        <v>126</v>
      </c>
      <c r="E447" s="203" t="s">
        <v>607</v>
      </c>
      <c r="F447" s="204" t="s">
        <v>608</v>
      </c>
      <c r="G447" s="205" t="s">
        <v>151</v>
      </c>
      <c r="H447" s="206">
        <v>24449.831999999999</v>
      </c>
      <c r="I447" s="207"/>
      <c r="J447" s="208">
        <f>ROUND(I447*H447,2)</f>
        <v>0</v>
      </c>
      <c r="K447" s="204" t="s">
        <v>130</v>
      </c>
      <c r="L447" s="46"/>
      <c r="M447" s="209" t="s">
        <v>40</v>
      </c>
      <c r="N447" s="210" t="s">
        <v>49</v>
      </c>
      <c r="O447" s="86"/>
      <c r="P447" s="211">
        <f>O447*H447</f>
        <v>0</v>
      </c>
      <c r="Q447" s="211">
        <v>0</v>
      </c>
      <c r="R447" s="211">
        <f>Q447*H447</f>
        <v>0</v>
      </c>
      <c r="S447" s="211">
        <v>0</v>
      </c>
      <c r="T447" s="212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3" t="s">
        <v>131</v>
      </c>
      <c r="AT447" s="213" t="s">
        <v>126</v>
      </c>
      <c r="AU447" s="213" t="s">
        <v>88</v>
      </c>
      <c r="AY447" s="19" t="s">
        <v>124</v>
      </c>
      <c r="BE447" s="214">
        <f>IF(N447="základní",J447,0)</f>
        <v>0</v>
      </c>
      <c r="BF447" s="214">
        <f>IF(N447="snížená",J447,0)</f>
        <v>0</v>
      </c>
      <c r="BG447" s="214">
        <f>IF(N447="zákl. přenesená",J447,0)</f>
        <v>0</v>
      </c>
      <c r="BH447" s="214">
        <f>IF(N447="sníž. přenesená",J447,0)</f>
        <v>0</v>
      </c>
      <c r="BI447" s="214">
        <f>IF(N447="nulová",J447,0)</f>
        <v>0</v>
      </c>
      <c r="BJ447" s="19" t="s">
        <v>86</v>
      </c>
      <c r="BK447" s="214">
        <f>ROUND(I447*H447,2)</f>
        <v>0</v>
      </c>
      <c r="BL447" s="19" t="s">
        <v>131</v>
      </c>
      <c r="BM447" s="213" t="s">
        <v>609</v>
      </c>
    </row>
    <row r="448" s="2" customFormat="1">
      <c r="A448" s="40"/>
      <c r="B448" s="41"/>
      <c r="C448" s="42"/>
      <c r="D448" s="215" t="s">
        <v>133</v>
      </c>
      <c r="E448" s="42"/>
      <c r="F448" s="216" t="s">
        <v>610</v>
      </c>
      <c r="G448" s="42"/>
      <c r="H448" s="42"/>
      <c r="I448" s="217"/>
      <c r="J448" s="42"/>
      <c r="K448" s="42"/>
      <c r="L448" s="46"/>
      <c r="M448" s="218"/>
      <c r="N448" s="219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133</v>
      </c>
      <c r="AU448" s="19" t="s">
        <v>88</v>
      </c>
    </row>
    <row r="449" s="2" customFormat="1">
      <c r="A449" s="40"/>
      <c r="B449" s="41"/>
      <c r="C449" s="42"/>
      <c r="D449" s="220" t="s">
        <v>135</v>
      </c>
      <c r="E449" s="42"/>
      <c r="F449" s="221" t="s">
        <v>611</v>
      </c>
      <c r="G449" s="42"/>
      <c r="H449" s="42"/>
      <c r="I449" s="217"/>
      <c r="J449" s="42"/>
      <c r="K449" s="42"/>
      <c r="L449" s="46"/>
      <c r="M449" s="218"/>
      <c r="N449" s="219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135</v>
      </c>
      <c r="AU449" s="19" t="s">
        <v>88</v>
      </c>
    </row>
    <row r="450" s="2" customFormat="1">
      <c r="A450" s="40"/>
      <c r="B450" s="41"/>
      <c r="C450" s="42"/>
      <c r="D450" s="215" t="s">
        <v>137</v>
      </c>
      <c r="E450" s="42"/>
      <c r="F450" s="222" t="s">
        <v>146</v>
      </c>
      <c r="G450" s="42"/>
      <c r="H450" s="42"/>
      <c r="I450" s="217"/>
      <c r="J450" s="42"/>
      <c r="K450" s="42"/>
      <c r="L450" s="46"/>
      <c r="M450" s="218"/>
      <c r="N450" s="219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137</v>
      </c>
      <c r="AU450" s="19" t="s">
        <v>88</v>
      </c>
    </row>
    <row r="451" s="13" customFormat="1">
      <c r="A451" s="13"/>
      <c r="B451" s="223"/>
      <c r="C451" s="224"/>
      <c r="D451" s="215" t="s">
        <v>139</v>
      </c>
      <c r="E451" s="225" t="s">
        <v>40</v>
      </c>
      <c r="F451" s="226" t="s">
        <v>612</v>
      </c>
      <c r="G451" s="224"/>
      <c r="H451" s="227">
        <v>19.844999999999999</v>
      </c>
      <c r="I451" s="228"/>
      <c r="J451" s="224"/>
      <c r="K451" s="224"/>
      <c r="L451" s="229"/>
      <c r="M451" s="230"/>
      <c r="N451" s="231"/>
      <c r="O451" s="231"/>
      <c r="P451" s="231"/>
      <c r="Q451" s="231"/>
      <c r="R451" s="231"/>
      <c r="S451" s="231"/>
      <c r="T451" s="23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3" t="s">
        <v>139</v>
      </c>
      <c r="AU451" s="233" t="s">
        <v>88</v>
      </c>
      <c r="AV451" s="13" t="s">
        <v>88</v>
      </c>
      <c r="AW451" s="13" t="s">
        <v>38</v>
      </c>
      <c r="AX451" s="13" t="s">
        <v>78</v>
      </c>
      <c r="AY451" s="233" t="s">
        <v>124</v>
      </c>
    </row>
    <row r="452" s="13" customFormat="1">
      <c r="A452" s="13"/>
      <c r="B452" s="223"/>
      <c r="C452" s="224"/>
      <c r="D452" s="215" t="s">
        <v>139</v>
      </c>
      <c r="E452" s="225" t="s">
        <v>40</v>
      </c>
      <c r="F452" s="226" t="s">
        <v>613</v>
      </c>
      <c r="G452" s="224"/>
      <c r="H452" s="227">
        <v>4555.1610000000001</v>
      </c>
      <c r="I452" s="228"/>
      <c r="J452" s="224"/>
      <c r="K452" s="224"/>
      <c r="L452" s="229"/>
      <c r="M452" s="230"/>
      <c r="N452" s="231"/>
      <c r="O452" s="231"/>
      <c r="P452" s="231"/>
      <c r="Q452" s="231"/>
      <c r="R452" s="231"/>
      <c r="S452" s="231"/>
      <c r="T452" s="23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3" t="s">
        <v>139</v>
      </c>
      <c r="AU452" s="233" t="s">
        <v>88</v>
      </c>
      <c r="AV452" s="13" t="s">
        <v>88</v>
      </c>
      <c r="AW452" s="13" t="s">
        <v>38</v>
      </c>
      <c r="AX452" s="13" t="s">
        <v>78</v>
      </c>
      <c r="AY452" s="233" t="s">
        <v>124</v>
      </c>
    </row>
    <row r="453" s="13" customFormat="1">
      <c r="A453" s="13"/>
      <c r="B453" s="223"/>
      <c r="C453" s="224"/>
      <c r="D453" s="215" t="s">
        <v>139</v>
      </c>
      <c r="E453" s="225" t="s">
        <v>40</v>
      </c>
      <c r="F453" s="226" t="s">
        <v>614</v>
      </c>
      <c r="G453" s="224"/>
      <c r="H453" s="227">
        <v>19874.826000000001</v>
      </c>
      <c r="I453" s="228"/>
      <c r="J453" s="224"/>
      <c r="K453" s="224"/>
      <c r="L453" s="229"/>
      <c r="M453" s="230"/>
      <c r="N453" s="231"/>
      <c r="O453" s="231"/>
      <c r="P453" s="231"/>
      <c r="Q453" s="231"/>
      <c r="R453" s="231"/>
      <c r="S453" s="231"/>
      <c r="T453" s="23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3" t="s">
        <v>139</v>
      </c>
      <c r="AU453" s="233" t="s">
        <v>88</v>
      </c>
      <c r="AV453" s="13" t="s">
        <v>88</v>
      </c>
      <c r="AW453" s="13" t="s">
        <v>38</v>
      </c>
      <c r="AX453" s="13" t="s">
        <v>78</v>
      </c>
      <c r="AY453" s="233" t="s">
        <v>124</v>
      </c>
    </row>
    <row r="454" s="14" customFormat="1">
      <c r="A454" s="14"/>
      <c r="B454" s="234"/>
      <c r="C454" s="235"/>
      <c r="D454" s="215" t="s">
        <v>139</v>
      </c>
      <c r="E454" s="236" t="s">
        <v>40</v>
      </c>
      <c r="F454" s="237" t="s">
        <v>155</v>
      </c>
      <c r="G454" s="235"/>
      <c r="H454" s="238">
        <v>24449.832000000002</v>
      </c>
      <c r="I454" s="239"/>
      <c r="J454" s="235"/>
      <c r="K454" s="235"/>
      <c r="L454" s="240"/>
      <c r="M454" s="241"/>
      <c r="N454" s="242"/>
      <c r="O454" s="242"/>
      <c r="P454" s="242"/>
      <c r="Q454" s="242"/>
      <c r="R454" s="242"/>
      <c r="S454" s="242"/>
      <c r="T454" s="24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4" t="s">
        <v>139</v>
      </c>
      <c r="AU454" s="244" t="s">
        <v>88</v>
      </c>
      <c r="AV454" s="14" t="s">
        <v>131</v>
      </c>
      <c r="AW454" s="14" t="s">
        <v>38</v>
      </c>
      <c r="AX454" s="14" t="s">
        <v>86</v>
      </c>
      <c r="AY454" s="244" t="s">
        <v>124</v>
      </c>
    </row>
    <row r="455" s="2" customFormat="1" ht="21.75" customHeight="1">
      <c r="A455" s="40"/>
      <c r="B455" s="41"/>
      <c r="C455" s="202" t="s">
        <v>615</v>
      </c>
      <c r="D455" s="202" t="s">
        <v>126</v>
      </c>
      <c r="E455" s="203" t="s">
        <v>616</v>
      </c>
      <c r="F455" s="204" t="s">
        <v>617</v>
      </c>
      <c r="G455" s="205" t="s">
        <v>151</v>
      </c>
      <c r="H455" s="206">
        <v>54.987000000000002</v>
      </c>
      <c r="I455" s="207"/>
      <c r="J455" s="208">
        <f>ROUND(I455*H455,2)</f>
        <v>0</v>
      </c>
      <c r="K455" s="204" t="s">
        <v>130</v>
      </c>
      <c r="L455" s="46"/>
      <c r="M455" s="209" t="s">
        <v>40</v>
      </c>
      <c r="N455" s="210" t="s">
        <v>49</v>
      </c>
      <c r="O455" s="86"/>
      <c r="P455" s="211">
        <f>O455*H455</f>
        <v>0</v>
      </c>
      <c r="Q455" s="211">
        <v>0</v>
      </c>
      <c r="R455" s="211">
        <f>Q455*H455</f>
        <v>0</v>
      </c>
      <c r="S455" s="211">
        <v>0</v>
      </c>
      <c r="T455" s="212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3" t="s">
        <v>131</v>
      </c>
      <c r="AT455" s="213" t="s">
        <v>126</v>
      </c>
      <c r="AU455" s="213" t="s">
        <v>88</v>
      </c>
      <c r="AY455" s="19" t="s">
        <v>124</v>
      </c>
      <c r="BE455" s="214">
        <f>IF(N455="základní",J455,0)</f>
        <v>0</v>
      </c>
      <c r="BF455" s="214">
        <f>IF(N455="snížená",J455,0)</f>
        <v>0</v>
      </c>
      <c r="BG455" s="214">
        <f>IF(N455="zákl. přenesená",J455,0)</f>
        <v>0</v>
      </c>
      <c r="BH455" s="214">
        <f>IF(N455="sníž. přenesená",J455,0)</f>
        <v>0</v>
      </c>
      <c r="BI455" s="214">
        <f>IF(N455="nulová",J455,0)</f>
        <v>0</v>
      </c>
      <c r="BJ455" s="19" t="s">
        <v>86</v>
      </c>
      <c r="BK455" s="214">
        <f>ROUND(I455*H455,2)</f>
        <v>0</v>
      </c>
      <c r="BL455" s="19" t="s">
        <v>131</v>
      </c>
      <c r="BM455" s="213" t="s">
        <v>618</v>
      </c>
    </row>
    <row r="456" s="2" customFormat="1">
      <c r="A456" s="40"/>
      <c r="B456" s="41"/>
      <c r="C456" s="42"/>
      <c r="D456" s="215" t="s">
        <v>133</v>
      </c>
      <c r="E456" s="42"/>
      <c r="F456" s="216" t="s">
        <v>619</v>
      </c>
      <c r="G456" s="42"/>
      <c r="H456" s="42"/>
      <c r="I456" s="217"/>
      <c r="J456" s="42"/>
      <c r="K456" s="42"/>
      <c r="L456" s="46"/>
      <c r="M456" s="218"/>
      <c r="N456" s="219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133</v>
      </c>
      <c r="AU456" s="19" t="s">
        <v>88</v>
      </c>
    </row>
    <row r="457" s="2" customFormat="1">
      <c r="A457" s="40"/>
      <c r="B457" s="41"/>
      <c r="C457" s="42"/>
      <c r="D457" s="220" t="s">
        <v>135</v>
      </c>
      <c r="E457" s="42"/>
      <c r="F457" s="221" t="s">
        <v>620</v>
      </c>
      <c r="G457" s="42"/>
      <c r="H457" s="42"/>
      <c r="I457" s="217"/>
      <c r="J457" s="42"/>
      <c r="K457" s="42"/>
      <c r="L457" s="46"/>
      <c r="M457" s="218"/>
      <c r="N457" s="219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135</v>
      </c>
      <c r="AU457" s="19" t="s">
        <v>88</v>
      </c>
    </row>
    <row r="458" s="13" customFormat="1">
      <c r="A458" s="13"/>
      <c r="B458" s="223"/>
      <c r="C458" s="224"/>
      <c r="D458" s="215" t="s">
        <v>139</v>
      </c>
      <c r="E458" s="225" t="s">
        <v>40</v>
      </c>
      <c r="F458" s="226" t="s">
        <v>621</v>
      </c>
      <c r="G458" s="224"/>
      <c r="H458" s="227">
        <v>54.572000000000003</v>
      </c>
      <c r="I458" s="228"/>
      <c r="J458" s="224"/>
      <c r="K458" s="224"/>
      <c r="L458" s="229"/>
      <c r="M458" s="230"/>
      <c r="N458" s="231"/>
      <c r="O458" s="231"/>
      <c r="P458" s="231"/>
      <c r="Q458" s="231"/>
      <c r="R458" s="231"/>
      <c r="S458" s="231"/>
      <c r="T458" s="23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3" t="s">
        <v>139</v>
      </c>
      <c r="AU458" s="233" t="s">
        <v>88</v>
      </c>
      <c r="AV458" s="13" t="s">
        <v>88</v>
      </c>
      <c r="AW458" s="13" t="s">
        <v>38</v>
      </c>
      <c r="AX458" s="13" t="s">
        <v>78</v>
      </c>
      <c r="AY458" s="233" t="s">
        <v>124</v>
      </c>
    </row>
    <row r="459" s="13" customFormat="1">
      <c r="A459" s="13"/>
      <c r="B459" s="223"/>
      <c r="C459" s="224"/>
      <c r="D459" s="215" t="s">
        <v>139</v>
      </c>
      <c r="E459" s="225" t="s">
        <v>40</v>
      </c>
      <c r="F459" s="226" t="s">
        <v>622</v>
      </c>
      <c r="G459" s="224"/>
      <c r="H459" s="227">
        <v>0.34300000000000003</v>
      </c>
      <c r="I459" s="228"/>
      <c r="J459" s="224"/>
      <c r="K459" s="224"/>
      <c r="L459" s="229"/>
      <c r="M459" s="230"/>
      <c r="N459" s="231"/>
      <c r="O459" s="231"/>
      <c r="P459" s="231"/>
      <c r="Q459" s="231"/>
      <c r="R459" s="231"/>
      <c r="S459" s="231"/>
      <c r="T459" s="23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3" t="s">
        <v>139</v>
      </c>
      <c r="AU459" s="233" t="s">
        <v>88</v>
      </c>
      <c r="AV459" s="13" t="s">
        <v>88</v>
      </c>
      <c r="AW459" s="13" t="s">
        <v>38</v>
      </c>
      <c r="AX459" s="13" t="s">
        <v>78</v>
      </c>
      <c r="AY459" s="233" t="s">
        <v>124</v>
      </c>
    </row>
    <row r="460" s="13" customFormat="1">
      <c r="A460" s="13"/>
      <c r="B460" s="223"/>
      <c r="C460" s="224"/>
      <c r="D460" s="215" t="s">
        <v>139</v>
      </c>
      <c r="E460" s="225" t="s">
        <v>40</v>
      </c>
      <c r="F460" s="226" t="s">
        <v>596</v>
      </c>
      <c r="G460" s="224"/>
      <c r="H460" s="227">
        <v>0.071999999999999995</v>
      </c>
      <c r="I460" s="228"/>
      <c r="J460" s="224"/>
      <c r="K460" s="224"/>
      <c r="L460" s="229"/>
      <c r="M460" s="230"/>
      <c r="N460" s="231"/>
      <c r="O460" s="231"/>
      <c r="P460" s="231"/>
      <c r="Q460" s="231"/>
      <c r="R460" s="231"/>
      <c r="S460" s="231"/>
      <c r="T460" s="23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3" t="s">
        <v>139</v>
      </c>
      <c r="AU460" s="233" t="s">
        <v>88</v>
      </c>
      <c r="AV460" s="13" t="s">
        <v>88</v>
      </c>
      <c r="AW460" s="13" t="s">
        <v>38</v>
      </c>
      <c r="AX460" s="13" t="s">
        <v>78</v>
      </c>
      <c r="AY460" s="233" t="s">
        <v>124</v>
      </c>
    </row>
    <row r="461" s="14" customFormat="1">
      <c r="A461" s="14"/>
      <c r="B461" s="234"/>
      <c r="C461" s="235"/>
      <c r="D461" s="215" t="s">
        <v>139</v>
      </c>
      <c r="E461" s="236" t="s">
        <v>40</v>
      </c>
      <c r="F461" s="237" t="s">
        <v>155</v>
      </c>
      <c r="G461" s="235"/>
      <c r="H461" s="238">
        <v>54.987000000000009</v>
      </c>
      <c r="I461" s="239"/>
      <c r="J461" s="235"/>
      <c r="K461" s="235"/>
      <c r="L461" s="240"/>
      <c r="M461" s="241"/>
      <c r="N461" s="242"/>
      <c r="O461" s="242"/>
      <c r="P461" s="242"/>
      <c r="Q461" s="242"/>
      <c r="R461" s="242"/>
      <c r="S461" s="242"/>
      <c r="T461" s="24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4" t="s">
        <v>139</v>
      </c>
      <c r="AU461" s="244" t="s">
        <v>88</v>
      </c>
      <c r="AV461" s="14" t="s">
        <v>131</v>
      </c>
      <c r="AW461" s="14" t="s">
        <v>38</v>
      </c>
      <c r="AX461" s="14" t="s">
        <v>86</v>
      </c>
      <c r="AY461" s="244" t="s">
        <v>124</v>
      </c>
    </row>
    <row r="462" s="2" customFormat="1" ht="24.15" customHeight="1">
      <c r="A462" s="40"/>
      <c r="B462" s="41"/>
      <c r="C462" s="202" t="s">
        <v>623</v>
      </c>
      <c r="D462" s="202" t="s">
        <v>126</v>
      </c>
      <c r="E462" s="203" t="s">
        <v>624</v>
      </c>
      <c r="F462" s="204" t="s">
        <v>625</v>
      </c>
      <c r="G462" s="205" t="s">
        <v>151</v>
      </c>
      <c r="H462" s="206">
        <v>494.88299999999998</v>
      </c>
      <c r="I462" s="207"/>
      <c r="J462" s="208">
        <f>ROUND(I462*H462,2)</f>
        <v>0</v>
      </c>
      <c r="K462" s="204" t="s">
        <v>130</v>
      </c>
      <c r="L462" s="46"/>
      <c r="M462" s="209" t="s">
        <v>40</v>
      </c>
      <c r="N462" s="210" t="s">
        <v>49</v>
      </c>
      <c r="O462" s="86"/>
      <c r="P462" s="211">
        <f>O462*H462</f>
        <v>0</v>
      </c>
      <c r="Q462" s="211">
        <v>0</v>
      </c>
      <c r="R462" s="211">
        <f>Q462*H462</f>
        <v>0</v>
      </c>
      <c r="S462" s="211">
        <v>0</v>
      </c>
      <c r="T462" s="212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3" t="s">
        <v>131</v>
      </c>
      <c r="AT462" s="213" t="s">
        <v>126</v>
      </c>
      <c r="AU462" s="213" t="s">
        <v>88</v>
      </c>
      <c r="AY462" s="19" t="s">
        <v>124</v>
      </c>
      <c r="BE462" s="214">
        <f>IF(N462="základní",J462,0)</f>
        <v>0</v>
      </c>
      <c r="BF462" s="214">
        <f>IF(N462="snížená",J462,0)</f>
        <v>0</v>
      </c>
      <c r="BG462" s="214">
        <f>IF(N462="zákl. přenesená",J462,0)</f>
        <v>0</v>
      </c>
      <c r="BH462" s="214">
        <f>IF(N462="sníž. přenesená",J462,0)</f>
        <v>0</v>
      </c>
      <c r="BI462" s="214">
        <f>IF(N462="nulová",J462,0)</f>
        <v>0</v>
      </c>
      <c r="BJ462" s="19" t="s">
        <v>86</v>
      </c>
      <c r="BK462" s="214">
        <f>ROUND(I462*H462,2)</f>
        <v>0</v>
      </c>
      <c r="BL462" s="19" t="s">
        <v>131</v>
      </c>
      <c r="BM462" s="213" t="s">
        <v>626</v>
      </c>
    </row>
    <row r="463" s="2" customFormat="1">
      <c r="A463" s="40"/>
      <c r="B463" s="41"/>
      <c r="C463" s="42"/>
      <c r="D463" s="215" t="s">
        <v>133</v>
      </c>
      <c r="E463" s="42"/>
      <c r="F463" s="216" t="s">
        <v>627</v>
      </c>
      <c r="G463" s="42"/>
      <c r="H463" s="42"/>
      <c r="I463" s="217"/>
      <c r="J463" s="42"/>
      <c r="K463" s="42"/>
      <c r="L463" s="46"/>
      <c r="M463" s="218"/>
      <c r="N463" s="219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133</v>
      </c>
      <c r="AU463" s="19" t="s">
        <v>88</v>
      </c>
    </row>
    <row r="464" s="2" customFormat="1">
      <c r="A464" s="40"/>
      <c r="B464" s="41"/>
      <c r="C464" s="42"/>
      <c r="D464" s="220" t="s">
        <v>135</v>
      </c>
      <c r="E464" s="42"/>
      <c r="F464" s="221" t="s">
        <v>628</v>
      </c>
      <c r="G464" s="42"/>
      <c r="H464" s="42"/>
      <c r="I464" s="217"/>
      <c r="J464" s="42"/>
      <c r="K464" s="42"/>
      <c r="L464" s="46"/>
      <c r="M464" s="218"/>
      <c r="N464" s="219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135</v>
      </c>
      <c r="AU464" s="19" t="s">
        <v>88</v>
      </c>
    </row>
    <row r="465" s="2" customFormat="1">
      <c r="A465" s="40"/>
      <c r="B465" s="41"/>
      <c r="C465" s="42"/>
      <c r="D465" s="215" t="s">
        <v>137</v>
      </c>
      <c r="E465" s="42"/>
      <c r="F465" s="222" t="s">
        <v>146</v>
      </c>
      <c r="G465" s="42"/>
      <c r="H465" s="42"/>
      <c r="I465" s="217"/>
      <c r="J465" s="42"/>
      <c r="K465" s="42"/>
      <c r="L465" s="46"/>
      <c r="M465" s="218"/>
      <c r="N465" s="219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137</v>
      </c>
      <c r="AU465" s="19" t="s">
        <v>88</v>
      </c>
    </row>
    <row r="466" s="13" customFormat="1">
      <c r="A466" s="13"/>
      <c r="B466" s="223"/>
      <c r="C466" s="224"/>
      <c r="D466" s="215" t="s">
        <v>139</v>
      </c>
      <c r="E466" s="225" t="s">
        <v>40</v>
      </c>
      <c r="F466" s="226" t="s">
        <v>629</v>
      </c>
      <c r="G466" s="224"/>
      <c r="H466" s="227">
        <v>491.14800000000002</v>
      </c>
      <c r="I466" s="228"/>
      <c r="J466" s="224"/>
      <c r="K466" s="224"/>
      <c r="L466" s="229"/>
      <c r="M466" s="230"/>
      <c r="N466" s="231"/>
      <c r="O466" s="231"/>
      <c r="P466" s="231"/>
      <c r="Q466" s="231"/>
      <c r="R466" s="231"/>
      <c r="S466" s="231"/>
      <c r="T466" s="23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3" t="s">
        <v>139</v>
      </c>
      <c r="AU466" s="233" t="s">
        <v>88</v>
      </c>
      <c r="AV466" s="13" t="s">
        <v>88</v>
      </c>
      <c r="AW466" s="13" t="s">
        <v>38</v>
      </c>
      <c r="AX466" s="13" t="s">
        <v>78</v>
      </c>
      <c r="AY466" s="233" t="s">
        <v>124</v>
      </c>
    </row>
    <row r="467" s="13" customFormat="1">
      <c r="A467" s="13"/>
      <c r="B467" s="223"/>
      <c r="C467" s="224"/>
      <c r="D467" s="215" t="s">
        <v>139</v>
      </c>
      <c r="E467" s="225" t="s">
        <v>40</v>
      </c>
      <c r="F467" s="226" t="s">
        <v>630</v>
      </c>
      <c r="G467" s="224"/>
      <c r="H467" s="227">
        <v>3.0870000000000002</v>
      </c>
      <c r="I467" s="228"/>
      <c r="J467" s="224"/>
      <c r="K467" s="224"/>
      <c r="L467" s="229"/>
      <c r="M467" s="230"/>
      <c r="N467" s="231"/>
      <c r="O467" s="231"/>
      <c r="P467" s="231"/>
      <c r="Q467" s="231"/>
      <c r="R467" s="231"/>
      <c r="S467" s="231"/>
      <c r="T467" s="23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3" t="s">
        <v>139</v>
      </c>
      <c r="AU467" s="233" t="s">
        <v>88</v>
      </c>
      <c r="AV467" s="13" t="s">
        <v>88</v>
      </c>
      <c r="AW467" s="13" t="s">
        <v>38</v>
      </c>
      <c r="AX467" s="13" t="s">
        <v>78</v>
      </c>
      <c r="AY467" s="233" t="s">
        <v>124</v>
      </c>
    </row>
    <row r="468" s="13" customFormat="1">
      <c r="A468" s="13"/>
      <c r="B468" s="223"/>
      <c r="C468" s="224"/>
      <c r="D468" s="215" t="s">
        <v>139</v>
      </c>
      <c r="E468" s="225" t="s">
        <v>40</v>
      </c>
      <c r="F468" s="226" t="s">
        <v>631</v>
      </c>
      <c r="G468" s="224"/>
      <c r="H468" s="227">
        <v>0.64800000000000002</v>
      </c>
      <c r="I468" s="228"/>
      <c r="J468" s="224"/>
      <c r="K468" s="224"/>
      <c r="L468" s="229"/>
      <c r="M468" s="230"/>
      <c r="N468" s="231"/>
      <c r="O468" s="231"/>
      <c r="P468" s="231"/>
      <c r="Q468" s="231"/>
      <c r="R468" s="231"/>
      <c r="S468" s="231"/>
      <c r="T468" s="23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3" t="s">
        <v>139</v>
      </c>
      <c r="AU468" s="233" t="s">
        <v>88</v>
      </c>
      <c r="AV468" s="13" t="s">
        <v>88</v>
      </c>
      <c r="AW468" s="13" t="s">
        <v>38</v>
      </c>
      <c r="AX468" s="13" t="s">
        <v>78</v>
      </c>
      <c r="AY468" s="233" t="s">
        <v>124</v>
      </c>
    </row>
    <row r="469" s="14" customFormat="1">
      <c r="A469" s="14"/>
      <c r="B469" s="234"/>
      <c r="C469" s="235"/>
      <c r="D469" s="215" t="s">
        <v>139</v>
      </c>
      <c r="E469" s="236" t="s">
        <v>40</v>
      </c>
      <c r="F469" s="237" t="s">
        <v>155</v>
      </c>
      <c r="G469" s="235"/>
      <c r="H469" s="238">
        <v>494.88300000000004</v>
      </c>
      <c r="I469" s="239"/>
      <c r="J469" s="235"/>
      <c r="K469" s="235"/>
      <c r="L469" s="240"/>
      <c r="M469" s="241"/>
      <c r="N469" s="242"/>
      <c r="O469" s="242"/>
      <c r="P469" s="242"/>
      <c r="Q469" s="242"/>
      <c r="R469" s="242"/>
      <c r="S469" s="242"/>
      <c r="T469" s="24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4" t="s">
        <v>139</v>
      </c>
      <c r="AU469" s="244" t="s">
        <v>88</v>
      </c>
      <c r="AV469" s="14" t="s">
        <v>131</v>
      </c>
      <c r="AW469" s="14" t="s">
        <v>38</v>
      </c>
      <c r="AX469" s="14" t="s">
        <v>86</v>
      </c>
      <c r="AY469" s="244" t="s">
        <v>124</v>
      </c>
    </row>
    <row r="470" s="2" customFormat="1" ht="24.15" customHeight="1">
      <c r="A470" s="40"/>
      <c r="B470" s="41"/>
      <c r="C470" s="202" t="s">
        <v>632</v>
      </c>
      <c r="D470" s="202" t="s">
        <v>126</v>
      </c>
      <c r="E470" s="203" t="s">
        <v>633</v>
      </c>
      <c r="F470" s="204" t="s">
        <v>634</v>
      </c>
      <c r="G470" s="205" t="s">
        <v>151</v>
      </c>
      <c r="H470" s="206">
        <v>2.2050000000000001</v>
      </c>
      <c r="I470" s="207"/>
      <c r="J470" s="208">
        <f>ROUND(I470*H470,2)</f>
        <v>0</v>
      </c>
      <c r="K470" s="204" t="s">
        <v>130</v>
      </c>
      <c r="L470" s="46"/>
      <c r="M470" s="209" t="s">
        <v>40</v>
      </c>
      <c r="N470" s="210" t="s">
        <v>49</v>
      </c>
      <c r="O470" s="86"/>
      <c r="P470" s="211">
        <f>O470*H470</f>
        <v>0</v>
      </c>
      <c r="Q470" s="211">
        <v>0</v>
      </c>
      <c r="R470" s="211">
        <f>Q470*H470</f>
        <v>0</v>
      </c>
      <c r="S470" s="211">
        <v>0</v>
      </c>
      <c r="T470" s="212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3" t="s">
        <v>131</v>
      </c>
      <c r="AT470" s="213" t="s">
        <v>126</v>
      </c>
      <c r="AU470" s="213" t="s">
        <v>88</v>
      </c>
      <c r="AY470" s="19" t="s">
        <v>124</v>
      </c>
      <c r="BE470" s="214">
        <f>IF(N470="základní",J470,0)</f>
        <v>0</v>
      </c>
      <c r="BF470" s="214">
        <f>IF(N470="snížená",J470,0)</f>
        <v>0</v>
      </c>
      <c r="BG470" s="214">
        <f>IF(N470="zákl. přenesená",J470,0)</f>
        <v>0</v>
      </c>
      <c r="BH470" s="214">
        <f>IF(N470="sníž. přenesená",J470,0)</f>
        <v>0</v>
      </c>
      <c r="BI470" s="214">
        <f>IF(N470="nulová",J470,0)</f>
        <v>0</v>
      </c>
      <c r="BJ470" s="19" t="s">
        <v>86</v>
      </c>
      <c r="BK470" s="214">
        <f>ROUND(I470*H470,2)</f>
        <v>0</v>
      </c>
      <c r="BL470" s="19" t="s">
        <v>131</v>
      </c>
      <c r="BM470" s="213" t="s">
        <v>635</v>
      </c>
    </row>
    <row r="471" s="2" customFormat="1">
      <c r="A471" s="40"/>
      <c r="B471" s="41"/>
      <c r="C471" s="42"/>
      <c r="D471" s="215" t="s">
        <v>133</v>
      </c>
      <c r="E471" s="42"/>
      <c r="F471" s="216" t="s">
        <v>636</v>
      </c>
      <c r="G471" s="42"/>
      <c r="H471" s="42"/>
      <c r="I471" s="217"/>
      <c r="J471" s="42"/>
      <c r="K471" s="42"/>
      <c r="L471" s="46"/>
      <c r="M471" s="218"/>
      <c r="N471" s="219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133</v>
      </c>
      <c r="AU471" s="19" t="s">
        <v>88</v>
      </c>
    </row>
    <row r="472" s="2" customFormat="1">
      <c r="A472" s="40"/>
      <c r="B472" s="41"/>
      <c r="C472" s="42"/>
      <c r="D472" s="220" t="s">
        <v>135</v>
      </c>
      <c r="E472" s="42"/>
      <c r="F472" s="221" t="s">
        <v>637</v>
      </c>
      <c r="G472" s="42"/>
      <c r="H472" s="42"/>
      <c r="I472" s="217"/>
      <c r="J472" s="42"/>
      <c r="K472" s="42"/>
      <c r="L472" s="46"/>
      <c r="M472" s="218"/>
      <c r="N472" s="219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135</v>
      </c>
      <c r="AU472" s="19" t="s">
        <v>88</v>
      </c>
    </row>
    <row r="473" s="13" customFormat="1">
      <c r="A473" s="13"/>
      <c r="B473" s="223"/>
      <c r="C473" s="224"/>
      <c r="D473" s="215" t="s">
        <v>139</v>
      </c>
      <c r="E473" s="225" t="s">
        <v>40</v>
      </c>
      <c r="F473" s="226" t="s">
        <v>638</v>
      </c>
      <c r="G473" s="224"/>
      <c r="H473" s="227">
        <v>2.2050000000000001</v>
      </c>
      <c r="I473" s="228"/>
      <c r="J473" s="224"/>
      <c r="K473" s="224"/>
      <c r="L473" s="229"/>
      <c r="M473" s="230"/>
      <c r="N473" s="231"/>
      <c r="O473" s="231"/>
      <c r="P473" s="231"/>
      <c r="Q473" s="231"/>
      <c r="R473" s="231"/>
      <c r="S473" s="231"/>
      <c r="T473" s="23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3" t="s">
        <v>139</v>
      </c>
      <c r="AU473" s="233" t="s">
        <v>88</v>
      </c>
      <c r="AV473" s="13" t="s">
        <v>88</v>
      </c>
      <c r="AW473" s="13" t="s">
        <v>38</v>
      </c>
      <c r="AX473" s="13" t="s">
        <v>86</v>
      </c>
      <c r="AY473" s="233" t="s">
        <v>124</v>
      </c>
    </row>
    <row r="474" s="2" customFormat="1" ht="37.8" customHeight="1">
      <c r="A474" s="40"/>
      <c r="B474" s="41"/>
      <c r="C474" s="202" t="s">
        <v>639</v>
      </c>
      <c r="D474" s="202" t="s">
        <v>126</v>
      </c>
      <c r="E474" s="203" t="s">
        <v>640</v>
      </c>
      <c r="F474" s="204" t="s">
        <v>641</v>
      </c>
      <c r="G474" s="205" t="s">
        <v>151</v>
      </c>
      <c r="H474" s="206">
        <v>54.572000000000003</v>
      </c>
      <c r="I474" s="207"/>
      <c r="J474" s="208">
        <f>ROUND(I474*H474,2)</f>
        <v>0</v>
      </c>
      <c r="K474" s="204" t="s">
        <v>130</v>
      </c>
      <c r="L474" s="46"/>
      <c r="M474" s="209" t="s">
        <v>40</v>
      </c>
      <c r="N474" s="210" t="s">
        <v>49</v>
      </c>
      <c r="O474" s="86"/>
      <c r="P474" s="211">
        <f>O474*H474</f>
        <v>0</v>
      </c>
      <c r="Q474" s="211">
        <v>0</v>
      </c>
      <c r="R474" s="211">
        <f>Q474*H474</f>
        <v>0</v>
      </c>
      <c r="S474" s="211">
        <v>0</v>
      </c>
      <c r="T474" s="212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3" t="s">
        <v>131</v>
      </c>
      <c r="AT474" s="213" t="s">
        <v>126</v>
      </c>
      <c r="AU474" s="213" t="s">
        <v>88</v>
      </c>
      <c r="AY474" s="19" t="s">
        <v>124</v>
      </c>
      <c r="BE474" s="214">
        <f>IF(N474="základní",J474,0)</f>
        <v>0</v>
      </c>
      <c r="BF474" s="214">
        <f>IF(N474="snížená",J474,0)</f>
        <v>0</v>
      </c>
      <c r="BG474" s="214">
        <f>IF(N474="zákl. přenesená",J474,0)</f>
        <v>0</v>
      </c>
      <c r="BH474" s="214">
        <f>IF(N474="sníž. přenesená",J474,0)</f>
        <v>0</v>
      </c>
      <c r="BI474" s="214">
        <f>IF(N474="nulová",J474,0)</f>
        <v>0</v>
      </c>
      <c r="BJ474" s="19" t="s">
        <v>86</v>
      </c>
      <c r="BK474" s="214">
        <f>ROUND(I474*H474,2)</f>
        <v>0</v>
      </c>
      <c r="BL474" s="19" t="s">
        <v>131</v>
      </c>
      <c r="BM474" s="213" t="s">
        <v>642</v>
      </c>
    </row>
    <row r="475" s="2" customFormat="1">
      <c r="A475" s="40"/>
      <c r="B475" s="41"/>
      <c r="C475" s="42"/>
      <c r="D475" s="215" t="s">
        <v>133</v>
      </c>
      <c r="E475" s="42"/>
      <c r="F475" s="216" t="s">
        <v>643</v>
      </c>
      <c r="G475" s="42"/>
      <c r="H475" s="42"/>
      <c r="I475" s="217"/>
      <c r="J475" s="42"/>
      <c r="K475" s="42"/>
      <c r="L475" s="46"/>
      <c r="M475" s="218"/>
      <c r="N475" s="219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133</v>
      </c>
      <c r="AU475" s="19" t="s">
        <v>88</v>
      </c>
    </row>
    <row r="476" s="2" customFormat="1">
      <c r="A476" s="40"/>
      <c r="B476" s="41"/>
      <c r="C476" s="42"/>
      <c r="D476" s="220" t="s">
        <v>135</v>
      </c>
      <c r="E476" s="42"/>
      <c r="F476" s="221" t="s">
        <v>644</v>
      </c>
      <c r="G476" s="42"/>
      <c r="H476" s="42"/>
      <c r="I476" s="217"/>
      <c r="J476" s="42"/>
      <c r="K476" s="42"/>
      <c r="L476" s="46"/>
      <c r="M476" s="218"/>
      <c r="N476" s="219"/>
      <c r="O476" s="86"/>
      <c r="P476" s="86"/>
      <c r="Q476" s="86"/>
      <c r="R476" s="86"/>
      <c r="S476" s="86"/>
      <c r="T476" s="87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T476" s="19" t="s">
        <v>135</v>
      </c>
      <c r="AU476" s="19" t="s">
        <v>88</v>
      </c>
    </row>
    <row r="477" s="13" customFormat="1">
      <c r="A477" s="13"/>
      <c r="B477" s="223"/>
      <c r="C477" s="224"/>
      <c r="D477" s="215" t="s">
        <v>139</v>
      </c>
      <c r="E477" s="225" t="s">
        <v>40</v>
      </c>
      <c r="F477" s="226" t="s">
        <v>645</v>
      </c>
      <c r="G477" s="224"/>
      <c r="H477" s="227">
        <v>54.572000000000003</v>
      </c>
      <c r="I477" s="228"/>
      <c r="J477" s="224"/>
      <c r="K477" s="224"/>
      <c r="L477" s="229"/>
      <c r="M477" s="230"/>
      <c r="N477" s="231"/>
      <c r="O477" s="231"/>
      <c r="P477" s="231"/>
      <c r="Q477" s="231"/>
      <c r="R477" s="231"/>
      <c r="S477" s="231"/>
      <c r="T477" s="23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3" t="s">
        <v>139</v>
      </c>
      <c r="AU477" s="233" t="s">
        <v>88</v>
      </c>
      <c r="AV477" s="13" t="s">
        <v>88</v>
      </c>
      <c r="AW477" s="13" t="s">
        <v>38</v>
      </c>
      <c r="AX477" s="13" t="s">
        <v>78</v>
      </c>
      <c r="AY477" s="233" t="s">
        <v>124</v>
      </c>
    </row>
    <row r="478" s="14" customFormat="1">
      <c r="A478" s="14"/>
      <c r="B478" s="234"/>
      <c r="C478" s="235"/>
      <c r="D478" s="215" t="s">
        <v>139</v>
      </c>
      <c r="E478" s="236" t="s">
        <v>40</v>
      </c>
      <c r="F478" s="237" t="s">
        <v>155</v>
      </c>
      <c r="G478" s="235"/>
      <c r="H478" s="238">
        <v>54.572000000000003</v>
      </c>
      <c r="I478" s="239"/>
      <c r="J478" s="235"/>
      <c r="K478" s="235"/>
      <c r="L478" s="240"/>
      <c r="M478" s="241"/>
      <c r="N478" s="242"/>
      <c r="O478" s="242"/>
      <c r="P478" s="242"/>
      <c r="Q478" s="242"/>
      <c r="R478" s="242"/>
      <c r="S478" s="242"/>
      <c r="T478" s="24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4" t="s">
        <v>139</v>
      </c>
      <c r="AU478" s="244" t="s">
        <v>88</v>
      </c>
      <c r="AV478" s="14" t="s">
        <v>131</v>
      </c>
      <c r="AW478" s="14" t="s">
        <v>38</v>
      </c>
      <c r="AX478" s="14" t="s">
        <v>86</v>
      </c>
      <c r="AY478" s="244" t="s">
        <v>124</v>
      </c>
    </row>
    <row r="479" s="2" customFormat="1" ht="44.25" customHeight="1">
      <c r="A479" s="40"/>
      <c r="B479" s="41"/>
      <c r="C479" s="202" t="s">
        <v>646</v>
      </c>
      <c r="D479" s="202" t="s">
        <v>126</v>
      </c>
      <c r="E479" s="203" t="s">
        <v>647</v>
      </c>
      <c r="F479" s="204" t="s">
        <v>648</v>
      </c>
      <c r="G479" s="205" t="s">
        <v>151</v>
      </c>
      <c r="H479" s="206">
        <v>506.12900000000002</v>
      </c>
      <c r="I479" s="207"/>
      <c r="J479" s="208">
        <f>ROUND(I479*H479,2)</f>
        <v>0</v>
      </c>
      <c r="K479" s="204" t="s">
        <v>130</v>
      </c>
      <c r="L479" s="46"/>
      <c r="M479" s="209" t="s">
        <v>40</v>
      </c>
      <c r="N479" s="210" t="s">
        <v>49</v>
      </c>
      <c r="O479" s="86"/>
      <c r="P479" s="211">
        <f>O479*H479</f>
        <v>0</v>
      </c>
      <c r="Q479" s="211">
        <v>0</v>
      </c>
      <c r="R479" s="211">
        <f>Q479*H479</f>
        <v>0</v>
      </c>
      <c r="S479" s="211">
        <v>0</v>
      </c>
      <c r="T479" s="212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3" t="s">
        <v>131</v>
      </c>
      <c r="AT479" s="213" t="s">
        <v>126</v>
      </c>
      <c r="AU479" s="213" t="s">
        <v>88</v>
      </c>
      <c r="AY479" s="19" t="s">
        <v>124</v>
      </c>
      <c r="BE479" s="214">
        <f>IF(N479="základní",J479,0)</f>
        <v>0</v>
      </c>
      <c r="BF479" s="214">
        <f>IF(N479="snížená",J479,0)</f>
        <v>0</v>
      </c>
      <c r="BG479" s="214">
        <f>IF(N479="zákl. přenesená",J479,0)</f>
        <v>0</v>
      </c>
      <c r="BH479" s="214">
        <f>IF(N479="sníž. přenesená",J479,0)</f>
        <v>0</v>
      </c>
      <c r="BI479" s="214">
        <f>IF(N479="nulová",J479,0)</f>
        <v>0</v>
      </c>
      <c r="BJ479" s="19" t="s">
        <v>86</v>
      </c>
      <c r="BK479" s="214">
        <f>ROUND(I479*H479,2)</f>
        <v>0</v>
      </c>
      <c r="BL479" s="19" t="s">
        <v>131</v>
      </c>
      <c r="BM479" s="213" t="s">
        <v>649</v>
      </c>
    </row>
    <row r="480" s="2" customFormat="1">
      <c r="A480" s="40"/>
      <c r="B480" s="41"/>
      <c r="C480" s="42"/>
      <c r="D480" s="215" t="s">
        <v>133</v>
      </c>
      <c r="E480" s="42"/>
      <c r="F480" s="216" t="s">
        <v>153</v>
      </c>
      <c r="G480" s="42"/>
      <c r="H480" s="42"/>
      <c r="I480" s="217"/>
      <c r="J480" s="42"/>
      <c r="K480" s="42"/>
      <c r="L480" s="46"/>
      <c r="M480" s="218"/>
      <c r="N480" s="219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133</v>
      </c>
      <c r="AU480" s="19" t="s">
        <v>88</v>
      </c>
    </row>
    <row r="481" s="2" customFormat="1">
      <c r="A481" s="40"/>
      <c r="B481" s="41"/>
      <c r="C481" s="42"/>
      <c r="D481" s="220" t="s">
        <v>135</v>
      </c>
      <c r="E481" s="42"/>
      <c r="F481" s="221" t="s">
        <v>650</v>
      </c>
      <c r="G481" s="42"/>
      <c r="H481" s="42"/>
      <c r="I481" s="217"/>
      <c r="J481" s="42"/>
      <c r="K481" s="42"/>
      <c r="L481" s="46"/>
      <c r="M481" s="218"/>
      <c r="N481" s="219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135</v>
      </c>
      <c r="AU481" s="19" t="s">
        <v>88</v>
      </c>
    </row>
    <row r="482" s="13" customFormat="1">
      <c r="A482" s="13"/>
      <c r="B482" s="223"/>
      <c r="C482" s="224"/>
      <c r="D482" s="215" t="s">
        <v>139</v>
      </c>
      <c r="E482" s="225" t="s">
        <v>40</v>
      </c>
      <c r="F482" s="226" t="s">
        <v>651</v>
      </c>
      <c r="G482" s="224"/>
      <c r="H482" s="227">
        <v>506.12900000000002</v>
      </c>
      <c r="I482" s="228"/>
      <c r="J482" s="224"/>
      <c r="K482" s="224"/>
      <c r="L482" s="229"/>
      <c r="M482" s="230"/>
      <c r="N482" s="231"/>
      <c r="O482" s="231"/>
      <c r="P482" s="231"/>
      <c r="Q482" s="231"/>
      <c r="R482" s="231"/>
      <c r="S482" s="231"/>
      <c r="T482" s="23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3" t="s">
        <v>139</v>
      </c>
      <c r="AU482" s="233" t="s">
        <v>88</v>
      </c>
      <c r="AV482" s="13" t="s">
        <v>88</v>
      </c>
      <c r="AW482" s="13" t="s">
        <v>38</v>
      </c>
      <c r="AX482" s="13" t="s">
        <v>78</v>
      </c>
      <c r="AY482" s="233" t="s">
        <v>124</v>
      </c>
    </row>
    <row r="483" s="14" customFormat="1">
      <c r="A483" s="14"/>
      <c r="B483" s="234"/>
      <c r="C483" s="235"/>
      <c r="D483" s="215" t="s">
        <v>139</v>
      </c>
      <c r="E483" s="236" t="s">
        <v>40</v>
      </c>
      <c r="F483" s="237" t="s">
        <v>155</v>
      </c>
      <c r="G483" s="235"/>
      <c r="H483" s="238">
        <v>506.12900000000002</v>
      </c>
      <c r="I483" s="239"/>
      <c r="J483" s="235"/>
      <c r="K483" s="235"/>
      <c r="L483" s="240"/>
      <c r="M483" s="241"/>
      <c r="N483" s="242"/>
      <c r="O483" s="242"/>
      <c r="P483" s="242"/>
      <c r="Q483" s="242"/>
      <c r="R483" s="242"/>
      <c r="S483" s="242"/>
      <c r="T483" s="24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4" t="s">
        <v>139</v>
      </c>
      <c r="AU483" s="244" t="s">
        <v>88</v>
      </c>
      <c r="AV483" s="14" t="s">
        <v>131</v>
      </c>
      <c r="AW483" s="14" t="s">
        <v>38</v>
      </c>
      <c r="AX483" s="14" t="s">
        <v>86</v>
      </c>
      <c r="AY483" s="244" t="s">
        <v>124</v>
      </c>
    </row>
    <row r="484" s="2" customFormat="1" ht="44.25" customHeight="1">
      <c r="A484" s="40"/>
      <c r="B484" s="41"/>
      <c r="C484" s="202" t="s">
        <v>652</v>
      </c>
      <c r="D484" s="202" t="s">
        <v>126</v>
      </c>
      <c r="E484" s="203" t="s">
        <v>653</v>
      </c>
      <c r="F484" s="204" t="s">
        <v>654</v>
      </c>
      <c r="G484" s="205" t="s">
        <v>151</v>
      </c>
      <c r="H484" s="206">
        <v>2208.6570000000002</v>
      </c>
      <c r="I484" s="207"/>
      <c r="J484" s="208">
        <f>ROUND(I484*H484,2)</f>
        <v>0</v>
      </c>
      <c r="K484" s="204" t="s">
        <v>130</v>
      </c>
      <c r="L484" s="46"/>
      <c r="M484" s="209" t="s">
        <v>40</v>
      </c>
      <c r="N484" s="210" t="s">
        <v>49</v>
      </c>
      <c r="O484" s="86"/>
      <c r="P484" s="211">
        <f>O484*H484</f>
        <v>0</v>
      </c>
      <c r="Q484" s="211">
        <v>0</v>
      </c>
      <c r="R484" s="211">
        <f>Q484*H484</f>
        <v>0</v>
      </c>
      <c r="S484" s="211">
        <v>0</v>
      </c>
      <c r="T484" s="212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3" t="s">
        <v>131</v>
      </c>
      <c r="AT484" s="213" t="s">
        <v>126</v>
      </c>
      <c r="AU484" s="213" t="s">
        <v>88</v>
      </c>
      <c r="AY484" s="19" t="s">
        <v>124</v>
      </c>
      <c r="BE484" s="214">
        <f>IF(N484="základní",J484,0)</f>
        <v>0</v>
      </c>
      <c r="BF484" s="214">
        <f>IF(N484="snížená",J484,0)</f>
        <v>0</v>
      </c>
      <c r="BG484" s="214">
        <f>IF(N484="zákl. přenesená",J484,0)</f>
        <v>0</v>
      </c>
      <c r="BH484" s="214">
        <f>IF(N484="sníž. přenesená",J484,0)</f>
        <v>0</v>
      </c>
      <c r="BI484" s="214">
        <f>IF(N484="nulová",J484,0)</f>
        <v>0</v>
      </c>
      <c r="BJ484" s="19" t="s">
        <v>86</v>
      </c>
      <c r="BK484" s="214">
        <f>ROUND(I484*H484,2)</f>
        <v>0</v>
      </c>
      <c r="BL484" s="19" t="s">
        <v>131</v>
      </c>
      <c r="BM484" s="213" t="s">
        <v>655</v>
      </c>
    </row>
    <row r="485" s="2" customFormat="1">
      <c r="A485" s="40"/>
      <c r="B485" s="41"/>
      <c r="C485" s="42"/>
      <c r="D485" s="215" t="s">
        <v>133</v>
      </c>
      <c r="E485" s="42"/>
      <c r="F485" s="216" t="s">
        <v>656</v>
      </c>
      <c r="G485" s="42"/>
      <c r="H485" s="42"/>
      <c r="I485" s="217"/>
      <c r="J485" s="42"/>
      <c r="K485" s="42"/>
      <c r="L485" s="46"/>
      <c r="M485" s="218"/>
      <c r="N485" s="219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133</v>
      </c>
      <c r="AU485" s="19" t="s">
        <v>88</v>
      </c>
    </row>
    <row r="486" s="2" customFormat="1">
      <c r="A486" s="40"/>
      <c r="B486" s="41"/>
      <c r="C486" s="42"/>
      <c r="D486" s="220" t="s">
        <v>135</v>
      </c>
      <c r="E486" s="42"/>
      <c r="F486" s="221" t="s">
        <v>657</v>
      </c>
      <c r="G486" s="42"/>
      <c r="H486" s="42"/>
      <c r="I486" s="217"/>
      <c r="J486" s="42"/>
      <c r="K486" s="42"/>
      <c r="L486" s="46"/>
      <c r="M486" s="218"/>
      <c r="N486" s="219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135</v>
      </c>
      <c r="AU486" s="19" t="s">
        <v>88</v>
      </c>
    </row>
    <row r="487" s="13" customFormat="1">
      <c r="A487" s="13"/>
      <c r="B487" s="223"/>
      <c r="C487" s="224"/>
      <c r="D487" s="215" t="s">
        <v>139</v>
      </c>
      <c r="E487" s="225" t="s">
        <v>40</v>
      </c>
      <c r="F487" s="226" t="s">
        <v>658</v>
      </c>
      <c r="G487" s="224"/>
      <c r="H487" s="227">
        <v>2208.3139999999999</v>
      </c>
      <c r="I487" s="228"/>
      <c r="J487" s="224"/>
      <c r="K487" s="224"/>
      <c r="L487" s="229"/>
      <c r="M487" s="230"/>
      <c r="N487" s="231"/>
      <c r="O487" s="231"/>
      <c r="P487" s="231"/>
      <c r="Q487" s="231"/>
      <c r="R487" s="231"/>
      <c r="S487" s="231"/>
      <c r="T487" s="23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3" t="s">
        <v>139</v>
      </c>
      <c r="AU487" s="233" t="s">
        <v>88</v>
      </c>
      <c r="AV487" s="13" t="s">
        <v>88</v>
      </c>
      <c r="AW487" s="13" t="s">
        <v>38</v>
      </c>
      <c r="AX487" s="13" t="s">
        <v>78</v>
      </c>
      <c r="AY487" s="233" t="s">
        <v>124</v>
      </c>
    </row>
    <row r="488" s="13" customFormat="1">
      <c r="A488" s="13"/>
      <c r="B488" s="223"/>
      <c r="C488" s="224"/>
      <c r="D488" s="215" t="s">
        <v>139</v>
      </c>
      <c r="E488" s="225" t="s">
        <v>40</v>
      </c>
      <c r="F488" s="226" t="s">
        <v>659</v>
      </c>
      <c r="G488" s="224"/>
      <c r="H488" s="227">
        <v>0.34300000000000003</v>
      </c>
      <c r="I488" s="228"/>
      <c r="J488" s="224"/>
      <c r="K488" s="224"/>
      <c r="L488" s="229"/>
      <c r="M488" s="230"/>
      <c r="N488" s="231"/>
      <c r="O488" s="231"/>
      <c r="P488" s="231"/>
      <c r="Q488" s="231"/>
      <c r="R488" s="231"/>
      <c r="S488" s="231"/>
      <c r="T488" s="23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3" t="s">
        <v>139</v>
      </c>
      <c r="AU488" s="233" t="s">
        <v>88</v>
      </c>
      <c r="AV488" s="13" t="s">
        <v>88</v>
      </c>
      <c r="AW488" s="13" t="s">
        <v>38</v>
      </c>
      <c r="AX488" s="13" t="s">
        <v>78</v>
      </c>
      <c r="AY488" s="233" t="s">
        <v>124</v>
      </c>
    </row>
    <row r="489" s="14" customFormat="1">
      <c r="A489" s="14"/>
      <c r="B489" s="234"/>
      <c r="C489" s="235"/>
      <c r="D489" s="215" t="s">
        <v>139</v>
      </c>
      <c r="E489" s="236" t="s">
        <v>40</v>
      </c>
      <c r="F489" s="237" t="s">
        <v>155</v>
      </c>
      <c r="G489" s="235"/>
      <c r="H489" s="238">
        <v>2208.6569999999997</v>
      </c>
      <c r="I489" s="239"/>
      <c r="J489" s="235"/>
      <c r="K489" s="235"/>
      <c r="L489" s="240"/>
      <c r="M489" s="241"/>
      <c r="N489" s="242"/>
      <c r="O489" s="242"/>
      <c r="P489" s="242"/>
      <c r="Q489" s="242"/>
      <c r="R489" s="242"/>
      <c r="S489" s="242"/>
      <c r="T489" s="24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4" t="s">
        <v>139</v>
      </c>
      <c r="AU489" s="244" t="s">
        <v>88</v>
      </c>
      <c r="AV489" s="14" t="s">
        <v>131</v>
      </c>
      <c r="AW489" s="14" t="s">
        <v>38</v>
      </c>
      <c r="AX489" s="14" t="s">
        <v>86</v>
      </c>
      <c r="AY489" s="244" t="s">
        <v>124</v>
      </c>
    </row>
    <row r="490" s="12" customFormat="1" ht="22.8" customHeight="1">
      <c r="A490" s="12"/>
      <c r="B490" s="186"/>
      <c r="C490" s="187"/>
      <c r="D490" s="188" t="s">
        <v>77</v>
      </c>
      <c r="E490" s="200" t="s">
        <v>660</v>
      </c>
      <c r="F490" s="200" t="s">
        <v>661</v>
      </c>
      <c r="G490" s="187"/>
      <c r="H490" s="187"/>
      <c r="I490" s="190"/>
      <c r="J490" s="201">
        <f>BK490</f>
        <v>0</v>
      </c>
      <c r="K490" s="187"/>
      <c r="L490" s="192"/>
      <c r="M490" s="193"/>
      <c r="N490" s="194"/>
      <c r="O490" s="194"/>
      <c r="P490" s="195">
        <f>SUM(P491:P493)</f>
        <v>0</v>
      </c>
      <c r="Q490" s="194"/>
      <c r="R490" s="195">
        <f>SUM(R491:R493)</f>
        <v>0</v>
      </c>
      <c r="S490" s="194"/>
      <c r="T490" s="196">
        <f>SUM(T491:T493)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197" t="s">
        <v>86</v>
      </c>
      <c r="AT490" s="198" t="s">
        <v>77</v>
      </c>
      <c r="AU490" s="198" t="s">
        <v>86</v>
      </c>
      <c r="AY490" s="197" t="s">
        <v>124</v>
      </c>
      <c r="BK490" s="199">
        <f>SUM(BK491:BK493)</f>
        <v>0</v>
      </c>
    </row>
    <row r="491" s="2" customFormat="1" ht="33" customHeight="1">
      <c r="A491" s="40"/>
      <c r="B491" s="41"/>
      <c r="C491" s="202" t="s">
        <v>662</v>
      </c>
      <c r="D491" s="202" t="s">
        <v>126</v>
      </c>
      <c r="E491" s="203" t="s">
        <v>663</v>
      </c>
      <c r="F491" s="204" t="s">
        <v>664</v>
      </c>
      <c r="G491" s="205" t="s">
        <v>151</v>
      </c>
      <c r="H491" s="206">
        <v>163.09</v>
      </c>
      <c r="I491" s="207"/>
      <c r="J491" s="208">
        <f>ROUND(I491*H491,2)</f>
        <v>0</v>
      </c>
      <c r="K491" s="204" t="s">
        <v>130</v>
      </c>
      <c r="L491" s="46"/>
      <c r="M491" s="209" t="s">
        <v>40</v>
      </c>
      <c r="N491" s="210" t="s">
        <v>49</v>
      </c>
      <c r="O491" s="86"/>
      <c r="P491" s="211">
        <f>O491*H491</f>
        <v>0</v>
      </c>
      <c r="Q491" s="211">
        <v>0</v>
      </c>
      <c r="R491" s="211">
        <f>Q491*H491</f>
        <v>0</v>
      </c>
      <c r="S491" s="211">
        <v>0</v>
      </c>
      <c r="T491" s="212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3" t="s">
        <v>131</v>
      </c>
      <c r="AT491" s="213" t="s">
        <v>126</v>
      </c>
      <c r="AU491" s="213" t="s">
        <v>88</v>
      </c>
      <c r="AY491" s="19" t="s">
        <v>124</v>
      </c>
      <c r="BE491" s="214">
        <f>IF(N491="základní",J491,0)</f>
        <v>0</v>
      </c>
      <c r="BF491" s="214">
        <f>IF(N491="snížená",J491,0)</f>
        <v>0</v>
      </c>
      <c r="BG491" s="214">
        <f>IF(N491="zákl. přenesená",J491,0)</f>
        <v>0</v>
      </c>
      <c r="BH491" s="214">
        <f>IF(N491="sníž. přenesená",J491,0)</f>
        <v>0</v>
      </c>
      <c r="BI491" s="214">
        <f>IF(N491="nulová",J491,0)</f>
        <v>0</v>
      </c>
      <c r="BJ491" s="19" t="s">
        <v>86</v>
      </c>
      <c r="BK491" s="214">
        <f>ROUND(I491*H491,2)</f>
        <v>0</v>
      </c>
      <c r="BL491" s="19" t="s">
        <v>131</v>
      </c>
      <c r="BM491" s="213" t="s">
        <v>665</v>
      </c>
    </row>
    <row r="492" s="2" customFormat="1">
      <c r="A492" s="40"/>
      <c r="B492" s="41"/>
      <c r="C492" s="42"/>
      <c r="D492" s="215" t="s">
        <v>133</v>
      </c>
      <c r="E492" s="42"/>
      <c r="F492" s="216" t="s">
        <v>666</v>
      </c>
      <c r="G492" s="42"/>
      <c r="H492" s="42"/>
      <c r="I492" s="217"/>
      <c r="J492" s="42"/>
      <c r="K492" s="42"/>
      <c r="L492" s="46"/>
      <c r="M492" s="218"/>
      <c r="N492" s="219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133</v>
      </c>
      <c r="AU492" s="19" t="s">
        <v>88</v>
      </c>
    </row>
    <row r="493" s="2" customFormat="1">
      <c r="A493" s="40"/>
      <c r="B493" s="41"/>
      <c r="C493" s="42"/>
      <c r="D493" s="220" t="s">
        <v>135</v>
      </c>
      <c r="E493" s="42"/>
      <c r="F493" s="221" t="s">
        <v>667</v>
      </c>
      <c r="G493" s="42"/>
      <c r="H493" s="42"/>
      <c r="I493" s="217"/>
      <c r="J493" s="42"/>
      <c r="K493" s="42"/>
      <c r="L493" s="46"/>
      <c r="M493" s="218"/>
      <c r="N493" s="219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135</v>
      </c>
      <c r="AU493" s="19" t="s">
        <v>88</v>
      </c>
    </row>
    <row r="494" s="12" customFormat="1" ht="25.92" customHeight="1">
      <c r="A494" s="12"/>
      <c r="B494" s="186"/>
      <c r="C494" s="187"/>
      <c r="D494" s="188" t="s">
        <v>77</v>
      </c>
      <c r="E494" s="189" t="s">
        <v>668</v>
      </c>
      <c r="F494" s="189" t="s">
        <v>669</v>
      </c>
      <c r="G494" s="187"/>
      <c r="H494" s="187"/>
      <c r="I494" s="190"/>
      <c r="J494" s="191">
        <f>BK494</f>
        <v>0</v>
      </c>
      <c r="K494" s="187"/>
      <c r="L494" s="192"/>
      <c r="M494" s="193"/>
      <c r="N494" s="194"/>
      <c r="O494" s="194"/>
      <c r="P494" s="195">
        <f>P495+P528+P539</f>
        <v>0</v>
      </c>
      <c r="Q494" s="194"/>
      <c r="R494" s="195">
        <f>R495+R528+R539</f>
        <v>0</v>
      </c>
      <c r="S494" s="194"/>
      <c r="T494" s="196">
        <f>T495+T528+T539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197" t="s">
        <v>164</v>
      </c>
      <c r="AT494" s="198" t="s">
        <v>77</v>
      </c>
      <c r="AU494" s="198" t="s">
        <v>78</v>
      </c>
      <c r="AY494" s="197" t="s">
        <v>124</v>
      </c>
      <c r="BK494" s="199">
        <f>BK495+BK528+BK539</f>
        <v>0</v>
      </c>
    </row>
    <row r="495" s="12" customFormat="1" ht="22.8" customHeight="1">
      <c r="A495" s="12"/>
      <c r="B495" s="186"/>
      <c r="C495" s="187"/>
      <c r="D495" s="188" t="s">
        <v>77</v>
      </c>
      <c r="E495" s="200" t="s">
        <v>670</v>
      </c>
      <c r="F495" s="200" t="s">
        <v>671</v>
      </c>
      <c r="G495" s="187"/>
      <c r="H495" s="187"/>
      <c r="I495" s="190"/>
      <c r="J495" s="201">
        <f>BK495</f>
        <v>0</v>
      </c>
      <c r="K495" s="187"/>
      <c r="L495" s="192"/>
      <c r="M495" s="193"/>
      <c r="N495" s="194"/>
      <c r="O495" s="194"/>
      <c r="P495" s="195">
        <f>SUM(P496:P527)</f>
        <v>0</v>
      </c>
      <c r="Q495" s="194"/>
      <c r="R495" s="195">
        <f>SUM(R496:R527)</f>
        <v>0</v>
      </c>
      <c r="S495" s="194"/>
      <c r="T495" s="196">
        <f>SUM(T496:T527)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197" t="s">
        <v>164</v>
      </c>
      <c r="AT495" s="198" t="s">
        <v>77</v>
      </c>
      <c r="AU495" s="198" t="s">
        <v>86</v>
      </c>
      <c r="AY495" s="197" t="s">
        <v>124</v>
      </c>
      <c r="BK495" s="199">
        <f>SUM(BK496:BK527)</f>
        <v>0</v>
      </c>
    </row>
    <row r="496" s="2" customFormat="1" ht="16.5" customHeight="1">
      <c r="A496" s="40"/>
      <c r="B496" s="41"/>
      <c r="C496" s="202" t="s">
        <v>672</v>
      </c>
      <c r="D496" s="202" t="s">
        <v>126</v>
      </c>
      <c r="E496" s="203" t="s">
        <v>673</v>
      </c>
      <c r="F496" s="204" t="s">
        <v>674</v>
      </c>
      <c r="G496" s="205" t="s">
        <v>675</v>
      </c>
      <c r="H496" s="206">
        <v>1</v>
      </c>
      <c r="I496" s="207"/>
      <c r="J496" s="208">
        <f>ROUND(I496*H496,2)</f>
        <v>0</v>
      </c>
      <c r="K496" s="204" t="s">
        <v>130</v>
      </c>
      <c r="L496" s="46"/>
      <c r="M496" s="209" t="s">
        <v>40</v>
      </c>
      <c r="N496" s="210" t="s">
        <v>49</v>
      </c>
      <c r="O496" s="86"/>
      <c r="P496" s="211">
        <f>O496*H496</f>
        <v>0</v>
      </c>
      <c r="Q496" s="211">
        <v>0</v>
      </c>
      <c r="R496" s="211">
        <f>Q496*H496</f>
        <v>0</v>
      </c>
      <c r="S496" s="211">
        <v>0</v>
      </c>
      <c r="T496" s="212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3" t="s">
        <v>676</v>
      </c>
      <c r="AT496" s="213" t="s">
        <v>126</v>
      </c>
      <c r="AU496" s="213" t="s">
        <v>88</v>
      </c>
      <c r="AY496" s="19" t="s">
        <v>124</v>
      </c>
      <c r="BE496" s="214">
        <f>IF(N496="základní",J496,0)</f>
        <v>0</v>
      </c>
      <c r="BF496" s="214">
        <f>IF(N496="snížená",J496,0)</f>
        <v>0</v>
      </c>
      <c r="BG496" s="214">
        <f>IF(N496="zákl. přenesená",J496,0)</f>
        <v>0</v>
      </c>
      <c r="BH496" s="214">
        <f>IF(N496="sníž. přenesená",J496,0)</f>
        <v>0</v>
      </c>
      <c r="BI496" s="214">
        <f>IF(N496="nulová",J496,0)</f>
        <v>0</v>
      </c>
      <c r="BJ496" s="19" t="s">
        <v>86</v>
      </c>
      <c r="BK496" s="214">
        <f>ROUND(I496*H496,2)</f>
        <v>0</v>
      </c>
      <c r="BL496" s="19" t="s">
        <v>676</v>
      </c>
      <c r="BM496" s="213" t="s">
        <v>677</v>
      </c>
    </row>
    <row r="497" s="2" customFormat="1">
      <c r="A497" s="40"/>
      <c r="B497" s="41"/>
      <c r="C497" s="42"/>
      <c r="D497" s="215" t="s">
        <v>133</v>
      </c>
      <c r="E497" s="42"/>
      <c r="F497" s="216" t="s">
        <v>674</v>
      </c>
      <c r="G497" s="42"/>
      <c r="H497" s="42"/>
      <c r="I497" s="217"/>
      <c r="J497" s="42"/>
      <c r="K497" s="42"/>
      <c r="L497" s="46"/>
      <c r="M497" s="218"/>
      <c r="N497" s="219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133</v>
      </c>
      <c r="AU497" s="19" t="s">
        <v>88</v>
      </c>
    </row>
    <row r="498" s="2" customFormat="1">
      <c r="A498" s="40"/>
      <c r="B498" s="41"/>
      <c r="C498" s="42"/>
      <c r="D498" s="220" t="s">
        <v>135</v>
      </c>
      <c r="E498" s="42"/>
      <c r="F498" s="221" t="s">
        <v>678</v>
      </c>
      <c r="G498" s="42"/>
      <c r="H498" s="42"/>
      <c r="I498" s="217"/>
      <c r="J498" s="42"/>
      <c r="K498" s="42"/>
      <c r="L498" s="46"/>
      <c r="M498" s="218"/>
      <c r="N498" s="219"/>
      <c r="O498" s="86"/>
      <c r="P498" s="86"/>
      <c r="Q498" s="86"/>
      <c r="R498" s="86"/>
      <c r="S498" s="86"/>
      <c r="T498" s="87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135</v>
      </c>
      <c r="AU498" s="19" t="s">
        <v>88</v>
      </c>
    </row>
    <row r="499" s="2" customFormat="1">
      <c r="A499" s="40"/>
      <c r="B499" s="41"/>
      <c r="C499" s="42"/>
      <c r="D499" s="215" t="s">
        <v>137</v>
      </c>
      <c r="E499" s="42"/>
      <c r="F499" s="222" t="s">
        <v>679</v>
      </c>
      <c r="G499" s="42"/>
      <c r="H499" s="42"/>
      <c r="I499" s="217"/>
      <c r="J499" s="42"/>
      <c r="K499" s="42"/>
      <c r="L499" s="46"/>
      <c r="M499" s="218"/>
      <c r="N499" s="219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137</v>
      </c>
      <c r="AU499" s="19" t="s">
        <v>88</v>
      </c>
    </row>
    <row r="500" s="2" customFormat="1" ht="16.5" customHeight="1">
      <c r="A500" s="40"/>
      <c r="B500" s="41"/>
      <c r="C500" s="202" t="s">
        <v>680</v>
      </c>
      <c r="D500" s="202" t="s">
        <v>126</v>
      </c>
      <c r="E500" s="203" t="s">
        <v>681</v>
      </c>
      <c r="F500" s="204" t="s">
        <v>682</v>
      </c>
      <c r="G500" s="205" t="s">
        <v>675</v>
      </c>
      <c r="H500" s="206">
        <v>1</v>
      </c>
      <c r="I500" s="207"/>
      <c r="J500" s="208">
        <f>ROUND(I500*H500,2)</f>
        <v>0</v>
      </c>
      <c r="K500" s="204" t="s">
        <v>130</v>
      </c>
      <c r="L500" s="46"/>
      <c r="M500" s="209" t="s">
        <v>40</v>
      </c>
      <c r="N500" s="210" t="s">
        <v>49</v>
      </c>
      <c r="O500" s="86"/>
      <c r="P500" s="211">
        <f>O500*H500</f>
        <v>0</v>
      </c>
      <c r="Q500" s="211">
        <v>0</v>
      </c>
      <c r="R500" s="211">
        <f>Q500*H500</f>
        <v>0</v>
      </c>
      <c r="S500" s="211">
        <v>0</v>
      </c>
      <c r="T500" s="212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3" t="s">
        <v>676</v>
      </c>
      <c r="AT500" s="213" t="s">
        <v>126</v>
      </c>
      <c r="AU500" s="213" t="s">
        <v>88</v>
      </c>
      <c r="AY500" s="19" t="s">
        <v>124</v>
      </c>
      <c r="BE500" s="214">
        <f>IF(N500="základní",J500,0)</f>
        <v>0</v>
      </c>
      <c r="BF500" s="214">
        <f>IF(N500="snížená",J500,0)</f>
        <v>0</v>
      </c>
      <c r="BG500" s="214">
        <f>IF(N500="zákl. přenesená",J500,0)</f>
        <v>0</v>
      </c>
      <c r="BH500" s="214">
        <f>IF(N500="sníž. přenesená",J500,0)</f>
        <v>0</v>
      </c>
      <c r="BI500" s="214">
        <f>IF(N500="nulová",J500,0)</f>
        <v>0</v>
      </c>
      <c r="BJ500" s="19" t="s">
        <v>86</v>
      </c>
      <c r="BK500" s="214">
        <f>ROUND(I500*H500,2)</f>
        <v>0</v>
      </c>
      <c r="BL500" s="19" t="s">
        <v>676</v>
      </c>
      <c r="BM500" s="213" t="s">
        <v>683</v>
      </c>
    </row>
    <row r="501" s="2" customFormat="1">
      <c r="A501" s="40"/>
      <c r="B501" s="41"/>
      <c r="C501" s="42"/>
      <c r="D501" s="215" t="s">
        <v>133</v>
      </c>
      <c r="E501" s="42"/>
      <c r="F501" s="216" t="s">
        <v>682</v>
      </c>
      <c r="G501" s="42"/>
      <c r="H501" s="42"/>
      <c r="I501" s="217"/>
      <c r="J501" s="42"/>
      <c r="K501" s="42"/>
      <c r="L501" s="46"/>
      <c r="M501" s="218"/>
      <c r="N501" s="219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133</v>
      </c>
      <c r="AU501" s="19" t="s">
        <v>88</v>
      </c>
    </row>
    <row r="502" s="2" customFormat="1">
      <c r="A502" s="40"/>
      <c r="B502" s="41"/>
      <c r="C502" s="42"/>
      <c r="D502" s="220" t="s">
        <v>135</v>
      </c>
      <c r="E502" s="42"/>
      <c r="F502" s="221" t="s">
        <v>684</v>
      </c>
      <c r="G502" s="42"/>
      <c r="H502" s="42"/>
      <c r="I502" s="217"/>
      <c r="J502" s="42"/>
      <c r="K502" s="42"/>
      <c r="L502" s="46"/>
      <c r="M502" s="218"/>
      <c r="N502" s="219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135</v>
      </c>
      <c r="AU502" s="19" t="s">
        <v>88</v>
      </c>
    </row>
    <row r="503" s="2" customFormat="1">
      <c r="A503" s="40"/>
      <c r="B503" s="41"/>
      <c r="C503" s="42"/>
      <c r="D503" s="215" t="s">
        <v>137</v>
      </c>
      <c r="E503" s="42"/>
      <c r="F503" s="222" t="s">
        <v>685</v>
      </c>
      <c r="G503" s="42"/>
      <c r="H503" s="42"/>
      <c r="I503" s="217"/>
      <c r="J503" s="42"/>
      <c r="K503" s="42"/>
      <c r="L503" s="46"/>
      <c r="M503" s="218"/>
      <c r="N503" s="219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137</v>
      </c>
      <c r="AU503" s="19" t="s">
        <v>88</v>
      </c>
    </row>
    <row r="504" s="2" customFormat="1" ht="16.5" customHeight="1">
      <c r="A504" s="40"/>
      <c r="B504" s="41"/>
      <c r="C504" s="202" t="s">
        <v>686</v>
      </c>
      <c r="D504" s="202" t="s">
        <v>126</v>
      </c>
      <c r="E504" s="203" t="s">
        <v>687</v>
      </c>
      <c r="F504" s="204" t="s">
        <v>688</v>
      </c>
      <c r="G504" s="205" t="s">
        <v>675</v>
      </c>
      <c r="H504" s="206">
        <v>1</v>
      </c>
      <c r="I504" s="207"/>
      <c r="J504" s="208">
        <f>ROUND(I504*H504,2)</f>
        <v>0</v>
      </c>
      <c r="K504" s="204" t="s">
        <v>130</v>
      </c>
      <c r="L504" s="46"/>
      <c r="M504" s="209" t="s">
        <v>40</v>
      </c>
      <c r="N504" s="210" t="s">
        <v>49</v>
      </c>
      <c r="O504" s="86"/>
      <c r="P504" s="211">
        <f>O504*H504</f>
        <v>0</v>
      </c>
      <c r="Q504" s="211">
        <v>0</v>
      </c>
      <c r="R504" s="211">
        <f>Q504*H504</f>
        <v>0</v>
      </c>
      <c r="S504" s="211">
        <v>0</v>
      </c>
      <c r="T504" s="212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3" t="s">
        <v>676</v>
      </c>
      <c r="AT504" s="213" t="s">
        <v>126</v>
      </c>
      <c r="AU504" s="213" t="s">
        <v>88</v>
      </c>
      <c r="AY504" s="19" t="s">
        <v>124</v>
      </c>
      <c r="BE504" s="214">
        <f>IF(N504="základní",J504,0)</f>
        <v>0</v>
      </c>
      <c r="BF504" s="214">
        <f>IF(N504="snížená",J504,0)</f>
        <v>0</v>
      </c>
      <c r="BG504" s="214">
        <f>IF(N504="zákl. přenesená",J504,0)</f>
        <v>0</v>
      </c>
      <c r="BH504" s="214">
        <f>IF(N504="sníž. přenesená",J504,0)</f>
        <v>0</v>
      </c>
      <c r="BI504" s="214">
        <f>IF(N504="nulová",J504,0)</f>
        <v>0</v>
      </c>
      <c r="BJ504" s="19" t="s">
        <v>86</v>
      </c>
      <c r="BK504" s="214">
        <f>ROUND(I504*H504,2)</f>
        <v>0</v>
      </c>
      <c r="BL504" s="19" t="s">
        <v>676</v>
      </c>
      <c r="BM504" s="213" t="s">
        <v>689</v>
      </c>
    </row>
    <row r="505" s="2" customFormat="1">
      <c r="A505" s="40"/>
      <c r="B505" s="41"/>
      <c r="C505" s="42"/>
      <c r="D505" s="215" t="s">
        <v>133</v>
      </c>
      <c r="E505" s="42"/>
      <c r="F505" s="216" t="s">
        <v>690</v>
      </c>
      <c r="G505" s="42"/>
      <c r="H505" s="42"/>
      <c r="I505" s="217"/>
      <c r="J505" s="42"/>
      <c r="K505" s="42"/>
      <c r="L505" s="46"/>
      <c r="M505" s="218"/>
      <c r="N505" s="219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133</v>
      </c>
      <c r="AU505" s="19" t="s">
        <v>88</v>
      </c>
    </row>
    <row r="506" s="2" customFormat="1">
      <c r="A506" s="40"/>
      <c r="B506" s="41"/>
      <c r="C506" s="42"/>
      <c r="D506" s="220" t="s">
        <v>135</v>
      </c>
      <c r="E506" s="42"/>
      <c r="F506" s="221" t="s">
        <v>691</v>
      </c>
      <c r="G506" s="42"/>
      <c r="H506" s="42"/>
      <c r="I506" s="217"/>
      <c r="J506" s="42"/>
      <c r="K506" s="42"/>
      <c r="L506" s="46"/>
      <c r="M506" s="218"/>
      <c r="N506" s="219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135</v>
      </c>
      <c r="AU506" s="19" t="s">
        <v>88</v>
      </c>
    </row>
    <row r="507" s="2" customFormat="1">
      <c r="A507" s="40"/>
      <c r="B507" s="41"/>
      <c r="C507" s="42"/>
      <c r="D507" s="215" t="s">
        <v>137</v>
      </c>
      <c r="E507" s="42"/>
      <c r="F507" s="222" t="s">
        <v>692</v>
      </c>
      <c r="G507" s="42"/>
      <c r="H507" s="42"/>
      <c r="I507" s="217"/>
      <c r="J507" s="42"/>
      <c r="K507" s="42"/>
      <c r="L507" s="46"/>
      <c r="M507" s="218"/>
      <c r="N507" s="219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137</v>
      </c>
      <c r="AU507" s="19" t="s">
        <v>88</v>
      </c>
    </row>
    <row r="508" s="2" customFormat="1" ht="16.5" customHeight="1">
      <c r="A508" s="40"/>
      <c r="B508" s="41"/>
      <c r="C508" s="202" t="s">
        <v>693</v>
      </c>
      <c r="D508" s="202" t="s">
        <v>126</v>
      </c>
      <c r="E508" s="203" t="s">
        <v>694</v>
      </c>
      <c r="F508" s="204" t="s">
        <v>695</v>
      </c>
      <c r="G508" s="205" t="s">
        <v>675</v>
      </c>
      <c r="H508" s="206">
        <v>1</v>
      </c>
      <c r="I508" s="207"/>
      <c r="J508" s="208">
        <f>ROUND(I508*H508,2)</f>
        <v>0</v>
      </c>
      <c r="K508" s="204" t="s">
        <v>130</v>
      </c>
      <c r="L508" s="46"/>
      <c r="M508" s="209" t="s">
        <v>40</v>
      </c>
      <c r="N508" s="210" t="s">
        <v>49</v>
      </c>
      <c r="O508" s="86"/>
      <c r="P508" s="211">
        <f>O508*H508</f>
        <v>0</v>
      </c>
      <c r="Q508" s="211">
        <v>0</v>
      </c>
      <c r="R508" s="211">
        <f>Q508*H508</f>
        <v>0</v>
      </c>
      <c r="S508" s="211">
        <v>0</v>
      </c>
      <c r="T508" s="212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3" t="s">
        <v>676</v>
      </c>
      <c r="AT508" s="213" t="s">
        <v>126</v>
      </c>
      <c r="AU508" s="213" t="s">
        <v>88</v>
      </c>
      <c r="AY508" s="19" t="s">
        <v>124</v>
      </c>
      <c r="BE508" s="214">
        <f>IF(N508="základní",J508,0)</f>
        <v>0</v>
      </c>
      <c r="BF508" s="214">
        <f>IF(N508="snížená",J508,0)</f>
        <v>0</v>
      </c>
      <c r="BG508" s="214">
        <f>IF(N508="zákl. přenesená",J508,0)</f>
        <v>0</v>
      </c>
      <c r="BH508" s="214">
        <f>IF(N508="sníž. přenesená",J508,0)</f>
        <v>0</v>
      </c>
      <c r="BI508" s="214">
        <f>IF(N508="nulová",J508,0)</f>
        <v>0</v>
      </c>
      <c r="BJ508" s="19" t="s">
        <v>86</v>
      </c>
      <c r="BK508" s="214">
        <f>ROUND(I508*H508,2)</f>
        <v>0</v>
      </c>
      <c r="BL508" s="19" t="s">
        <v>676</v>
      </c>
      <c r="BM508" s="213" t="s">
        <v>696</v>
      </c>
    </row>
    <row r="509" s="2" customFormat="1">
      <c r="A509" s="40"/>
      <c r="B509" s="41"/>
      <c r="C509" s="42"/>
      <c r="D509" s="215" t="s">
        <v>133</v>
      </c>
      <c r="E509" s="42"/>
      <c r="F509" s="216" t="s">
        <v>695</v>
      </c>
      <c r="G509" s="42"/>
      <c r="H509" s="42"/>
      <c r="I509" s="217"/>
      <c r="J509" s="42"/>
      <c r="K509" s="42"/>
      <c r="L509" s="46"/>
      <c r="M509" s="218"/>
      <c r="N509" s="219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133</v>
      </c>
      <c r="AU509" s="19" t="s">
        <v>88</v>
      </c>
    </row>
    <row r="510" s="2" customFormat="1">
      <c r="A510" s="40"/>
      <c r="B510" s="41"/>
      <c r="C510" s="42"/>
      <c r="D510" s="220" t="s">
        <v>135</v>
      </c>
      <c r="E510" s="42"/>
      <c r="F510" s="221" t="s">
        <v>697</v>
      </c>
      <c r="G510" s="42"/>
      <c r="H510" s="42"/>
      <c r="I510" s="217"/>
      <c r="J510" s="42"/>
      <c r="K510" s="42"/>
      <c r="L510" s="46"/>
      <c r="M510" s="218"/>
      <c r="N510" s="219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135</v>
      </c>
      <c r="AU510" s="19" t="s">
        <v>88</v>
      </c>
    </row>
    <row r="511" s="2" customFormat="1">
      <c r="A511" s="40"/>
      <c r="B511" s="41"/>
      <c r="C511" s="42"/>
      <c r="D511" s="215" t="s">
        <v>137</v>
      </c>
      <c r="E511" s="42"/>
      <c r="F511" s="222" t="s">
        <v>698</v>
      </c>
      <c r="G511" s="42"/>
      <c r="H511" s="42"/>
      <c r="I511" s="217"/>
      <c r="J511" s="42"/>
      <c r="K511" s="42"/>
      <c r="L511" s="46"/>
      <c r="M511" s="218"/>
      <c r="N511" s="219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137</v>
      </c>
      <c r="AU511" s="19" t="s">
        <v>88</v>
      </c>
    </row>
    <row r="512" s="2" customFormat="1" ht="16.5" customHeight="1">
      <c r="A512" s="40"/>
      <c r="B512" s="41"/>
      <c r="C512" s="202" t="s">
        <v>699</v>
      </c>
      <c r="D512" s="202" t="s">
        <v>126</v>
      </c>
      <c r="E512" s="203" t="s">
        <v>700</v>
      </c>
      <c r="F512" s="204" t="s">
        <v>701</v>
      </c>
      <c r="G512" s="205" t="s">
        <v>675</v>
      </c>
      <c r="H512" s="206">
        <v>1</v>
      </c>
      <c r="I512" s="207"/>
      <c r="J512" s="208">
        <f>ROUND(I512*H512,2)</f>
        <v>0</v>
      </c>
      <c r="K512" s="204" t="s">
        <v>130</v>
      </c>
      <c r="L512" s="46"/>
      <c r="M512" s="209" t="s">
        <v>40</v>
      </c>
      <c r="N512" s="210" t="s">
        <v>49</v>
      </c>
      <c r="O512" s="86"/>
      <c r="P512" s="211">
        <f>O512*H512</f>
        <v>0</v>
      </c>
      <c r="Q512" s="211">
        <v>0</v>
      </c>
      <c r="R512" s="211">
        <f>Q512*H512</f>
        <v>0</v>
      </c>
      <c r="S512" s="211">
        <v>0</v>
      </c>
      <c r="T512" s="212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3" t="s">
        <v>676</v>
      </c>
      <c r="AT512" s="213" t="s">
        <v>126</v>
      </c>
      <c r="AU512" s="213" t="s">
        <v>88</v>
      </c>
      <c r="AY512" s="19" t="s">
        <v>124</v>
      </c>
      <c r="BE512" s="214">
        <f>IF(N512="základní",J512,0)</f>
        <v>0</v>
      </c>
      <c r="BF512" s="214">
        <f>IF(N512="snížená",J512,0)</f>
        <v>0</v>
      </c>
      <c r="BG512" s="214">
        <f>IF(N512="zákl. přenesená",J512,0)</f>
        <v>0</v>
      </c>
      <c r="BH512" s="214">
        <f>IF(N512="sníž. přenesená",J512,0)</f>
        <v>0</v>
      </c>
      <c r="BI512" s="214">
        <f>IF(N512="nulová",J512,0)</f>
        <v>0</v>
      </c>
      <c r="BJ512" s="19" t="s">
        <v>86</v>
      </c>
      <c r="BK512" s="214">
        <f>ROUND(I512*H512,2)</f>
        <v>0</v>
      </c>
      <c r="BL512" s="19" t="s">
        <v>676</v>
      </c>
      <c r="BM512" s="213" t="s">
        <v>702</v>
      </c>
    </row>
    <row r="513" s="2" customFormat="1">
      <c r="A513" s="40"/>
      <c r="B513" s="41"/>
      <c r="C513" s="42"/>
      <c r="D513" s="215" t="s">
        <v>133</v>
      </c>
      <c r="E513" s="42"/>
      <c r="F513" s="216" t="s">
        <v>701</v>
      </c>
      <c r="G513" s="42"/>
      <c r="H513" s="42"/>
      <c r="I513" s="217"/>
      <c r="J513" s="42"/>
      <c r="K513" s="42"/>
      <c r="L513" s="46"/>
      <c r="M513" s="218"/>
      <c r="N513" s="219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133</v>
      </c>
      <c r="AU513" s="19" t="s">
        <v>88</v>
      </c>
    </row>
    <row r="514" s="2" customFormat="1">
      <c r="A514" s="40"/>
      <c r="B514" s="41"/>
      <c r="C514" s="42"/>
      <c r="D514" s="220" t="s">
        <v>135</v>
      </c>
      <c r="E514" s="42"/>
      <c r="F514" s="221" t="s">
        <v>703</v>
      </c>
      <c r="G514" s="42"/>
      <c r="H514" s="42"/>
      <c r="I514" s="217"/>
      <c r="J514" s="42"/>
      <c r="K514" s="42"/>
      <c r="L514" s="46"/>
      <c r="M514" s="218"/>
      <c r="N514" s="219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135</v>
      </c>
      <c r="AU514" s="19" t="s">
        <v>88</v>
      </c>
    </row>
    <row r="515" s="2" customFormat="1">
      <c r="A515" s="40"/>
      <c r="B515" s="41"/>
      <c r="C515" s="42"/>
      <c r="D515" s="215" t="s">
        <v>137</v>
      </c>
      <c r="E515" s="42"/>
      <c r="F515" s="222" t="s">
        <v>704</v>
      </c>
      <c r="G515" s="42"/>
      <c r="H515" s="42"/>
      <c r="I515" s="217"/>
      <c r="J515" s="42"/>
      <c r="K515" s="42"/>
      <c r="L515" s="46"/>
      <c r="M515" s="218"/>
      <c r="N515" s="219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137</v>
      </c>
      <c r="AU515" s="19" t="s">
        <v>88</v>
      </c>
    </row>
    <row r="516" s="2" customFormat="1" ht="16.5" customHeight="1">
      <c r="A516" s="40"/>
      <c r="B516" s="41"/>
      <c r="C516" s="202" t="s">
        <v>705</v>
      </c>
      <c r="D516" s="202" t="s">
        <v>126</v>
      </c>
      <c r="E516" s="203" t="s">
        <v>706</v>
      </c>
      <c r="F516" s="204" t="s">
        <v>707</v>
      </c>
      <c r="G516" s="205" t="s">
        <v>675</v>
      </c>
      <c r="H516" s="206">
        <v>1</v>
      </c>
      <c r="I516" s="207"/>
      <c r="J516" s="208">
        <f>ROUND(I516*H516,2)</f>
        <v>0</v>
      </c>
      <c r="K516" s="204" t="s">
        <v>130</v>
      </c>
      <c r="L516" s="46"/>
      <c r="M516" s="209" t="s">
        <v>40</v>
      </c>
      <c r="N516" s="210" t="s">
        <v>49</v>
      </c>
      <c r="O516" s="86"/>
      <c r="P516" s="211">
        <f>O516*H516</f>
        <v>0</v>
      </c>
      <c r="Q516" s="211">
        <v>0</v>
      </c>
      <c r="R516" s="211">
        <f>Q516*H516</f>
        <v>0</v>
      </c>
      <c r="S516" s="211">
        <v>0</v>
      </c>
      <c r="T516" s="212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3" t="s">
        <v>676</v>
      </c>
      <c r="AT516" s="213" t="s">
        <v>126</v>
      </c>
      <c r="AU516" s="213" t="s">
        <v>88</v>
      </c>
      <c r="AY516" s="19" t="s">
        <v>124</v>
      </c>
      <c r="BE516" s="214">
        <f>IF(N516="základní",J516,0)</f>
        <v>0</v>
      </c>
      <c r="BF516" s="214">
        <f>IF(N516="snížená",J516,0)</f>
        <v>0</v>
      </c>
      <c r="BG516" s="214">
        <f>IF(N516="zákl. přenesená",J516,0)</f>
        <v>0</v>
      </c>
      <c r="BH516" s="214">
        <f>IF(N516="sníž. přenesená",J516,0)</f>
        <v>0</v>
      </c>
      <c r="BI516" s="214">
        <f>IF(N516="nulová",J516,0)</f>
        <v>0</v>
      </c>
      <c r="BJ516" s="19" t="s">
        <v>86</v>
      </c>
      <c r="BK516" s="214">
        <f>ROUND(I516*H516,2)</f>
        <v>0</v>
      </c>
      <c r="BL516" s="19" t="s">
        <v>676</v>
      </c>
      <c r="BM516" s="213" t="s">
        <v>708</v>
      </c>
    </row>
    <row r="517" s="2" customFormat="1">
      <c r="A517" s="40"/>
      <c r="B517" s="41"/>
      <c r="C517" s="42"/>
      <c r="D517" s="215" t="s">
        <v>133</v>
      </c>
      <c r="E517" s="42"/>
      <c r="F517" s="216" t="s">
        <v>707</v>
      </c>
      <c r="G517" s="42"/>
      <c r="H517" s="42"/>
      <c r="I517" s="217"/>
      <c r="J517" s="42"/>
      <c r="K517" s="42"/>
      <c r="L517" s="46"/>
      <c r="M517" s="218"/>
      <c r="N517" s="219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133</v>
      </c>
      <c r="AU517" s="19" t="s">
        <v>88</v>
      </c>
    </row>
    <row r="518" s="2" customFormat="1">
      <c r="A518" s="40"/>
      <c r="B518" s="41"/>
      <c r="C518" s="42"/>
      <c r="D518" s="220" t="s">
        <v>135</v>
      </c>
      <c r="E518" s="42"/>
      <c r="F518" s="221" t="s">
        <v>709</v>
      </c>
      <c r="G518" s="42"/>
      <c r="H518" s="42"/>
      <c r="I518" s="217"/>
      <c r="J518" s="42"/>
      <c r="K518" s="42"/>
      <c r="L518" s="46"/>
      <c r="M518" s="218"/>
      <c r="N518" s="219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135</v>
      </c>
      <c r="AU518" s="19" t="s">
        <v>88</v>
      </c>
    </row>
    <row r="519" s="2" customFormat="1">
      <c r="A519" s="40"/>
      <c r="B519" s="41"/>
      <c r="C519" s="42"/>
      <c r="D519" s="215" t="s">
        <v>137</v>
      </c>
      <c r="E519" s="42"/>
      <c r="F519" s="222" t="s">
        <v>710</v>
      </c>
      <c r="G519" s="42"/>
      <c r="H519" s="42"/>
      <c r="I519" s="217"/>
      <c r="J519" s="42"/>
      <c r="K519" s="42"/>
      <c r="L519" s="46"/>
      <c r="M519" s="218"/>
      <c r="N519" s="219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137</v>
      </c>
      <c r="AU519" s="19" t="s">
        <v>88</v>
      </c>
    </row>
    <row r="520" s="2" customFormat="1" ht="16.5" customHeight="1">
      <c r="A520" s="40"/>
      <c r="B520" s="41"/>
      <c r="C520" s="202" t="s">
        <v>711</v>
      </c>
      <c r="D520" s="202" t="s">
        <v>126</v>
      </c>
      <c r="E520" s="203" t="s">
        <v>712</v>
      </c>
      <c r="F520" s="204" t="s">
        <v>713</v>
      </c>
      <c r="G520" s="205" t="s">
        <v>675</v>
      </c>
      <c r="H520" s="206">
        <v>1</v>
      </c>
      <c r="I520" s="207"/>
      <c r="J520" s="208">
        <f>ROUND(I520*H520,2)</f>
        <v>0</v>
      </c>
      <c r="K520" s="204" t="s">
        <v>130</v>
      </c>
      <c r="L520" s="46"/>
      <c r="M520" s="209" t="s">
        <v>40</v>
      </c>
      <c r="N520" s="210" t="s">
        <v>49</v>
      </c>
      <c r="O520" s="86"/>
      <c r="P520" s="211">
        <f>O520*H520</f>
        <v>0</v>
      </c>
      <c r="Q520" s="211">
        <v>0</v>
      </c>
      <c r="R520" s="211">
        <f>Q520*H520</f>
        <v>0</v>
      </c>
      <c r="S520" s="211">
        <v>0</v>
      </c>
      <c r="T520" s="212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3" t="s">
        <v>676</v>
      </c>
      <c r="AT520" s="213" t="s">
        <v>126</v>
      </c>
      <c r="AU520" s="213" t="s">
        <v>88</v>
      </c>
      <c r="AY520" s="19" t="s">
        <v>124</v>
      </c>
      <c r="BE520" s="214">
        <f>IF(N520="základní",J520,0)</f>
        <v>0</v>
      </c>
      <c r="BF520" s="214">
        <f>IF(N520="snížená",J520,0)</f>
        <v>0</v>
      </c>
      <c r="BG520" s="214">
        <f>IF(N520="zákl. přenesená",J520,0)</f>
        <v>0</v>
      </c>
      <c r="BH520" s="214">
        <f>IF(N520="sníž. přenesená",J520,0)</f>
        <v>0</v>
      </c>
      <c r="BI520" s="214">
        <f>IF(N520="nulová",J520,0)</f>
        <v>0</v>
      </c>
      <c r="BJ520" s="19" t="s">
        <v>86</v>
      </c>
      <c r="BK520" s="214">
        <f>ROUND(I520*H520,2)</f>
        <v>0</v>
      </c>
      <c r="BL520" s="19" t="s">
        <v>676</v>
      </c>
      <c r="BM520" s="213" t="s">
        <v>714</v>
      </c>
    </row>
    <row r="521" s="2" customFormat="1">
      <c r="A521" s="40"/>
      <c r="B521" s="41"/>
      <c r="C521" s="42"/>
      <c r="D521" s="215" t="s">
        <v>133</v>
      </c>
      <c r="E521" s="42"/>
      <c r="F521" s="216" t="s">
        <v>713</v>
      </c>
      <c r="G521" s="42"/>
      <c r="H521" s="42"/>
      <c r="I521" s="217"/>
      <c r="J521" s="42"/>
      <c r="K521" s="42"/>
      <c r="L521" s="46"/>
      <c r="M521" s="218"/>
      <c r="N521" s="219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133</v>
      </c>
      <c r="AU521" s="19" t="s">
        <v>88</v>
      </c>
    </row>
    <row r="522" s="2" customFormat="1">
      <c r="A522" s="40"/>
      <c r="B522" s="41"/>
      <c r="C522" s="42"/>
      <c r="D522" s="220" t="s">
        <v>135</v>
      </c>
      <c r="E522" s="42"/>
      <c r="F522" s="221" t="s">
        <v>715</v>
      </c>
      <c r="G522" s="42"/>
      <c r="H522" s="42"/>
      <c r="I522" s="217"/>
      <c r="J522" s="42"/>
      <c r="K522" s="42"/>
      <c r="L522" s="46"/>
      <c r="M522" s="218"/>
      <c r="N522" s="219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135</v>
      </c>
      <c r="AU522" s="19" t="s">
        <v>88</v>
      </c>
    </row>
    <row r="523" s="2" customFormat="1">
      <c r="A523" s="40"/>
      <c r="B523" s="41"/>
      <c r="C523" s="42"/>
      <c r="D523" s="215" t="s">
        <v>137</v>
      </c>
      <c r="E523" s="42"/>
      <c r="F523" s="222" t="s">
        <v>716</v>
      </c>
      <c r="G523" s="42"/>
      <c r="H523" s="42"/>
      <c r="I523" s="217"/>
      <c r="J523" s="42"/>
      <c r="K523" s="42"/>
      <c r="L523" s="46"/>
      <c r="M523" s="218"/>
      <c r="N523" s="219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137</v>
      </c>
      <c r="AU523" s="19" t="s">
        <v>88</v>
      </c>
    </row>
    <row r="524" s="2" customFormat="1" ht="16.5" customHeight="1">
      <c r="A524" s="40"/>
      <c r="B524" s="41"/>
      <c r="C524" s="202" t="s">
        <v>717</v>
      </c>
      <c r="D524" s="202" t="s">
        <v>126</v>
      </c>
      <c r="E524" s="203" t="s">
        <v>718</v>
      </c>
      <c r="F524" s="204" t="s">
        <v>719</v>
      </c>
      <c r="G524" s="205" t="s">
        <v>675</v>
      </c>
      <c r="H524" s="206">
        <v>1</v>
      </c>
      <c r="I524" s="207"/>
      <c r="J524" s="208">
        <f>ROUND(I524*H524,2)</f>
        <v>0</v>
      </c>
      <c r="K524" s="204" t="s">
        <v>130</v>
      </c>
      <c r="L524" s="46"/>
      <c r="M524" s="209" t="s">
        <v>40</v>
      </c>
      <c r="N524" s="210" t="s">
        <v>49</v>
      </c>
      <c r="O524" s="86"/>
      <c r="P524" s="211">
        <f>O524*H524</f>
        <v>0</v>
      </c>
      <c r="Q524" s="211">
        <v>0</v>
      </c>
      <c r="R524" s="211">
        <f>Q524*H524</f>
        <v>0</v>
      </c>
      <c r="S524" s="211">
        <v>0</v>
      </c>
      <c r="T524" s="212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3" t="s">
        <v>676</v>
      </c>
      <c r="AT524" s="213" t="s">
        <v>126</v>
      </c>
      <c r="AU524" s="213" t="s">
        <v>88</v>
      </c>
      <c r="AY524" s="19" t="s">
        <v>124</v>
      </c>
      <c r="BE524" s="214">
        <f>IF(N524="základní",J524,0)</f>
        <v>0</v>
      </c>
      <c r="BF524" s="214">
        <f>IF(N524="snížená",J524,0)</f>
        <v>0</v>
      </c>
      <c r="BG524" s="214">
        <f>IF(N524="zákl. přenesená",J524,0)</f>
        <v>0</v>
      </c>
      <c r="BH524" s="214">
        <f>IF(N524="sníž. přenesená",J524,0)</f>
        <v>0</v>
      </c>
      <c r="BI524" s="214">
        <f>IF(N524="nulová",J524,0)</f>
        <v>0</v>
      </c>
      <c r="BJ524" s="19" t="s">
        <v>86</v>
      </c>
      <c r="BK524" s="214">
        <f>ROUND(I524*H524,2)</f>
        <v>0</v>
      </c>
      <c r="BL524" s="19" t="s">
        <v>676</v>
      </c>
      <c r="BM524" s="213" t="s">
        <v>720</v>
      </c>
    </row>
    <row r="525" s="2" customFormat="1">
      <c r="A525" s="40"/>
      <c r="B525" s="41"/>
      <c r="C525" s="42"/>
      <c r="D525" s="215" t="s">
        <v>133</v>
      </c>
      <c r="E525" s="42"/>
      <c r="F525" s="216" t="s">
        <v>719</v>
      </c>
      <c r="G525" s="42"/>
      <c r="H525" s="42"/>
      <c r="I525" s="217"/>
      <c r="J525" s="42"/>
      <c r="K525" s="42"/>
      <c r="L525" s="46"/>
      <c r="M525" s="218"/>
      <c r="N525" s="219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133</v>
      </c>
      <c r="AU525" s="19" t="s">
        <v>88</v>
      </c>
    </row>
    <row r="526" s="2" customFormat="1">
      <c r="A526" s="40"/>
      <c r="B526" s="41"/>
      <c r="C526" s="42"/>
      <c r="D526" s="220" t="s">
        <v>135</v>
      </c>
      <c r="E526" s="42"/>
      <c r="F526" s="221" t="s">
        <v>721</v>
      </c>
      <c r="G526" s="42"/>
      <c r="H526" s="42"/>
      <c r="I526" s="217"/>
      <c r="J526" s="42"/>
      <c r="K526" s="42"/>
      <c r="L526" s="46"/>
      <c r="M526" s="218"/>
      <c r="N526" s="219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135</v>
      </c>
      <c r="AU526" s="19" t="s">
        <v>88</v>
      </c>
    </row>
    <row r="527" s="2" customFormat="1">
      <c r="A527" s="40"/>
      <c r="B527" s="41"/>
      <c r="C527" s="42"/>
      <c r="D527" s="215" t="s">
        <v>137</v>
      </c>
      <c r="E527" s="42"/>
      <c r="F527" s="222" t="s">
        <v>716</v>
      </c>
      <c r="G527" s="42"/>
      <c r="H527" s="42"/>
      <c r="I527" s="217"/>
      <c r="J527" s="42"/>
      <c r="K527" s="42"/>
      <c r="L527" s="46"/>
      <c r="M527" s="218"/>
      <c r="N527" s="219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137</v>
      </c>
      <c r="AU527" s="19" t="s">
        <v>88</v>
      </c>
    </row>
    <row r="528" s="12" customFormat="1" ht="22.8" customHeight="1">
      <c r="A528" s="12"/>
      <c r="B528" s="186"/>
      <c r="C528" s="187"/>
      <c r="D528" s="188" t="s">
        <v>77</v>
      </c>
      <c r="E528" s="200" t="s">
        <v>722</v>
      </c>
      <c r="F528" s="200" t="s">
        <v>723</v>
      </c>
      <c r="G528" s="187"/>
      <c r="H528" s="187"/>
      <c r="I528" s="190"/>
      <c r="J528" s="201">
        <f>BK528</f>
        <v>0</v>
      </c>
      <c r="K528" s="187"/>
      <c r="L528" s="192"/>
      <c r="M528" s="193"/>
      <c r="N528" s="194"/>
      <c r="O528" s="194"/>
      <c r="P528" s="195">
        <f>SUM(P529:P538)</f>
        <v>0</v>
      </c>
      <c r="Q528" s="194"/>
      <c r="R528" s="195">
        <f>SUM(R529:R538)</f>
        <v>0</v>
      </c>
      <c r="S528" s="194"/>
      <c r="T528" s="196">
        <f>SUM(T529:T538)</f>
        <v>0</v>
      </c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R528" s="197" t="s">
        <v>164</v>
      </c>
      <c r="AT528" s="198" t="s">
        <v>77</v>
      </c>
      <c r="AU528" s="198" t="s">
        <v>86</v>
      </c>
      <c r="AY528" s="197" t="s">
        <v>124</v>
      </c>
      <c r="BK528" s="199">
        <f>SUM(BK529:BK538)</f>
        <v>0</v>
      </c>
    </row>
    <row r="529" s="2" customFormat="1" ht="16.5" customHeight="1">
      <c r="A529" s="40"/>
      <c r="B529" s="41"/>
      <c r="C529" s="202" t="s">
        <v>724</v>
      </c>
      <c r="D529" s="202" t="s">
        <v>126</v>
      </c>
      <c r="E529" s="203" t="s">
        <v>725</v>
      </c>
      <c r="F529" s="204" t="s">
        <v>723</v>
      </c>
      <c r="G529" s="205" t="s">
        <v>675</v>
      </c>
      <c r="H529" s="206">
        <v>1</v>
      </c>
      <c r="I529" s="207"/>
      <c r="J529" s="208">
        <f>ROUND(I529*H529,2)</f>
        <v>0</v>
      </c>
      <c r="K529" s="204" t="s">
        <v>130</v>
      </c>
      <c r="L529" s="46"/>
      <c r="M529" s="209" t="s">
        <v>40</v>
      </c>
      <c r="N529" s="210" t="s">
        <v>49</v>
      </c>
      <c r="O529" s="86"/>
      <c r="P529" s="211">
        <f>O529*H529</f>
        <v>0</v>
      </c>
      <c r="Q529" s="211">
        <v>0</v>
      </c>
      <c r="R529" s="211">
        <f>Q529*H529</f>
        <v>0</v>
      </c>
      <c r="S529" s="211">
        <v>0</v>
      </c>
      <c r="T529" s="212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3" t="s">
        <v>676</v>
      </c>
      <c r="AT529" s="213" t="s">
        <v>126</v>
      </c>
      <c r="AU529" s="213" t="s">
        <v>88</v>
      </c>
      <c r="AY529" s="19" t="s">
        <v>124</v>
      </c>
      <c r="BE529" s="214">
        <f>IF(N529="základní",J529,0)</f>
        <v>0</v>
      </c>
      <c r="BF529" s="214">
        <f>IF(N529="snížená",J529,0)</f>
        <v>0</v>
      </c>
      <c r="BG529" s="214">
        <f>IF(N529="zákl. přenesená",J529,0)</f>
        <v>0</v>
      </c>
      <c r="BH529" s="214">
        <f>IF(N529="sníž. přenesená",J529,0)</f>
        <v>0</v>
      </c>
      <c r="BI529" s="214">
        <f>IF(N529="nulová",J529,0)</f>
        <v>0</v>
      </c>
      <c r="BJ529" s="19" t="s">
        <v>86</v>
      </c>
      <c r="BK529" s="214">
        <f>ROUND(I529*H529,2)</f>
        <v>0</v>
      </c>
      <c r="BL529" s="19" t="s">
        <v>676</v>
      </c>
      <c r="BM529" s="213" t="s">
        <v>726</v>
      </c>
    </row>
    <row r="530" s="2" customFormat="1">
      <c r="A530" s="40"/>
      <c r="B530" s="41"/>
      <c r="C530" s="42"/>
      <c r="D530" s="215" t="s">
        <v>133</v>
      </c>
      <c r="E530" s="42"/>
      <c r="F530" s="216" t="s">
        <v>723</v>
      </c>
      <c r="G530" s="42"/>
      <c r="H530" s="42"/>
      <c r="I530" s="217"/>
      <c r="J530" s="42"/>
      <c r="K530" s="42"/>
      <c r="L530" s="46"/>
      <c r="M530" s="218"/>
      <c r="N530" s="219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133</v>
      </c>
      <c r="AU530" s="19" t="s">
        <v>88</v>
      </c>
    </row>
    <row r="531" s="2" customFormat="1">
      <c r="A531" s="40"/>
      <c r="B531" s="41"/>
      <c r="C531" s="42"/>
      <c r="D531" s="220" t="s">
        <v>135</v>
      </c>
      <c r="E531" s="42"/>
      <c r="F531" s="221" t="s">
        <v>727</v>
      </c>
      <c r="G531" s="42"/>
      <c r="H531" s="42"/>
      <c r="I531" s="217"/>
      <c r="J531" s="42"/>
      <c r="K531" s="42"/>
      <c r="L531" s="46"/>
      <c r="M531" s="218"/>
      <c r="N531" s="219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135</v>
      </c>
      <c r="AU531" s="19" t="s">
        <v>88</v>
      </c>
    </row>
    <row r="532" s="2" customFormat="1">
      <c r="A532" s="40"/>
      <c r="B532" s="41"/>
      <c r="C532" s="42"/>
      <c r="D532" s="215" t="s">
        <v>137</v>
      </c>
      <c r="E532" s="42"/>
      <c r="F532" s="222" t="s">
        <v>728</v>
      </c>
      <c r="G532" s="42"/>
      <c r="H532" s="42"/>
      <c r="I532" s="217"/>
      <c r="J532" s="42"/>
      <c r="K532" s="42"/>
      <c r="L532" s="46"/>
      <c r="M532" s="218"/>
      <c r="N532" s="219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137</v>
      </c>
      <c r="AU532" s="19" t="s">
        <v>88</v>
      </c>
    </row>
    <row r="533" s="2" customFormat="1" ht="16.5" customHeight="1">
      <c r="A533" s="40"/>
      <c r="B533" s="41"/>
      <c r="C533" s="202" t="s">
        <v>729</v>
      </c>
      <c r="D533" s="202" t="s">
        <v>126</v>
      </c>
      <c r="E533" s="203" t="s">
        <v>730</v>
      </c>
      <c r="F533" s="204" t="s">
        <v>731</v>
      </c>
      <c r="G533" s="205" t="s">
        <v>675</v>
      </c>
      <c r="H533" s="206">
        <v>1</v>
      </c>
      <c r="I533" s="207"/>
      <c r="J533" s="208">
        <f>ROUND(I533*H533,2)</f>
        <v>0</v>
      </c>
      <c r="K533" s="204" t="s">
        <v>130</v>
      </c>
      <c r="L533" s="46"/>
      <c r="M533" s="209" t="s">
        <v>40</v>
      </c>
      <c r="N533" s="210" t="s">
        <v>49</v>
      </c>
      <c r="O533" s="86"/>
      <c r="P533" s="211">
        <f>O533*H533</f>
        <v>0</v>
      </c>
      <c r="Q533" s="211">
        <v>0</v>
      </c>
      <c r="R533" s="211">
        <f>Q533*H533</f>
        <v>0</v>
      </c>
      <c r="S533" s="211">
        <v>0</v>
      </c>
      <c r="T533" s="212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3" t="s">
        <v>676</v>
      </c>
      <c r="AT533" s="213" t="s">
        <v>126</v>
      </c>
      <c r="AU533" s="213" t="s">
        <v>88</v>
      </c>
      <c r="AY533" s="19" t="s">
        <v>124</v>
      </c>
      <c r="BE533" s="214">
        <f>IF(N533="základní",J533,0)</f>
        <v>0</v>
      </c>
      <c r="BF533" s="214">
        <f>IF(N533="snížená",J533,0)</f>
        <v>0</v>
      </c>
      <c r="BG533" s="214">
        <f>IF(N533="zákl. přenesená",J533,0)</f>
        <v>0</v>
      </c>
      <c r="BH533" s="214">
        <f>IF(N533="sníž. přenesená",J533,0)</f>
        <v>0</v>
      </c>
      <c r="BI533" s="214">
        <f>IF(N533="nulová",J533,0)</f>
        <v>0</v>
      </c>
      <c r="BJ533" s="19" t="s">
        <v>86</v>
      </c>
      <c r="BK533" s="214">
        <f>ROUND(I533*H533,2)</f>
        <v>0</v>
      </c>
      <c r="BL533" s="19" t="s">
        <v>676</v>
      </c>
      <c r="BM533" s="213" t="s">
        <v>732</v>
      </c>
    </row>
    <row r="534" s="2" customFormat="1">
      <c r="A534" s="40"/>
      <c r="B534" s="41"/>
      <c r="C534" s="42"/>
      <c r="D534" s="215" t="s">
        <v>133</v>
      </c>
      <c r="E534" s="42"/>
      <c r="F534" s="216" t="s">
        <v>731</v>
      </c>
      <c r="G534" s="42"/>
      <c r="H534" s="42"/>
      <c r="I534" s="217"/>
      <c r="J534" s="42"/>
      <c r="K534" s="42"/>
      <c r="L534" s="46"/>
      <c r="M534" s="218"/>
      <c r="N534" s="219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133</v>
      </c>
      <c r="AU534" s="19" t="s">
        <v>88</v>
      </c>
    </row>
    <row r="535" s="2" customFormat="1">
      <c r="A535" s="40"/>
      <c r="B535" s="41"/>
      <c r="C535" s="42"/>
      <c r="D535" s="220" t="s">
        <v>135</v>
      </c>
      <c r="E535" s="42"/>
      <c r="F535" s="221" t="s">
        <v>733</v>
      </c>
      <c r="G535" s="42"/>
      <c r="H535" s="42"/>
      <c r="I535" s="217"/>
      <c r="J535" s="42"/>
      <c r="K535" s="42"/>
      <c r="L535" s="46"/>
      <c r="M535" s="218"/>
      <c r="N535" s="219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135</v>
      </c>
      <c r="AU535" s="19" t="s">
        <v>88</v>
      </c>
    </row>
    <row r="536" s="2" customFormat="1">
      <c r="A536" s="40"/>
      <c r="B536" s="41"/>
      <c r="C536" s="42"/>
      <c r="D536" s="215" t="s">
        <v>137</v>
      </c>
      <c r="E536" s="42"/>
      <c r="F536" s="222" t="s">
        <v>734</v>
      </c>
      <c r="G536" s="42"/>
      <c r="H536" s="42"/>
      <c r="I536" s="217"/>
      <c r="J536" s="42"/>
      <c r="K536" s="42"/>
      <c r="L536" s="46"/>
      <c r="M536" s="218"/>
      <c r="N536" s="219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137</v>
      </c>
      <c r="AU536" s="19" t="s">
        <v>88</v>
      </c>
    </row>
    <row r="537" s="2" customFormat="1" ht="16.5" customHeight="1">
      <c r="A537" s="40"/>
      <c r="B537" s="41"/>
      <c r="C537" s="202" t="s">
        <v>735</v>
      </c>
      <c r="D537" s="202" t="s">
        <v>126</v>
      </c>
      <c r="E537" s="203" t="s">
        <v>736</v>
      </c>
      <c r="F537" s="204" t="s">
        <v>737</v>
      </c>
      <c r="G537" s="205" t="s">
        <v>286</v>
      </c>
      <c r="H537" s="206">
        <v>2</v>
      </c>
      <c r="I537" s="207"/>
      <c r="J537" s="208">
        <f>ROUND(I537*H537,2)</f>
        <v>0</v>
      </c>
      <c r="K537" s="204" t="s">
        <v>40</v>
      </c>
      <c r="L537" s="46"/>
      <c r="M537" s="209" t="s">
        <v>40</v>
      </c>
      <c r="N537" s="210" t="s">
        <v>49</v>
      </c>
      <c r="O537" s="86"/>
      <c r="P537" s="211">
        <f>O537*H537</f>
        <v>0</v>
      </c>
      <c r="Q537" s="211">
        <v>0</v>
      </c>
      <c r="R537" s="211">
        <f>Q537*H537</f>
        <v>0</v>
      </c>
      <c r="S537" s="211">
        <v>0</v>
      </c>
      <c r="T537" s="212">
        <f>S537*H537</f>
        <v>0</v>
      </c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R537" s="213" t="s">
        <v>676</v>
      </c>
      <c r="AT537" s="213" t="s">
        <v>126</v>
      </c>
      <c r="AU537" s="213" t="s">
        <v>88</v>
      </c>
      <c r="AY537" s="19" t="s">
        <v>124</v>
      </c>
      <c r="BE537" s="214">
        <f>IF(N537="základní",J537,0)</f>
        <v>0</v>
      </c>
      <c r="BF537" s="214">
        <f>IF(N537="snížená",J537,0)</f>
        <v>0</v>
      </c>
      <c r="BG537" s="214">
        <f>IF(N537="zákl. přenesená",J537,0)</f>
        <v>0</v>
      </c>
      <c r="BH537" s="214">
        <f>IF(N537="sníž. přenesená",J537,0)</f>
        <v>0</v>
      </c>
      <c r="BI537" s="214">
        <f>IF(N537="nulová",J537,0)</f>
        <v>0</v>
      </c>
      <c r="BJ537" s="19" t="s">
        <v>86</v>
      </c>
      <c r="BK537" s="214">
        <f>ROUND(I537*H537,2)</f>
        <v>0</v>
      </c>
      <c r="BL537" s="19" t="s">
        <v>676</v>
      </c>
      <c r="BM537" s="213" t="s">
        <v>738</v>
      </c>
    </row>
    <row r="538" s="2" customFormat="1">
      <c r="A538" s="40"/>
      <c r="B538" s="41"/>
      <c r="C538" s="42"/>
      <c r="D538" s="215" t="s">
        <v>133</v>
      </c>
      <c r="E538" s="42"/>
      <c r="F538" s="216" t="s">
        <v>737</v>
      </c>
      <c r="G538" s="42"/>
      <c r="H538" s="42"/>
      <c r="I538" s="217"/>
      <c r="J538" s="42"/>
      <c r="K538" s="42"/>
      <c r="L538" s="46"/>
      <c r="M538" s="218"/>
      <c r="N538" s="219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133</v>
      </c>
      <c r="AU538" s="19" t="s">
        <v>88</v>
      </c>
    </row>
    <row r="539" s="12" customFormat="1" ht="22.8" customHeight="1">
      <c r="A539" s="12"/>
      <c r="B539" s="186"/>
      <c r="C539" s="187"/>
      <c r="D539" s="188" t="s">
        <v>77</v>
      </c>
      <c r="E539" s="200" t="s">
        <v>739</v>
      </c>
      <c r="F539" s="200" t="s">
        <v>740</v>
      </c>
      <c r="G539" s="187"/>
      <c r="H539" s="187"/>
      <c r="I539" s="190"/>
      <c r="J539" s="201">
        <f>BK539</f>
        <v>0</v>
      </c>
      <c r="K539" s="187"/>
      <c r="L539" s="192"/>
      <c r="M539" s="193"/>
      <c r="N539" s="194"/>
      <c r="O539" s="194"/>
      <c r="P539" s="195">
        <f>SUM(P540:P546)</f>
        <v>0</v>
      </c>
      <c r="Q539" s="194"/>
      <c r="R539" s="195">
        <f>SUM(R540:R546)</f>
        <v>0</v>
      </c>
      <c r="S539" s="194"/>
      <c r="T539" s="196">
        <f>SUM(T540:T546)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197" t="s">
        <v>164</v>
      </c>
      <c r="AT539" s="198" t="s">
        <v>77</v>
      </c>
      <c r="AU539" s="198" t="s">
        <v>86</v>
      </c>
      <c r="AY539" s="197" t="s">
        <v>124</v>
      </c>
      <c r="BK539" s="199">
        <f>SUM(BK540:BK546)</f>
        <v>0</v>
      </c>
    </row>
    <row r="540" s="2" customFormat="1" ht="16.5" customHeight="1">
      <c r="A540" s="40"/>
      <c r="B540" s="41"/>
      <c r="C540" s="202" t="s">
        <v>741</v>
      </c>
      <c r="D540" s="202" t="s">
        <v>126</v>
      </c>
      <c r="E540" s="203" t="s">
        <v>742</v>
      </c>
      <c r="F540" s="204" t="s">
        <v>743</v>
      </c>
      <c r="G540" s="205" t="s">
        <v>675</v>
      </c>
      <c r="H540" s="206">
        <v>1</v>
      </c>
      <c r="I540" s="207"/>
      <c r="J540" s="208">
        <f>ROUND(I540*H540,2)</f>
        <v>0</v>
      </c>
      <c r="K540" s="204" t="s">
        <v>130</v>
      </c>
      <c r="L540" s="46"/>
      <c r="M540" s="209" t="s">
        <v>40</v>
      </c>
      <c r="N540" s="210" t="s">
        <v>49</v>
      </c>
      <c r="O540" s="86"/>
      <c r="P540" s="211">
        <f>O540*H540</f>
        <v>0</v>
      </c>
      <c r="Q540" s="211">
        <v>0</v>
      </c>
      <c r="R540" s="211">
        <f>Q540*H540</f>
        <v>0</v>
      </c>
      <c r="S540" s="211">
        <v>0</v>
      </c>
      <c r="T540" s="212">
        <f>S540*H540</f>
        <v>0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3" t="s">
        <v>676</v>
      </c>
      <c r="AT540" s="213" t="s">
        <v>126</v>
      </c>
      <c r="AU540" s="213" t="s">
        <v>88</v>
      </c>
      <c r="AY540" s="19" t="s">
        <v>124</v>
      </c>
      <c r="BE540" s="214">
        <f>IF(N540="základní",J540,0)</f>
        <v>0</v>
      </c>
      <c r="BF540" s="214">
        <f>IF(N540="snížená",J540,0)</f>
        <v>0</v>
      </c>
      <c r="BG540" s="214">
        <f>IF(N540="zákl. přenesená",J540,0)</f>
        <v>0</v>
      </c>
      <c r="BH540" s="214">
        <f>IF(N540="sníž. přenesená",J540,0)</f>
        <v>0</v>
      </c>
      <c r="BI540" s="214">
        <f>IF(N540="nulová",J540,0)</f>
        <v>0</v>
      </c>
      <c r="BJ540" s="19" t="s">
        <v>86</v>
      </c>
      <c r="BK540" s="214">
        <f>ROUND(I540*H540,2)</f>
        <v>0</v>
      </c>
      <c r="BL540" s="19" t="s">
        <v>676</v>
      </c>
      <c r="BM540" s="213" t="s">
        <v>744</v>
      </c>
    </row>
    <row r="541" s="2" customFormat="1">
      <c r="A541" s="40"/>
      <c r="B541" s="41"/>
      <c r="C541" s="42"/>
      <c r="D541" s="215" t="s">
        <v>133</v>
      </c>
      <c r="E541" s="42"/>
      <c r="F541" s="216" t="s">
        <v>743</v>
      </c>
      <c r="G541" s="42"/>
      <c r="H541" s="42"/>
      <c r="I541" s="217"/>
      <c r="J541" s="42"/>
      <c r="K541" s="42"/>
      <c r="L541" s="46"/>
      <c r="M541" s="218"/>
      <c r="N541" s="219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133</v>
      </c>
      <c r="AU541" s="19" t="s">
        <v>88</v>
      </c>
    </row>
    <row r="542" s="2" customFormat="1">
      <c r="A542" s="40"/>
      <c r="B542" s="41"/>
      <c r="C542" s="42"/>
      <c r="D542" s="220" t="s">
        <v>135</v>
      </c>
      <c r="E542" s="42"/>
      <c r="F542" s="221" t="s">
        <v>745</v>
      </c>
      <c r="G542" s="42"/>
      <c r="H542" s="42"/>
      <c r="I542" s="217"/>
      <c r="J542" s="42"/>
      <c r="K542" s="42"/>
      <c r="L542" s="46"/>
      <c r="M542" s="218"/>
      <c r="N542" s="219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135</v>
      </c>
      <c r="AU542" s="19" t="s">
        <v>88</v>
      </c>
    </row>
    <row r="543" s="2" customFormat="1">
      <c r="A543" s="40"/>
      <c r="B543" s="41"/>
      <c r="C543" s="42"/>
      <c r="D543" s="215" t="s">
        <v>137</v>
      </c>
      <c r="E543" s="42"/>
      <c r="F543" s="222" t="s">
        <v>746</v>
      </c>
      <c r="G543" s="42"/>
      <c r="H543" s="42"/>
      <c r="I543" s="217"/>
      <c r="J543" s="42"/>
      <c r="K543" s="42"/>
      <c r="L543" s="46"/>
      <c r="M543" s="218"/>
      <c r="N543" s="219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137</v>
      </c>
      <c r="AU543" s="19" t="s">
        <v>88</v>
      </c>
    </row>
    <row r="544" s="2" customFormat="1" ht="16.5" customHeight="1">
      <c r="A544" s="40"/>
      <c r="B544" s="41"/>
      <c r="C544" s="202" t="s">
        <v>747</v>
      </c>
      <c r="D544" s="202" t="s">
        <v>126</v>
      </c>
      <c r="E544" s="203" t="s">
        <v>748</v>
      </c>
      <c r="F544" s="204" t="s">
        <v>749</v>
      </c>
      <c r="G544" s="205" t="s">
        <v>675</v>
      </c>
      <c r="H544" s="206">
        <v>1</v>
      </c>
      <c r="I544" s="207"/>
      <c r="J544" s="208">
        <f>ROUND(I544*H544,2)</f>
        <v>0</v>
      </c>
      <c r="K544" s="204" t="s">
        <v>130</v>
      </c>
      <c r="L544" s="46"/>
      <c r="M544" s="209" t="s">
        <v>40</v>
      </c>
      <c r="N544" s="210" t="s">
        <v>49</v>
      </c>
      <c r="O544" s="86"/>
      <c r="P544" s="211">
        <f>O544*H544</f>
        <v>0</v>
      </c>
      <c r="Q544" s="211">
        <v>0</v>
      </c>
      <c r="R544" s="211">
        <f>Q544*H544</f>
        <v>0</v>
      </c>
      <c r="S544" s="211">
        <v>0</v>
      </c>
      <c r="T544" s="212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3" t="s">
        <v>676</v>
      </c>
      <c r="AT544" s="213" t="s">
        <v>126</v>
      </c>
      <c r="AU544" s="213" t="s">
        <v>88</v>
      </c>
      <c r="AY544" s="19" t="s">
        <v>124</v>
      </c>
      <c r="BE544" s="214">
        <f>IF(N544="základní",J544,0)</f>
        <v>0</v>
      </c>
      <c r="BF544" s="214">
        <f>IF(N544="snížená",J544,0)</f>
        <v>0</v>
      </c>
      <c r="BG544" s="214">
        <f>IF(N544="zákl. přenesená",J544,0)</f>
        <v>0</v>
      </c>
      <c r="BH544" s="214">
        <f>IF(N544="sníž. přenesená",J544,0)</f>
        <v>0</v>
      </c>
      <c r="BI544" s="214">
        <f>IF(N544="nulová",J544,0)</f>
        <v>0</v>
      </c>
      <c r="BJ544" s="19" t="s">
        <v>86</v>
      </c>
      <c r="BK544" s="214">
        <f>ROUND(I544*H544,2)</f>
        <v>0</v>
      </c>
      <c r="BL544" s="19" t="s">
        <v>676</v>
      </c>
      <c r="BM544" s="213" t="s">
        <v>750</v>
      </c>
    </row>
    <row r="545" s="2" customFormat="1">
      <c r="A545" s="40"/>
      <c r="B545" s="41"/>
      <c r="C545" s="42"/>
      <c r="D545" s="215" t="s">
        <v>133</v>
      </c>
      <c r="E545" s="42"/>
      <c r="F545" s="216" t="s">
        <v>749</v>
      </c>
      <c r="G545" s="42"/>
      <c r="H545" s="42"/>
      <c r="I545" s="217"/>
      <c r="J545" s="42"/>
      <c r="K545" s="42"/>
      <c r="L545" s="46"/>
      <c r="M545" s="218"/>
      <c r="N545" s="219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133</v>
      </c>
      <c r="AU545" s="19" t="s">
        <v>88</v>
      </c>
    </row>
    <row r="546" s="2" customFormat="1">
      <c r="A546" s="40"/>
      <c r="B546" s="41"/>
      <c r="C546" s="42"/>
      <c r="D546" s="220" t="s">
        <v>135</v>
      </c>
      <c r="E546" s="42"/>
      <c r="F546" s="221" t="s">
        <v>751</v>
      </c>
      <c r="G546" s="42"/>
      <c r="H546" s="42"/>
      <c r="I546" s="217"/>
      <c r="J546" s="42"/>
      <c r="K546" s="42"/>
      <c r="L546" s="46"/>
      <c r="M546" s="265"/>
      <c r="N546" s="266"/>
      <c r="O546" s="267"/>
      <c r="P546" s="267"/>
      <c r="Q546" s="267"/>
      <c r="R546" s="267"/>
      <c r="S546" s="267"/>
      <c r="T546" s="268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135</v>
      </c>
      <c r="AU546" s="19" t="s">
        <v>88</v>
      </c>
    </row>
    <row r="547" s="2" customFormat="1" ht="6.96" customHeight="1">
      <c r="A547" s="40"/>
      <c r="B547" s="61"/>
      <c r="C547" s="62"/>
      <c r="D547" s="62"/>
      <c r="E547" s="62"/>
      <c r="F547" s="62"/>
      <c r="G547" s="62"/>
      <c r="H547" s="62"/>
      <c r="I547" s="62"/>
      <c r="J547" s="62"/>
      <c r="K547" s="62"/>
      <c r="L547" s="46"/>
      <c r="M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</row>
  </sheetData>
  <sheetProtection sheet="1" autoFilter="0" formatColumns="0" formatRows="0" objects="1" scenarios="1" spinCount="100000" saltValue="HIKebHY6frqJ0yBZk+owDif/9wFE3aCSFHWnskdO0DTC4dEFjoCASAs/HwfCxHLvMKWUKvPndCHqHHisMqjQcw==" hashValue="U5Q5Wi134zFEpihRSV+CLiSo8sfSvxzYyviJca8am9z+MMOddgpT9tTglKPxkTW8FpvA2LlnjZLZO4xM0lMnYA==" algorithmName="SHA-512" password="CC35"/>
  <autoFilter ref="C90:K546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6_01/132151251"/>
    <hyperlink ref="F101" r:id="rId2" display="https://podminky.urs.cz/item/CS_URS_2026_01/162751117"/>
    <hyperlink ref="F106" r:id="rId3" display="https://podminky.urs.cz/item/CS_URS_2026_01/171201231"/>
    <hyperlink ref="F112" r:id="rId4" display="https://podminky.urs.cz/item/CS_URS_2026_01/181951112"/>
    <hyperlink ref="F118" r:id="rId5" display="https://podminky.urs.cz/item/CS_URS_2026_01/564861011"/>
    <hyperlink ref="F122" r:id="rId6" display="https://podminky.urs.cz/item/CS_URS_2026_01/564861111"/>
    <hyperlink ref="F128" r:id="rId7" display="https://podminky.urs.cz/item/CS_URS_2026_01/564871011"/>
    <hyperlink ref="F136" r:id="rId8" display="https://podminky.urs.cz/item/CS_URS_2026_01/565145021"/>
    <hyperlink ref="F141" r:id="rId9" display="https://podminky.urs.cz/item/CS_URS_2026_01/565166002"/>
    <hyperlink ref="F147" r:id="rId10" display="https://podminky.urs.cz/item/CS_URS_2026_01/567124141"/>
    <hyperlink ref="F153" r:id="rId11" display="https://podminky.urs.cz/item/CS_URS_2026_01/567132113"/>
    <hyperlink ref="F157" r:id="rId12" display="https://podminky.urs.cz/item/CS_URS_2026_01/573191111"/>
    <hyperlink ref="F163" r:id="rId13" display="https://podminky.urs.cz/item/CS_URS_2026_01/573211107"/>
    <hyperlink ref="F170" r:id="rId14" display="https://podminky.urs.cz/item/CS_URS_2026_01/573211109"/>
    <hyperlink ref="F175" r:id="rId15" display="https://podminky.urs.cz/item/CS_URS_2026_01/577134121"/>
    <hyperlink ref="F185" r:id="rId16" display="https://podminky.urs.cz/item/CS_URS_2026_01/591141111"/>
    <hyperlink ref="F194" r:id="rId17" display="https://podminky.urs.cz/item/CS_URS_2026_01/596211110"/>
    <hyperlink ref="F205" r:id="rId18" display="https://podminky.urs.cz/item/CS_URS_2026_01/899132111"/>
    <hyperlink ref="F214" r:id="rId19" display="https://podminky.urs.cz/item/CS_URS_2026_01/899133211"/>
    <hyperlink ref="F231" r:id="rId20" display="https://podminky.urs.cz/item/CS_URS_2026_01/912411211"/>
    <hyperlink ref="F235" r:id="rId21" display="https://podminky.urs.cz/item/CS_URS_2026_01/915131111"/>
    <hyperlink ref="F249" r:id="rId22" display="https://podminky.urs.cz/item/CS_URS_2026_01/915131115"/>
    <hyperlink ref="F253" r:id="rId23" display="https://podminky.urs.cz/item/CS_URS_2026_01/915231111"/>
    <hyperlink ref="F266" r:id="rId24" display="https://podminky.urs.cz/item/CS_URS_2026_01/915231115"/>
    <hyperlink ref="F270" r:id="rId25" display="https://podminky.urs.cz/item/CS_URS_2026_01/915491212"/>
    <hyperlink ref="F278" r:id="rId26" display="https://podminky.urs.cz/item/CS_URS_2026_01/915499212"/>
    <hyperlink ref="F282" r:id="rId27" display="https://podminky.urs.cz/item/CS_URS_2026_01/915621111"/>
    <hyperlink ref="F297" r:id="rId28" display="https://podminky.urs.cz/item/CS_URS_2026_01/916131213"/>
    <hyperlink ref="F319" r:id="rId29" display="https://podminky.urs.cz/item/CS_URS_2026_01/916431112"/>
    <hyperlink ref="F331" r:id="rId30" display="https://podminky.urs.cz/item/CS_URS_2026_01/919111113"/>
    <hyperlink ref="F335" r:id="rId31" display="https://podminky.urs.cz/item/CS_URS_2026_01/919125111"/>
    <hyperlink ref="F340" r:id="rId32" display="https://podminky.urs.cz/item/CS_URS_2026_01/919731121"/>
    <hyperlink ref="F344" r:id="rId33" display="https://podminky.urs.cz/item/CS_URS_2026_01/919732211"/>
    <hyperlink ref="F349" r:id="rId34" display="https://podminky.urs.cz/item/CS_URS_2026_01/919735111"/>
    <hyperlink ref="F353" r:id="rId35" display="https://podminky.urs.cz/item/CS_URS_2026_01/919735112"/>
    <hyperlink ref="F357" r:id="rId36" display="https://podminky.urs.cz/item/CS_URS_2026_01/919794441"/>
    <hyperlink ref="F361" r:id="rId37" display="https://podminky.urs.cz/item/CS_URS_2026_01/938909311"/>
    <hyperlink ref="F368" r:id="rId38" display="https://podminky.urs.cz/item/CS_URS_2026_01/938909611"/>
    <hyperlink ref="F372" r:id="rId39" display="https://podminky.urs.cz/item/CS_URS_2026_01/979054451"/>
    <hyperlink ref="F377" r:id="rId40" display="https://podminky.urs.cz/item/CS_URS_2026_01/113106123"/>
    <hyperlink ref="F383" r:id="rId41" display="https://podminky.urs.cz/item/CS_URS_2026_01/113107222"/>
    <hyperlink ref="F390" r:id="rId42" display="https://podminky.urs.cz/item/CS_URS_2026_01/113107322"/>
    <hyperlink ref="F395" r:id="rId43" display="https://podminky.urs.cz/item/CS_URS_2026_01/113107323"/>
    <hyperlink ref="F399" r:id="rId44" display="https://podminky.urs.cz/item/CS_URS_2026_01/113107325"/>
    <hyperlink ref="F404" r:id="rId45" display="https://podminky.urs.cz/item/CS_URS_2026_01/113107341"/>
    <hyperlink ref="F408" r:id="rId46" display="https://podminky.urs.cz/item/CS_URS_2026_01/113154542"/>
    <hyperlink ref="F413" r:id="rId47" display="https://podminky.urs.cz/item/CS_URS_2026_01/113154551"/>
    <hyperlink ref="F418" r:id="rId48" display="https://podminky.urs.cz/item/CS_URS_2026_01/113154558"/>
    <hyperlink ref="F423" r:id="rId49" display="https://podminky.urs.cz/item/CS_URS_2026_01/113155531"/>
    <hyperlink ref="F429" r:id="rId50" display="https://podminky.urs.cz/item/CS_URS_2026_01/113202111"/>
    <hyperlink ref="F433" r:id="rId51" display="https://podminky.urs.cz/item/CS_URS_2026_01/966006352"/>
    <hyperlink ref="F438" r:id="rId52" display="https://podminky.urs.cz/item/CS_URS_2026_01/997013813"/>
    <hyperlink ref="F442" r:id="rId53" display="https://podminky.urs.cz/item/CS_URS_2026_01/997221551"/>
    <hyperlink ref="F449" r:id="rId54" display="https://podminky.urs.cz/item/CS_URS_2026_01/997221559"/>
    <hyperlink ref="F457" r:id="rId55" display="https://podminky.urs.cz/item/CS_URS_2026_01/997221561"/>
    <hyperlink ref="F464" r:id="rId56" display="https://podminky.urs.cz/item/CS_URS_2026_01/997221569"/>
    <hyperlink ref="F472" r:id="rId57" display="https://podminky.urs.cz/item/CS_URS_2026_01/997221655"/>
    <hyperlink ref="F476" r:id="rId58" display="https://podminky.urs.cz/item/CS_URS_2026_01/997221861"/>
    <hyperlink ref="F481" r:id="rId59" display="https://podminky.urs.cz/item/CS_URS_2026_01/997221873"/>
    <hyperlink ref="F486" r:id="rId60" display="https://podminky.urs.cz/item/CS_URS_2026_01/997221875"/>
    <hyperlink ref="F493" r:id="rId61" display="https://podminky.urs.cz/item/CS_URS_2026_01/998225111"/>
    <hyperlink ref="F498" r:id="rId62" display="https://podminky.urs.cz/item/CS_URS_2026_01/011603000"/>
    <hyperlink ref="F502" r:id="rId63" display="https://podminky.urs.cz/item/CS_URS_2026_01/012164000"/>
    <hyperlink ref="F506" r:id="rId64" display="https://podminky.urs.cz/item/CS_URS_2026_01/012303000"/>
    <hyperlink ref="F510" r:id="rId65" display="https://podminky.urs.cz/item/CS_URS_2026_01/012403000"/>
    <hyperlink ref="F514" r:id="rId66" display="https://podminky.urs.cz/item/CS_URS_2026_01/012414000"/>
    <hyperlink ref="F518" r:id="rId67" display="https://podminky.urs.cz/item/CS_URS_2026_01/013254000"/>
    <hyperlink ref="F522" r:id="rId68" display="https://podminky.urs.cz/item/CS_URS_2026_01/013274000"/>
    <hyperlink ref="F526" r:id="rId69" display="https://podminky.urs.cz/item/CS_URS_2026_01/013284000"/>
    <hyperlink ref="F531" r:id="rId70" display="https://podminky.urs.cz/item/CS_URS_2026_01/030001000"/>
    <hyperlink ref="F535" r:id="rId71" display="https://podminky.urs.cz/item/CS_URS_2026_01/034303000"/>
    <hyperlink ref="F542" r:id="rId72" display="https://podminky.urs.cz/item/CS_URS_2026_01/043002000"/>
    <hyperlink ref="F546" r:id="rId73" display="https://podminky.urs.cz/item/CS_URS_2026_01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752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753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754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755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756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757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758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759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760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761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762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763</v>
      </c>
      <c r="F18" s="280" t="s">
        <v>764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85</v>
      </c>
      <c r="F19" s="280" t="s">
        <v>765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766</v>
      </c>
      <c r="F20" s="280" t="s">
        <v>767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768</v>
      </c>
      <c r="F21" s="280" t="s">
        <v>769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770</v>
      </c>
      <c r="F22" s="280" t="s">
        <v>771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772</v>
      </c>
      <c r="F23" s="280" t="s">
        <v>773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774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775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776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777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778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779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780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781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782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110</v>
      </c>
      <c r="F36" s="280"/>
      <c r="G36" s="280" t="s">
        <v>783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784</v>
      </c>
      <c r="F37" s="280"/>
      <c r="G37" s="280" t="s">
        <v>785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59</v>
      </c>
      <c r="F38" s="280"/>
      <c r="G38" s="280" t="s">
        <v>786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60</v>
      </c>
      <c r="F39" s="280"/>
      <c r="G39" s="280" t="s">
        <v>787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111</v>
      </c>
      <c r="F40" s="280"/>
      <c r="G40" s="280" t="s">
        <v>788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112</v>
      </c>
      <c r="F41" s="280"/>
      <c r="G41" s="280" t="s">
        <v>789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790</v>
      </c>
      <c r="F42" s="280"/>
      <c r="G42" s="280" t="s">
        <v>791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792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793</v>
      </c>
      <c r="F44" s="280"/>
      <c r="G44" s="280" t="s">
        <v>794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114</v>
      </c>
      <c r="F45" s="280"/>
      <c r="G45" s="280" t="s">
        <v>795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796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797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798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799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800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801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802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803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804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805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806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807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808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809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810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811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812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813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814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815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816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817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818</v>
      </c>
      <c r="D76" s="298"/>
      <c r="E76" s="298"/>
      <c r="F76" s="298" t="s">
        <v>819</v>
      </c>
      <c r="G76" s="299"/>
      <c r="H76" s="298" t="s">
        <v>60</v>
      </c>
      <c r="I76" s="298" t="s">
        <v>63</v>
      </c>
      <c r="J76" s="298" t="s">
        <v>820</v>
      </c>
      <c r="K76" s="297"/>
    </row>
    <row r="77" s="1" customFormat="1" ht="17.25" customHeight="1">
      <c r="B77" s="295"/>
      <c r="C77" s="300" t="s">
        <v>821</v>
      </c>
      <c r="D77" s="300"/>
      <c r="E77" s="300"/>
      <c r="F77" s="301" t="s">
        <v>822</v>
      </c>
      <c r="G77" s="302"/>
      <c r="H77" s="300"/>
      <c r="I77" s="300"/>
      <c r="J77" s="300" t="s">
        <v>823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59</v>
      </c>
      <c r="D79" s="305"/>
      <c r="E79" s="305"/>
      <c r="F79" s="306" t="s">
        <v>824</v>
      </c>
      <c r="G79" s="307"/>
      <c r="H79" s="283" t="s">
        <v>825</v>
      </c>
      <c r="I79" s="283" t="s">
        <v>826</v>
      </c>
      <c r="J79" s="283">
        <v>20</v>
      </c>
      <c r="K79" s="297"/>
    </row>
    <row r="80" s="1" customFormat="1" ht="15" customHeight="1">
      <c r="B80" s="295"/>
      <c r="C80" s="283" t="s">
        <v>827</v>
      </c>
      <c r="D80" s="283"/>
      <c r="E80" s="283"/>
      <c r="F80" s="306" t="s">
        <v>824</v>
      </c>
      <c r="G80" s="307"/>
      <c r="H80" s="283" t="s">
        <v>828</v>
      </c>
      <c r="I80" s="283" t="s">
        <v>826</v>
      </c>
      <c r="J80" s="283">
        <v>120</v>
      </c>
      <c r="K80" s="297"/>
    </row>
    <row r="81" s="1" customFormat="1" ht="15" customHeight="1">
      <c r="B81" s="308"/>
      <c r="C81" s="283" t="s">
        <v>829</v>
      </c>
      <c r="D81" s="283"/>
      <c r="E81" s="283"/>
      <c r="F81" s="306" t="s">
        <v>830</v>
      </c>
      <c r="G81" s="307"/>
      <c r="H81" s="283" t="s">
        <v>831</v>
      </c>
      <c r="I81" s="283" t="s">
        <v>826</v>
      </c>
      <c r="J81" s="283">
        <v>50</v>
      </c>
      <c r="K81" s="297"/>
    </row>
    <row r="82" s="1" customFormat="1" ht="15" customHeight="1">
      <c r="B82" s="308"/>
      <c r="C82" s="283" t="s">
        <v>832</v>
      </c>
      <c r="D82" s="283"/>
      <c r="E82" s="283"/>
      <c r="F82" s="306" t="s">
        <v>824</v>
      </c>
      <c r="G82" s="307"/>
      <c r="H82" s="283" t="s">
        <v>833</v>
      </c>
      <c r="I82" s="283" t="s">
        <v>834</v>
      </c>
      <c r="J82" s="283"/>
      <c r="K82" s="297"/>
    </row>
    <row r="83" s="1" customFormat="1" ht="15" customHeight="1">
      <c r="B83" s="308"/>
      <c r="C83" s="309" t="s">
        <v>835</v>
      </c>
      <c r="D83" s="309"/>
      <c r="E83" s="309"/>
      <c r="F83" s="310" t="s">
        <v>830</v>
      </c>
      <c r="G83" s="309"/>
      <c r="H83" s="309" t="s">
        <v>836</v>
      </c>
      <c r="I83" s="309" t="s">
        <v>826</v>
      </c>
      <c r="J83" s="309">
        <v>15</v>
      </c>
      <c r="K83" s="297"/>
    </row>
    <row r="84" s="1" customFormat="1" ht="15" customHeight="1">
      <c r="B84" s="308"/>
      <c r="C84" s="309" t="s">
        <v>837</v>
      </c>
      <c r="D84" s="309"/>
      <c r="E84" s="309"/>
      <c r="F84" s="310" t="s">
        <v>830</v>
      </c>
      <c r="G84" s="309"/>
      <c r="H84" s="309" t="s">
        <v>838</v>
      </c>
      <c r="I84" s="309" t="s">
        <v>826</v>
      </c>
      <c r="J84" s="309">
        <v>15</v>
      </c>
      <c r="K84" s="297"/>
    </row>
    <row r="85" s="1" customFormat="1" ht="15" customHeight="1">
      <c r="B85" s="308"/>
      <c r="C85" s="309" t="s">
        <v>839</v>
      </c>
      <c r="D85" s="309"/>
      <c r="E85" s="309"/>
      <c r="F85" s="310" t="s">
        <v>830</v>
      </c>
      <c r="G85" s="309"/>
      <c r="H85" s="309" t="s">
        <v>840</v>
      </c>
      <c r="I85" s="309" t="s">
        <v>826</v>
      </c>
      <c r="J85" s="309">
        <v>20</v>
      </c>
      <c r="K85" s="297"/>
    </row>
    <row r="86" s="1" customFormat="1" ht="15" customHeight="1">
      <c r="B86" s="308"/>
      <c r="C86" s="309" t="s">
        <v>841</v>
      </c>
      <c r="D86" s="309"/>
      <c r="E86" s="309"/>
      <c r="F86" s="310" t="s">
        <v>830</v>
      </c>
      <c r="G86" s="309"/>
      <c r="H86" s="309" t="s">
        <v>842</v>
      </c>
      <c r="I86" s="309" t="s">
        <v>826</v>
      </c>
      <c r="J86" s="309">
        <v>20</v>
      </c>
      <c r="K86" s="297"/>
    </row>
    <row r="87" s="1" customFormat="1" ht="15" customHeight="1">
      <c r="B87" s="308"/>
      <c r="C87" s="283" t="s">
        <v>843</v>
      </c>
      <c r="D87" s="283"/>
      <c r="E87" s="283"/>
      <c r="F87" s="306" t="s">
        <v>830</v>
      </c>
      <c r="G87" s="307"/>
      <c r="H87" s="283" t="s">
        <v>844</v>
      </c>
      <c r="I87" s="283" t="s">
        <v>826</v>
      </c>
      <c r="J87" s="283">
        <v>50</v>
      </c>
      <c r="K87" s="297"/>
    </row>
    <row r="88" s="1" customFormat="1" ht="15" customHeight="1">
      <c r="B88" s="308"/>
      <c r="C88" s="283" t="s">
        <v>845</v>
      </c>
      <c r="D88" s="283"/>
      <c r="E88" s="283"/>
      <c r="F88" s="306" t="s">
        <v>830</v>
      </c>
      <c r="G88" s="307"/>
      <c r="H88" s="283" t="s">
        <v>846</v>
      </c>
      <c r="I88" s="283" t="s">
        <v>826</v>
      </c>
      <c r="J88" s="283">
        <v>20</v>
      </c>
      <c r="K88" s="297"/>
    </row>
    <row r="89" s="1" customFormat="1" ht="15" customHeight="1">
      <c r="B89" s="308"/>
      <c r="C89" s="283" t="s">
        <v>847</v>
      </c>
      <c r="D89" s="283"/>
      <c r="E89" s="283"/>
      <c r="F89" s="306" t="s">
        <v>830</v>
      </c>
      <c r="G89" s="307"/>
      <c r="H89" s="283" t="s">
        <v>848</v>
      </c>
      <c r="I89" s="283" t="s">
        <v>826</v>
      </c>
      <c r="J89" s="283">
        <v>20</v>
      </c>
      <c r="K89" s="297"/>
    </row>
    <row r="90" s="1" customFormat="1" ht="15" customHeight="1">
      <c r="B90" s="308"/>
      <c r="C90" s="283" t="s">
        <v>849</v>
      </c>
      <c r="D90" s="283"/>
      <c r="E90" s="283"/>
      <c r="F90" s="306" t="s">
        <v>830</v>
      </c>
      <c r="G90" s="307"/>
      <c r="H90" s="283" t="s">
        <v>850</v>
      </c>
      <c r="I90" s="283" t="s">
        <v>826</v>
      </c>
      <c r="J90" s="283">
        <v>50</v>
      </c>
      <c r="K90" s="297"/>
    </row>
    <row r="91" s="1" customFormat="1" ht="15" customHeight="1">
      <c r="B91" s="308"/>
      <c r="C91" s="283" t="s">
        <v>851</v>
      </c>
      <c r="D91" s="283"/>
      <c r="E91" s="283"/>
      <c r="F91" s="306" t="s">
        <v>830</v>
      </c>
      <c r="G91" s="307"/>
      <c r="H91" s="283" t="s">
        <v>851</v>
      </c>
      <c r="I91" s="283" t="s">
        <v>826</v>
      </c>
      <c r="J91" s="283">
        <v>50</v>
      </c>
      <c r="K91" s="297"/>
    </row>
    <row r="92" s="1" customFormat="1" ht="15" customHeight="1">
      <c r="B92" s="308"/>
      <c r="C92" s="283" t="s">
        <v>852</v>
      </c>
      <c r="D92" s="283"/>
      <c r="E92" s="283"/>
      <c r="F92" s="306" t="s">
        <v>830</v>
      </c>
      <c r="G92" s="307"/>
      <c r="H92" s="283" t="s">
        <v>853</v>
      </c>
      <c r="I92" s="283" t="s">
        <v>826</v>
      </c>
      <c r="J92" s="283">
        <v>255</v>
      </c>
      <c r="K92" s="297"/>
    </row>
    <row r="93" s="1" customFormat="1" ht="15" customHeight="1">
      <c r="B93" s="308"/>
      <c r="C93" s="283" t="s">
        <v>854</v>
      </c>
      <c r="D93" s="283"/>
      <c r="E93" s="283"/>
      <c r="F93" s="306" t="s">
        <v>824</v>
      </c>
      <c r="G93" s="307"/>
      <c r="H93" s="283" t="s">
        <v>855</v>
      </c>
      <c r="I93" s="283" t="s">
        <v>856</v>
      </c>
      <c r="J93" s="283"/>
      <c r="K93" s="297"/>
    </row>
    <row r="94" s="1" customFormat="1" ht="15" customHeight="1">
      <c r="B94" s="308"/>
      <c r="C94" s="283" t="s">
        <v>857</v>
      </c>
      <c r="D94" s="283"/>
      <c r="E94" s="283"/>
      <c r="F94" s="306" t="s">
        <v>824</v>
      </c>
      <c r="G94" s="307"/>
      <c r="H94" s="283" t="s">
        <v>858</v>
      </c>
      <c r="I94" s="283" t="s">
        <v>859</v>
      </c>
      <c r="J94" s="283"/>
      <c r="K94" s="297"/>
    </row>
    <row r="95" s="1" customFormat="1" ht="15" customHeight="1">
      <c r="B95" s="308"/>
      <c r="C95" s="283" t="s">
        <v>860</v>
      </c>
      <c r="D95" s="283"/>
      <c r="E95" s="283"/>
      <c r="F95" s="306" t="s">
        <v>824</v>
      </c>
      <c r="G95" s="307"/>
      <c r="H95" s="283" t="s">
        <v>860</v>
      </c>
      <c r="I95" s="283" t="s">
        <v>859</v>
      </c>
      <c r="J95" s="283"/>
      <c r="K95" s="297"/>
    </row>
    <row r="96" s="1" customFormat="1" ht="15" customHeight="1">
      <c r="B96" s="308"/>
      <c r="C96" s="283" t="s">
        <v>44</v>
      </c>
      <c r="D96" s="283"/>
      <c r="E96" s="283"/>
      <c r="F96" s="306" t="s">
        <v>824</v>
      </c>
      <c r="G96" s="307"/>
      <c r="H96" s="283" t="s">
        <v>861</v>
      </c>
      <c r="I96" s="283" t="s">
        <v>859</v>
      </c>
      <c r="J96" s="283"/>
      <c r="K96" s="297"/>
    </row>
    <row r="97" s="1" customFormat="1" ht="15" customHeight="1">
      <c r="B97" s="308"/>
      <c r="C97" s="283" t="s">
        <v>54</v>
      </c>
      <c r="D97" s="283"/>
      <c r="E97" s="283"/>
      <c r="F97" s="306" t="s">
        <v>824</v>
      </c>
      <c r="G97" s="307"/>
      <c r="H97" s="283" t="s">
        <v>862</v>
      </c>
      <c r="I97" s="283" t="s">
        <v>859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863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818</v>
      </c>
      <c r="D103" s="298"/>
      <c r="E103" s="298"/>
      <c r="F103" s="298" t="s">
        <v>819</v>
      </c>
      <c r="G103" s="299"/>
      <c r="H103" s="298" t="s">
        <v>60</v>
      </c>
      <c r="I103" s="298" t="s">
        <v>63</v>
      </c>
      <c r="J103" s="298" t="s">
        <v>820</v>
      </c>
      <c r="K103" s="297"/>
    </row>
    <row r="104" s="1" customFormat="1" ht="17.25" customHeight="1">
      <c r="B104" s="295"/>
      <c r="C104" s="300" t="s">
        <v>821</v>
      </c>
      <c r="D104" s="300"/>
      <c r="E104" s="300"/>
      <c r="F104" s="301" t="s">
        <v>822</v>
      </c>
      <c r="G104" s="302"/>
      <c r="H104" s="300"/>
      <c r="I104" s="300"/>
      <c r="J104" s="300" t="s">
        <v>823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59</v>
      </c>
      <c r="D106" s="305"/>
      <c r="E106" s="305"/>
      <c r="F106" s="306" t="s">
        <v>824</v>
      </c>
      <c r="G106" s="283"/>
      <c r="H106" s="283" t="s">
        <v>864</v>
      </c>
      <c r="I106" s="283" t="s">
        <v>826</v>
      </c>
      <c r="J106" s="283">
        <v>20</v>
      </c>
      <c r="K106" s="297"/>
    </row>
    <row r="107" s="1" customFormat="1" ht="15" customHeight="1">
      <c r="B107" s="295"/>
      <c r="C107" s="283" t="s">
        <v>827</v>
      </c>
      <c r="D107" s="283"/>
      <c r="E107" s="283"/>
      <c r="F107" s="306" t="s">
        <v>824</v>
      </c>
      <c r="G107" s="283"/>
      <c r="H107" s="283" t="s">
        <v>864</v>
      </c>
      <c r="I107" s="283" t="s">
        <v>826</v>
      </c>
      <c r="J107" s="283">
        <v>120</v>
      </c>
      <c r="K107" s="297"/>
    </row>
    <row r="108" s="1" customFormat="1" ht="15" customHeight="1">
      <c r="B108" s="308"/>
      <c r="C108" s="283" t="s">
        <v>829</v>
      </c>
      <c r="D108" s="283"/>
      <c r="E108" s="283"/>
      <c r="F108" s="306" t="s">
        <v>830</v>
      </c>
      <c r="G108" s="283"/>
      <c r="H108" s="283" t="s">
        <v>864</v>
      </c>
      <c r="I108" s="283" t="s">
        <v>826</v>
      </c>
      <c r="J108" s="283">
        <v>50</v>
      </c>
      <c r="K108" s="297"/>
    </row>
    <row r="109" s="1" customFormat="1" ht="15" customHeight="1">
      <c r="B109" s="308"/>
      <c r="C109" s="283" t="s">
        <v>832</v>
      </c>
      <c r="D109" s="283"/>
      <c r="E109" s="283"/>
      <c r="F109" s="306" t="s">
        <v>824</v>
      </c>
      <c r="G109" s="283"/>
      <c r="H109" s="283" t="s">
        <v>864</v>
      </c>
      <c r="I109" s="283" t="s">
        <v>834</v>
      </c>
      <c r="J109" s="283"/>
      <c r="K109" s="297"/>
    </row>
    <row r="110" s="1" customFormat="1" ht="15" customHeight="1">
      <c r="B110" s="308"/>
      <c r="C110" s="283" t="s">
        <v>843</v>
      </c>
      <c r="D110" s="283"/>
      <c r="E110" s="283"/>
      <c r="F110" s="306" t="s">
        <v>830</v>
      </c>
      <c r="G110" s="283"/>
      <c r="H110" s="283" t="s">
        <v>864</v>
      </c>
      <c r="I110" s="283" t="s">
        <v>826</v>
      </c>
      <c r="J110" s="283">
        <v>50</v>
      </c>
      <c r="K110" s="297"/>
    </row>
    <row r="111" s="1" customFormat="1" ht="15" customHeight="1">
      <c r="B111" s="308"/>
      <c r="C111" s="283" t="s">
        <v>851</v>
      </c>
      <c r="D111" s="283"/>
      <c r="E111" s="283"/>
      <c r="F111" s="306" t="s">
        <v>830</v>
      </c>
      <c r="G111" s="283"/>
      <c r="H111" s="283" t="s">
        <v>864</v>
      </c>
      <c r="I111" s="283" t="s">
        <v>826</v>
      </c>
      <c r="J111" s="283">
        <v>50</v>
      </c>
      <c r="K111" s="297"/>
    </row>
    <row r="112" s="1" customFormat="1" ht="15" customHeight="1">
      <c r="B112" s="308"/>
      <c r="C112" s="283" t="s">
        <v>849</v>
      </c>
      <c r="D112" s="283"/>
      <c r="E112" s="283"/>
      <c r="F112" s="306" t="s">
        <v>830</v>
      </c>
      <c r="G112" s="283"/>
      <c r="H112" s="283" t="s">
        <v>864</v>
      </c>
      <c r="I112" s="283" t="s">
        <v>826</v>
      </c>
      <c r="J112" s="283">
        <v>50</v>
      </c>
      <c r="K112" s="297"/>
    </row>
    <row r="113" s="1" customFormat="1" ht="15" customHeight="1">
      <c r="B113" s="308"/>
      <c r="C113" s="283" t="s">
        <v>59</v>
      </c>
      <c r="D113" s="283"/>
      <c r="E113" s="283"/>
      <c r="F113" s="306" t="s">
        <v>824</v>
      </c>
      <c r="G113" s="283"/>
      <c r="H113" s="283" t="s">
        <v>865</v>
      </c>
      <c r="I113" s="283" t="s">
        <v>826</v>
      </c>
      <c r="J113" s="283">
        <v>20</v>
      </c>
      <c r="K113" s="297"/>
    </row>
    <row r="114" s="1" customFormat="1" ht="15" customHeight="1">
      <c r="B114" s="308"/>
      <c r="C114" s="283" t="s">
        <v>866</v>
      </c>
      <c r="D114" s="283"/>
      <c r="E114" s="283"/>
      <c r="F114" s="306" t="s">
        <v>824</v>
      </c>
      <c r="G114" s="283"/>
      <c r="H114" s="283" t="s">
        <v>867</v>
      </c>
      <c r="I114" s="283" t="s">
        <v>826</v>
      </c>
      <c r="J114" s="283">
        <v>120</v>
      </c>
      <c r="K114" s="297"/>
    </row>
    <row r="115" s="1" customFormat="1" ht="15" customHeight="1">
      <c r="B115" s="308"/>
      <c r="C115" s="283" t="s">
        <v>44</v>
      </c>
      <c r="D115" s="283"/>
      <c r="E115" s="283"/>
      <c r="F115" s="306" t="s">
        <v>824</v>
      </c>
      <c r="G115" s="283"/>
      <c r="H115" s="283" t="s">
        <v>868</v>
      </c>
      <c r="I115" s="283" t="s">
        <v>859</v>
      </c>
      <c r="J115" s="283"/>
      <c r="K115" s="297"/>
    </row>
    <row r="116" s="1" customFormat="1" ht="15" customHeight="1">
      <c r="B116" s="308"/>
      <c r="C116" s="283" t="s">
        <v>54</v>
      </c>
      <c r="D116" s="283"/>
      <c r="E116" s="283"/>
      <c r="F116" s="306" t="s">
        <v>824</v>
      </c>
      <c r="G116" s="283"/>
      <c r="H116" s="283" t="s">
        <v>869</v>
      </c>
      <c r="I116" s="283" t="s">
        <v>859</v>
      </c>
      <c r="J116" s="283"/>
      <c r="K116" s="297"/>
    </row>
    <row r="117" s="1" customFormat="1" ht="15" customHeight="1">
      <c r="B117" s="308"/>
      <c r="C117" s="283" t="s">
        <v>63</v>
      </c>
      <c r="D117" s="283"/>
      <c r="E117" s="283"/>
      <c r="F117" s="306" t="s">
        <v>824</v>
      </c>
      <c r="G117" s="283"/>
      <c r="H117" s="283" t="s">
        <v>870</v>
      </c>
      <c r="I117" s="283" t="s">
        <v>871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872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818</v>
      </c>
      <c r="D123" s="298"/>
      <c r="E123" s="298"/>
      <c r="F123" s="298" t="s">
        <v>819</v>
      </c>
      <c r="G123" s="299"/>
      <c r="H123" s="298" t="s">
        <v>60</v>
      </c>
      <c r="I123" s="298" t="s">
        <v>63</v>
      </c>
      <c r="J123" s="298" t="s">
        <v>820</v>
      </c>
      <c r="K123" s="327"/>
    </row>
    <row r="124" s="1" customFormat="1" ht="17.25" customHeight="1">
      <c r="B124" s="326"/>
      <c r="C124" s="300" t="s">
        <v>821</v>
      </c>
      <c r="D124" s="300"/>
      <c r="E124" s="300"/>
      <c r="F124" s="301" t="s">
        <v>822</v>
      </c>
      <c r="G124" s="302"/>
      <c r="H124" s="300"/>
      <c r="I124" s="300"/>
      <c r="J124" s="300" t="s">
        <v>823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827</v>
      </c>
      <c r="D126" s="305"/>
      <c r="E126" s="305"/>
      <c r="F126" s="306" t="s">
        <v>824</v>
      </c>
      <c r="G126" s="283"/>
      <c r="H126" s="283" t="s">
        <v>864</v>
      </c>
      <c r="I126" s="283" t="s">
        <v>826</v>
      </c>
      <c r="J126" s="283">
        <v>120</v>
      </c>
      <c r="K126" s="331"/>
    </row>
    <row r="127" s="1" customFormat="1" ht="15" customHeight="1">
      <c r="B127" s="328"/>
      <c r="C127" s="283" t="s">
        <v>873</v>
      </c>
      <c r="D127" s="283"/>
      <c r="E127" s="283"/>
      <c r="F127" s="306" t="s">
        <v>824</v>
      </c>
      <c r="G127" s="283"/>
      <c r="H127" s="283" t="s">
        <v>874</v>
      </c>
      <c r="I127" s="283" t="s">
        <v>826</v>
      </c>
      <c r="J127" s="283" t="s">
        <v>875</v>
      </c>
      <c r="K127" s="331"/>
    </row>
    <row r="128" s="1" customFormat="1" ht="15" customHeight="1">
      <c r="B128" s="328"/>
      <c r="C128" s="283" t="s">
        <v>772</v>
      </c>
      <c r="D128" s="283"/>
      <c r="E128" s="283"/>
      <c r="F128" s="306" t="s">
        <v>824</v>
      </c>
      <c r="G128" s="283"/>
      <c r="H128" s="283" t="s">
        <v>876</v>
      </c>
      <c r="I128" s="283" t="s">
        <v>826</v>
      </c>
      <c r="J128" s="283" t="s">
        <v>875</v>
      </c>
      <c r="K128" s="331"/>
    </row>
    <row r="129" s="1" customFormat="1" ht="15" customHeight="1">
      <c r="B129" s="328"/>
      <c r="C129" s="283" t="s">
        <v>835</v>
      </c>
      <c r="D129" s="283"/>
      <c r="E129" s="283"/>
      <c r="F129" s="306" t="s">
        <v>830</v>
      </c>
      <c r="G129" s="283"/>
      <c r="H129" s="283" t="s">
        <v>836</v>
      </c>
      <c r="I129" s="283" t="s">
        <v>826</v>
      </c>
      <c r="J129" s="283">
        <v>15</v>
      </c>
      <c r="K129" s="331"/>
    </row>
    <row r="130" s="1" customFormat="1" ht="15" customHeight="1">
      <c r="B130" s="328"/>
      <c r="C130" s="309" t="s">
        <v>837</v>
      </c>
      <c r="D130" s="309"/>
      <c r="E130" s="309"/>
      <c r="F130" s="310" t="s">
        <v>830</v>
      </c>
      <c r="G130" s="309"/>
      <c r="H130" s="309" t="s">
        <v>838</v>
      </c>
      <c r="I130" s="309" t="s">
        <v>826</v>
      </c>
      <c r="J130" s="309">
        <v>15</v>
      </c>
      <c r="K130" s="331"/>
    </row>
    <row r="131" s="1" customFormat="1" ht="15" customHeight="1">
      <c r="B131" s="328"/>
      <c r="C131" s="309" t="s">
        <v>839</v>
      </c>
      <c r="D131" s="309"/>
      <c r="E131" s="309"/>
      <c r="F131" s="310" t="s">
        <v>830</v>
      </c>
      <c r="G131" s="309"/>
      <c r="H131" s="309" t="s">
        <v>840</v>
      </c>
      <c r="I131" s="309" t="s">
        <v>826</v>
      </c>
      <c r="J131" s="309">
        <v>20</v>
      </c>
      <c r="K131" s="331"/>
    </row>
    <row r="132" s="1" customFormat="1" ht="15" customHeight="1">
      <c r="B132" s="328"/>
      <c r="C132" s="309" t="s">
        <v>841</v>
      </c>
      <c r="D132" s="309"/>
      <c r="E132" s="309"/>
      <c r="F132" s="310" t="s">
        <v>830</v>
      </c>
      <c r="G132" s="309"/>
      <c r="H132" s="309" t="s">
        <v>842</v>
      </c>
      <c r="I132" s="309" t="s">
        <v>826</v>
      </c>
      <c r="J132" s="309">
        <v>20</v>
      </c>
      <c r="K132" s="331"/>
    </row>
    <row r="133" s="1" customFormat="1" ht="15" customHeight="1">
      <c r="B133" s="328"/>
      <c r="C133" s="283" t="s">
        <v>829</v>
      </c>
      <c r="D133" s="283"/>
      <c r="E133" s="283"/>
      <c r="F133" s="306" t="s">
        <v>830</v>
      </c>
      <c r="G133" s="283"/>
      <c r="H133" s="283" t="s">
        <v>864</v>
      </c>
      <c r="I133" s="283" t="s">
        <v>826</v>
      </c>
      <c r="J133" s="283">
        <v>50</v>
      </c>
      <c r="K133" s="331"/>
    </row>
    <row r="134" s="1" customFormat="1" ht="15" customHeight="1">
      <c r="B134" s="328"/>
      <c r="C134" s="283" t="s">
        <v>843</v>
      </c>
      <c r="D134" s="283"/>
      <c r="E134" s="283"/>
      <c r="F134" s="306" t="s">
        <v>830</v>
      </c>
      <c r="G134" s="283"/>
      <c r="H134" s="283" t="s">
        <v>864</v>
      </c>
      <c r="I134" s="283" t="s">
        <v>826</v>
      </c>
      <c r="J134" s="283">
        <v>50</v>
      </c>
      <c r="K134" s="331"/>
    </row>
    <row r="135" s="1" customFormat="1" ht="15" customHeight="1">
      <c r="B135" s="328"/>
      <c r="C135" s="283" t="s">
        <v>849</v>
      </c>
      <c r="D135" s="283"/>
      <c r="E135" s="283"/>
      <c r="F135" s="306" t="s">
        <v>830</v>
      </c>
      <c r="G135" s="283"/>
      <c r="H135" s="283" t="s">
        <v>864</v>
      </c>
      <c r="I135" s="283" t="s">
        <v>826</v>
      </c>
      <c r="J135" s="283">
        <v>50</v>
      </c>
      <c r="K135" s="331"/>
    </row>
    <row r="136" s="1" customFormat="1" ht="15" customHeight="1">
      <c r="B136" s="328"/>
      <c r="C136" s="283" t="s">
        <v>851</v>
      </c>
      <c r="D136" s="283"/>
      <c r="E136" s="283"/>
      <c r="F136" s="306" t="s">
        <v>830</v>
      </c>
      <c r="G136" s="283"/>
      <c r="H136" s="283" t="s">
        <v>864</v>
      </c>
      <c r="I136" s="283" t="s">
        <v>826</v>
      </c>
      <c r="J136" s="283">
        <v>50</v>
      </c>
      <c r="K136" s="331"/>
    </row>
    <row r="137" s="1" customFormat="1" ht="15" customHeight="1">
      <c r="B137" s="328"/>
      <c r="C137" s="283" t="s">
        <v>852</v>
      </c>
      <c r="D137" s="283"/>
      <c r="E137" s="283"/>
      <c r="F137" s="306" t="s">
        <v>830</v>
      </c>
      <c r="G137" s="283"/>
      <c r="H137" s="283" t="s">
        <v>877</v>
      </c>
      <c r="I137" s="283" t="s">
        <v>826</v>
      </c>
      <c r="J137" s="283">
        <v>255</v>
      </c>
      <c r="K137" s="331"/>
    </row>
    <row r="138" s="1" customFormat="1" ht="15" customHeight="1">
      <c r="B138" s="328"/>
      <c r="C138" s="283" t="s">
        <v>854</v>
      </c>
      <c r="D138" s="283"/>
      <c r="E138" s="283"/>
      <c r="F138" s="306" t="s">
        <v>824</v>
      </c>
      <c r="G138" s="283"/>
      <c r="H138" s="283" t="s">
        <v>878</v>
      </c>
      <c r="I138" s="283" t="s">
        <v>856</v>
      </c>
      <c r="J138" s="283"/>
      <c r="K138" s="331"/>
    </row>
    <row r="139" s="1" customFormat="1" ht="15" customHeight="1">
      <c r="B139" s="328"/>
      <c r="C139" s="283" t="s">
        <v>857</v>
      </c>
      <c r="D139" s="283"/>
      <c r="E139" s="283"/>
      <c r="F139" s="306" t="s">
        <v>824</v>
      </c>
      <c r="G139" s="283"/>
      <c r="H139" s="283" t="s">
        <v>879</v>
      </c>
      <c r="I139" s="283" t="s">
        <v>859</v>
      </c>
      <c r="J139" s="283"/>
      <c r="K139" s="331"/>
    </row>
    <row r="140" s="1" customFormat="1" ht="15" customHeight="1">
      <c r="B140" s="328"/>
      <c r="C140" s="283" t="s">
        <v>860</v>
      </c>
      <c r="D140" s="283"/>
      <c r="E140" s="283"/>
      <c r="F140" s="306" t="s">
        <v>824</v>
      </c>
      <c r="G140" s="283"/>
      <c r="H140" s="283" t="s">
        <v>860</v>
      </c>
      <c r="I140" s="283" t="s">
        <v>859</v>
      </c>
      <c r="J140" s="283"/>
      <c r="K140" s="331"/>
    </row>
    <row r="141" s="1" customFormat="1" ht="15" customHeight="1">
      <c r="B141" s="328"/>
      <c r="C141" s="283" t="s">
        <v>44</v>
      </c>
      <c r="D141" s="283"/>
      <c r="E141" s="283"/>
      <c r="F141" s="306" t="s">
        <v>824</v>
      </c>
      <c r="G141" s="283"/>
      <c r="H141" s="283" t="s">
        <v>880</v>
      </c>
      <c r="I141" s="283" t="s">
        <v>859</v>
      </c>
      <c r="J141" s="283"/>
      <c r="K141" s="331"/>
    </row>
    <row r="142" s="1" customFormat="1" ht="15" customHeight="1">
      <c r="B142" s="328"/>
      <c r="C142" s="283" t="s">
        <v>881</v>
      </c>
      <c r="D142" s="283"/>
      <c r="E142" s="283"/>
      <c r="F142" s="306" t="s">
        <v>824</v>
      </c>
      <c r="G142" s="283"/>
      <c r="H142" s="283" t="s">
        <v>882</v>
      </c>
      <c r="I142" s="283" t="s">
        <v>859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883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818</v>
      </c>
      <c r="D148" s="298"/>
      <c r="E148" s="298"/>
      <c r="F148" s="298" t="s">
        <v>819</v>
      </c>
      <c r="G148" s="299"/>
      <c r="H148" s="298" t="s">
        <v>60</v>
      </c>
      <c r="I148" s="298" t="s">
        <v>63</v>
      </c>
      <c r="J148" s="298" t="s">
        <v>820</v>
      </c>
      <c r="K148" s="297"/>
    </row>
    <row r="149" s="1" customFormat="1" ht="17.25" customHeight="1">
      <c r="B149" s="295"/>
      <c r="C149" s="300" t="s">
        <v>821</v>
      </c>
      <c r="D149" s="300"/>
      <c r="E149" s="300"/>
      <c r="F149" s="301" t="s">
        <v>822</v>
      </c>
      <c r="G149" s="302"/>
      <c r="H149" s="300"/>
      <c r="I149" s="300"/>
      <c r="J149" s="300" t="s">
        <v>823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827</v>
      </c>
      <c r="D151" s="283"/>
      <c r="E151" s="283"/>
      <c r="F151" s="336" t="s">
        <v>824</v>
      </c>
      <c r="G151" s="283"/>
      <c r="H151" s="335" t="s">
        <v>864</v>
      </c>
      <c r="I151" s="335" t="s">
        <v>826</v>
      </c>
      <c r="J151" s="335">
        <v>120</v>
      </c>
      <c r="K151" s="331"/>
    </row>
    <row r="152" s="1" customFormat="1" ht="15" customHeight="1">
      <c r="B152" s="308"/>
      <c r="C152" s="335" t="s">
        <v>873</v>
      </c>
      <c r="D152" s="283"/>
      <c r="E152" s="283"/>
      <c r="F152" s="336" t="s">
        <v>824</v>
      </c>
      <c r="G152" s="283"/>
      <c r="H152" s="335" t="s">
        <v>884</v>
      </c>
      <c r="I152" s="335" t="s">
        <v>826</v>
      </c>
      <c r="J152" s="335" t="s">
        <v>875</v>
      </c>
      <c r="K152" s="331"/>
    </row>
    <row r="153" s="1" customFormat="1" ht="15" customHeight="1">
      <c r="B153" s="308"/>
      <c r="C153" s="335" t="s">
        <v>772</v>
      </c>
      <c r="D153" s="283"/>
      <c r="E153" s="283"/>
      <c r="F153" s="336" t="s">
        <v>824</v>
      </c>
      <c r="G153" s="283"/>
      <c r="H153" s="335" t="s">
        <v>885</v>
      </c>
      <c r="I153" s="335" t="s">
        <v>826</v>
      </c>
      <c r="J153" s="335" t="s">
        <v>875</v>
      </c>
      <c r="K153" s="331"/>
    </row>
    <row r="154" s="1" customFormat="1" ht="15" customHeight="1">
      <c r="B154" s="308"/>
      <c r="C154" s="335" t="s">
        <v>829</v>
      </c>
      <c r="D154" s="283"/>
      <c r="E154" s="283"/>
      <c r="F154" s="336" t="s">
        <v>830</v>
      </c>
      <c r="G154" s="283"/>
      <c r="H154" s="335" t="s">
        <v>864</v>
      </c>
      <c r="I154" s="335" t="s">
        <v>826</v>
      </c>
      <c r="J154" s="335">
        <v>50</v>
      </c>
      <c r="K154" s="331"/>
    </row>
    <row r="155" s="1" customFormat="1" ht="15" customHeight="1">
      <c r="B155" s="308"/>
      <c r="C155" s="335" t="s">
        <v>832</v>
      </c>
      <c r="D155" s="283"/>
      <c r="E155" s="283"/>
      <c r="F155" s="336" t="s">
        <v>824</v>
      </c>
      <c r="G155" s="283"/>
      <c r="H155" s="335" t="s">
        <v>864</v>
      </c>
      <c r="I155" s="335" t="s">
        <v>834</v>
      </c>
      <c r="J155" s="335"/>
      <c r="K155" s="331"/>
    </row>
    <row r="156" s="1" customFormat="1" ht="15" customHeight="1">
      <c r="B156" s="308"/>
      <c r="C156" s="335" t="s">
        <v>843</v>
      </c>
      <c r="D156" s="283"/>
      <c r="E156" s="283"/>
      <c r="F156" s="336" t="s">
        <v>830</v>
      </c>
      <c r="G156" s="283"/>
      <c r="H156" s="335" t="s">
        <v>864</v>
      </c>
      <c r="I156" s="335" t="s">
        <v>826</v>
      </c>
      <c r="J156" s="335">
        <v>50</v>
      </c>
      <c r="K156" s="331"/>
    </row>
    <row r="157" s="1" customFormat="1" ht="15" customHeight="1">
      <c r="B157" s="308"/>
      <c r="C157" s="335" t="s">
        <v>851</v>
      </c>
      <c r="D157" s="283"/>
      <c r="E157" s="283"/>
      <c r="F157" s="336" t="s">
        <v>830</v>
      </c>
      <c r="G157" s="283"/>
      <c r="H157" s="335" t="s">
        <v>864</v>
      </c>
      <c r="I157" s="335" t="s">
        <v>826</v>
      </c>
      <c r="J157" s="335">
        <v>50</v>
      </c>
      <c r="K157" s="331"/>
    </row>
    <row r="158" s="1" customFormat="1" ht="15" customHeight="1">
      <c r="B158" s="308"/>
      <c r="C158" s="335" t="s">
        <v>849</v>
      </c>
      <c r="D158" s="283"/>
      <c r="E158" s="283"/>
      <c r="F158" s="336" t="s">
        <v>830</v>
      </c>
      <c r="G158" s="283"/>
      <c r="H158" s="335" t="s">
        <v>864</v>
      </c>
      <c r="I158" s="335" t="s">
        <v>826</v>
      </c>
      <c r="J158" s="335">
        <v>50</v>
      </c>
      <c r="K158" s="331"/>
    </row>
    <row r="159" s="1" customFormat="1" ht="15" customHeight="1">
      <c r="B159" s="308"/>
      <c r="C159" s="335" t="s">
        <v>94</v>
      </c>
      <c r="D159" s="283"/>
      <c r="E159" s="283"/>
      <c r="F159" s="336" t="s">
        <v>824</v>
      </c>
      <c r="G159" s="283"/>
      <c r="H159" s="335" t="s">
        <v>886</v>
      </c>
      <c r="I159" s="335" t="s">
        <v>826</v>
      </c>
      <c r="J159" s="335" t="s">
        <v>887</v>
      </c>
      <c r="K159" s="331"/>
    </row>
    <row r="160" s="1" customFormat="1" ht="15" customHeight="1">
      <c r="B160" s="308"/>
      <c r="C160" s="335" t="s">
        <v>888</v>
      </c>
      <c r="D160" s="283"/>
      <c r="E160" s="283"/>
      <c r="F160" s="336" t="s">
        <v>824</v>
      </c>
      <c r="G160" s="283"/>
      <c r="H160" s="335" t="s">
        <v>889</v>
      </c>
      <c r="I160" s="335" t="s">
        <v>859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890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818</v>
      </c>
      <c r="D166" s="298"/>
      <c r="E166" s="298"/>
      <c r="F166" s="298" t="s">
        <v>819</v>
      </c>
      <c r="G166" s="340"/>
      <c r="H166" s="341" t="s">
        <v>60</v>
      </c>
      <c r="I166" s="341" t="s">
        <v>63</v>
      </c>
      <c r="J166" s="298" t="s">
        <v>820</v>
      </c>
      <c r="K166" s="275"/>
    </row>
    <row r="167" s="1" customFormat="1" ht="17.25" customHeight="1">
      <c r="B167" s="276"/>
      <c r="C167" s="300" t="s">
        <v>821</v>
      </c>
      <c r="D167" s="300"/>
      <c r="E167" s="300"/>
      <c r="F167" s="301" t="s">
        <v>822</v>
      </c>
      <c r="G167" s="342"/>
      <c r="H167" s="343"/>
      <c r="I167" s="343"/>
      <c r="J167" s="300" t="s">
        <v>823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827</v>
      </c>
      <c r="D169" s="283"/>
      <c r="E169" s="283"/>
      <c r="F169" s="306" t="s">
        <v>824</v>
      </c>
      <c r="G169" s="283"/>
      <c r="H169" s="283" t="s">
        <v>864</v>
      </c>
      <c r="I169" s="283" t="s">
        <v>826</v>
      </c>
      <c r="J169" s="283">
        <v>120</v>
      </c>
      <c r="K169" s="331"/>
    </row>
    <row r="170" s="1" customFormat="1" ht="15" customHeight="1">
      <c r="B170" s="308"/>
      <c r="C170" s="283" t="s">
        <v>873</v>
      </c>
      <c r="D170" s="283"/>
      <c r="E170" s="283"/>
      <c r="F170" s="306" t="s">
        <v>824</v>
      </c>
      <c r="G170" s="283"/>
      <c r="H170" s="283" t="s">
        <v>874</v>
      </c>
      <c r="I170" s="283" t="s">
        <v>826</v>
      </c>
      <c r="J170" s="283" t="s">
        <v>875</v>
      </c>
      <c r="K170" s="331"/>
    </row>
    <row r="171" s="1" customFormat="1" ht="15" customHeight="1">
      <c r="B171" s="308"/>
      <c r="C171" s="283" t="s">
        <v>772</v>
      </c>
      <c r="D171" s="283"/>
      <c r="E171" s="283"/>
      <c r="F171" s="306" t="s">
        <v>824</v>
      </c>
      <c r="G171" s="283"/>
      <c r="H171" s="283" t="s">
        <v>891</v>
      </c>
      <c r="I171" s="283" t="s">
        <v>826</v>
      </c>
      <c r="J171" s="283" t="s">
        <v>875</v>
      </c>
      <c r="K171" s="331"/>
    </row>
    <row r="172" s="1" customFormat="1" ht="15" customHeight="1">
      <c r="B172" s="308"/>
      <c r="C172" s="283" t="s">
        <v>829</v>
      </c>
      <c r="D172" s="283"/>
      <c r="E172" s="283"/>
      <c r="F172" s="306" t="s">
        <v>830</v>
      </c>
      <c r="G172" s="283"/>
      <c r="H172" s="283" t="s">
        <v>891</v>
      </c>
      <c r="I172" s="283" t="s">
        <v>826</v>
      </c>
      <c r="J172" s="283">
        <v>50</v>
      </c>
      <c r="K172" s="331"/>
    </row>
    <row r="173" s="1" customFormat="1" ht="15" customHeight="1">
      <c r="B173" s="308"/>
      <c r="C173" s="283" t="s">
        <v>832</v>
      </c>
      <c r="D173" s="283"/>
      <c r="E173" s="283"/>
      <c r="F173" s="306" t="s">
        <v>824</v>
      </c>
      <c r="G173" s="283"/>
      <c r="H173" s="283" t="s">
        <v>891</v>
      </c>
      <c r="I173" s="283" t="s">
        <v>834</v>
      </c>
      <c r="J173" s="283"/>
      <c r="K173" s="331"/>
    </row>
    <row r="174" s="1" customFormat="1" ht="15" customHeight="1">
      <c r="B174" s="308"/>
      <c r="C174" s="283" t="s">
        <v>843</v>
      </c>
      <c r="D174" s="283"/>
      <c r="E174" s="283"/>
      <c r="F174" s="306" t="s">
        <v>830</v>
      </c>
      <c r="G174" s="283"/>
      <c r="H174" s="283" t="s">
        <v>891</v>
      </c>
      <c r="I174" s="283" t="s">
        <v>826</v>
      </c>
      <c r="J174" s="283">
        <v>50</v>
      </c>
      <c r="K174" s="331"/>
    </row>
    <row r="175" s="1" customFormat="1" ht="15" customHeight="1">
      <c r="B175" s="308"/>
      <c r="C175" s="283" t="s">
        <v>851</v>
      </c>
      <c r="D175" s="283"/>
      <c r="E175" s="283"/>
      <c r="F175" s="306" t="s">
        <v>830</v>
      </c>
      <c r="G175" s="283"/>
      <c r="H175" s="283" t="s">
        <v>891</v>
      </c>
      <c r="I175" s="283" t="s">
        <v>826</v>
      </c>
      <c r="J175" s="283">
        <v>50</v>
      </c>
      <c r="K175" s="331"/>
    </row>
    <row r="176" s="1" customFormat="1" ht="15" customHeight="1">
      <c r="B176" s="308"/>
      <c r="C176" s="283" t="s">
        <v>849</v>
      </c>
      <c r="D176" s="283"/>
      <c r="E176" s="283"/>
      <c r="F176" s="306" t="s">
        <v>830</v>
      </c>
      <c r="G176" s="283"/>
      <c r="H176" s="283" t="s">
        <v>891</v>
      </c>
      <c r="I176" s="283" t="s">
        <v>826</v>
      </c>
      <c r="J176" s="283">
        <v>50</v>
      </c>
      <c r="K176" s="331"/>
    </row>
    <row r="177" s="1" customFormat="1" ht="15" customHeight="1">
      <c r="B177" s="308"/>
      <c r="C177" s="283" t="s">
        <v>110</v>
      </c>
      <c r="D177" s="283"/>
      <c r="E177" s="283"/>
      <c r="F177" s="306" t="s">
        <v>824</v>
      </c>
      <c r="G177" s="283"/>
      <c r="H177" s="283" t="s">
        <v>892</v>
      </c>
      <c r="I177" s="283" t="s">
        <v>893</v>
      </c>
      <c r="J177" s="283"/>
      <c r="K177" s="331"/>
    </row>
    <row r="178" s="1" customFormat="1" ht="15" customHeight="1">
      <c r="B178" s="308"/>
      <c r="C178" s="283" t="s">
        <v>63</v>
      </c>
      <c r="D178" s="283"/>
      <c r="E178" s="283"/>
      <c r="F178" s="306" t="s">
        <v>824</v>
      </c>
      <c r="G178" s="283"/>
      <c r="H178" s="283" t="s">
        <v>894</v>
      </c>
      <c r="I178" s="283" t="s">
        <v>895</v>
      </c>
      <c r="J178" s="283">
        <v>1</v>
      </c>
      <c r="K178" s="331"/>
    </row>
    <row r="179" s="1" customFormat="1" ht="15" customHeight="1">
      <c r="B179" s="308"/>
      <c r="C179" s="283" t="s">
        <v>59</v>
      </c>
      <c r="D179" s="283"/>
      <c r="E179" s="283"/>
      <c r="F179" s="306" t="s">
        <v>824</v>
      </c>
      <c r="G179" s="283"/>
      <c r="H179" s="283" t="s">
        <v>896</v>
      </c>
      <c r="I179" s="283" t="s">
        <v>826</v>
      </c>
      <c r="J179" s="283">
        <v>20</v>
      </c>
      <c r="K179" s="331"/>
    </row>
    <row r="180" s="1" customFormat="1" ht="15" customHeight="1">
      <c r="B180" s="308"/>
      <c r="C180" s="283" t="s">
        <v>60</v>
      </c>
      <c r="D180" s="283"/>
      <c r="E180" s="283"/>
      <c r="F180" s="306" t="s">
        <v>824</v>
      </c>
      <c r="G180" s="283"/>
      <c r="H180" s="283" t="s">
        <v>897</v>
      </c>
      <c r="I180" s="283" t="s">
        <v>826</v>
      </c>
      <c r="J180" s="283">
        <v>255</v>
      </c>
      <c r="K180" s="331"/>
    </row>
    <row r="181" s="1" customFormat="1" ht="15" customHeight="1">
      <c r="B181" s="308"/>
      <c r="C181" s="283" t="s">
        <v>111</v>
      </c>
      <c r="D181" s="283"/>
      <c r="E181" s="283"/>
      <c r="F181" s="306" t="s">
        <v>824</v>
      </c>
      <c r="G181" s="283"/>
      <c r="H181" s="283" t="s">
        <v>788</v>
      </c>
      <c r="I181" s="283" t="s">
        <v>826</v>
      </c>
      <c r="J181" s="283">
        <v>10</v>
      </c>
      <c r="K181" s="331"/>
    </row>
    <row r="182" s="1" customFormat="1" ht="15" customHeight="1">
      <c r="B182" s="308"/>
      <c r="C182" s="283" t="s">
        <v>112</v>
      </c>
      <c r="D182" s="283"/>
      <c r="E182" s="283"/>
      <c r="F182" s="306" t="s">
        <v>824</v>
      </c>
      <c r="G182" s="283"/>
      <c r="H182" s="283" t="s">
        <v>898</v>
      </c>
      <c r="I182" s="283" t="s">
        <v>859</v>
      </c>
      <c r="J182" s="283"/>
      <c r="K182" s="331"/>
    </row>
    <row r="183" s="1" customFormat="1" ht="15" customHeight="1">
      <c r="B183" s="308"/>
      <c r="C183" s="283" t="s">
        <v>899</v>
      </c>
      <c r="D183" s="283"/>
      <c r="E183" s="283"/>
      <c r="F183" s="306" t="s">
        <v>824</v>
      </c>
      <c r="G183" s="283"/>
      <c r="H183" s="283" t="s">
        <v>900</v>
      </c>
      <c r="I183" s="283" t="s">
        <v>859</v>
      </c>
      <c r="J183" s="283"/>
      <c r="K183" s="331"/>
    </row>
    <row r="184" s="1" customFormat="1" ht="15" customHeight="1">
      <c r="B184" s="308"/>
      <c r="C184" s="283" t="s">
        <v>888</v>
      </c>
      <c r="D184" s="283"/>
      <c r="E184" s="283"/>
      <c r="F184" s="306" t="s">
        <v>824</v>
      </c>
      <c r="G184" s="283"/>
      <c r="H184" s="283" t="s">
        <v>901</v>
      </c>
      <c r="I184" s="283" t="s">
        <v>859</v>
      </c>
      <c r="J184" s="283"/>
      <c r="K184" s="331"/>
    </row>
    <row r="185" s="1" customFormat="1" ht="15" customHeight="1">
      <c r="B185" s="308"/>
      <c r="C185" s="283" t="s">
        <v>114</v>
      </c>
      <c r="D185" s="283"/>
      <c r="E185" s="283"/>
      <c r="F185" s="306" t="s">
        <v>830</v>
      </c>
      <c r="G185" s="283"/>
      <c r="H185" s="283" t="s">
        <v>902</v>
      </c>
      <c r="I185" s="283" t="s">
        <v>826</v>
      </c>
      <c r="J185" s="283">
        <v>50</v>
      </c>
      <c r="K185" s="331"/>
    </row>
    <row r="186" s="1" customFormat="1" ht="15" customHeight="1">
      <c r="B186" s="308"/>
      <c r="C186" s="283" t="s">
        <v>903</v>
      </c>
      <c r="D186" s="283"/>
      <c r="E186" s="283"/>
      <c r="F186" s="306" t="s">
        <v>830</v>
      </c>
      <c r="G186" s="283"/>
      <c r="H186" s="283" t="s">
        <v>904</v>
      </c>
      <c r="I186" s="283" t="s">
        <v>905</v>
      </c>
      <c r="J186" s="283"/>
      <c r="K186" s="331"/>
    </row>
    <row r="187" s="1" customFormat="1" ht="15" customHeight="1">
      <c r="B187" s="308"/>
      <c r="C187" s="283" t="s">
        <v>906</v>
      </c>
      <c r="D187" s="283"/>
      <c r="E187" s="283"/>
      <c r="F187" s="306" t="s">
        <v>830</v>
      </c>
      <c r="G187" s="283"/>
      <c r="H187" s="283" t="s">
        <v>907</v>
      </c>
      <c r="I187" s="283" t="s">
        <v>905</v>
      </c>
      <c r="J187" s="283"/>
      <c r="K187" s="331"/>
    </row>
    <row r="188" s="1" customFormat="1" ht="15" customHeight="1">
      <c r="B188" s="308"/>
      <c r="C188" s="283" t="s">
        <v>908</v>
      </c>
      <c r="D188" s="283"/>
      <c r="E188" s="283"/>
      <c r="F188" s="306" t="s">
        <v>830</v>
      </c>
      <c r="G188" s="283"/>
      <c r="H188" s="283" t="s">
        <v>909</v>
      </c>
      <c r="I188" s="283" t="s">
        <v>905</v>
      </c>
      <c r="J188" s="283"/>
      <c r="K188" s="331"/>
    </row>
    <row r="189" s="1" customFormat="1" ht="15" customHeight="1">
      <c r="B189" s="308"/>
      <c r="C189" s="344" t="s">
        <v>910</v>
      </c>
      <c r="D189" s="283"/>
      <c r="E189" s="283"/>
      <c r="F189" s="306" t="s">
        <v>830</v>
      </c>
      <c r="G189" s="283"/>
      <c r="H189" s="283" t="s">
        <v>911</v>
      </c>
      <c r="I189" s="283" t="s">
        <v>912</v>
      </c>
      <c r="J189" s="345" t="s">
        <v>913</v>
      </c>
      <c r="K189" s="331"/>
    </row>
    <row r="190" s="17" customFormat="1" ht="15" customHeight="1">
      <c r="B190" s="346"/>
      <c r="C190" s="347" t="s">
        <v>914</v>
      </c>
      <c r="D190" s="348"/>
      <c r="E190" s="348"/>
      <c r="F190" s="349" t="s">
        <v>830</v>
      </c>
      <c r="G190" s="348"/>
      <c r="H190" s="348" t="s">
        <v>915</v>
      </c>
      <c r="I190" s="348" t="s">
        <v>912</v>
      </c>
      <c r="J190" s="350" t="s">
        <v>913</v>
      </c>
      <c r="K190" s="351"/>
    </row>
    <row r="191" s="1" customFormat="1" ht="15" customHeight="1">
      <c r="B191" s="308"/>
      <c r="C191" s="344" t="s">
        <v>48</v>
      </c>
      <c r="D191" s="283"/>
      <c r="E191" s="283"/>
      <c r="F191" s="306" t="s">
        <v>824</v>
      </c>
      <c r="G191" s="283"/>
      <c r="H191" s="280" t="s">
        <v>916</v>
      </c>
      <c r="I191" s="283" t="s">
        <v>917</v>
      </c>
      <c r="J191" s="283"/>
      <c r="K191" s="331"/>
    </row>
    <row r="192" s="1" customFormat="1" ht="15" customHeight="1">
      <c r="B192" s="308"/>
      <c r="C192" s="344" t="s">
        <v>918</v>
      </c>
      <c r="D192" s="283"/>
      <c r="E192" s="283"/>
      <c r="F192" s="306" t="s">
        <v>824</v>
      </c>
      <c r="G192" s="283"/>
      <c r="H192" s="283" t="s">
        <v>919</v>
      </c>
      <c r="I192" s="283" t="s">
        <v>859</v>
      </c>
      <c r="J192" s="283"/>
      <c r="K192" s="331"/>
    </row>
    <row r="193" s="1" customFormat="1" ht="15" customHeight="1">
      <c r="B193" s="308"/>
      <c r="C193" s="344" t="s">
        <v>920</v>
      </c>
      <c r="D193" s="283"/>
      <c r="E193" s="283"/>
      <c r="F193" s="306" t="s">
        <v>824</v>
      </c>
      <c r="G193" s="283"/>
      <c r="H193" s="283" t="s">
        <v>921</v>
      </c>
      <c r="I193" s="283" t="s">
        <v>859</v>
      </c>
      <c r="J193" s="283"/>
      <c r="K193" s="331"/>
    </row>
    <row r="194" s="1" customFormat="1" ht="15" customHeight="1">
      <c r="B194" s="308"/>
      <c r="C194" s="344" t="s">
        <v>922</v>
      </c>
      <c r="D194" s="283"/>
      <c r="E194" s="283"/>
      <c r="F194" s="306" t="s">
        <v>830</v>
      </c>
      <c r="G194" s="283"/>
      <c r="H194" s="283" t="s">
        <v>923</v>
      </c>
      <c r="I194" s="283" t="s">
        <v>859</v>
      </c>
      <c r="J194" s="283"/>
      <c r="K194" s="331"/>
    </row>
    <row r="195" s="1" customFormat="1" ht="15" customHeight="1">
      <c r="B195" s="337"/>
      <c r="C195" s="352"/>
      <c r="D195" s="317"/>
      <c r="E195" s="317"/>
      <c r="F195" s="317"/>
      <c r="G195" s="317"/>
      <c r="H195" s="317"/>
      <c r="I195" s="317"/>
      <c r="J195" s="317"/>
      <c r="K195" s="338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319"/>
      <c r="C197" s="329"/>
      <c r="D197" s="329"/>
      <c r="E197" s="329"/>
      <c r="F197" s="339"/>
      <c r="G197" s="329"/>
      <c r="H197" s="329"/>
      <c r="I197" s="329"/>
      <c r="J197" s="329"/>
      <c r="K197" s="319"/>
    </row>
    <row r="198" s="1" customFormat="1" ht="18.75" customHeight="1"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</row>
    <row r="199" s="1" customFormat="1" ht="13.5">
      <c r="B199" s="270"/>
      <c r="C199" s="271"/>
      <c r="D199" s="271"/>
      <c r="E199" s="271"/>
      <c r="F199" s="271"/>
      <c r="G199" s="271"/>
      <c r="H199" s="271"/>
      <c r="I199" s="271"/>
      <c r="J199" s="271"/>
      <c r="K199" s="272"/>
    </row>
    <row r="200" s="1" customFormat="1" ht="21">
      <c r="B200" s="273"/>
      <c r="C200" s="274" t="s">
        <v>924</v>
      </c>
      <c r="D200" s="274"/>
      <c r="E200" s="274"/>
      <c r="F200" s="274"/>
      <c r="G200" s="274"/>
      <c r="H200" s="274"/>
      <c r="I200" s="274"/>
      <c r="J200" s="274"/>
      <c r="K200" s="275"/>
    </row>
    <row r="201" s="1" customFormat="1" ht="25.5" customHeight="1">
      <c r="B201" s="273"/>
      <c r="C201" s="353" t="s">
        <v>925</v>
      </c>
      <c r="D201" s="353"/>
      <c r="E201" s="353"/>
      <c r="F201" s="353" t="s">
        <v>926</v>
      </c>
      <c r="G201" s="354"/>
      <c r="H201" s="353" t="s">
        <v>927</v>
      </c>
      <c r="I201" s="353"/>
      <c r="J201" s="353"/>
      <c r="K201" s="275"/>
    </row>
    <row r="202" s="1" customFormat="1" ht="5.25" customHeight="1">
      <c r="B202" s="308"/>
      <c r="C202" s="303"/>
      <c r="D202" s="303"/>
      <c r="E202" s="303"/>
      <c r="F202" s="303"/>
      <c r="G202" s="329"/>
      <c r="H202" s="303"/>
      <c r="I202" s="303"/>
      <c r="J202" s="303"/>
      <c r="K202" s="331"/>
    </row>
    <row r="203" s="1" customFormat="1" ht="15" customHeight="1">
      <c r="B203" s="308"/>
      <c r="C203" s="283" t="s">
        <v>917</v>
      </c>
      <c r="D203" s="283"/>
      <c r="E203" s="283"/>
      <c r="F203" s="306" t="s">
        <v>49</v>
      </c>
      <c r="G203" s="283"/>
      <c r="H203" s="283" t="s">
        <v>928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50</v>
      </c>
      <c r="G204" s="283"/>
      <c r="H204" s="283" t="s">
        <v>929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53</v>
      </c>
      <c r="G205" s="283"/>
      <c r="H205" s="283" t="s">
        <v>930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51</v>
      </c>
      <c r="G206" s="283"/>
      <c r="H206" s="283" t="s">
        <v>931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 t="s">
        <v>52</v>
      </c>
      <c r="G207" s="283"/>
      <c r="H207" s="283" t="s">
        <v>932</v>
      </c>
      <c r="I207" s="283"/>
      <c r="J207" s="283"/>
      <c r="K207" s="331"/>
    </row>
    <row r="208" s="1" customFormat="1" ht="15" customHeight="1">
      <c r="B208" s="308"/>
      <c r="C208" s="283"/>
      <c r="D208" s="283"/>
      <c r="E208" s="283"/>
      <c r="F208" s="306"/>
      <c r="G208" s="283"/>
      <c r="H208" s="283"/>
      <c r="I208" s="283"/>
      <c r="J208" s="283"/>
      <c r="K208" s="331"/>
    </row>
    <row r="209" s="1" customFormat="1" ht="15" customHeight="1">
      <c r="B209" s="308"/>
      <c r="C209" s="283" t="s">
        <v>871</v>
      </c>
      <c r="D209" s="283"/>
      <c r="E209" s="283"/>
      <c r="F209" s="306" t="s">
        <v>763</v>
      </c>
      <c r="G209" s="283"/>
      <c r="H209" s="283" t="s">
        <v>933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766</v>
      </c>
      <c r="G210" s="283"/>
      <c r="H210" s="283" t="s">
        <v>767</v>
      </c>
      <c r="I210" s="283"/>
      <c r="J210" s="283"/>
      <c r="K210" s="331"/>
    </row>
    <row r="211" s="1" customFormat="1" ht="15" customHeight="1">
      <c r="B211" s="308"/>
      <c r="C211" s="283"/>
      <c r="D211" s="283"/>
      <c r="E211" s="283"/>
      <c r="F211" s="306" t="s">
        <v>85</v>
      </c>
      <c r="G211" s="283"/>
      <c r="H211" s="283" t="s">
        <v>934</v>
      </c>
      <c r="I211" s="283"/>
      <c r="J211" s="283"/>
      <c r="K211" s="331"/>
    </row>
    <row r="212" s="1" customFormat="1" ht="15" customHeight="1">
      <c r="B212" s="355"/>
      <c r="C212" s="283"/>
      <c r="D212" s="283"/>
      <c r="E212" s="283"/>
      <c r="F212" s="306" t="s">
        <v>768</v>
      </c>
      <c r="G212" s="344"/>
      <c r="H212" s="335" t="s">
        <v>769</v>
      </c>
      <c r="I212" s="335"/>
      <c r="J212" s="335"/>
      <c r="K212" s="356"/>
    </row>
    <row r="213" s="1" customFormat="1" ht="15" customHeight="1">
      <c r="B213" s="355"/>
      <c r="C213" s="283"/>
      <c r="D213" s="283"/>
      <c r="E213" s="283"/>
      <c r="F213" s="306" t="s">
        <v>770</v>
      </c>
      <c r="G213" s="344"/>
      <c r="H213" s="335" t="s">
        <v>935</v>
      </c>
      <c r="I213" s="335"/>
      <c r="J213" s="335"/>
      <c r="K213" s="356"/>
    </row>
    <row r="214" s="1" customFormat="1" ht="15" customHeight="1">
      <c r="B214" s="355"/>
      <c r="C214" s="283"/>
      <c r="D214" s="283"/>
      <c r="E214" s="283"/>
      <c r="F214" s="306"/>
      <c r="G214" s="344"/>
      <c r="H214" s="335"/>
      <c r="I214" s="335"/>
      <c r="J214" s="335"/>
      <c r="K214" s="356"/>
    </row>
    <row r="215" s="1" customFormat="1" ht="15" customHeight="1">
      <c r="B215" s="355"/>
      <c r="C215" s="283" t="s">
        <v>895</v>
      </c>
      <c r="D215" s="283"/>
      <c r="E215" s="283"/>
      <c r="F215" s="306">
        <v>1</v>
      </c>
      <c r="G215" s="344"/>
      <c r="H215" s="335" t="s">
        <v>936</v>
      </c>
      <c r="I215" s="335"/>
      <c r="J215" s="335"/>
      <c r="K215" s="356"/>
    </row>
    <row r="216" s="1" customFormat="1" ht="15" customHeight="1">
      <c r="B216" s="355"/>
      <c r="C216" s="283"/>
      <c r="D216" s="283"/>
      <c r="E216" s="283"/>
      <c r="F216" s="306">
        <v>2</v>
      </c>
      <c r="G216" s="344"/>
      <c r="H216" s="335" t="s">
        <v>937</v>
      </c>
      <c r="I216" s="335"/>
      <c r="J216" s="335"/>
      <c r="K216" s="356"/>
    </row>
    <row r="217" s="1" customFormat="1" ht="15" customHeight="1">
      <c r="B217" s="355"/>
      <c r="C217" s="283"/>
      <c r="D217" s="283"/>
      <c r="E217" s="283"/>
      <c r="F217" s="306">
        <v>3</v>
      </c>
      <c r="G217" s="344"/>
      <c r="H217" s="335" t="s">
        <v>938</v>
      </c>
      <c r="I217" s="335"/>
      <c r="J217" s="335"/>
      <c r="K217" s="356"/>
    </row>
    <row r="218" s="1" customFormat="1" ht="15" customHeight="1">
      <c r="B218" s="355"/>
      <c r="C218" s="283"/>
      <c r="D218" s="283"/>
      <c r="E218" s="283"/>
      <c r="F218" s="306">
        <v>4</v>
      </c>
      <c r="G218" s="344"/>
      <c r="H218" s="335" t="s">
        <v>939</v>
      </c>
      <c r="I218" s="335"/>
      <c r="J218" s="335"/>
      <c r="K218" s="356"/>
    </row>
    <row r="219" s="1" customFormat="1" ht="12.75" customHeight="1">
      <c r="B219" s="357"/>
      <c r="C219" s="358"/>
      <c r="D219" s="358"/>
      <c r="E219" s="358"/>
      <c r="F219" s="358"/>
      <c r="G219" s="358"/>
      <c r="H219" s="358"/>
      <c r="I219" s="358"/>
      <c r="J219" s="358"/>
      <c r="K219" s="35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D1416FF102F448BB8BB47DA700A985" ma:contentTypeVersion="16" ma:contentTypeDescription="Vytvoří nový dokument" ma:contentTypeScope="" ma:versionID="12665489be0b392a48b73a42054e267e">
  <xsd:schema xmlns:xsd="http://www.w3.org/2001/XMLSchema" xmlns:xs="http://www.w3.org/2001/XMLSchema" xmlns:p="http://schemas.microsoft.com/office/2006/metadata/properties" xmlns:ns2="7f9f0c35-e019-4005-8450-8fc74332d1f1" xmlns:ns3="767e0606-45e6-4037-8847-58e56c247e46" targetNamespace="http://schemas.microsoft.com/office/2006/metadata/properties" ma:root="true" ma:fieldsID="aec2acfc916e05ed8cb22e68ac8051d2" ns2:_="" ns3:_="">
    <xsd:import namespace="7f9f0c35-e019-4005-8450-8fc74332d1f1"/>
    <xsd:import namespace="767e0606-45e6-4037-8847-58e56c247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f0c35-e019-4005-8450-8fc7433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3d76d87-98d4-44a4-a38a-539c4bc8f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0606-45e6-4037-8847-58e56c247e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3e747c-7c20-4c2f-9bd7-57c1679c8773}" ma:internalName="TaxCatchAll" ma:showField="CatchAllData" ma:web="767e0606-45e6-4037-8847-58e56c247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f0c35-e019-4005-8450-8fc74332d1f1">
      <Terms xmlns="http://schemas.microsoft.com/office/infopath/2007/PartnerControls"/>
    </lcf76f155ced4ddcb4097134ff3c332f>
    <TaxCatchAll xmlns="767e0606-45e6-4037-8847-58e56c247e46" xsi:nil="true"/>
  </documentManagement>
</p:properties>
</file>

<file path=customXml/itemProps1.xml><?xml version="1.0" encoding="utf-8"?>
<ds:datastoreItem xmlns:ds="http://schemas.openxmlformats.org/officeDocument/2006/customXml" ds:itemID="{9BCA632C-A4D3-4DA6-8169-25123731340E}"/>
</file>

<file path=customXml/itemProps2.xml><?xml version="1.0" encoding="utf-8"?>
<ds:datastoreItem xmlns:ds="http://schemas.openxmlformats.org/officeDocument/2006/customXml" ds:itemID="{739730CC-FA5E-4A04-9DA7-D6261AC43361}"/>
</file>

<file path=customXml/itemProps3.xml><?xml version="1.0" encoding="utf-8"?>
<ds:datastoreItem xmlns:ds="http://schemas.openxmlformats.org/officeDocument/2006/customXml" ds:itemID="{AEF06BE2-249B-47FC-8182-B8B5AD3B667A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SK</dc:creator>
  <cp:lastModifiedBy>Jan SK</cp:lastModifiedBy>
  <dcterms:created xsi:type="dcterms:W3CDTF">2026-03-23T12:05:39Z</dcterms:created>
  <dcterms:modified xsi:type="dcterms:W3CDTF">2026-03-23T12:05:41Z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0x01010068D1416FF102F448BB8BB47DA700A985</vt:lpwstr>
  </property>
  <property fmtid="{D5CDD505-2E9C-101B-9397-08002B2CF9AE}" pid="3" name="MediaServiceImageTags">
    <vt:lpwstr/>
  </property>
</Properties>
</file>